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makovicka\Desktop\Soupis prací\"/>
    </mc:Choice>
  </mc:AlternateContent>
  <bookViews>
    <workbookView xWindow="630" yWindow="555" windowWidth="27495" windowHeight="14250" activeTab="2"/>
  </bookViews>
  <sheets>
    <sheet name="Rekapitulace zakázky" sheetId="1" r:id="rId1"/>
    <sheet name="SO 1 - Vchod objektu č.p...." sheetId="2" r:id="rId2"/>
    <sheet name="SO 2 - Vchod objektu č.p...." sheetId="3" r:id="rId3"/>
    <sheet name="SO 3 - Vchod objektu č.p...." sheetId="4" r:id="rId4"/>
    <sheet name="Pokyny pro vyplnění" sheetId="5" r:id="rId5"/>
  </sheets>
  <definedNames>
    <definedName name="_xlnm._FilterDatabase" localSheetId="1" hidden="1">'SO 1 - Vchod objektu č.p....'!$C$83:$K$228</definedName>
    <definedName name="_xlnm._FilterDatabase" localSheetId="2" hidden="1">'SO 2 - Vchod objektu č.p....'!$C$83:$K$257</definedName>
    <definedName name="_xlnm._FilterDatabase" localSheetId="3" hidden="1">'SO 3 - Vchod objektu č.p....'!$C$83:$K$240</definedName>
    <definedName name="_xlnm.Print_Titles" localSheetId="0">'Rekapitulace zakázky'!$49:$49</definedName>
    <definedName name="_xlnm.Print_Titles" localSheetId="1">'SO 1 - Vchod objektu č.p....'!$83:$83</definedName>
    <definedName name="_xlnm.Print_Titles" localSheetId="2">'SO 2 - Vchod objektu č.p....'!$83:$83</definedName>
    <definedName name="_xlnm.Print_Titles" localSheetId="3">'SO 3 - Vchod objektu č.p....'!$83:$83</definedName>
    <definedName name="_xlnm.Print_Area" localSheetId="0">'Rekapitulace zakázky'!$D$4:$AO$33,'Rekapitulace zakázky'!$C$39:$AQ$55</definedName>
    <definedName name="_xlnm.Print_Area" localSheetId="1">'SO 1 - Vchod objektu č.p....'!$C$4:$J$36,'SO 1 - Vchod objektu č.p....'!$C$42:$J$65,'SO 1 - Vchod objektu č.p....'!$C$71:$K$228</definedName>
    <definedName name="_xlnm.Print_Area" localSheetId="2">'SO 2 - Vchod objektu č.p....'!$C$4:$J$36,'SO 2 - Vchod objektu č.p....'!$C$42:$J$65,'SO 2 - Vchod objektu č.p....'!$C$71:$K$257</definedName>
    <definedName name="_xlnm.Print_Area" localSheetId="3">'SO 3 - Vchod objektu č.p....'!$C$4:$J$36,'SO 3 - Vchod objektu č.p....'!$C$42:$J$65,'SO 3 - Vchod objektu č.p....'!$C$71:$K$240</definedName>
  </definedNames>
  <calcPr calcId="152511"/>
</workbook>
</file>

<file path=xl/calcChain.xml><?xml version="1.0" encoding="utf-8"?>
<calcChain xmlns="http://schemas.openxmlformats.org/spreadsheetml/2006/main">
  <c r="AY54" i="1" l="1"/>
  <c r="AX54" i="1"/>
  <c r="BI233" i="4"/>
  <c r="BG233" i="4"/>
  <c r="BF233" i="4"/>
  <c r="BE233" i="4"/>
  <c r="T233" i="4"/>
  <c r="R233" i="4"/>
  <c r="P233" i="4"/>
  <c r="BK233" i="4"/>
  <c r="J233" i="4"/>
  <c r="BH233" i="4" s="1"/>
  <c r="BI232" i="4"/>
  <c r="BG232" i="4"/>
  <c r="BF232" i="4"/>
  <c r="BE232" i="4"/>
  <c r="T232" i="4"/>
  <c r="R232" i="4"/>
  <c r="P232" i="4"/>
  <c r="BK232" i="4"/>
  <c r="J232" i="4"/>
  <c r="BH232" i="4" s="1"/>
  <c r="BI231" i="4"/>
  <c r="BG231" i="4"/>
  <c r="BF231" i="4"/>
  <c r="BE231" i="4"/>
  <c r="T231" i="4"/>
  <c r="R231" i="4"/>
  <c r="P231" i="4"/>
  <c r="BK231" i="4"/>
  <c r="J231" i="4"/>
  <c r="BH231" i="4" s="1"/>
  <c r="BI229" i="4"/>
  <c r="BG229" i="4"/>
  <c r="BF229" i="4"/>
  <c r="BE229" i="4"/>
  <c r="T229" i="4"/>
  <c r="R229" i="4"/>
  <c r="P229" i="4"/>
  <c r="BK229" i="4"/>
  <c r="J229" i="4"/>
  <c r="BH229" i="4" s="1"/>
  <c r="BI222" i="4"/>
  <c r="BG222" i="4"/>
  <c r="BF222" i="4"/>
  <c r="BE222" i="4"/>
  <c r="T222" i="4"/>
  <c r="R222" i="4"/>
  <c r="P222" i="4"/>
  <c r="BK222" i="4"/>
  <c r="J222" i="4"/>
  <c r="BH222" i="4" s="1"/>
  <c r="BI215" i="4"/>
  <c r="BG215" i="4"/>
  <c r="BF215" i="4"/>
  <c r="BE215" i="4"/>
  <c r="T215" i="4"/>
  <c r="R215" i="4"/>
  <c r="P215" i="4"/>
  <c r="BK215" i="4"/>
  <c r="J215" i="4"/>
  <c r="BH215" i="4" s="1"/>
  <c r="BI208" i="4"/>
  <c r="BG208" i="4"/>
  <c r="BF208" i="4"/>
  <c r="BE208" i="4"/>
  <c r="T208" i="4"/>
  <c r="R208" i="4"/>
  <c r="P208" i="4"/>
  <c r="BK208" i="4"/>
  <c r="J208" i="4"/>
  <c r="BH208" i="4" s="1"/>
  <c r="BI206" i="4"/>
  <c r="BG206" i="4"/>
  <c r="BF206" i="4"/>
  <c r="BE206" i="4"/>
  <c r="T206" i="4"/>
  <c r="R206" i="4"/>
  <c r="P206" i="4"/>
  <c r="BK206" i="4"/>
  <c r="J206" i="4"/>
  <c r="BH206" i="4" s="1"/>
  <c r="BI198" i="4"/>
  <c r="BG198" i="4"/>
  <c r="BF198" i="4"/>
  <c r="BE198" i="4"/>
  <c r="T198" i="4"/>
  <c r="R198" i="4"/>
  <c r="P198" i="4"/>
  <c r="BK198" i="4"/>
  <c r="J198" i="4"/>
  <c r="BH198" i="4" s="1"/>
  <c r="BI196" i="4"/>
  <c r="BG196" i="4"/>
  <c r="BF196" i="4"/>
  <c r="BE196" i="4"/>
  <c r="T196" i="4"/>
  <c r="R196" i="4"/>
  <c r="P196" i="4"/>
  <c r="BK196" i="4"/>
  <c r="J196" i="4"/>
  <c r="BH196" i="4" s="1"/>
  <c r="BI194" i="4"/>
  <c r="BG194" i="4"/>
  <c r="BF194" i="4"/>
  <c r="BE194" i="4"/>
  <c r="T194" i="4"/>
  <c r="R194" i="4"/>
  <c r="P194" i="4"/>
  <c r="BK194" i="4"/>
  <c r="J194" i="4"/>
  <c r="BH194" i="4" s="1"/>
  <c r="BI192" i="4"/>
  <c r="BG192" i="4"/>
  <c r="BF192" i="4"/>
  <c r="BE192" i="4"/>
  <c r="T192" i="4"/>
  <c r="R192" i="4"/>
  <c r="P192" i="4"/>
  <c r="BK192" i="4"/>
  <c r="J192" i="4"/>
  <c r="BH192" i="4" s="1"/>
  <c r="BI190" i="4"/>
  <c r="BG190" i="4"/>
  <c r="BF190" i="4"/>
  <c r="BE190" i="4"/>
  <c r="T190" i="4"/>
  <c r="R190" i="4"/>
  <c r="P190" i="4"/>
  <c r="BK190" i="4"/>
  <c r="J190" i="4"/>
  <c r="BH190" i="4" s="1"/>
  <c r="BI188" i="4"/>
  <c r="BG188" i="4"/>
  <c r="BF188" i="4"/>
  <c r="BE188" i="4"/>
  <c r="T188" i="4"/>
  <c r="R188" i="4"/>
  <c r="P188" i="4"/>
  <c r="BK188" i="4"/>
  <c r="J188" i="4"/>
  <c r="BH188" i="4" s="1"/>
  <c r="BI175" i="4"/>
  <c r="BG175" i="4"/>
  <c r="BF175" i="4"/>
  <c r="BE175" i="4"/>
  <c r="T175" i="4"/>
  <c r="R175" i="4"/>
  <c r="R174" i="4" s="1"/>
  <c r="P175" i="4"/>
  <c r="BK175" i="4"/>
  <c r="BK174" i="4" s="1"/>
  <c r="J174" i="4" s="1"/>
  <c r="J64" i="4" s="1"/>
  <c r="J175" i="4"/>
  <c r="BH175" i="4" s="1"/>
  <c r="BI172" i="4"/>
  <c r="BG172" i="4"/>
  <c r="BF172" i="4"/>
  <c r="BE172" i="4"/>
  <c r="T172" i="4"/>
  <c r="R172" i="4"/>
  <c r="P172" i="4"/>
  <c r="BK172" i="4"/>
  <c r="J172" i="4"/>
  <c r="BH172" i="4" s="1"/>
  <c r="BI171" i="4"/>
  <c r="BG171" i="4"/>
  <c r="BF171" i="4"/>
  <c r="BE171" i="4"/>
  <c r="T171" i="4"/>
  <c r="R171" i="4"/>
  <c r="P171" i="4"/>
  <c r="BK171" i="4"/>
  <c r="J171" i="4"/>
  <c r="BH171" i="4" s="1"/>
  <c r="BI170" i="4"/>
  <c r="BG170" i="4"/>
  <c r="BF170" i="4"/>
  <c r="BE170" i="4"/>
  <c r="T170" i="4"/>
  <c r="R170" i="4"/>
  <c r="P170" i="4"/>
  <c r="BK170" i="4"/>
  <c r="J170" i="4"/>
  <c r="BH170" i="4" s="1"/>
  <c r="BI168" i="4"/>
  <c r="BG168" i="4"/>
  <c r="BF168" i="4"/>
  <c r="BE168" i="4"/>
  <c r="T168" i="4"/>
  <c r="R168" i="4"/>
  <c r="R167" i="4" s="1"/>
  <c r="R166" i="4" s="1"/>
  <c r="P168" i="4"/>
  <c r="BK168" i="4"/>
  <c r="BK167" i="4" s="1"/>
  <c r="J168" i="4"/>
  <c r="BH168" i="4" s="1"/>
  <c r="BI164" i="4"/>
  <c r="BG164" i="4"/>
  <c r="BF164" i="4"/>
  <c r="BE164" i="4"/>
  <c r="T164" i="4"/>
  <c r="T163" i="4" s="1"/>
  <c r="R164" i="4"/>
  <c r="R163" i="4" s="1"/>
  <c r="P164" i="4"/>
  <c r="P163" i="4" s="1"/>
  <c r="BK164" i="4"/>
  <c r="BK163" i="4" s="1"/>
  <c r="J163" i="4" s="1"/>
  <c r="J61" i="4" s="1"/>
  <c r="J164" i="4"/>
  <c r="BH164" i="4" s="1"/>
  <c r="BI161" i="4"/>
  <c r="BG161" i="4"/>
  <c r="BF161" i="4"/>
  <c r="BE161" i="4"/>
  <c r="T161" i="4"/>
  <c r="R161" i="4"/>
  <c r="P161" i="4"/>
  <c r="BK161" i="4"/>
  <c r="J161" i="4"/>
  <c r="BH161" i="4" s="1"/>
  <c r="BI158" i="4"/>
  <c r="BG158" i="4"/>
  <c r="BF158" i="4"/>
  <c r="BE158" i="4"/>
  <c r="T158" i="4"/>
  <c r="R158" i="4"/>
  <c r="P158" i="4"/>
  <c r="BK158" i="4"/>
  <c r="J158" i="4"/>
  <c r="BH158" i="4" s="1"/>
  <c r="BI156" i="4"/>
  <c r="BG156" i="4"/>
  <c r="BF156" i="4"/>
  <c r="BE156" i="4"/>
  <c r="T156" i="4"/>
  <c r="R156" i="4"/>
  <c r="P156" i="4"/>
  <c r="BK156" i="4"/>
  <c r="J156" i="4"/>
  <c r="BH156" i="4" s="1"/>
  <c r="BI154" i="4"/>
  <c r="BG154" i="4"/>
  <c r="BF154" i="4"/>
  <c r="BE154" i="4"/>
  <c r="T154" i="4"/>
  <c r="T153" i="4" s="1"/>
  <c r="R154" i="4"/>
  <c r="P154" i="4"/>
  <c r="P153" i="4" s="1"/>
  <c r="BK154" i="4"/>
  <c r="J154" i="4"/>
  <c r="BH154" i="4" s="1"/>
  <c r="BI148" i="4"/>
  <c r="BG148" i="4"/>
  <c r="BF148" i="4"/>
  <c r="BE148" i="4"/>
  <c r="T148" i="4"/>
  <c r="R148" i="4"/>
  <c r="P148" i="4"/>
  <c r="BK148" i="4"/>
  <c r="J148" i="4"/>
  <c r="BH148" i="4" s="1"/>
  <c r="BI145" i="4"/>
  <c r="BG145" i="4"/>
  <c r="BF145" i="4"/>
  <c r="BE145" i="4"/>
  <c r="T145" i="4"/>
  <c r="R145" i="4"/>
  <c r="P145" i="4"/>
  <c r="BK145" i="4"/>
  <c r="J145" i="4"/>
  <c r="BH145" i="4" s="1"/>
  <c r="BI142" i="4"/>
  <c r="BG142" i="4"/>
  <c r="BF142" i="4"/>
  <c r="BE142" i="4"/>
  <c r="T142" i="4"/>
  <c r="R142" i="4"/>
  <c r="P142" i="4"/>
  <c r="BK142" i="4"/>
  <c r="J142" i="4"/>
  <c r="BH142" i="4" s="1"/>
  <c r="BI139" i="4"/>
  <c r="BG139" i="4"/>
  <c r="BF139" i="4"/>
  <c r="BE139" i="4"/>
  <c r="T139" i="4"/>
  <c r="T138" i="4" s="1"/>
  <c r="R139" i="4"/>
  <c r="P139" i="4"/>
  <c r="P138" i="4" s="1"/>
  <c r="BK139" i="4"/>
  <c r="J139" i="4"/>
  <c r="BH139" i="4" s="1"/>
  <c r="BI135" i="4"/>
  <c r="BG135" i="4"/>
  <c r="BF135" i="4"/>
  <c r="BE135" i="4"/>
  <c r="T135" i="4"/>
  <c r="R135" i="4"/>
  <c r="P135" i="4"/>
  <c r="BK135" i="4"/>
  <c r="J135" i="4"/>
  <c r="BH135" i="4" s="1"/>
  <c r="BI132" i="4"/>
  <c r="BG132" i="4"/>
  <c r="BF132" i="4"/>
  <c r="BE132" i="4"/>
  <c r="T132" i="4"/>
  <c r="R132" i="4"/>
  <c r="P132" i="4"/>
  <c r="BK132" i="4"/>
  <c r="J132" i="4"/>
  <c r="BH132" i="4" s="1"/>
  <c r="BI129" i="4"/>
  <c r="BG129" i="4"/>
  <c r="BF129" i="4"/>
  <c r="BE129" i="4"/>
  <c r="T129" i="4"/>
  <c r="R129" i="4"/>
  <c r="P129" i="4"/>
  <c r="BK129" i="4"/>
  <c r="J129" i="4"/>
  <c r="BH129" i="4" s="1"/>
  <c r="BI124" i="4"/>
  <c r="BG124" i="4"/>
  <c r="BF124" i="4"/>
  <c r="BE124" i="4"/>
  <c r="T124" i="4"/>
  <c r="R124" i="4"/>
  <c r="P124" i="4"/>
  <c r="BK124" i="4"/>
  <c r="J124" i="4"/>
  <c r="BH124" i="4" s="1"/>
  <c r="BI115" i="4"/>
  <c r="BG115" i="4"/>
  <c r="BF115" i="4"/>
  <c r="BE115" i="4"/>
  <c r="T115" i="4"/>
  <c r="R115" i="4"/>
  <c r="P115" i="4"/>
  <c r="BK115" i="4"/>
  <c r="J115" i="4"/>
  <c r="BH115" i="4" s="1"/>
  <c r="BI107" i="4"/>
  <c r="BG107" i="4"/>
  <c r="BF107" i="4"/>
  <c r="BE107" i="4"/>
  <c r="T107" i="4"/>
  <c r="R107" i="4"/>
  <c r="P107" i="4"/>
  <c r="BK107" i="4"/>
  <c r="J107" i="4"/>
  <c r="BH107" i="4" s="1"/>
  <c r="BI99" i="4"/>
  <c r="BG99" i="4"/>
  <c r="BF99" i="4"/>
  <c r="BE99" i="4"/>
  <c r="T99" i="4"/>
  <c r="R99" i="4"/>
  <c r="P99" i="4"/>
  <c r="BK99" i="4"/>
  <c r="J99" i="4"/>
  <c r="BH99" i="4" s="1"/>
  <c r="BI96" i="4"/>
  <c r="BG96" i="4"/>
  <c r="BF96" i="4"/>
  <c r="BE96" i="4"/>
  <c r="T96" i="4"/>
  <c r="R96" i="4"/>
  <c r="P96" i="4"/>
  <c r="BK96" i="4"/>
  <c r="J96" i="4"/>
  <c r="BH96" i="4" s="1"/>
  <c r="BI94" i="4"/>
  <c r="BG94" i="4"/>
  <c r="BF94" i="4"/>
  <c r="BE94" i="4"/>
  <c r="T94" i="4"/>
  <c r="R94" i="4"/>
  <c r="P94" i="4"/>
  <c r="BK94" i="4"/>
  <c r="J94" i="4"/>
  <c r="BH94" i="4" s="1"/>
  <c r="BI91" i="4"/>
  <c r="BG91" i="4"/>
  <c r="BF91" i="4"/>
  <c r="BE91" i="4"/>
  <c r="T91" i="4"/>
  <c r="R91" i="4"/>
  <c r="P91" i="4"/>
  <c r="BK91" i="4"/>
  <c r="J91" i="4"/>
  <c r="BH91" i="4" s="1"/>
  <c r="BI88" i="4"/>
  <c r="BG88" i="4"/>
  <c r="BF88" i="4"/>
  <c r="BE88" i="4"/>
  <c r="T88" i="4"/>
  <c r="R88" i="4"/>
  <c r="P88" i="4"/>
  <c r="BK88" i="4"/>
  <c r="J88" i="4"/>
  <c r="BH88" i="4" s="1"/>
  <c r="BI87" i="4"/>
  <c r="F34" i="4" s="1"/>
  <c r="BD54" i="1" s="1"/>
  <c r="BG87" i="4"/>
  <c r="BF87" i="4"/>
  <c r="J31" i="4" s="1"/>
  <c r="AW54" i="1" s="1"/>
  <c r="BE87" i="4"/>
  <c r="T87" i="4"/>
  <c r="T86" i="4" s="1"/>
  <c r="T85" i="4" s="1"/>
  <c r="R87" i="4"/>
  <c r="P87" i="4"/>
  <c r="P86" i="4" s="1"/>
  <c r="P85" i="4" s="1"/>
  <c r="BK87" i="4"/>
  <c r="J87" i="4"/>
  <c r="BH87" i="4" s="1"/>
  <c r="F33" i="4" s="1"/>
  <c r="BC54" i="1" s="1"/>
  <c r="J80" i="4"/>
  <c r="F80" i="4"/>
  <c r="F78" i="4"/>
  <c r="E76" i="4"/>
  <c r="J51" i="4"/>
  <c r="F51" i="4"/>
  <c r="F49" i="4"/>
  <c r="E47" i="4"/>
  <c r="J18" i="4"/>
  <c r="E18" i="4"/>
  <c r="F81" i="4" s="1"/>
  <c r="J17" i="4"/>
  <c r="J12" i="4"/>
  <c r="J49" i="4" s="1"/>
  <c r="E7" i="4"/>
  <c r="E45" i="4" s="1"/>
  <c r="AY53" i="1"/>
  <c r="AX53" i="1"/>
  <c r="BI250" i="3"/>
  <c r="BG250" i="3"/>
  <c r="BF250" i="3"/>
  <c r="BE250" i="3"/>
  <c r="T250" i="3"/>
  <c r="R250" i="3"/>
  <c r="P250" i="3"/>
  <c r="BK250" i="3"/>
  <c r="J250" i="3"/>
  <c r="BH250" i="3" s="1"/>
  <c r="BI249" i="3"/>
  <c r="BG249" i="3"/>
  <c r="BF249" i="3"/>
  <c r="BE249" i="3"/>
  <c r="T249" i="3"/>
  <c r="R249" i="3"/>
  <c r="P249" i="3"/>
  <c r="BK249" i="3"/>
  <c r="J249" i="3"/>
  <c r="BH249" i="3" s="1"/>
  <c r="BI248" i="3"/>
  <c r="BG248" i="3"/>
  <c r="BF248" i="3"/>
  <c r="BE248" i="3"/>
  <c r="T248" i="3"/>
  <c r="R248" i="3"/>
  <c r="P248" i="3"/>
  <c r="BK248" i="3"/>
  <c r="J248" i="3"/>
  <c r="BH248" i="3" s="1"/>
  <c r="BI246" i="3"/>
  <c r="BG246" i="3"/>
  <c r="BF246" i="3"/>
  <c r="BE246" i="3"/>
  <c r="T246" i="3"/>
  <c r="R246" i="3"/>
  <c r="P246" i="3"/>
  <c r="BK246" i="3"/>
  <c r="J246" i="3"/>
  <c r="BH246" i="3" s="1"/>
  <c r="BI239" i="3"/>
  <c r="BG239" i="3"/>
  <c r="BF239" i="3"/>
  <c r="BE239" i="3"/>
  <c r="T239" i="3"/>
  <c r="R239" i="3"/>
  <c r="P239" i="3"/>
  <c r="BK239" i="3"/>
  <c r="J239" i="3"/>
  <c r="BH239" i="3" s="1"/>
  <c r="BI232" i="3"/>
  <c r="BG232" i="3"/>
  <c r="BF232" i="3"/>
  <c r="BE232" i="3"/>
  <c r="T232" i="3"/>
  <c r="R232" i="3"/>
  <c r="P232" i="3"/>
  <c r="BK232" i="3"/>
  <c r="J232" i="3"/>
  <c r="BH232" i="3" s="1"/>
  <c r="BI225" i="3"/>
  <c r="BG225" i="3"/>
  <c r="BF225" i="3"/>
  <c r="BE225" i="3"/>
  <c r="T225" i="3"/>
  <c r="R225" i="3"/>
  <c r="P225" i="3"/>
  <c r="BK225" i="3"/>
  <c r="J225" i="3"/>
  <c r="BH225" i="3" s="1"/>
  <c r="BI223" i="3"/>
  <c r="BG223" i="3"/>
  <c r="BF223" i="3"/>
  <c r="BE223" i="3"/>
  <c r="T223" i="3"/>
  <c r="R223" i="3"/>
  <c r="P223" i="3"/>
  <c r="BK223" i="3"/>
  <c r="J223" i="3"/>
  <c r="BH223" i="3" s="1"/>
  <c r="BI215" i="3"/>
  <c r="BG215" i="3"/>
  <c r="BF215" i="3"/>
  <c r="BE215" i="3"/>
  <c r="T215" i="3"/>
  <c r="R215" i="3"/>
  <c r="P215" i="3"/>
  <c r="BK215" i="3"/>
  <c r="J215" i="3"/>
  <c r="BH215" i="3" s="1"/>
  <c r="BI213" i="3"/>
  <c r="BG213" i="3"/>
  <c r="BF213" i="3"/>
  <c r="BE213" i="3"/>
  <c r="T213" i="3"/>
  <c r="R213" i="3"/>
  <c r="P213" i="3"/>
  <c r="BK213" i="3"/>
  <c r="J213" i="3"/>
  <c r="BH213" i="3" s="1"/>
  <c r="BI211" i="3"/>
  <c r="BG211" i="3"/>
  <c r="BF211" i="3"/>
  <c r="BE211" i="3"/>
  <c r="T211" i="3"/>
  <c r="R211" i="3"/>
  <c r="P211" i="3"/>
  <c r="BK211" i="3"/>
  <c r="J211" i="3"/>
  <c r="BH211" i="3" s="1"/>
  <c r="BI209" i="3"/>
  <c r="BG209" i="3"/>
  <c r="BF209" i="3"/>
  <c r="BE209" i="3"/>
  <c r="T209" i="3"/>
  <c r="R209" i="3"/>
  <c r="P209" i="3"/>
  <c r="BK209" i="3"/>
  <c r="J209" i="3"/>
  <c r="BH209" i="3" s="1"/>
  <c r="BI207" i="3"/>
  <c r="BG207" i="3"/>
  <c r="BF207" i="3"/>
  <c r="BE207" i="3"/>
  <c r="T207" i="3"/>
  <c r="R207" i="3"/>
  <c r="P207" i="3"/>
  <c r="BK207" i="3"/>
  <c r="J207" i="3"/>
  <c r="BH207" i="3" s="1"/>
  <c r="BI205" i="3"/>
  <c r="BG205" i="3"/>
  <c r="BF205" i="3"/>
  <c r="BE205" i="3"/>
  <c r="T205" i="3"/>
  <c r="R205" i="3"/>
  <c r="P205" i="3"/>
  <c r="BK205" i="3"/>
  <c r="J205" i="3"/>
  <c r="BH205" i="3" s="1"/>
  <c r="BI192" i="3"/>
  <c r="BG192" i="3"/>
  <c r="BF192" i="3"/>
  <c r="BE192" i="3"/>
  <c r="T192" i="3"/>
  <c r="T191" i="3" s="1"/>
  <c r="R192" i="3"/>
  <c r="P192" i="3"/>
  <c r="P191" i="3" s="1"/>
  <c r="BK192" i="3"/>
  <c r="J192" i="3"/>
  <c r="BH192" i="3" s="1"/>
  <c r="BI189" i="3"/>
  <c r="BG189" i="3"/>
  <c r="BF189" i="3"/>
  <c r="BE189" i="3"/>
  <c r="T189" i="3"/>
  <c r="R189" i="3"/>
  <c r="P189" i="3"/>
  <c r="BK189" i="3"/>
  <c r="J189" i="3"/>
  <c r="BH189" i="3" s="1"/>
  <c r="BI188" i="3"/>
  <c r="BG188" i="3"/>
  <c r="BF188" i="3"/>
  <c r="BE188" i="3"/>
  <c r="T188" i="3"/>
  <c r="R188" i="3"/>
  <c r="P188" i="3"/>
  <c r="BK188" i="3"/>
  <c r="J188" i="3"/>
  <c r="BH188" i="3" s="1"/>
  <c r="BI187" i="3"/>
  <c r="BG187" i="3"/>
  <c r="BF187" i="3"/>
  <c r="BE187" i="3"/>
  <c r="T187" i="3"/>
  <c r="R187" i="3"/>
  <c r="P187" i="3"/>
  <c r="BK187" i="3"/>
  <c r="J187" i="3"/>
  <c r="BH187" i="3" s="1"/>
  <c r="BI183" i="3"/>
  <c r="BG183" i="3"/>
  <c r="BF183" i="3"/>
  <c r="BE183" i="3"/>
  <c r="T183" i="3"/>
  <c r="T182" i="3" s="1"/>
  <c r="T181" i="3" s="1"/>
  <c r="R183" i="3"/>
  <c r="P183" i="3"/>
  <c r="P182" i="3" s="1"/>
  <c r="P181" i="3" s="1"/>
  <c r="BK183" i="3"/>
  <c r="J183" i="3"/>
  <c r="BH183" i="3" s="1"/>
  <c r="BI179" i="3"/>
  <c r="BG179" i="3"/>
  <c r="BF179" i="3"/>
  <c r="BE179" i="3"/>
  <c r="T179" i="3"/>
  <c r="T178" i="3" s="1"/>
  <c r="R179" i="3"/>
  <c r="R178" i="3" s="1"/>
  <c r="P179" i="3"/>
  <c r="P178" i="3" s="1"/>
  <c r="BK179" i="3"/>
  <c r="BK178" i="3" s="1"/>
  <c r="J178" i="3" s="1"/>
  <c r="J61" i="3" s="1"/>
  <c r="J179" i="3"/>
  <c r="BH179" i="3" s="1"/>
  <c r="BI176" i="3"/>
  <c r="BG176" i="3"/>
  <c r="BF176" i="3"/>
  <c r="BE176" i="3"/>
  <c r="T176" i="3"/>
  <c r="R176" i="3"/>
  <c r="P176" i="3"/>
  <c r="BK176" i="3"/>
  <c r="J176" i="3"/>
  <c r="BH176" i="3" s="1"/>
  <c r="BI173" i="3"/>
  <c r="BG173" i="3"/>
  <c r="BF173" i="3"/>
  <c r="BE173" i="3"/>
  <c r="T173" i="3"/>
  <c r="R173" i="3"/>
  <c r="P173" i="3"/>
  <c r="BK173" i="3"/>
  <c r="J173" i="3"/>
  <c r="BH173" i="3" s="1"/>
  <c r="BI171" i="3"/>
  <c r="BG171" i="3"/>
  <c r="BF171" i="3"/>
  <c r="BE171" i="3"/>
  <c r="T171" i="3"/>
  <c r="R171" i="3"/>
  <c r="P171" i="3"/>
  <c r="BK171" i="3"/>
  <c r="J171" i="3"/>
  <c r="BH171" i="3" s="1"/>
  <c r="BI169" i="3"/>
  <c r="BG169" i="3"/>
  <c r="BF169" i="3"/>
  <c r="BE169" i="3"/>
  <c r="T169" i="3"/>
  <c r="R169" i="3"/>
  <c r="R168" i="3" s="1"/>
  <c r="P169" i="3"/>
  <c r="BK169" i="3"/>
  <c r="BK168" i="3" s="1"/>
  <c r="J168" i="3" s="1"/>
  <c r="J60" i="3" s="1"/>
  <c r="J169" i="3"/>
  <c r="BH169" i="3" s="1"/>
  <c r="BI161" i="3"/>
  <c r="BG161" i="3"/>
  <c r="BF161" i="3"/>
  <c r="BE161" i="3"/>
  <c r="T161" i="3"/>
  <c r="R161" i="3"/>
  <c r="P161" i="3"/>
  <c r="BK161" i="3"/>
  <c r="J161" i="3"/>
  <c r="BH161" i="3" s="1"/>
  <c r="BI155" i="3"/>
  <c r="BG155" i="3"/>
  <c r="BF155" i="3"/>
  <c r="BE155" i="3"/>
  <c r="T155" i="3"/>
  <c r="R155" i="3"/>
  <c r="P155" i="3"/>
  <c r="BK155" i="3"/>
  <c r="J155" i="3"/>
  <c r="BH155" i="3" s="1"/>
  <c r="BI149" i="3"/>
  <c r="BG149" i="3"/>
  <c r="BF149" i="3"/>
  <c r="BE149" i="3"/>
  <c r="T149" i="3"/>
  <c r="T148" i="3" s="1"/>
  <c r="R149" i="3"/>
  <c r="P149" i="3"/>
  <c r="P148" i="3" s="1"/>
  <c r="BK149" i="3"/>
  <c r="J149" i="3"/>
  <c r="BH149" i="3" s="1"/>
  <c r="BI145" i="3"/>
  <c r="BG145" i="3"/>
  <c r="BF145" i="3"/>
  <c r="BE145" i="3"/>
  <c r="T145" i="3"/>
  <c r="R145" i="3"/>
  <c r="P145" i="3"/>
  <c r="BK145" i="3"/>
  <c r="J145" i="3"/>
  <c r="BH145" i="3" s="1"/>
  <c r="BI142" i="3"/>
  <c r="BG142" i="3"/>
  <c r="BF142" i="3"/>
  <c r="BE142" i="3"/>
  <c r="T142" i="3"/>
  <c r="R142" i="3"/>
  <c r="P142" i="3"/>
  <c r="BK142" i="3"/>
  <c r="J142" i="3"/>
  <c r="BH142" i="3" s="1"/>
  <c r="BI136" i="3"/>
  <c r="BG136" i="3"/>
  <c r="BF136" i="3"/>
  <c r="BE136" i="3"/>
  <c r="T136" i="3"/>
  <c r="R136" i="3"/>
  <c r="P136" i="3"/>
  <c r="BK136" i="3"/>
  <c r="J136" i="3"/>
  <c r="BH136" i="3" s="1"/>
  <c r="BI129" i="3"/>
  <c r="BG129" i="3"/>
  <c r="BF129" i="3"/>
  <c r="BE129" i="3"/>
  <c r="T129" i="3"/>
  <c r="R129" i="3"/>
  <c r="P129" i="3"/>
  <c r="BK129" i="3"/>
  <c r="J129" i="3"/>
  <c r="BH129" i="3" s="1"/>
  <c r="BI119" i="3"/>
  <c r="BG119" i="3"/>
  <c r="BF119" i="3"/>
  <c r="BE119" i="3"/>
  <c r="T119" i="3"/>
  <c r="R119" i="3"/>
  <c r="P119" i="3"/>
  <c r="BK119" i="3"/>
  <c r="J119" i="3"/>
  <c r="BH119" i="3" s="1"/>
  <c r="BI113" i="3"/>
  <c r="BG113" i="3"/>
  <c r="BF113" i="3"/>
  <c r="BE113" i="3"/>
  <c r="T113" i="3"/>
  <c r="R113" i="3"/>
  <c r="P113" i="3"/>
  <c r="BK113" i="3"/>
  <c r="J113" i="3"/>
  <c r="BH113" i="3" s="1"/>
  <c r="BI106" i="3"/>
  <c r="BG106" i="3"/>
  <c r="BF106" i="3"/>
  <c r="BE106" i="3"/>
  <c r="T106" i="3"/>
  <c r="R106" i="3"/>
  <c r="P106" i="3"/>
  <c r="BK106" i="3"/>
  <c r="J106" i="3"/>
  <c r="BH106" i="3" s="1"/>
  <c r="BI95" i="3"/>
  <c r="BG95" i="3"/>
  <c r="BF95" i="3"/>
  <c r="BE95" i="3"/>
  <c r="T95" i="3"/>
  <c r="R95" i="3"/>
  <c r="P95" i="3"/>
  <c r="BK95" i="3"/>
  <c r="J95" i="3"/>
  <c r="BH95" i="3" s="1"/>
  <c r="BI88" i="3"/>
  <c r="BG88" i="3"/>
  <c r="BF88" i="3"/>
  <c r="BE88" i="3"/>
  <c r="T88" i="3"/>
  <c r="R88" i="3"/>
  <c r="P88" i="3"/>
  <c r="BK88" i="3"/>
  <c r="J88" i="3"/>
  <c r="BH88" i="3" s="1"/>
  <c r="BI87" i="3"/>
  <c r="F34" i="3" s="1"/>
  <c r="BD53" i="1" s="1"/>
  <c r="BG87" i="3"/>
  <c r="BF87" i="3"/>
  <c r="J31" i="3" s="1"/>
  <c r="AW53" i="1" s="1"/>
  <c r="BE87" i="3"/>
  <c r="T87" i="3"/>
  <c r="T86" i="3" s="1"/>
  <c r="R87" i="3"/>
  <c r="P87" i="3"/>
  <c r="P86" i="3" s="1"/>
  <c r="BK87" i="3"/>
  <c r="J87" i="3"/>
  <c r="BH87" i="3" s="1"/>
  <c r="F33" i="3" s="1"/>
  <c r="BC53" i="1" s="1"/>
  <c r="J80" i="3"/>
  <c r="F80" i="3"/>
  <c r="F78" i="3"/>
  <c r="E76" i="3"/>
  <c r="J51" i="3"/>
  <c r="F51" i="3"/>
  <c r="F49" i="3"/>
  <c r="E47" i="3"/>
  <c r="J18" i="3"/>
  <c r="E18" i="3"/>
  <c r="F81" i="3" s="1"/>
  <c r="J17" i="3"/>
  <c r="J12" i="3"/>
  <c r="J49" i="3" s="1"/>
  <c r="E7" i="3"/>
  <c r="E45" i="3" s="1"/>
  <c r="AY52" i="1"/>
  <c r="AX52" i="1"/>
  <c r="BI221" i="2"/>
  <c r="BG221" i="2"/>
  <c r="BF221" i="2"/>
  <c r="BE221" i="2"/>
  <c r="T221" i="2"/>
  <c r="R221" i="2"/>
  <c r="P221" i="2"/>
  <c r="BK221" i="2"/>
  <c r="J221" i="2"/>
  <c r="BH221" i="2" s="1"/>
  <c r="BI220" i="2"/>
  <c r="BG220" i="2"/>
  <c r="BF220" i="2"/>
  <c r="BE220" i="2"/>
  <c r="T220" i="2"/>
  <c r="R220" i="2"/>
  <c r="P220" i="2"/>
  <c r="BK220" i="2"/>
  <c r="J220" i="2"/>
  <c r="BH220" i="2" s="1"/>
  <c r="BI219" i="2"/>
  <c r="BG219" i="2"/>
  <c r="BF219" i="2"/>
  <c r="BE219" i="2"/>
  <c r="T219" i="2"/>
  <c r="R219" i="2"/>
  <c r="P219" i="2"/>
  <c r="BK219" i="2"/>
  <c r="J219" i="2"/>
  <c r="BH219" i="2" s="1"/>
  <c r="BI217" i="2"/>
  <c r="BG217" i="2"/>
  <c r="BF217" i="2"/>
  <c r="BE217" i="2"/>
  <c r="T217" i="2"/>
  <c r="R217" i="2"/>
  <c r="P217" i="2"/>
  <c r="BK217" i="2"/>
  <c r="J217" i="2"/>
  <c r="BH217" i="2" s="1"/>
  <c r="BI216" i="2"/>
  <c r="BG216" i="2"/>
  <c r="BF216" i="2"/>
  <c r="BE216" i="2"/>
  <c r="T216" i="2"/>
  <c r="R216" i="2"/>
  <c r="P216" i="2"/>
  <c r="BK216" i="2"/>
  <c r="J216" i="2"/>
  <c r="BH216" i="2" s="1"/>
  <c r="BI209" i="2"/>
  <c r="BG209" i="2"/>
  <c r="BF209" i="2"/>
  <c r="BE209" i="2"/>
  <c r="T209" i="2"/>
  <c r="R209" i="2"/>
  <c r="P209" i="2"/>
  <c r="BK209" i="2"/>
  <c r="J209" i="2"/>
  <c r="BH209" i="2" s="1"/>
  <c r="BI202" i="2"/>
  <c r="BG202" i="2"/>
  <c r="BF202" i="2"/>
  <c r="BE202" i="2"/>
  <c r="T202" i="2"/>
  <c r="R202" i="2"/>
  <c r="P202" i="2"/>
  <c r="BK202" i="2"/>
  <c r="J202" i="2"/>
  <c r="BH202" i="2" s="1"/>
  <c r="BI193" i="2"/>
  <c r="BG193" i="2"/>
  <c r="BF193" i="2"/>
  <c r="BE193" i="2"/>
  <c r="T193" i="2"/>
  <c r="R193" i="2"/>
  <c r="P193" i="2"/>
  <c r="BK193" i="2"/>
  <c r="J193" i="2"/>
  <c r="BH193" i="2" s="1"/>
  <c r="BI185" i="2"/>
  <c r="BG185" i="2"/>
  <c r="BF185" i="2"/>
  <c r="BE185" i="2"/>
  <c r="T185" i="2"/>
  <c r="R185" i="2"/>
  <c r="P185" i="2"/>
  <c r="BK185" i="2"/>
  <c r="J185" i="2"/>
  <c r="BH185" i="2" s="1"/>
  <c r="BI183" i="2"/>
  <c r="BG183" i="2"/>
  <c r="BF183" i="2"/>
  <c r="BE183" i="2"/>
  <c r="T183" i="2"/>
  <c r="R183" i="2"/>
  <c r="P183" i="2"/>
  <c r="BK183" i="2"/>
  <c r="J183" i="2"/>
  <c r="BH183" i="2" s="1"/>
  <c r="BI181" i="2"/>
  <c r="BG181" i="2"/>
  <c r="BF181" i="2"/>
  <c r="BE181" i="2"/>
  <c r="T181" i="2"/>
  <c r="R181" i="2"/>
  <c r="P181" i="2"/>
  <c r="BK181" i="2"/>
  <c r="J181" i="2"/>
  <c r="BH181" i="2" s="1"/>
  <c r="BI179" i="2"/>
  <c r="BG179" i="2"/>
  <c r="BF179" i="2"/>
  <c r="BE179" i="2"/>
  <c r="T179" i="2"/>
  <c r="R179" i="2"/>
  <c r="P179" i="2"/>
  <c r="BK179" i="2"/>
  <c r="J179" i="2"/>
  <c r="BH179" i="2" s="1"/>
  <c r="BI177" i="2"/>
  <c r="BG177" i="2"/>
  <c r="BF177" i="2"/>
  <c r="BE177" i="2"/>
  <c r="T177" i="2"/>
  <c r="R177" i="2"/>
  <c r="P177" i="2"/>
  <c r="BK177" i="2"/>
  <c r="J177" i="2"/>
  <c r="BH177" i="2" s="1"/>
  <c r="BI176" i="2"/>
  <c r="BG176" i="2"/>
  <c r="BF176" i="2"/>
  <c r="BE176" i="2"/>
  <c r="T176" i="2"/>
  <c r="R176" i="2"/>
  <c r="P176" i="2"/>
  <c r="BK176" i="2"/>
  <c r="J176" i="2"/>
  <c r="BH176" i="2" s="1"/>
  <c r="BI166" i="2"/>
  <c r="BG166" i="2"/>
  <c r="BF166" i="2"/>
  <c r="BE166" i="2"/>
  <c r="T166" i="2"/>
  <c r="T165" i="2" s="1"/>
  <c r="R166" i="2"/>
  <c r="P166" i="2"/>
  <c r="P165" i="2" s="1"/>
  <c r="BK166" i="2"/>
  <c r="J166" i="2"/>
  <c r="BH166" i="2" s="1"/>
  <c r="BI162" i="2"/>
  <c r="BG162" i="2"/>
  <c r="BF162" i="2"/>
  <c r="BE162" i="2"/>
  <c r="T162" i="2"/>
  <c r="R162" i="2"/>
  <c r="P162" i="2"/>
  <c r="BK162" i="2"/>
  <c r="J162" i="2"/>
  <c r="BH162" i="2" s="1"/>
  <c r="BI160" i="2"/>
  <c r="BG160" i="2"/>
  <c r="BF160" i="2"/>
  <c r="BE160" i="2"/>
  <c r="T160" i="2"/>
  <c r="R160" i="2"/>
  <c r="P160" i="2"/>
  <c r="BK160" i="2"/>
  <c r="J160" i="2"/>
  <c r="BH160" i="2" s="1"/>
  <c r="BI158" i="2"/>
  <c r="BG158" i="2"/>
  <c r="BF158" i="2"/>
  <c r="BE158" i="2"/>
  <c r="T158" i="2"/>
  <c r="R158" i="2"/>
  <c r="P158" i="2"/>
  <c r="BK158" i="2"/>
  <c r="J158" i="2"/>
  <c r="BH158" i="2" s="1"/>
  <c r="BI156" i="2"/>
  <c r="BG156" i="2"/>
  <c r="BF156" i="2"/>
  <c r="BE156" i="2"/>
  <c r="T156" i="2"/>
  <c r="T155" i="2" s="1"/>
  <c r="T154" i="2" s="1"/>
  <c r="R156" i="2"/>
  <c r="P156" i="2"/>
  <c r="P155" i="2" s="1"/>
  <c r="P154" i="2" s="1"/>
  <c r="BK156" i="2"/>
  <c r="J156" i="2"/>
  <c r="BH156" i="2" s="1"/>
  <c r="BI152" i="2"/>
  <c r="BG152" i="2"/>
  <c r="BF152" i="2"/>
  <c r="BE152" i="2"/>
  <c r="T152" i="2"/>
  <c r="T151" i="2" s="1"/>
  <c r="R152" i="2"/>
  <c r="R151" i="2" s="1"/>
  <c r="P152" i="2"/>
  <c r="P151" i="2" s="1"/>
  <c r="BK152" i="2"/>
  <c r="BK151" i="2" s="1"/>
  <c r="J151" i="2" s="1"/>
  <c r="J61" i="2" s="1"/>
  <c r="J152" i="2"/>
  <c r="BH152" i="2" s="1"/>
  <c r="BI149" i="2"/>
  <c r="BG149" i="2"/>
  <c r="BF149" i="2"/>
  <c r="BE149" i="2"/>
  <c r="T149" i="2"/>
  <c r="R149" i="2"/>
  <c r="P149" i="2"/>
  <c r="BK149" i="2"/>
  <c r="J149" i="2"/>
  <c r="BH149" i="2" s="1"/>
  <c r="BI146" i="2"/>
  <c r="BG146" i="2"/>
  <c r="BF146" i="2"/>
  <c r="BE146" i="2"/>
  <c r="T146" i="2"/>
  <c r="R146" i="2"/>
  <c r="P146" i="2"/>
  <c r="BK146" i="2"/>
  <c r="J146" i="2"/>
  <c r="BH146" i="2" s="1"/>
  <c r="BI144" i="2"/>
  <c r="BG144" i="2"/>
  <c r="BF144" i="2"/>
  <c r="BE144" i="2"/>
  <c r="T144" i="2"/>
  <c r="R144" i="2"/>
  <c r="P144" i="2"/>
  <c r="BK144" i="2"/>
  <c r="J144" i="2"/>
  <c r="BH144" i="2" s="1"/>
  <c r="BI142" i="2"/>
  <c r="BG142" i="2"/>
  <c r="BF142" i="2"/>
  <c r="BE142" i="2"/>
  <c r="T142" i="2"/>
  <c r="R142" i="2"/>
  <c r="R141" i="2" s="1"/>
  <c r="P142" i="2"/>
  <c r="BK142" i="2"/>
  <c r="BK141" i="2" s="1"/>
  <c r="J141" i="2" s="1"/>
  <c r="J60" i="2" s="1"/>
  <c r="J142" i="2"/>
  <c r="BH142" i="2" s="1"/>
  <c r="BI134" i="2"/>
  <c r="BG134" i="2"/>
  <c r="BF134" i="2"/>
  <c r="BE134" i="2"/>
  <c r="T134" i="2"/>
  <c r="R134" i="2"/>
  <c r="P134" i="2"/>
  <c r="BK134" i="2"/>
  <c r="J134" i="2"/>
  <c r="BH134" i="2" s="1"/>
  <c r="BI129" i="2"/>
  <c r="BG129" i="2"/>
  <c r="BF129" i="2"/>
  <c r="BE129" i="2"/>
  <c r="T129" i="2"/>
  <c r="R129" i="2"/>
  <c r="P129" i="2"/>
  <c r="BK129" i="2"/>
  <c r="J129" i="2"/>
  <c r="BH129" i="2" s="1"/>
  <c r="BI124" i="2"/>
  <c r="BG124" i="2"/>
  <c r="BF124" i="2"/>
  <c r="BE124" i="2"/>
  <c r="T124" i="2"/>
  <c r="T123" i="2" s="1"/>
  <c r="R124" i="2"/>
  <c r="P124" i="2"/>
  <c r="P123" i="2" s="1"/>
  <c r="BK124" i="2"/>
  <c r="J124" i="2"/>
  <c r="BH124" i="2" s="1"/>
  <c r="BI120" i="2"/>
  <c r="BG120" i="2"/>
  <c r="BF120" i="2"/>
  <c r="BE120" i="2"/>
  <c r="T120" i="2"/>
  <c r="R120" i="2"/>
  <c r="P120" i="2"/>
  <c r="BK120" i="2"/>
  <c r="J120" i="2"/>
  <c r="BH120" i="2" s="1"/>
  <c r="BI118" i="2"/>
  <c r="BG118" i="2"/>
  <c r="BF118" i="2"/>
  <c r="BE118" i="2"/>
  <c r="T118" i="2"/>
  <c r="R118" i="2"/>
  <c r="P118" i="2"/>
  <c r="BK118" i="2"/>
  <c r="J118" i="2"/>
  <c r="BH118" i="2" s="1"/>
  <c r="BI113" i="2"/>
  <c r="BG113" i="2"/>
  <c r="BF113" i="2"/>
  <c r="BE113" i="2"/>
  <c r="T113" i="2"/>
  <c r="R113" i="2"/>
  <c r="P113" i="2"/>
  <c r="BK113" i="2"/>
  <c r="J113" i="2"/>
  <c r="BH113" i="2" s="1"/>
  <c r="BI106" i="2"/>
  <c r="BG106" i="2"/>
  <c r="BF106" i="2"/>
  <c r="BE106" i="2"/>
  <c r="T106" i="2"/>
  <c r="R106" i="2"/>
  <c r="P106" i="2"/>
  <c r="BK106" i="2"/>
  <c r="J106" i="2"/>
  <c r="BH106" i="2" s="1"/>
  <c r="BI103" i="2"/>
  <c r="BG103" i="2"/>
  <c r="BF103" i="2"/>
  <c r="BE103" i="2"/>
  <c r="T103" i="2"/>
  <c r="R103" i="2"/>
  <c r="P103" i="2"/>
  <c r="BK103" i="2"/>
  <c r="J103" i="2"/>
  <c r="BH103" i="2" s="1"/>
  <c r="BI96" i="2"/>
  <c r="BG96" i="2"/>
  <c r="BF96" i="2"/>
  <c r="BE96" i="2"/>
  <c r="T96" i="2"/>
  <c r="R96" i="2"/>
  <c r="P96" i="2"/>
  <c r="BK96" i="2"/>
  <c r="J96" i="2"/>
  <c r="BH96" i="2" s="1"/>
  <c r="BI93" i="2"/>
  <c r="BG93" i="2"/>
  <c r="BF93" i="2"/>
  <c r="BE93" i="2"/>
  <c r="T93" i="2"/>
  <c r="R93" i="2"/>
  <c r="P93" i="2"/>
  <c r="BK93" i="2"/>
  <c r="J93" i="2"/>
  <c r="BH93" i="2" s="1"/>
  <c r="BI91" i="2"/>
  <c r="BG91" i="2"/>
  <c r="BF91" i="2"/>
  <c r="BE91" i="2"/>
  <c r="T91" i="2"/>
  <c r="R91" i="2"/>
  <c r="P91" i="2"/>
  <c r="BK91" i="2"/>
  <c r="J91" i="2"/>
  <c r="BH91" i="2" s="1"/>
  <c r="BI88" i="2"/>
  <c r="BG88" i="2"/>
  <c r="BF88" i="2"/>
  <c r="BE88" i="2"/>
  <c r="T88" i="2"/>
  <c r="R88" i="2"/>
  <c r="P88" i="2"/>
  <c r="BK88" i="2"/>
  <c r="J88" i="2"/>
  <c r="BH88" i="2" s="1"/>
  <c r="BI87" i="2"/>
  <c r="BG87" i="2"/>
  <c r="F32" i="2" s="1"/>
  <c r="BB52" i="1" s="1"/>
  <c r="BF87" i="2"/>
  <c r="BE87" i="2"/>
  <c r="T87" i="2"/>
  <c r="R87" i="2"/>
  <c r="R86" i="2" s="1"/>
  <c r="P87" i="2"/>
  <c r="BK87" i="2"/>
  <c r="BK86" i="2" s="1"/>
  <c r="J87" i="2"/>
  <c r="BH87" i="2" s="1"/>
  <c r="J80" i="2"/>
  <c r="F80" i="2"/>
  <c r="F78" i="2"/>
  <c r="E76" i="2"/>
  <c r="J51" i="2"/>
  <c r="F51" i="2"/>
  <c r="F49" i="2"/>
  <c r="E47" i="2"/>
  <c r="J18" i="2"/>
  <c r="E18" i="2"/>
  <c r="F52" i="2" s="1"/>
  <c r="J17" i="2"/>
  <c r="J12" i="2"/>
  <c r="J78" i="2" s="1"/>
  <c r="E7" i="2"/>
  <c r="E45" i="2" s="1"/>
  <c r="AS51" i="1"/>
  <c r="L47" i="1"/>
  <c r="AM46" i="1"/>
  <c r="L46" i="1"/>
  <c r="AM44" i="1"/>
  <c r="L44" i="1"/>
  <c r="L42" i="1"/>
  <c r="L41" i="1"/>
  <c r="F52" i="3" l="1"/>
  <c r="F52" i="4"/>
  <c r="P86" i="2"/>
  <c r="P85" i="2" s="1"/>
  <c r="P84" i="2" s="1"/>
  <c r="AU52" i="1" s="1"/>
  <c r="T86" i="2"/>
  <c r="F34" i="2"/>
  <c r="BD52" i="1" s="1"/>
  <c r="BD51" i="1" s="1"/>
  <c r="W30" i="1" s="1"/>
  <c r="BK123" i="2"/>
  <c r="J123" i="2" s="1"/>
  <c r="J59" i="2" s="1"/>
  <c r="R123" i="2"/>
  <c r="R85" i="2" s="1"/>
  <c r="P141" i="2"/>
  <c r="BK155" i="2"/>
  <c r="J155" i="2" s="1"/>
  <c r="J63" i="2" s="1"/>
  <c r="R155" i="2"/>
  <c r="BK165" i="2"/>
  <c r="J165" i="2" s="1"/>
  <c r="J64" i="2" s="1"/>
  <c r="R165" i="2"/>
  <c r="J78" i="3"/>
  <c r="BK86" i="3"/>
  <c r="R86" i="3"/>
  <c r="J30" i="3"/>
  <c r="AV53" i="1" s="1"/>
  <c r="AT53" i="1" s="1"/>
  <c r="F32" i="3"/>
  <c r="BB53" i="1" s="1"/>
  <c r="BB51" i="1" s="1"/>
  <c r="BK148" i="3"/>
  <c r="J148" i="3" s="1"/>
  <c r="J59" i="3" s="1"/>
  <c r="R148" i="3"/>
  <c r="P168" i="3"/>
  <c r="P85" i="3" s="1"/>
  <c r="P84" i="3" s="1"/>
  <c r="AU53" i="1" s="1"/>
  <c r="T168" i="3"/>
  <c r="T85" i="3" s="1"/>
  <c r="T84" i="3" s="1"/>
  <c r="BK182" i="3"/>
  <c r="R182" i="3"/>
  <c r="BK191" i="3"/>
  <c r="J191" i="3" s="1"/>
  <c r="J64" i="3" s="1"/>
  <c r="R191" i="3"/>
  <c r="J78" i="4"/>
  <c r="BK86" i="4"/>
  <c r="J86" i="4" s="1"/>
  <c r="J58" i="4" s="1"/>
  <c r="R86" i="4"/>
  <c r="F30" i="4"/>
  <c r="AZ54" i="1" s="1"/>
  <c r="F32" i="4"/>
  <c r="BB54" i="1" s="1"/>
  <c r="BK138" i="4"/>
  <c r="J138" i="4" s="1"/>
  <c r="J59" i="4" s="1"/>
  <c r="R138" i="4"/>
  <c r="BK153" i="4"/>
  <c r="J153" i="4" s="1"/>
  <c r="J60" i="4" s="1"/>
  <c r="R153" i="4"/>
  <c r="P167" i="4"/>
  <c r="T167" i="4"/>
  <c r="P174" i="4"/>
  <c r="T174" i="4"/>
  <c r="F33" i="2"/>
  <c r="BC52" i="1" s="1"/>
  <c r="BC51" i="1" s="1"/>
  <c r="J49" i="2"/>
  <c r="E74" i="2"/>
  <c r="J167" i="4"/>
  <c r="J63" i="4" s="1"/>
  <c r="BK166" i="4"/>
  <c r="J166" i="4" s="1"/>
  <c r="J62" i="4" s="1"/>
  <c r="BK154" i="2"/>
  <c r="J154" i="2" s="1"/>
  <c r="J62" i="2" s="1"/>
  <c r="BK85" i="3"/>
  <c r="J86" i="3"/>
  <c r="J58" i="3" s="1"/>
  <c r="F81" i="2"/>
  <c r="J86" i="2"/>
  <c r="J58" i="2" s="1"/>
  <c r="BK85" i="2"/>
  <c r="F30" i="2"/>
  <c r="AZ52" i="1" s="1"/>
  <c r="J30" i="2"/>
  <c r="AV52" i="1" s="1"/>
  <c r="J31" i="2"/>
  <c r="AW52" i="1" s="1"/>
  <c r="F31" i="2"/>
  <c r="BA52" i="1" s="1"/>
  <c r="T141" i="2"/>
  <c r="T85" i="2" s="1"/>
  <c r="T84" i="2" s="1"/>
  <c r="J182" i="3"/>
  <c r="J63" i="3" s="1"/>
  <c r="BK181" i="3"/>
  <c r="J181" i="3" s="1"/>
  <c r="J62" i="3" s="1"/>
  <c r="BK85" i="4"/>
  <c r="F31" i="3"/>
  <c r="BA53" i="1" s="1"/>
  <c r="E74" i="4"/>
  <c r="J30" i="4"/>
  <c r="AV54" i="1" s="1"/>
  <c r="AT54" i="1" s="1"/>
  <c r="E74" i="3"/>
  <c r="F31" i="4"/>
  <c r="BA54" i="1" s="1"/>
  <c r="F30" i="3"/>
  <c r="AZ53" i="1" s="1"/>
  <c r="P166" i="4" l="1"/>
  <c r="P84" i="4" s="1"/>
  <c r="AU54" i="1" s="1"/>
  <c r="R181" i="3"/>
  <c r="W28" i="1"/>
  <c r="AX51" i="1"/>
  <c r="R85" i="3"/>
  <c r="R84" i="3" s="1"/>
  <c r="AU51" i="1"/>
  <c r="AT52" i="1"/>
  <c r="T166" i="4"/>
  <c r="T84" i="4" s="1"/>
  <c r="R85" i="4"/>
  <c r="R84" i="4" s="1"/>
  <c r="R154" i="2"/>
  <c r="R84" i="2" s="1"/>
  <c r="BK84" i="4"/>
  <c r="J84" i="4" s="1"/>
  <c r="J85" i="4"/>
  <c r="J57" i="4" s="1"/>
  <c r="AZ51" i="1"/>
  <c r="BA51" i="1"/>
  <c r="BK84" i="2"/>
  <c r="J84" i="2" s="1"/>
  <c r="J85" i="2"/>
  <c r="J57" i="2" s="1"/>
  <c r="BK84" i="3"/>
  <c r="J84" i="3" s="1"/>
  <c r="J85" i="3"/>
  <c r="J57" i="3" s="1"/>
  <c r="W29" i="1"/>
  <c r="AY51" i="1"/>
  <c r="AW51" i="1" l="1"/>
  <c r="AK27" i="1" s="1"/>
  <c r="W27" i="1"/>
  <c r="AV51" i="1"/>
  <c r="W26" i="1"/>
  <c r="J56" i="3"/>
  <c r="J27" i="3"/>
  <c r="J56" i="2"/>
  <c r="J27" i="2"/>
  <c r="J56" i="4"/>
  <c r="J27" i="4"/>
  <c r="AG52" i="1" l="1"/>
  <c r="J36" i="2"/>
  <c r="AK26" i="1"/>
  <c r="AT51" i="1"/>
  <c r="AG53" i="1"/>
  <c r="AN53" i="1" s="1"/>
  <c r="J36" i="3"/>
  <c r="AG54" i="1"/>
  <c r="AN54" i="1" s="1"/>
  <c r="J36" i="4"/>
  <c r="AG51" i="1" l="1"/>
  <c r="AN52" i="1"/>
  <c r="AK23" i="1" l="1"/>
  <c r="AK32" i="1" s="1"/>
  <c r="AN51" i="1"/>
</calcChain>
</file>

<file path=xl/sharedStrings.xml><?xml version="1.0" encoding="utf-8"?>
<sst xmlns="http://schemas.openxmlformats.org/spreadsheetml/2006/main" count="5513" uniqueCount="726">
  <si>
    <t>Export VZ</t>
  </si>
  <si>
    <t>List obsahuje:</t>
  </si>
  <si>
    <t>1) Rekapitulace stavby</t>
  </si>
  <si>
    <t>2) Rekapitulace objektů stavby a soupisů prací</t>
  </si>
  <si>
    <t>3.0</t>
  </si>
  <si>
    <t>ZAMOK</t>
  </si>
  <si>
    <t>False</t>
  </si>
  <si>
    <t>{69f7bcdb-cc42-4d74-bb1d-ec811d06404c}</t>
  </si>
  <si>
    <t>0,01</t>
  </si>
  <si>
    <t>21</t>
  </si>
  <si>
    <t>1</t>
  </si>
  <si>
    <t>15</t>
  </si>
  <si>
    <t>REKAPITULACE ZAKÁZKY</t>
  </si>
  <si>
    <t>v ---  níže se nacházejí doplnkové a pomocné údaje k sestavám  --- v</t>
  </si>
  <si>
    <t>Návod na vyplnění</t>
  </si>
  <si>
    <t>0,001</t>
  </si>
  <si>
    <t>Kód:</t>
  </si>
  <si>
    <t>2017671</t>
  </si>
  <si>
    <t>Měnit lze pouze buňky se žlutým podbarvením!_x000D_
_x000D_
1) v Rekapitulaci zakázky vyplňte údaje o Uchazeči (přenesou se do ostatních sestav i v jiných listech)_x000D_
_x000D_
2) na vybraných listech vyplňte v sestavě Soupis prací ceny u položek_x000D_
_x000D_
Podrobnosti k vyplnění naleznete na poslední záložce s Pokyny pro vyplnění</t>
  </si>
  <si>
    <t>Zakázka:</t>
  </si>
  <si>
    <t>Výmalba společných prostor objektu v ul. Radniční č.p. 230 a 272, Rumburk</t>
  </si>
  <si>
    <t>0,1</t>
  </si>
  <si>
    <t>KSO:</t>
  </si>
  <si>
    <t/>
  </si>
  <si>
    <t>CC-CZ:</t>
  </si>
  <si>
    <t>Místo:</t>
  </si>
  <si>
    <t>st.p.č. 453, 454/1; k.ú. Rumburk</t>
  </si>
  <si>
    <t>Datum:</t>
  </si>
  <si>
    <t>19.5.2017</t>
  </si>
  <si>
    <t>10</t>
  </si>
  <si>
    <t>100</t>
  </si>
  <si>
    <t>Zadavatel:</t>
  </si>
  <si>
    <t>IČ:</t>
  </si>
  <si>
    <t>Město Rumburk</t>
  </si>
  <si>
    <t>DIČ:</t>
  </si>
  <si>
    <t>Uchazeč:</t>
  </si>
  <si>
    <t>Vyplň údaj</t>
  </si>
  <si>
    <t>Projektant:</t>
  </si>
  <si>
    <t>True</t>
  </si>
  <si>
    <t>ProProjekt,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</si>
  <si>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</si>
  <si>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</si>
  <si>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</si>
  <si>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</si>
  <si>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</si>
  <si>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</si>
  <si>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</si>
  <si>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</si>
  <si>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</si>
  <si>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</si>
  <si>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</si>
  <si>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</si>
  <si>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</si>
  <si>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</si>
  <si>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</si>
  <si>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</si>
  <si>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</si>
  <si>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</si>
  <si>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</si>
  <si>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</si>
  <si>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</si>
  <si>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</si>
  <si>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</si>
  <si>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</si>
  <si>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</si>
  <si>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</si>
  <si>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</si>
  <si>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</si>
  <si>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</si>
  <si>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</si>
  <si>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</si>
  <si>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</si>
  <si>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</si>
  <si>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</si>
  <si>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</si>
  <si>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</si>
  <si>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</si>
  <si>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</si>
  <si>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</si>
  <si>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</si>
  <si>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</si>
  <si>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1</t>
  </si>
  <si>
    <t>Vchod objektu č.p. 230</t>
  </si>
  <si>
    <t>STA</t>
  </si>
  <si>
    <t>{23c369fc-4f06-4880-a0c8-59bb0d6cf67d}</t>
  </si>
  <si>
    <t>SO 2</t>
  </si>
  <si>
    <t>Vchod objektu č.p. 272 z ul. Radniční</t>
  </si>
  <si>
    <t>{2460cecd-8f79-4cbc-96f8-51941479f064}</t>
  </si>
  <si>
    <t>SO 3</t>
  </si>
  <si>
    <t>Vchod objektu č.p. 272 z ul. Poštovní</t>
  </si>
  <si>
    <t>{8d2ef765-ef38-42a2-beda-8621086af26f}</t>
  </si>
  <si>
    <t>1) Krycí list soupisu</t>
  </si>
  <si>
    <t>2) Rekapitulace</t>
  </si>
  <si>
    <t>3) Soupis prací</t>
  </si>
  <si>
    <t>Zpět na list:</t>
  </si>
  <si>
    <t>Rekapitulace zakázky</t>
  </si>
  <si>
    <t>KRYCÍ LIST SOUPISU</t>
  </si>
  <si>
    <t>Objekt:</t>
  </si>
  <si>
    <t>SO 1 - Vchod objektu č.p. 230</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</si>
  <si>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</si>
  <si>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</si>
  <si>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</si>
  <si>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</si>
  <si>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</si>
  <si>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</si>
  <si>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</si>
  <si>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</si>
  <si>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</si>
  <si>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</si>
  <si>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</si>
  <si>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</si>
  <si>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</si>
  <si>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</si>
  <si>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</si>
  <si>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</si>
  <si>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</si>
  <si>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</si>
  <si>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</si>
  <si>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</si>
  <si>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</si>
  <si>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</si>
  <si>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</si>
  <si>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</si>
  <si>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</si>
  <si>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</si>
  <si>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</si>
  <si>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</si>
  <si>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</si>
  <si>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</si>
  <si>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</si>
  <si>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</si>
  <si>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</si>
  <si>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6110000-R</t>
  </si>
  <si>
    <t>Pomocné práce - demontáž a zpětná montáž</t>
  </si>
  <si>
    <t>Nh</t>
  </si>
  <si>
    <t>4</t>
  </si>
  <si>
    <t>2</t>
  </si>
  <si>
    <t>5</t>
  </si>
  <si>
    <t>-1588161581</t>
  </si>
  <si>
    <t>611142001</t>
  </si>
  <si>
    <t>Potažení vnitřních ploch pletivem v ploše nebo pruzích, na plném podkladu sklovláknitým vtlačením do tmelu stropů</t>
  </si>
  <si>
    <t>m2</t>
  </si>
  <si>
    <t>CS ÚRS 2017 01</t>
  </si>
  <si>
    <t>-140710562</t>
  </si>
  <si>
    <t>PSC</t>
  </si>
  <si>
    <t xml:space="preserve">Poznámka k souboru cen:_x000D_
1. V cenách -2001 jsou započteny i náklady na tmel. </t>
  </si>
  <si>
    <t>VV</t>
  </si>
  <si>
    <t>4,65*2,95+3,2*1,8+3,2*1"4.np</t>
  </si>
  <si>
    <t>3</t>
  </si>
  <si>
    <t>611311135</t>
  </si>
  <si>
    <t>Potažení vnitřních ploch štukem tloušťky do 3 mm schodišťových konstrukcí stropů, stěn, ramen nebo nosníků</t>
  </si>
  <si>
    <t>-1900089936</t>
  </si>
  <si>
    <t xml:space="preserve">22,678+80,968"viz. tmel </t>
  </si>
  <si>
    <t>611325421</t>
  </si>
  <si>
    <t>Oprava vápenocementové nebo vápenné omítky vnitřních ploch štukové dvouvrstvé, tloušťky do 20 mm stropů, v rozsahu opravované plochy do 10%</t>
  </si>
  <si>
    <t>1703492449</t>
  </si>
  <si>
    <t xml:space="preserve">Poznámka k souboru cen:_x000D_
1. Pro ocenění opravy omítek plochy do 1 m2 se použijí ceny souboru cen 61. 32-52.. Vápenocementová nebo vápenná omítka jednotlivých malých ploch. </t>
  </si>
  <si>
    <t>101,695-22,678</t>
  </si>
  <si>
    <t>612142001</t>
  </si>
  <si>
    <t>Potažení vnitřních ploch pletivem v ploše nebo pruzích, na plném podkladu sklovláknitým vtlačením do tmelu stěn</t>
  </si>
  <si>
    <t>-1956764694</t>
  </si>
  <si>
    <t>(3,2+1,8*2)*2,75</t>
  </si>
  <si>
    <t>(3,2*2,75-2,7*2,5)</t>
  </si>
  <si>
    <t>(19,7*2)+(2,95*4,85-(1,4*2,5)+(1,4*2+2,5*2)*0,45)</t>
  </si>
  <si>
    <t>4,5+2*1</t>
  </si>
  <si>
    <t>Součet - od hl podesty 3.np až po strop 4np</t>
  </si>
  <si>
    <t>612325421</t>
  </si>
  <si>
    <t>Oprava vápenocementové nebo vápenné omítky vnitřních ploch štukové dvouvrstvé, tloušťky do 20 mm stěn, v rozsahu opravované plochy do 10%</t>
  </si>
  <si>
    <t>-101903712</t>
  </si>
  <si>
    <t>475,883-80,968</t>
  </si>
  <si>
    <t>7</t>
  </si>
  <si>
    <t>612821012</t>
  </si>
  <si>
    <t>Sanační omítka vnitřních ploch stěn pro vlhké a zasolené zdivo, prováděná ve dvou vrstvách, tl. jádrové omítky do 30 mm ručně štuková</t>
  </si>
  <si>
    <t>1179608185</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</si>
  <si>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cenami části A07 katalogu 800-783 Nátěry. 4. Ceny -1031 a -1041 jsou určeny pro vyrovnání nerovností vlhkého nebo zasoleného podkladu ( zdiva ) nebo v případě požadované větší tloušťky omítky. </t>
  </si>
  <si>
    <t>(5,05*2)*2"u hl. vchodu</t>
  </si>
  <si>
    <t>((2,1+0,5+7)*2)*0,5"na chodbě (hl. podestě)</t>
  </si>
  <si>
    <t>(4,6+3+4,6)*1,5+(1,35+0,6)*0,9"zadní vstup</t>
  </si>
  <si>
    <t>6,6*2+(1,15*3,25-1,2)"do slepa</t>
  </si>
  <si>
    <t>Součet</t>
  </si>
  <si>
    <t>8</t>
  </si>
  <si>
    <t>619991001</t>
  </si>
  <si>
    <t>Zakrytí vnitřních ploch před znečištěním včetně pozdějšího odkrytí podlah fólií přilepenou lepící páskou</t>
  </si>
  <si>
    <t>265830723</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</si>
  <si>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</si>
  <si>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(5,05*2,3+6,7*3)*1,25"1np</t>
  </si>
  <si>
    <t>(6,85*3)*3*1,25"2-4np</t>
  </si>
  <si>
    <t>9</t>
  </si>
  <si>
    <t>619991011</t>
  </si>
  <si>
    <t>Zakrytí vnitřních ploch před znečištěním včetně pozdějšího odkrytí konstrukcí a prvků obalením fólií a přelepením páskou</t>
  </si>
  <si>
    <t>-841626871</t>
  </si>
  <si>
    <t>619991021</t>
  </si>
  <si>
    <t>Zakrytí vnitřních ploch před znečištěním včetně pozdějšího odkrytí rámů oken a dveří, keramických soklů oblepením malířskou páskou</t>
  </si>
  <si>
    <t>m</t>
  </si>
  <si>
    <t>1083787080</t>
  </si>
  <si>
    <t>5*13+8+50</t>
  </si>
  <si>
    <t>Ostatní konstrukce a práce, bourání</t>
  </si>
  <si>
    <t>11</t>
  </si>
  <si>
    <t>949101112</t>
  </si>
  <si>
    <t>Lešení pomocné pracovní pro objekty pozemních staveb pro zatížení do 150 kg/m2, o výšce lešeňové podlahy přes 1,9 do 3,5 m</t>
  </si>
  <si>
    <t>3033665</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</si>
  <si>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</si>
  <si>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5,05*2,3+6,7*3"1np</t>
  </si>
  <si>
    <t>(6,85*3)*3"2-4np</t>
  </si>
  <si>
    <t>12</t>
  </si>
  <si>
    <t>952901114</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</si>
  <si>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přes 4 m</t>
  </si>
  <si>
    <t>944138221</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</si>
  <si>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</si>
  <si>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13</t>
  </si>
  <si>
    <t>978013191</t>
  </si>
  <si>
    <t>Otlučení vápenných nebo vápenocementových omítek vnitřních ploch stěn s vyškrabáním spar, s očištěním zdiva, v rozsahu přes 50 do 100 %</t>
  </si>
  <si>
    <t>-1894739949</t>
  </si>
  <si>
    <t xml:space="preserve">Poznámka k souboru cen:_x000D_
1. Položky lze použít i pro ocenění otlučení sádrových, hliněných apod. vnitřních omítek. </t>
  </si>
  <si>
    <t>997</t>
  </si>
  <si>
    <t>Přesun sutě</t>
  </si>
  <si>
    <t>14</t>
  </si>
  <si>
    <t>997013215</t>
  </si>
  <si>
    <t>Vnitrostaveništní doprava suti a vybouraných hmot vodorovně do 50 m svisle ručně (nošením po schodech) pro budovy a haly výšky přes 15 do 18 m</t>
  </si>
  <si>
    <t>t</t>
  </si>
  <si>
    <t>-789659011</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</si>
  <si>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</si>
  <si>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997013501</t>
  </si>
  <si>
    <t>Odvoz suti a vybouraných hmot na skládku nebo meziskládku se složením, na vzdálenost do 1 km</t>
  </si>
  <si>
    <t>-120270553</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</si>
  <si>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</si>
  <si>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16</t>
  </si>
  <si>
    <t>997013509</t>
  </si>
  <si>
    <t>Odvoz suti a vybouraných hmot na skládku nebo meziskládku se složením, na vzdálenost Příplatek k ceně za každý další i započatý 1 km přes 1 km</t>
  </si>
  <si>
    <t>-1219257392</t>
  </si>
  <si>
    <t>3,196*9 'Přepočtené koeficientem množství</t>
  </si>
  <si>
    <t>17</t>
  </si>
  <si>
    <t>997013831</t>
  </si>
  <si>
    <t>Poplatek za uložení stavebního odpadu na skládce (skládkovné) směsného</t>
  </si>
  <si>
    <t>1107941522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</si>
  <si>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</si>
  <si>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</si>
  <si>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</si>
  <si>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18</t>
  </si>
  <si>
    <t>998018003</t>
  </si>
  <si>
    <t>Přesun hmot pro budovy občanské výstavby, bydlení, výrobu a služby ruční - bez užití mechanizace vodorovná dopravní vzdálenost do 100 m pro budovy s jakoukoliv nosnou konstrukcí výšky přes 12 do 24 m</t>
  </si>
  <si>
    <t>-1617101870</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</si>
  <si>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</si>
  <si>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</si>
  <si>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</si>
  <si>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783</t>
  </si>
  <si>
    <t>Dokončovací práce - nátěry</t>
  </si>
  <si>
    <t>19</t>
  </si>
  <si>
    <t>783301313</t>
  </si>
  <si>
    <t>Příprava podkladu zámečnických konstrukcí před provedením nátěru odmaštění odmašťovačem ředidlovým</t>
  </si>
  <si>
    <t>1065243784</t>
  </si>
  <si>
    <t>((4,5*1,2)*2*4)*2"zábradlí</t>
  </si>
  <si>
    <t>20</t>
  </si>
  <si>
    <t>783306805</t>
  </si>
  <si>
    <t>Odstranění nátěrů ze zámečnických konstrukcí opálením s obroušením</t>
  </si>
  <si>
    <t>-782209068</t>
  </si>
  <si>
    <t>783344101</t>
  </si>
  <si>
    <t>Základní nátěr zámečnických konstrukcí jednonásobný polyuretanový</t>
  </si>
  <si>
    <t>-1053917351</t>
  </si>
  <si>
    <t>22</t>
  </si>
  <si>
    <t>783347101</t>
  </si>
  <si>
    <t>Krycí nátěr (email) zámečnických konstrukcí jednonásobný syntetický polyuretanový</t>
  </si>
  <si>
    <t>918712716</t>
  </si>
  <si>
    <t>86,4*2 'Přepočtené koeficientem množství</t>
  </si>
  <si>
    <t>784</t>
  </si>
  <si>
    <t>Dokončovací práce - malby a tapety</t>
  </si>
  <si>
    <t>23</t>
  </si>
  <si>
    <t>784121009</t>
  </si>
  <si>
    <t>Oškrabání malby na schodišti o výšce podlaží přes 3,80 do 5,00 m</t>
  </si>
  <si>
    <t>33624557</t>
  </si>
  <si>
    <t xml:space="preserve">Poznámka k souboru cen:_x000D_
1. Cenami souboru cen se oceňuje jakýkoli počet současně škrabaných vrstev barvy. </t>
  </si>
  <si>
    <t>5,05*2,3+2,3*1+6,7*3</t>
  </si>
  <si>
    <t>(4,65*3+3*1+3,3*1,7)*3</t>
  </si>
  <si>
    <t>Mezisoučet - strop</t>
  </si>
  <si>
    <t>7,05*2+(1,5+3+1,5+3,25*2)*1+3,7*2+1,15*3,15"dopočet do 1.np</t>
  </si>
  <si>
    <t>(2,3+5,05*2+0,5*2+0,5*2+6,7*2+3)*3,7"1np</t>
  </si>
  <si>
    <t>(3+4,65*2+0,7*2+1,7*2+3,3)*15,5+1,8*1,5*3"2-4np</t>
  </si>
  <si>
    <t>Mezisoučet - stěny</t>
  </si>
  <si>
    <t>24</t>
  </si>
  <si>
    <t>784121019</t>
  </si>
  <si>
    <t>Rozmývání podkladu po oškrabání malby na schodišti o výšce podlaží přes 3,80 do 5,00 m</t>
  </si>
  <si>
    <t>-1349226203</t>
  </si>
  <si>
    <t>25</t>
  </si>
  <si>
    <t>784161109</t>
  </si>
  <si>
    <t>Bandážování (materiál ve specifikaci) spar a prasklin na schodišti o výšce podlaží přes 3,80 do 5,00 m</t>
  </si>
  <si>
    <t>-689994786</t>
  </si>
  <si>
    <t xml:space="preserve">Poznámka k souboru cen:_x000D_
1. V cenách nejsou započteny náklady na dodávku bandážních pásek, tyto se oceňují ve specifikaci.Ztratné lze stanovit ve výši 5%. </t>
  </si>
  <si>
    <t>26</t>
  </si>
  <si>
    <t>M</t>
  </si>
  <si>
    <t>590306800</t>
  </si>
  <si>
    <t>páska ze skelných vláken 25 m</t>
  </si>
  <si>
    <t>32</t>
  </si>
  <si>
    <t>479840230</t>
  </si>
  <si>
    <t>150*1,05 'Přepočtené koeficientem množství</t>
  </si>
  <si>
    <t>27</t>
  </si>
  <si>
    <t>784161119</t>
  </si>
  <si>
    <t>Bandážování (materiál ve specifikaci) rohů stěn na schodišti o výšce podlaží přes 3,80 do 5,00 m</t>
  </si>
  <si>
    <t>-1559790198</t>
  </si>
  <si>
    <t>28</t>
  </si>
  <si>
    <t>-406529941</t>
  </si>
  <si>
    <t>50*1,05 'Přepočtené koeficientem množství</t>
  </si>
  <si>
    <t>29</t>
  </si>
  <si>
    <t>784161519</t>
  </si>
  <si>
    <t>Celoplošné vyrovnání podkladu disperzní stěrkou, tloušťky do 3 mm vyrovnáním na schodišti o výšce podlaží přes 3,80 do 5,00 m</t>
  </si>
  <si>
    <t>-377398368</t>
  </si>
  <si>
    <t>(2*2+19,2)*0,1"1np</t>
  </si>
  <si>
    <t>(3,6*2+4*2+2*2)*0,2"schodiště přízemí a sklep</t>
  </si>
  <si>
    <t>(4*6)*0,2"schodiště 1-4np</t>
  </si>
  <si>
    <t>((1,5*2+3)*3)*0,1"mezipodesta</t>
  </si>
  <si>
    <t>(3,3+1,7*2+0,7*2)*0,1"hlavní podesty</t>
  </si>
  <si>
    <t>(4,5*6)*0,4"bok schodiště</t>
  </si>
  <si>
    <t>Součet - email - omyvatelný sokl</t>
  </si>
  <si>
    <t>30</t>
  </si>
  <si>
    <t>784181129</t>
  </si>
  <si>
    <t>Penetrace podkladu jednonásobná hloubková na schodišti o výšce podlaží přes 3,80 do 5,00 m</t>
  </si>
  <si>
    <t>347278010</t>
  </si>
  <si>
    <t>31</t>
  </si>
  <si>
    <t>784211109</t>
  </si>
  <si>
    <t>Malby z malířských směsí otěruvzdorných za mokra dvojnásobné, bílé za mokra otěruvzdorné výborně na schodišti o výšce podlaží přes 3,80 do 5,00 m</t>
  </si>
  <si>
    <t>1712609142</t>
  </si>
  <si>
    <t>(2*2+19,2)*1,5"1np</t>
  </si>
  <si>
    <t>(3,6*2+4*2+2*2)*1,5"schodiště přízemí a sklep</t>
  </si>
  <si>
    <t>(4*6)*1,5"schodiště 1-4np</t>
  </si>
  <si>
    <t>((1,5*2+3)*3)*1,5"mezipodesta</t>
  </si>
  <si>
    <t>(3,3+1,7*2+0,7*2)*1,5"hlavní podesty</t>
  </si>
  <si>
    <t>784211143</t>
  </si>
  <si>
    <t>Malby z malířských směsí otěruvzdorných za mokra Příplatek k cenám dvojnásobných maleb za zvýšenou pracnost při provádění styku 2 barev</t>
  </si>
  <si>
    <t>1938185546</t>
  </si>
  <si>
    <t>(2*2+19,2)"1np</t>
  </si>
  <si>
    <t>(3,6*2+4*2+2*2)"schodiště přízemí a sklep</t>
  </si>
  <si>
    <t>(4*6)"schodiště 1-4np</t>
  </si>
  <si>
    <t>((1,5*2+3)*3)"mezipodesta</t>
  </si>
  <si>
    <t>(3,3+1,7*2+0,7*2)"hlavní podesty</t>
  </si>
  <si>
    <t>33</t>
  </si>
  <si>
    <t>784211165</t>
  </si>
  <si>
    <t>Malby z malířských směsí otěruvzdorných za mokra Příplatek k cenám dvojnásobných maleb za provádění barevné malby tónované na tónovacích automatech, v odstínu sytém</t>
  </si>
  <si>
    <t>-1564571074</t>
  </si>
  <si>
    <t>34</t>
  </si>
  <si>
    <t>784221109</t>
  </si>
  <si>
    <t>Malby z malířských směsí otěruvzdorných za sucha dvojnásobné, bílé za sucha otěruvzdorné dobře na schodišti o výšce podlaží přes 3,80 do 5,00 m</t>
  </si>
  <si>
    <t>1837154901</t>
  </si>
  <si>
    <t>577,578-138,75</t>
  </si>
  <si>
    <t>35</t>
  </si>
  <si>
    <t>784221133</t>
  </si>
  <si>
    <t>Malby z malířských směsí otěruvzdorných za sucha Příplatek k cenám dvojnásobných maleb za zvýšenou pracnost při provádění styku 2 barev</t>
  </si>
  <si>
    <t>1928956967</t>
  </si>
  <si>
    <t>36</t>
  </si>
  <si>
    <t>784221155</t>
  </si>
  <si>
    <t>Malby z malířských směsí otěruvzdorných za sucha Příplatek k cenám dvojnásobných maleb na tónovacích automatech, v odstínu sytém</t>
  </si>
  <si>
    <t>-242819630</t>
  </si>
  <si>
    <t>37</t>
  </si>
  <si>
    <t>7843610-R</t>
  </si>
  <si>
    <t>Malby emailové (latexové) kompletní systém včetně podkladních vrstev a broušení na schodišti o výšce podlaží přes 3,80 do 5,00 m</t>
  </si>
  <si>
    <t>-692790106</t>
  </si>
  <si>
    <t>SO 2 - Vchod objektu č.p. 272 z ul. Radniční</t>
  </si>
  <si>
    <t>-278359225</t>
  </si>
  <si>
    <t>1577126798</t>
  </si>
  <si>
    <t>3,65*1,8+4,65*3+3,65*2"4np</t>
  </si>
  <si>
    <t>3*1,8+3*1"3np</t>
  </si>
  <si>
    <t>3*1,8+3*1"2np</t>
  </si>
  <si>
    <t>3*1,8+3*1"1np</t>
  </si>
  <si>
    <t>1995492796</t>
  </si>
  <si>
    <t>((3,65*2+1,8*2)-(2,8*2,5)+(0,8+0,2+0,9))*2,75"výklenek 4np</t>
  </si>
  <si>
    <t>(3+1,7*2+0,7*2)*3,55"výkrelen 3np</t>
  </si>
  <si>
    <t>(4,65*2+3)*11,5+(1,8*3,3)/2"stěny mezi 2-4np</t>
  </si>
  <si>
    <t>-649572378</t>
  </si>
  <si>
    <t>6,25*2,1+11,3*1,6+4,15*3"přízemí</t>
  </si>
  <si>
    <t>(3*1,7+2,9*0,7+5,5*3)*3"1-3np</t>
  </si>
  <si>
    <t>3,6*1,8+2,8*1+7*3"4np</t>
  </si>
  <si>
    <t>-53,02"tmel</t>
  </si>
  <si>
    <t>611541903</t>
  </si>
  <si>
    <t>-118133516</t>
  </si>
  <si>
    <t>2,85*2,85+1,5*2,8"sklep</t>
  </si>
  <si>
    <t>(7,8*2+11,3*2+3+4,15*2)*3,05"přizemí</t>
  </si>
  <si>
    <t>(4,15*3+3+2,85*2+0,6)*1,15"přízemí</t>
  </si>
  <si>
    <t>(3+1,7*2+0,7*2+4,65*2+3)*13,3"1-3np</t>
  </si>
  <si>
    <t>((3,65*2+1,8*2)-(2,8*2,5)+(4,65*2+3+0,2))*2,75"4np</t>
  </si>
  <si>
    <t>-188,06"tmel</t>
  </si>
  <si>
    <t xml:space="preserve">-106,423"sanačky </t>
  </si>
  <si>
    <t>-435424851</t>
  </si>
  <si>
    <t>6,25*2,5+7,8*1,5"u hl. vchodu</t>
  </si>
  <si>
    <t>((11,3*2+1,6)-(1,9+2,8))*1"chodba</t>
  </si>
  <si>
    <t xml:space="preserve">5*3,05+3*2,5+4,15*2,5+(3+0,6+2)*1,15"zadní vstup </t>
  </si>
  <si>
    <t>1,65*4,15+4,15*2*1,15+1,3*2,8"sklep</t>
  </si>
  <si>
    <t>1504968425</t>
  </si>
  <si>
    <t>(2,1*6,25+11,3*1,6+3*4,15)*1,25"přízemí</t>
  </si>
  <si>
    <t>3*6,8*1,25"1-3np</t>
  </si>
  <si>
    <t>3,45*1,8+3*5*1,25"4np</t>
  </si>
  <si>
    <t>-138502191</t>
  </si>
  <si>
    <t>50"dveře, vypínače a jiné</t>
  </si>
  <si>
    <t>-1169376343</t>
  </si>
  <si>
    <t>5*16+10+70</t>
  </si>
  <si>
    <t>-1015389166</t>
  </si>
  <si>
    <t>(2,1*6,25+11,3*1,6+3*4,15)"přízemí</t>
  </si>
  <si>
    <t>3*6,8"1-3np</t>
  </si>
  <si>
    <t>3,45*1,8+3*5"4np</t>
  </si>
  <si>
    <t>-1048104424</t>
  </si>
  <si>
    <t>-360613542</t>
  </si>
  <si>
    <t>-1617100616</t>
  </si>
  <si>
    <t>228036431</t>
  </si>
  <si>
    <t>1470492978</t>
  </si>
  <si>
    <t>5,096*9 'Přepočtené koeficientem množství</t>
  </si>
  <si>
    <t>547159901</t>
  </si>
  <si>
    <t>-1647841470</t>
  </si>
  <si>
    <t>-1888579031</t>
  </si>
  <si>
    <t>((4,25*1,2)*2*4)*2"zábradlí</t>
  </si>
  <si>
    <t>(4,8*2)*4*0,2"madlo</t>
  </si>
  <si>
    <t>85487110</t>
  </si>
  <si>
    <t>348153468</t>
  </si>
  <si>
    <t>1550264091</t>
  </si>
  <si>
    <t>89,28*2 'Přepočtené koeficientem množství</t>
  </si>
  <si>
    <t>2110901309</t>
  </si>
  <si>
    <t>862762560</t>
  </si>
  <si>
    <t>645,566"viz. oškrab</t>
  </si>
  <si>
    <t>690231621</t>
  </si>
  <si>
    <t>1714020381</t>
  </si>
  <si>
    <t>200*1,05 'Přepočtené koeficientem množství</t>
  </si>
  <si>
    <t>2067247273</t>
  </si>
  <si>
    <t>621649584</t>
  </si>
  <si>
    <t>75*1,05 'Přepočtené koeficientem množství</t>
  </si>
  <si>
    <t>1412034272</t>
  </si>
  <si>
    <t>(7,8*2+11,3*2+4,3*2+3)*0,1"přízemí</t>
  </si>
  <si>
    <t xml:space="preserve">(1,4*2+3)*4*0,1"mezipodesty </t>
  </si>
  <si>
    <t>((1,7+3+0,7*2)*3+(1,8*2+3,6*2-2,8+0,6*2))*0,1"hl. podesty</t>
  </si>
  <si>
    <t>(4*2)*0,2"schodiště do sklepa</t>
  </si>
  <si>
    <t>(4*4)*0,2*2"schodiště patra</t>
  </si>
  <si>
    <t>(4,5*0,4)*8"boky schodiště</t>
  </si>
  <si>
    <t>Součet - email</t>
  </si>
  <si>
    <t>1202080500</t>
  </si>
  <si>
    <t>114213032</t>
  </si>
  <si>
    <t>(7,8*2+11,3*2+4,3*2+3)*1,5"přízemí</t>
  </si>
  <si>
    <t xml:space="preserve">(1,4*2+3)*4*1,5"mezipodesty </t>
  </si>
  <si>
    <t>((1,7+3+0,7*2)*3+(1,8*2+3,6*2-2,8+0,6*2))*1,5"hl. podesty</t>
  </si>
  <si>
    <t>(4*2)*1,5"schodiště do sklepa</t>
  </si>
  <si>
    <t>(4*4)*1,5*2"schodiště patra</t>
  </si>
  <si>
    <t>-8767559</t>
  </si>
  <si>
    <t>(7,8*2+11,3*2+4,3*2+3)"přízemí</t>
  </si>
  <si>
    <t xml:space="preserve">(1,4*2+3)*4"mezipodesty </t>
  </si>
  <si>
    <t>((1,7+3+0,7*2)*3+(1,8*2+3,6*2-2,8+0,6*2))"hl. podesty</t>
  </si>
  <si>
    <t>(4*2)"schodiště do sklepa</t>
  </si>
  <si>
    <t>(4*4)*2"schodiště patra</t>
  </si>
  <si>
    <t>1541962171</t>
  </si>
  <si>
    <t>-1533409148</t>
  </si>
  <si>
    <t>645,566-32,45-210,75</t>
  </si>
  <si>
    <t>-895726937</t>
  </si>
  <si>
    <t>410235802</t>
  </si>
  <si>
    <t>594157093</t>
  </si>
  <si>
    <t>SO 3 - Vchod objektu č.p. 272 z ul. Poštovní</t>
  </si>
  <si>
    <t>937543159</t>
  </si>
  <si>
    <t>-679034919</t>
  </si>
  <si>
    <t>(5,15-1,7)*3,45+2,95*1,1"strop 4np</t>
  </si>
  <si>
    <t>611142012</t>
  </si>
  <si>
    <t>Potažení vnitřních ploch pletivem v ploše nebo pruzích, na plném podkladu rabicovým provizorním přichycením stropů</t>
  </si>
  <si>
    <t>1864921875</t>
  </si>
  <si>
    <t>3,45*1,7"4.np výklenek</t>
  </si>
  <si>
    <t>571229657</t>
  </si>
  <si>
    <t>15,148+144,555</t>
  </si>
  <si>
    <t>611321145</t>
  </si>
  <si>
    <t>Omítka vápenocementová vnitřních ploch nanášená ručně dvouvrstvá, tloušťky jádrové omítky do 10 mm a tloušťky štuku do 3 mm štuková schodišťových konstrukcí stropů, stěn, ramen nebo nosníků</t>
  </si>
  <si>
    <t>484916774</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</si>
  <si>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</si>
  <si>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1069501580</t>
  </si>
  <si>
    <t>9,75*3+3*3"přízemí</t>
  </si>
  <si>
    <t>(3,0*1,6+3*1,1)*3"1-3np výklenek</t>
  </si>
  <si>
    <t>(3,45*1,7+3,45*1,1)"4np výklenek</t>
  </si>
  <si>
    <t>(3,05*2+3)*4*1,25"schodiště</t>
  </si>
  <si>
    <t>-15,148"tmel</t>
  </si>
  <si>
    <t>413620743</t>
  </si>
  <si>
    <t>(3+1,6*2+0,7*2)*3,55"1np výklenek</t>
  </si>
  <si>
    <t>(3+1,6*2+0,7*2)*3,8"2np výklenek</t>
  </si>
  <si>
    <t>(3+1,6*2+0,7*2)*3,6"3np výklenek</t>
  </si>
  <si>
    <t>(3,45+1,7*2+1*2)*2,6"4np výklenek</t>
  </si>
  <si>
    <t xml:space="preserve">(3,05*2+3)*3,75+3*1,4"stěny </t>
  </si>
  <si>
    <t>128697234</t>
  </si>
  <si>
    <t>(3,05*2+3+2*2+0,6)*0,7+(2*2,9)"sklep</t>
  </si>
  <si>
    <t>(9,75*2+3*2)"přízemí</t>
  </si>
  <si>
    <t>(3,05*2+5,15*2+0,4)*12,8"1-3np</t>
  </si>
  <si>
    <t>(3,45*2+5,15*2+1,3)*2,6"4np</t>
  </si>
  <si>
    <t>-144,55"tmel</t>
  </si>
  <si>
    <t>-87,215"sanačky</t>
  </si>
  <si>
    <t>2132110605</t>
  </si>
  <si>
    <t>(9,7*2+3)*2"přízemí</t>
  </si>
  <si>
    <t>(3,4*2+3)*2,5+(2,5*2+0,5)*0,7+(3,35*2,9+1,5*2,9)"sklep+zad. chod</t>
  </si>
  <si>
    <t>1067576981</t>
  </si>
  <si>
    <t>(9,75*3+5,15*3*4)*1,25</t>
  </si>
  <si>
    <t>603905386</t>
  </si>
  <si>
    <t>1085093052</t>
  </si>
  <si>
    <t>150</t>
  </si>
  <si>
    <t>1225440736</t>
  </si>
  <si>
    <t>9,75*3+5,15*3*4</t>
  </si>
  <si>
    <t>1156252048</t>
  </si>
  <si>
    <t>978012191</t>
  </si>
  <si>
    <t>Otlučení vápenných nebo vápenocementových omítek vnitřních ploch stropů rákosovaných, v rozsahu přes 50 do 100 %</t>
  </si>
  <si>
    <t>944184689</t>
  </si>
  <si>
    <t>-808832510</t>
  </si>
  <si>
    <t>94508166</t>
  </si>
  <si>
    <t>31695066</t>
  </si>
  <si>
    <t>-1420698048</t>
  </si>
  <si>
    <t>4,436*9 'Přepočtené koeficientem množství</t>
  </si>
  <si>
    <t>2105332263</t>
  </si>
  <si>
    <t>-857057822</t>
  </si>
  <si>
    <t>-575709063</t>
  </si>
  <si>
    <t>((6*1,2)*2*4)*2+3*1,2*2"zábradlí</t>
  </si>
  <si>
    <t>-1700777052</t>
  </si>
  <si>
    <t>-1831892233</t>
  </si>
  <si>
    <t>1404162655</t>
  </si>
  <si>
    <t>122,4*2 'Přepočtené koeficientem množství</t>
  </si>
  <si>
    <t>2058239723</t>
  </si>
  <si>
    <t>733889350</t>
  </si>
  <si>
    <t>421,74"viz. oškrab</t>
  </si>
  <si>
    <t>-1298174491</t>
  </si>
  <si>
    <t>1219456397</t>
  </si>
  <si>
    <t>-1670684118</t>
  </si>
  <si>
    <t>1471589590</t>
  </si>
  <si>
    <t>-426753919</t>
  </si>
  <si>
    <t>(3*2+9,75*2)*0,1"sokl přízemí</t>
  </si>
  <si>
    <t>(2+1,6*2)*0,1*3"sokl 1-3np</t>
  </si>
  <si>
    <t>(3,45+1,7*2)*0,1"sokl 4np</t>
  </si>
  <si>
    <t>(4,2*2)*0,2"schodiště sklep</t>
  </si>
  <si>
    <t>(9*0,2)*4"schodiště 1-4np</t>
  </si>
  <si>
    <t>6*0,4*4"bok schodiště</t>
  </si>
  <si>
    <t>1231017986</t>
  </si>
  <si>
    <t>-1266845915</t>
  </si>
  <si>
    <t>(3*2+9,75*2)*1,5"sokl přízemí</t>
  </si>
  <si>
    <t>(2+1,6*2)*1,5*3"sokl 1-3np</t>
  </si>
  <si>
    <t>(3,45+1,7*2)*1,5"sokl 4np</t>
  </si>
  <si>
    <t>(4,2*2)*1,5"schodiště sklep</t>
  </si>
  <si>
    <t>(9*1,5)*4"schodiště 1-4np</t>
  </si>
  <si>
    <t>481654650</t>
  </si>
  <si>
    <t>(3*2+9,75*2)"sokl přízemí</t>
  </si>
  <si>
    <t>(2+1,6*2)*3"sokl 1-3np</t>
  </si>
  <si>
    <t>(3,45+1,7*2)"sokl 4np</t>
  </si>
  <si>
    <t>(4,2*2)"schodiště sklep</t>
  </si>
  <si>
    <t>(9)*4"schodiště 1-4np</t>
  </si>
  <si>
    <t>-896829707</t>
  </si>
  <si>
    <t>-748219636</t>
  </si>
  <si>
    <t>421,74-23,275-138,525</t>
  </si>
  <si>
    <t>38</t>
  </si>
  <si>
    <t>238362551</t>
  </si>
  <si>
    <t>39</t>
  </si>
  <si>
    <t>981672746</t>
  </si>
  <si>
    <t>40</t>
  </si>
  <si>
    <t>-1715955375</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</si>
  <si>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</si>
  <si>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</si>
  <si>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</si>
  <si>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</si>
  <si>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i/>
        <sz val="9"/>
        <rFont val="Trebuchet MS"/>
        <charset val="238"/>
      </rPr>
      <t xml:space="preserve">Rekapitulace rekonstrukce </t>
    </r>
    <r>
      <rPr>
        <sz val="9"/>
        <rFont val="Trebuchet MS"/>
        <charset val="238"/>
      </rPr>
      <t>obsahuje sestavu Rekapitulace rekonstrukce a Rekapitulace objektů rekonstrukce a soupisů prací.</t>
    </r>
  </si>
  <si>
    <r>
      <rPr>
        <sz val="8"/>
        <rFont val="Trebuchet MS"/>
        <charset val="238"/>
      </rPr>
      <t xml:space="preserve">V sestavě </t>
    </r>
    <r>
      <rPr>
        <b/>
        <sz val="9"/>
        <rFont val="Trebuchet MS"/>
        <charset val="238"/>
      </rPr>
      <t>Rekapitulace rekonstrukce</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</si>
  <si>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</si>
  <si>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rekonstrukce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</si>
  <si>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</si>
  <si>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</si>
  <si>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</si>
  <si>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</si>
  <si>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</si>
  <si>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</si>
  <si>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</si>
  <si>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</si>
  <si>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</si>
  <si>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</si>
  <si>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</si>
  <si>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</si>
  <si>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</si>
  <si>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</si>
  <si>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rekonstrukce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</si>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</sst>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9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7"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3"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6"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8" fillId="0" borderId="0" xfId="0" applyFont="1" applyBorder="1" applyAlignment="1" applyProtection="1">
      <alignment horizontal="left" vertical="center"/>
    </xf>
    <xf numFmtId="0" fontId="38"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0" xfId="0" applyFont="1" applyBorder="1" applyAlignment="1" applyProtection="1">
      <alignment vertical="center" wrapText="1"/>
    </xf>
    <xf numFmtId="0" fontId="38" fillId="0" borderId="0" xfId="0" applyFont="1" applyAlignment="1" applyProtection="1">
      <alignment horizontal="left" vertical="center"/>
    </xf>
    <xf numFmtId="0" fontId="38"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4"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4"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0" fillId="0" borderId="0" xfId="0" applyAlignment="1" applyProtection="1">
      <alignment vertical="top"/>
      <protection locked="0"/>
    </xf>
    <xf numFmtId="0" fontId="40" fillId="0" borderId="29" xfId="0" applyFont="1" applyBorder="1" applyAlignment="1" applyProtection="1">
      <alignment vertical="center" wrapText="1"/>
      <protection locked="0"/>
    </xf>
    <xf numFmtId="0" fontId="40" fillId="0" borderId="30" xfId="0" applyFont="1" applyBorder="1" applyAlignment="1" applyProtection="1">
      <alignment vertical="center" wrapText="1"/>
      <protection locked="0"/>
    </xf>
    <xf numFmtId="0" fontId="40" fillId="0" borderId="31" xfId="0" applyFont="1" applyBorder="1" applyAlignment="1" applyProtection="1">
      <alignment vertical="center" wrapText="1"/>
      <protection locked="0"/>
    </xf>
    <xf numFmtId="0" fontId="40" fillId="0" borderId="32" xfId="0" applyFont="1" applyBorder="1" applyAlignment="1" applyProtection="1">
      <alignment horizontal="center" vertical="center" wrapText="1"/>
      <protection locked="0"/>
    </xf>
    <xf numFmtId="0" fontId="40" fillId="0" borderId="33" xfId="0" applyFont="1" applyBorder="1" applyAlignment="1" applyProtection="1">
      <alignment horizontal="center" vertical="center" wrapText="1"/>
      <protection locked="0"/>
    </xf>
    <xf numFmtId="0" fontId="40" fillId="0" borderId="32" xfId="0" applyFont="1" applyBorder="1" applyAlignment="1" applyProtection="1">
      <alignment vertical="center" wrapText="1"/>
      <protection locked="0"/>
    </xf>
    <xf numFmtId="0" fontId="40" fillId="0" borderId="33" xfId="0" applyFont="1" applyBorder="1" applyAlignment="1" applyProtection="1">
      <alignment vertical="center" wrapText="1"/>
      <protection locked="0"/>
    </xf>
    <xf numFmtId="0" fontId="42" fillId="0" borderId="1" xfId="0"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3" fillId="0" borderId="32" xfId="0" applyFont="1" applyBorder="1" applyAlignment="1" applyProtection="1">
      <alignment vertical="center" wrapText="1"/>
      <protection locked="0"/>
    </xf>
    <xf numFmtId="0" fontId="43" fillId="0" borderId="1" xfId="0" applyFont="1" applyBorder="1" applyAlignment="1" applyProtection="1">
      <alignment vertical="center" wrapText="1"/>
      <protection locked="0"/>
    </xf>
    <xf numFmtId="0" fontId="43" fillId="0" borderId="1" xfId="0" applyFont="1" applyBorder="1" applyAlignment="1" applyProtection="1">
      <alignment vertical="center"/>
      <protection locked="0"/>
    </xf>
    <xf numFmtId="0" fontId="43" fillId="0" borderId="1" xfId="0" applyFont="1" applyBorder="1" applyAlignment="1" applyProtection="1">
      <alignment horizontal="left" vertical="center"/>
      <protection locked="0"/>
    </xf>
    <xf numFmtId="49" fontId="43" fillId="0" borderId="1" xfId="0" applyNumberFormat="1" applyFont="1" applyBorder="1" applyAlignment="1" applyProtection="1">
      <alignment vertical="center" wrapText="1"/>
      <protection locked="0"/>
    </xf>
    <xf numFmtId="0" fontId="40" fillId="0" borderId="35" xfId="0" applyFont="1" applyBorder="1" applyAlignment="1" applyProtection="1">
      <alignment vertical="center" wrapText="1"/>
      <protection locked="0"/>
    </xf>
    <xf numFmtId="0" fontId="44" fillId="0" borderId="34" xfId="0" applyFont="1" applyBorder="1" applyAlignment="1" applyProtection="1">
      <alignment vertical="center" wrapText="1"/>
      <protection locked="0"/>
    </xf>
    <xf numFmtId="0" fontId="40" fillId="0" borderId="36" xfId="0" applyFont="1" applyBorder="1" applyAlignment="1" applyProtection="1">
      <alignment vertical="center" wrapText="1"/>
      <protection locked="0"/>
    </xf>
    <xf numFmtId="0" fontId="40" fillId="0" borderId="1" xfId="0" applyFont="1" applyBorder="1" applyAlignment="1" applyProtection="1">
      <alignment vertical="top"/>
      <protection locked="0"/>
    </xf>
    <xf numFmtId="0" fontId="40" fillId="0" borderId="0" xfId="0" applyFont="1" applyAlignment="1" applyProtection="1">
      <alignment vertical="top"/>
      <protection locked="0"/>
    </xf>
    <xf numFmtId="0" fontId="40" fillId="0" borderId="29" xfId="0" applyFont="1" applyBorder="1" applyAlignment="1" applyProtection="1">
      <alignment horizontal="left" vertical="center"/>
      <protection locked="0"/>
    </xf>
    <xf numFmtId="0" fontId="40" fillId="0" borderId="30" xfId="0" applyFont="1" applyBorder="1" applyAlignment="1" applyProtection="1">
      <alignment horizontal="left" vertical="center"/>
      <protection locked="0"/>
    </xf>
    <xf numFmtId="0" fontId="40" fillId="0" borderId="31" xfId="0" applyFont="1" applyBorder="1" applyAlignment="1" applyProtection="1">
      <alignment horizontal="left" vertical="center"/>
      <protection locked="0"/>
    </xf>
    <xf numFmtId="0" fontId="40" fillId="0" borderId="32" xfId="0" applyFont="1" applyBorder="1" applyAlignment="1" applyProtection="1">
      <alignment horizontal="left" vertical="center"/>
      <protection locked="0"/>
    </xf>
    <xf numFmtId="0" fontId="40" fillId="0" borderId="33"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42" fillId="0" borderId="34" xfId="0" applyFont="1" applyBorder="1" applyAlignment="1" applyProtection="1">
      <alignment horizontal="center" vertical="center"/>
      <protection locked="0"/>
    </xf>
    <xf numFmtId="0" fontId="45"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3" fillId="0" borderId="1" xfId="0" applyFont="1" applyBorder="1" applyAlignment="1" applyProtection="1">
      <alignment horizontal="center" vertical="center"/>
      <protection locked="0"/>
    </xf>
    <xf numFmtId="0" fontId="43" fillId="0" borderId="32" xfId="0" applyFont="1" applyBorder="1" applyAlignment="1" applyProtection="1">
      <alignment horizontal="left" vertical="center"/>
      <protection locked="0"/>
    </xf>
    <xf numFmtId="0" fontId="43" fillId="2" borderId="1" xfId="0" applyFont="1" applyFill="1" applyBorder="1" applyAlignment="1" applyProtection="1">
      <alignment horizontal="left" vertical="center"/>
      <protection locked="0"/>
    </xf>
    <xf numFmtId="0" fontId="43" fillId="2" borderId="1" xfId="0" applyFont="1" applyFill="1" applyBorder="1" applyAlignment="1" applyProtection="1">
      <alignment horizontal="center" vertical="center"/>
      <protection locked="0"/>
    </xf>
    <xf numFmtId="0" fontId="40" fillId="0" borderId="35"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0" fontId="43" fillId="0" borderId="1" xfId="0" applyFont="1" applyBorder="1" applyAlignment="1" applyProtection="1">
      <alignment horizontal="center" vertical="center" wrapText="1"/>
      <protection locked="0"/>
    </xf>
    <xf numFmtId="0" fontId="40" fillId="0" borderId="29" xfId="0" applyFont="1" applyBorder="1" applyAlignment="1" applyProtection="1">
      <alignment horizontal="left" vertical="center" wrapText="1"/>
      <protection locked="0"/>
    </xf>
    <xf numFmtId="0" fontId="40" fillId="0" borderId="30" xfId="0" applyFont="1" applyBorder="1" applyAlignment="1" applyProtection="1">
      <alignment horizontal="left" vertical="center" wrapText="1"/>
      <protection locked="0"/>
    </xf>
    <xf numFmtId="0" fontId="40" fillId="0" borderId="31"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protection locked="0"/>
    </xf>
    <xf numFmtId="0" fontId="43" fillId="0" borderId="35" xfId="0" applyFont="1" applyBorder="1" applyAlignment="1" applyProtection="1">
      <alignment horizontal="left" vertical="center" wrapText="1"/>
      <protection locked="0"/>
    </xf>
    <xf numFmtId="0" fontId="43" fillId="0" borderId="34" xfId="0" applyFont="1" applyBorder="1" applyAlignment="1" applyProtection="1">
      <alignment horizontal="left" vertical="center" wrapText="1"/>
      <protection locked="0"/>
    </xf>
    <xf numFmtId="0" fontId="43" fillId="0" borderId="36" xfId="0" applyFont="1" applyBorder="1" applyAlignment="1" applyProtection="1">
      <alignment horizontal="left"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center" vertical="top"/>
      <protection locked="0"/>
    </xf>
    <xf numFmtId="0" fontId="43" fillId="0" borderId="35"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5" fillId="0" borderId="0" xfId="0" applyFont="1" applyAlignment="1" applyProtection="1">
      <alignment vertical="center"/>
      <protection locked="0"/>
    </xf>
    <xf numFmtId="0" fontId="42" fillId="0" borderId="1"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3"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2" fillId="0" borderId="34" xfId="0" applyFont="1" applyBorder="1" applyAlignment="1" applyProtection="1">
      <alignment horizontal="left"/>
      <protection locked="0"/>
    </xf>
    <xf numFmtId="0" fontId="45" fillId="0" borderId="34" xfId="0" applyFont="1" applyBorder="1" applyAlignment="1" applyProtection="1">
      <protection locked="0"/>
    </xf>
    <xf numFmtId="0" fontId="40" fillId="0" borderId="32" xfId="0" applyFont="1" applyBorder="1" applyAlignment="1" applyProtection="1">
      <alignment vertical="top"/>
      <protection locked="0"/>
    </xf>
    <xf numFmtId="0" fontId="40" fillId="0" borderId="33" xfId="0" applyFont="1" applyBorder="1" applyAlignment="1" applyProtection="1">
      <alignment vertical="top"/>
      <protection locked="0"/>
    </xf>
    <xf numFmtId="0" fontId="40" fillId="0" borderId="1" xfId="0" applyFont="1" applyBorder="1" applyAlignment="1" applyProtection="1">
      <alignment horizontal="center" vertical="center"/>
      <protection locked="0"/>
    </xf>
    <xf numFmtId="0" fontId="40" fillId="0" borderId="1" xfId="0" applyFont="1" applyBorder="1" applyAlignment="1" applyProtection="1">
      <alignment horizontal="left" vertical="top"/>
      <protection locked="0"/>
    </xf>
    <xf numFmtId="0" fontId="40" fillId="0" borderId="35" xfId="0" applyFont="1" applyBorder="1" applyAlignment="1" applyProtection="1">
      <alignment vertical="top"/>
      <protection locked="0"/>
    </xf>
    <xf numFmtId="0" fontId="40" fillId="0" borderId="34" xfId="0" applyFont="1" applyBorder="1" applyAlignment="1" applyProtection="1">
      <alignment vertical="top"/>
      <protection locked="0"/>
    </xf>
    <xf numFmtId="0" fontId="40" fillId="0" borderId="36" xfId="0" applyFont="1" applyBorder="1" applyAlignment="1" applyProtection="1">
      <alignment vertical="top"/>
      <protection locked="0"/>
    </xf>
    <xf numFmtId="0" fontId="0" fillId="0" borderId="0" xfId="0"/>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3" borderId="0" xfId="1" applyFont="1" applyFill="1" applyAlignment="1">
      <alignment vertical="center"/>
    </xf>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43"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42" fillId="0" borderId="34" xfId="0" applyFont="1" applyBorder="1" applyAlignment="1" applyProtection="1">
      <alignment horizontal="left" wrapText="1"/>
      <protection locked="0"/>
    </xf>
    <xf numFmtId="0" fontId="41" fillId="0" borderId="1" xfId="0" applyFont="1" applyBorder="1" applyAlignment="1" applyProtection="1">
      <alignment horizontal="center" vertical="center"/>
      <protection locked="0"/>
    </xf>
    <xf numFmtId="49" fontId="43" fillId="0" borderId="1" xfId="0" applyNumberFormat="1" applyFont="1" applyBorder="1" applyAlignment="1" applyProtection="1">
      <alignment horizontal="left"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left" vertical="center"/>
      <protection locked="0"/>
    </xf>
    <xf numFmtId="0" fontId="42" fillId="0" borderId="34" xfId="0" applyFont="1" applyBorder="1" applyAlignment="1" applyProtection="1">
      <alignment horizontal="left"/>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workbookViewId="0">
      <pane ySplit="1" topLeftCell="A61"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42"/>
      <c r="AS2" s="342"/>
      <c r="AT2" s="342"/>
      <c r="AU2" s="342"/>
      <c r="AV2" s="342"/>
      <c r="AW2" s="342"/>
      <c r="AX2" s="342"/>
      <c r="AY2" s="342"/>
      <c r="AZ2" s="342"/>
      <c r="BA2" s="342"/>
      <c r="BB2" s="342"/>
      <c r="BC2" s="342"/>
      <c r="BD2" s="342"/>
      <c r="BE2" s="342"/>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10</v>
      </c>
      <c r="BT3" s="23" t="s">
        <v>11</v>
      </c>
    </row>
    <row r="4" spans="1:74" ht="36.950000000000003"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c r="B5" s="27"/>
      <c r="C5" s="28"/>
      <c r="D5" s="33" t="s">
        <v>16</v>
      </c>
      <c r="E5" s="28"/>
      <c r="F5" s="28"/>
      <c r="G5" s="28"/>
      <c r="H5" s="28"/>
      <c r="I5" s="28"/>
      <c r="J5" s="28"/>
      <c r="K5" s="371" t="s">
        <v>17</v>
      </c>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28"/>
      <c r="AQ5" s="30"/>
      <c r="BE5" s="369" t="s">
        <v>18</v>
      </c>
      <c r="BS5" s="23" t="s">
        <v>8</v>
      </c>
    </row>
    <row r="6" spans="1:74" ht="36.950000000000003" customHeight="1">
      <c r="B6" s="27"/>
      <c r="C6" s="28"/>
      <c r="D6" s="35" t="s">
        <v>19</v>
      </c>
      <c r="E6" s="28"/>
      <c r="F6" s="28"/>
      <c r="G6" s="28"/>
      <c r="H6" s="28"/>
      <c r="I6" s="28"/>
      <c r="J6" s="28"/>
      <c r="K6" s="373" t="s">
        <v>20</v>
      </c>
      <c r="L6" s="372"/>
      <c r="M6" s="372"/>
      <c r="N6" s="372"/>
      <c r="O6" s="372"/>
      <c r="P6" s="372"/>
      <c r="Q6" s="372"/>
      <c r="R6" s="372"/>
      <c r="S6" s="372"/>
      <c r="T6" s="372"/>
      <c r="U6" s="372"/>
      <c r="V6" s="372"/>
      <c r="W6" s="372"/>
      <c r="X6" s="372"/>
      <c r="Y6" s="372"/>
      <c r="Z6" s="372"/>
      <c r="AA6" s="372"/>
      <c r="AB6" s="372"/>
      <c r="AC6" s="372"/>
      <c r="AD6" s="372"/>
      <c r="AE6" s="372"/>
      <c r="AF6" s="372"/>
      <c r="AG6" s="372"/>
      <c r="AH6" s="372"/>
      <c r="AI6" s="372"/>
      <c r="AJ6" s="372"/>
      <c r="AK6" s="372"/>
      <c r="AL6" s="372"/>
      <c r="AM6" s="372"/>
      <c r="AN6" s="372"/>
      <c r="AO6" s="372"/>
      <c r="AP6" s="28"/>
      <c r="AQ6" s="30"/>
      <c r="BE6" s="370"/>
      <c r="BS6" s="23" t="s">
        <v>21</v>
      </c>
    </row>
    <row r="7" spans="1:74" ht="14.45" customHeight="1">
      <c r="B7" s="27"/>
      <c r="C7" s="28"/>
      <c r="D7" s="36" t="s">
        <v>22</v>
      </c>
      <c r="E7" s="28"/>
      <c r="F7" s="28"/>
      <c r="G7" s="28"/>
      <c r="H7" s="28"/>
      <c r="I7" s="28"/>
      <c r="J7" s="28"/>
      <c r="K7" s="34" t="s">
        <v>23</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24</v>
      </c>
      <c r="AL7" s="28"/>
      <c r="AM7" s="28"/>
      <c r="AN7" s="34" t="s">
        <v>23</v>
      </c>
      <c r="AO7" s="28"/>
      <c r="AP7" s="28"/>
      <c r="AQ7" s="30"/>
      <c r="BE7" s="370"/>
      <c r="BS7" s="23" t="s">
        <v>10</v>
      </c>
    </row>
    <row r="8" spans="1:74" ht="14.45" customHeight="1">
      <c r="B8" s="27"/>
      <c r="C8" s="28"/>
      <c r="D8" s="36"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27</v>
      </c>
      <c r="AL8" s="28"/>
      <c r="AM8" s="28"/>
      <c r="AN8" s="37" t="s">
        <v>28</v>
      </c>
      <c r="AO8" s="28"/>
      <c r="AP8" s="28"/>
      <c r="AQ8" s="30"/>
      <c r="BE8" s="370"/>
      <c r="BS8" s="23" t="s">
        <v>29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70"/>
      <c r="BS9" s="23" t="s">
        <v>30</v>
      </c>
    </row>
    <row r="10" spans="1:74" ht="14.45" customHeight="1">
      <c r="B10" s="27"/>
      <c r="C10" s="28"/>
      <c r="D10" s="36"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32</v>
      </c>
      <c r="AL10" s="28"/>
      <c r="AM10" s="28"/>
      <c r="AN10" s="34" t="s">
        <v>23</v>
      </c>
      <c r="AO10" s="28"/>
      <c r="AP10" s="28"/>
      <c r="AQ10" s="30"/>
      <c r="BE10" s="370"/>
      <c r="BS10" s="23" t="s">
        <v>21</v>
      </c>
    </row>
    <row r="11" spans="1:74" ht="18.399999999999999"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34</v>
      </c>
      <c r="AL11" s="28"/>
      <c r="AM11" s="28"/>
      <c r="AN11" s="34" t="s">
        <v>23</v>
      </c>
      <c r="AO11" s="28"/>
      <c r="AP11" s="28"/>
      <c r="AQ11" s="30"/>
      <c r="BE11" s="370"/>
      <c r="BS11" s="23" t="s">
        <v>21</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70"/>
      <c r="BS12" s="23" t="s">
        <v>21</v>
      </c>
    </row>
    <row r="13" spans="1:74" ht="14.45" customHeight="1">
      <c r="B13" s="27"/>
      <c r="C13" s="28"/>
      <c r="D13" s="36"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32</v>
      </c>
      <c r="AL13" s="28"/>
      <c r="AM13" s="28"/>
      <c r="AN13" s="38" t="s">
        <v>36</v>
      </c>
      <c r="AO13" s="28"/>
      <c r="AP13" s="28"/>
      <c r="AQ13" s="30"/>
      <c r="BE13" s="370"/>
      <c r="BS13" s="23" t="s">
        <v>21</v>
      </c>
    </row>
    <row r="14" spans="1:74" ht="15">
      <c r="B14" s="27"/>
      <c r="C14" s="28"/>
      <c r="D14" s="28"/>
      <c r="E14" s="374" t="s">
        <v>36</v>
      </c>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6" t="s">
        <v>34</v>
      </c>
      <c r="AL14" s="28"/>
      <c r="AM14" s="28"/>
      <c r="AN14" s="38" t="s">
        <v>36</v>
      </c>
      <c r="AO14" s="28"/>
      <c r="AP14" s="28"/>
      <c r="AQ14" s="30"/>
      <c r="BE14" s="370"/>
      <c r="BS14" s="23" t="s">
        <v>21</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70"/>
      <c r="BS15" s="23" t="s">
        <v>6</v>
      </c>
    </row>
    <row r="16" spans="1:74" ht="14.45" customHeight="1">
      <c r="B16" s="27"/>
      <c r="C16" s="28"/>
      <c r="D16" s="36"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32</v>
      </c>
      <c r="AL16" s="28"/>
      <c r="AM16" s="28"/>
      <c r="AN16" s="34" t="s">
        <v>23</v>
      </c>
      <c r="AO16" s="28"/>
      <c r="AP16" s="28"/>
      <c r="AQ16" s="30"/>
      <c r="BE16" s="370"/>
      <c r="BS16" s="23" t="s">
        <v>38</v>
      </c>
    </row>
    <row r="17" spans="2:71" ht="18.399999999999999" customHeight="1">
      <c r="B17" s="27"/>
      <c r="C17" s="28"/>
      <c r="D17" s="28"/>
      <c r="E17" s="34" t="s">
        <v>39</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34</v>
      </c>
      <c r="AL17" s="28"/>
      <c r="AM17" s="28"/>
      <c r="AN17" s="34" t="s">
        <v>23</v>
      </c>
      <c r="AO17" s="28"/>
      <c r="AP17" s="28"/>
      <c r="AQ17" s="30"/>
      <c r="BE17" s="370"/>
      <c r="BS17" s="23" t="s">
        <v>38</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70"/>
      <c r="BS18" s="23" t="s">
        <v>8</v>
      </c>
    </row>
    <row r="19" spans="2:71" ht="14.45" customHeight="1">
      <c r="B19" s="27"/>
      <c r="C19" s="28"/>
      <c r="D19" s="36"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70"/>
      <c r="BS19" s="23" t="s">
        <v>8</v>
      </c>
    </row>
    <row r="20" spans="2:71" ht="48.75" customHeight="1">
      <c r="B20" s="27"/>
      <c r="C20" s="28"/>
      <c r="D20" s="28"/>
      <c r="E20" s="376" t="s">
        <v>41</v>
      </c>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28"/>
      <c r="AP20" s="28"/>
      <c r="AQ20" s="30"/>
      <c r="BE20" s="370"/>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70"/>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70"/>
    </row>
    <row r="23" spans="2:71" s="1" customFormat="1" ht="25.9" customHeight="1">
      <c r="B23" s="40"/>
      <c r="C23" s="41"/>
      <c r="D23" s="42" t="s">
        <v>42</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77">
        <f>ROUND(AG51,2)</f>
        <v>0</v>
      </c>
      <c r="AL23" s="378"/>
      <c r="AM23" s="378"/>
      <c r="AN23" s="378"/>
      <c r="AO23" s="378"/>
      <c r="AP23" s="41"/>
      <c r="AQ23" s="44"/>
      <c r="BE23" s="370"/>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70"/>
    </row>
    <row r="25" spans="2:71" s="1" customFormat="1">
      <c r="B25" s="40"/>
      <c r="C25" s="41"/>
      <c r="D25" s="41"/>
      <c r="E25" s="41"/>
      <c r="F25" s="41"/>
      <c r="G25" s="41"/>
      <c r="H25" s="41"/>
      <c r="I25" s="41"/>
      <c r="J25" s="41"/>
      <c r="K25" s="41"/>
      <c r="L25" s="379" t="s">
        <v>43</v>
      </c>
      <c r="M25" s="379"/>
      <c r="N25" s="379"/>
      <c r="O25" s="379"/>
      <c r="P25" s="41"/>
      <c r="Q25" s="41"/>
      <c r="R25" s="41"/>
      <c r="S25" s="41"/>
      <c r="T25" s="41"/>
      <c r="U25" s="41"/>
      <c r="V25" s="41"/>
      <c r="W25" s="379" t="s">
        <v>44</v>
      </c>
      <c r="X25" s="379"/>
      <c r="Y25" s="379"/>
      <c r="Z25" s="379"/>
      <c r="AA25" s="379"/>
      <c r="AB25" s="379"/>
      <c r="AC25" s="379"/>
      <c r="AD25" s="379"/>
      <c r="AE25" s="379"/>
      <c r="AF25" s="41"/>
      <c r="AG25" s="41"/>
      <c r="AH25" s="41"/>
      <c r="AI25" s="41"/>
      <c r="AJ25" s="41"/>
      <c r="AK25" s="379" t="s">
        <v>45</v>
      </c>
      <c r="AL25" s="379"/>
      <c r="AM25" s="379"/>
      <c r="AN25" s="379"/>
      <c r="AO25" s="379"/>
      <c r="AP25" s="41"/>
      <c r="AQ25" s="44"/>
      <c r="BE25" s="370"/>
    </row>
    <row r="26" spans="2:71" s="2" customFormat="1" ht="14.45" hidden="1" customHeight="1">
      <c r="B26" s="46"/>
      <c r="C26" s="47"/>
      <c r="D26" s="48" t="s">
        <v>46</v>
      </c>
      <c r="E26" s="47"/>
      <c r="F26" s="48" t="s">
        <v>47</v>
      </c>
      <c r="G26" s="47"/>
      <c r="H26" s="47"/>
      <c r="I26" s="47"/>
      <c r="J26" s="47"/>
      <c r="K26" s="47"/>
      <c r="L26" s="362">
        <v>0.21</v>
      </c>
      <c r="M26" s="363"/>
      <c r="N26" s="363"/>
      <c r="O26" s="363"/>
      <c r="P26" s="47"/>
      <c r="Q26" s="47"/>
      <c r="R26" s="47"/>
      <c r="S26" s="47"/>
      <c r="T26" s="47"/>
      <c r="U26" s="47"/>
      <c r="V26" s="47"/>
      <c r="W26" s="364">
        <f>ROUND(AZ51,2)</f>
        <v>0</v>
      </c>
      <c r="X26" s="363"/>
      <c r="Y26" s="363"/>
      <c r="Z26" s="363"/>
      <c r="AA26" s="363"/>
      <c r="AB26" s="363"/>
      <c r="AC26" s="363"/>
      <c r="AD26" s="363"/>
      <c r="AE26" s="363"/>
      <c r="AF26" s="47"/>
      <c r="AG26" s="47"/>
      <c r="AH26" s="47"/>
      <c r="AI26" s="47"/>
      <c r="AJ26" s="47"/>
      <c r="AK26" s="364">
        <f>ROUND(AV51,2)</f>
        <v>0</v>
      </c>
      <c r="AL26" s="363"/>
      <c r="AM26" s="363"/>
      <c r="AN26" s="363"/>
      <c r="AO26" s="363"/>
      <c r="AP26" s="47"/>
      <c r="AQ26" s="49"/>
      <c r="BE26" s="370"/>
    </row>
    <row r="27" spans="2:71" s="2" customFormat="1" ht="14.45" hidden="1" customHeight="1">
      <c r="B27" s="46"/>
      <c r="C27" s="47"/>
      <c r="D27" s="47"/>
      <c r="E27" s="47"/>
      <c r="F27" s="48" t="s">
        <v>48</v>
      </c>
      <c r="G27" s="47"/>
      <c r="H27" s="47"/>
      <c r="I27" s="47"/>
      <c r="J27" s="47"/>
      <c r="K27" s="47"/>
      <c r="L27" s="362">
        <v>0.15</v>
      </c>
      <c r="M27" s="363"/>
      <c r="N27" s="363"/>
      <c r="O27" s="363"/>
      <c r="P27" s="47"/>
      <c r="Q27" s="47"/>
      <c r="R27" s="47"/>
      <c r="S27" s="47"/>
      <c r="T27" s="47"/>
      <c r="U27" s="47"/>
      <c r="V27" s="47"/>
      <c r="W27" s="364">
        <f>ROUND(BA51,2)</f>
        <v>0</v>
      </c>
      <c r="X27" s="363"/>
      <c r="Y27" s="363"/>
      <c r="Z27" s="363"/>
      <c r="AA27" s="363"/>
      <c r="AB27" s="363"/>
      <c r="AC27" s="363"/>
      <c r="AD27" s="363"/>
      <c r="AE27" s="363"/>
      <c r="AF27" s="47"/>
      <c r="AG27" s="47"/>
      <c r="AH27" s="47"/>
      <c r="AI27" s="47"/>
      <c r="AJ27" s="47"/>
      <c r="AK27" s="364">
        <f>ROUND(AW51,2)</f>
        <v>0</v>
      </c>
      <c r="AL27" s="363"/>
      <c r="AM27" s="363"/>
      <c r="AN27" s="363"/>
      <c r="AO27" s="363"/>
      <c r="AP27" s="47"/>
      <c r="AQ27" s="49"/>
      <c r="BE27" s="370"/>
    </row>
    <row r="28" spans="2:71" s="2" customFormat="1" ht="14.45" customHeight="1">
      <c r="B28" s="46"/>
      <c r="C28" s="47"/>
      <c r="D28" s="48" t="s">
        <v>46</v>
      </c>
      <c r="E28" s="47"/>
      <c r="F28" s="48" t="s">
        <v>49</v>
      </c>
      <c r="G28" s="47"/>
      <c r="H28" s="47"/>
      <c r="I28" s="47"/>
      <c r="J28" s="47"/>
      <c r="K28" s="47"/>
      <c r="L28" s="362">
        <v>0.21</v>
      </c>
      <c r="M28" s="363"/>
      <c r="N28" s="363"/>
      <c r="O28" s="363"/>
      <c r="P28" s="47"/>
      <c r="Q28" s="47"/>
      <c r="R28" s="47"/>
      <c r="S28" s="47"/>
      <c r="T28" s="47"/>
      <c r="U28" s="47"/>
      <c r="V28" s="47"/>
      <c r="W28" s="364">
        <f>ROUND(BB51,2)</f>
        <v>0</v>
      </c>
      <c r="X28" s="363"/>
      <c r="Y28" s="363"/>
      <c r="Z28" s="363"/>
      <c r="AA28" s="363"/>
      <c r="AB28" s="363"/>
      <c r="AC28" s="363"/>
      <c r="AD28" s="363"/>
      <c r="AE28" s="363"/>
      <c r="AF28" s="47"/>
      <c r="AG28" s="47"/>
      <c r="AH28" s="47"/>
      <c r="AI28" s="47"/>
      <c r="AJ28" s="47"/>
      <c r="AK28" s="364">
        <v>0</v>
      </c>
      <c r="AL28" s="363"/>
      <c r="AM28" s="363"/>
      <c r="AN28" s="363"/>
      <c r="AO28" s="363"/>
      <c r="AP28" s="47"/>
      <c r="AQ28" s="49"/>
      <c r="BE28" s="370"/>
    </row>
    <row r="29" spans="2:71" s="2" customFormat="1" ht="14.45" customHeight="1">
      <c r="B29" s="46"/>
      <c r="C29" s="47"/>
      <c r="D29" s="47"/>
      <c r="E29" s="47"/>
      <c r="F29" s="48" t="s">
        <v>50</v>
      </c>
      <c r="G29" s="47"/>
      <c r="H29" s="47"/>
      <c r="I29" s="47"/>
      <c r="J29" s="47"/>
      <c r="K29" s="47"/>
      <c r="L29" s="362">
        <v>0.15</v>
      </c>
      <c r="M29" s="363"/>
      <c r="N29" s="363"/>
      <c r="O29" s="363"/>
      <c r="P29" s="47"/>
      <c r="Q29" s="47"/>
      <c r="R29" s="47"/>
      <c r="S29" s="47"/>
      <c r="T29" s="47"/>
      <c r="U29" s="47"/>
      <c r="V29" s="47"/>
      <c r="W29" s="364">
        <f>ROUND(BC51,2)</f>
        <v>0</v>
      </c>
      <c r="X29" s="363"/>
      <c r="Y29" s="363"/>
      <c r="Z29" s="363"/>
      <c r="AA29" s="363"/>
      <c r="AB29" s="363"/>
      <c r="AC29" s="363"/>
      <c r="AD29" s="363"/>
      <c r="AE29" s="363"/>
      <c r="AF29" s="47"/>
      <c r="AG29" s="47"/>
      <c r="AH29" s="47"/>
      <c r="AI29" s="47"/>
      <c r="AJ29" s="47"/>
      <c r="AK29" s="364">
        <v>0</v>
      </c>
      <c r="AL29" s="363"/>
      <c r="AM29" s="363"/>
      <c r="AN29" s="363"/>
      <c r="AO29" s="363"/>
      <c r="AP29" s="47"/>
      <c r="AQ29" s="49"/>
      <c r="BE29" s="370"/>
    </row>
    <row r="30" spans="2:71" s="2" customFormat="1" ht="14.45" hidden="1" customHeight="1">
      <c r="B30" s="46"/>
      <c r="C30" s="47"/>
      <c r="D30" s="47"/>
      <c r="E30" s="47"/>
      <c r="F30" s="48" t="s">
        <v>51</v>
      </c>
      <c r="G30" s="47"/>
      <c r="H30" s="47"/>
      <c r="I30" s="47"/>
      <c r="J30" s="47"/>
      <c r="K30" s="47"/>
      <c r="L30" s="362">
        <v>0</v>
      </c>
      <c r="M30" s="363"/>
      <c r="N30" s="363"/>
      <c r="O30" s="363"/>
      <c r="P30" s="47"/>
      <c r="Q30" s="47"/>
      <c r="R30" s="47"/>
      <c r="S30" s="47"/>
      <c r="T30" s="47"/>
      <c r="U30" s="47"/>
      <c r="V30" s="47"/>
      <c r="W30" s="364">
        <f>ROUND(BD51,2)</f>
        <v>0</v>
      </c>
      <c r="X30" s="363"/>
      <c r="Y30" s="363"/>
      <c r="Z30" s="363"/>
      <c r="AA30" s="363"/>
      <c r="AB30" s="363"/>
      <c r="AC30" s="363"/>
      <c r="AD30" s="363"/>
      <c r="AE30" s="363"/>
      <c r="AF30" s="47"/>
      <c r="AG30" s="47"/>
      <c r="AH30" s="47"/>
      <c r="AI30" s="47"/>
      <c r="AJ30" s="47"/>
      <c r="AK30" s="364">
        <v>0</v>
      </c>
      <c r="AL30" s="363"/>
      <c r="AM30" s="363"/>
      <c r="AN30" s="363"/>
      <c r="AO30" s="363"/>
      <c r="AP30" s="47"/>
      <c r="AQ30" s="49"/>
      <c r="BE30" s="370"/>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70"/>
    </row>
    <row r="32" spans="2:71" s="1" customFormat="1" ht="25.9" customHeight="1">
      <c r="B32" s="40"/>
      <c r="C32" s="50"/>
      <c r="D32" s="51" t="s">
        <v>52</v>
      </c>
      <c r="E32" s="52"/>
      <c r="F32" s="52"/>
      <c r="G32" s="52"/>
      <c r="H32" s="52"/>
      <c r="I32" s="52"/>
      <c r="J32" s="52"/>
      <c r="K32" s="52"/>
      <c r="L32" s="52"/>
      <c r="M32" s="52"/>
      <c r="N32" s="52"/>
      <c r="O32" s="52"/>
      <c r="P32" s="52"/>
      <c r="Q32" s="52"/>
      <c r="R32" s="52"/>
      <c r="S32" s="52"/>
      <c r="T32" s="53" t="s">
        <v>53</v>
      </c>
      <c r="U32" s="52"/>
      <c r="V32" s="52"/>
      <c r="W32" s="52"/>
      <c r="X32" s="365" t="s">
        <v>54</v>
      </c>
      <c r="Y32" s="366"/>
      <c r="Z32" s="366"/>
      <c r="AA32" s="366"/>
      <c r="AB32" s="366"/>
      <c r="AC32" s="52"/>
      <c r="AD32" s="52"/>
      <c r="AE32" s="52"/>
      <c r="AF32" s="52"/>
      <c r="AG32" s="52"/>
      <c r="AH32" s="52"/>
      <c r="AI32" s="52"/>
      <c r="AJ32" s="52"/>
      <c r="AK32" s="367">
        <f>SUM(AK23:AK30)</f>
        <v>0</v>
      </c>
      <c r="AL32" s="366"/>
      <c r="AM32" s="366"/>
      <c r="AN32" s="366"/>
      <c r="AO32" s="368"/>
      <c r="AP32" s="50"/>
      <c r="AQ32" s="54"/>
      <c r="BE32" s="370"/>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55</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16</v>
      </c>
      <c r="D41" s="65"/>
      <c r="E41" s="65"/>
      <c r="F41" s="65"/>
      <c r="G41" s="65"/>
      <c r="H41" s="65"/>
      <c r="I41" s="65"/>
      <c r="J41" s="65"/>
      <c r="K41" s="65"/>
      <c r="L41" s="65" t="str">
        <f>K5</f>
        <v>2017671</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19</v>
      </c>
      <c r="D42" s="69"/>
      <c r="E42" s="69"/>
      <c r="F42" s="69"/>
      <c r="G42" s="69"/>
      <c r="H42" s="69"/>
      <c r="I42" s="69"/>
      <c r="J42" s="69"/>
      <c r="K42" s="69"/>
      <c r="L42" s="348" t="str">
        <f>K6</f>
        <v>Výmalba společných prostor objektu v ul. Radniční č.p. 230 a 272, Rumburk</v>
      </c>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49"/>
      <c r="AL42" s="349"/>
      <c r="AM42" s="349"/>
      <c r="AN42" s="349"/>
      <c r="AO42" s="349"/>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5">
      <c r="B44" s="40"/>
      <c r="C44" s="64" t="s">
        <v>25</v>
      </c>
      <c r="D44" s="62"/>
      <c r="E44" s="62"/>
      <c r="F44" s="62"/>
      <c r="G44" s="62"/>
      <c r="H44" s="62"/>
      <c r="I44" s="62"/>
      <c r="J44" s="62"/>
      <c r="K44" s="62"/>
      <c r="L44" s="71" t="str">
        <f>IF(K8="","",K8)</f>
        <v>st.p.č. 453, 454/1; k.ú. Rumburk</v>
      </c>
      <c r="M44" s="62"/>
      <c r="N44" s="62"/>
      <c r="O44" s="62"/>
      <c r="P44" s="62"/>
      <c r="Q44" s="62"/>
      <c r="R44" s="62"/>
      <c r="S44" s="62"/>
      <c r="T44" s="62"/>
      <c r="U44" s="62"/>
      <c r="V44" s="62"/>
      <c r="W44" s="62"/>
      <c r="X44" s="62"/>
      <c r="Y44" s="62"/>
      <c r="Z44" s="62"/>
      <c r="AA44" s="62"/>
      <c r="AB44" s="62"/>
      <c r="AC44" s="62"/>
      <c r="AD44" s="62"/>
      <c r="AE44" s="62"/>
      <c r="AF44" s="62"/>
      <c r="AG44" s="62"/>
      <c r="AH44" s="62"/>
      <c r="AI44" s="64" t="s">
        <v>27</v>
      </c>
      <c r="AJ44" s="62"/>
      <c r="AK44" s="62"/>
      <c r="AL44" s="62"/>
      <c r="AM44" s="350" t="str">
        <f>IF(AN8= "","",AN8)</f>
        <v>19.5.2017</v>
      </c>
      <c r="AN44" s="350"/>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5">
      <c r="B46" s="40"/>
      <c r="C46" s="64" t="s">
        <v>31</v>
      </c>
      <c r="D46" s="62"/>
      <c r="E46" s="62"/>
      <c r="F46" s="62"/>
      <c r="G46" s="62"/>
      <c r="H46" s="62"/>
      <c r="I46" s="62"/>
      <c r="J46" s="62"/>
      <c r="K46" s="62"/>
      <c r="L46" s="65" t="str">
        <f>IF(E11= "","",E11)</f>
        <v>Město Rumburk</v>
      </c>
      <c r="M46" s="62"/>
      <c r="N46" s="62"/>
      <c r="O46" s="62"/>
      <c r="P46" s="62"/>
      <c r="Q46" s="62"/>
      <c r="R46" s="62"/>
      <c r="S46" s="62"/>
      <c r="T46" s="62"/>
      <c r="U46" s="62"/>
      <c r="V46" s="62"/>
      <c r="W46" s="62"/>
      <c r="X46" s="62"/>
      <c r="Y46" s="62"/>
      <c r="Z46" s="62"/>
      <c r="AA46" s="62"/>
      <c r="AB46" s="62"/>
      <c r="AC46" s="62"/>
      <c r="AD46" s="62"/>
      <c r="AE46" s="62"/>
      <c r="AF46" s="62"/>
      <c r="AG46" s="62"/>
      <c r="AH46" s="62"/>
      <c r="AI46" s="64" t="s">
        <v>37</v>
      </c>
      <c r="AJ46" s="62"/>
      <c r="AK46" s="62"/>
      <c r="AL46" s="62"/>
      <c r="AM46" s="351" t="str">
        <f>IF(E17="","",E17)</f>
        <v>ProProjekt, s.r.o.</v>
      </c>
      <c r="AN46" s="351"/>
      <c r="AO46" s="351"/>
      <c r="AP46" s="351"/>
      <c r="AQ46" s="62"/>
      <c r="AR46" s="60"/>
      <c r="AS46" s="352" t="s">
        <v>56</v>
      </c>
      <c r="AT46" s="353"/>
      <c r="AU46" s="73"/>
      <c r="AV46" s="73"/>
      <c r="AW46" s="73"/>
      <c r="AX46" s="73"/>
      <c r="AY46" s="73"/>
      <c r="AZ46" s="73"/>
      <c r="BA46" s="73"/>
      <c r="BB46" s="73"/>
      <c r="BC46" s="73"/>
      <c r="BD46" s="74"/>
    </row>
    <row r="47" spans="2:56" s="1" customFormat="1" ht="15">
      <c r="B47" s="40"/>
      <c r="C47" s="64" t="s">
        <v>35</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4"/>
      <c r="AT47" s="355"/>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6"/>
      <c r="AT48" s="357"/>
      <c r="AU48" s="41"/>
      <c r="AV48" s="41"/>
      <c r="AW48" s="41"/>
      <c r="AX48" s="41"/>
      <c r="AY48" s="41"/>
      <c r="AZ48" s="41"/>
      <c r="BA48" s="41"/>
      <c r="BB48" s="41"/>
      <c r="BC48" s="41"/>
      <c r="BD48" s="77"/>
    </row>
    <row r="49" spans="1:91" s="1" customFormat="1" ht="29.25" customHeight="1">
      <c r="B49" s="40"/>
      <c r="C49" s="358" t="s">
        <v>57</v>
      </c>
      <c r="D49" s="359"/>
      <c r="E49" s="359"/>
      <c r="F49" s="359"/>
      <c r="G49" s="359"/>
      <c r="H49" s="78"/>
      <c r="I49" s="360" t="s">
        <v>58</v>
      </c>
      <c r="J49" s="359"/>
      <c r="K49" s="359"/>
      <c r="L49" s="359"/>
      <c r="M49" s="359"/>
      <c r="N49" s="359"/>
      <c r="O49" s="359"/>
      <c r="P49" s="359"/>
      <c r="Q49" s="359"/>
      <c r="R49" s="359"/>
      <c r="S49" s="359"/>
      <c r="T49" s="359"/>
      <c r="U49" s="359"/>
      <c r="V49" s="359"/>
      <c r="W49" s="359"/>
      <c r="X49" s="359"/>
      <c r="Y49" s="359"/>
      <c r="Z49" s="359"/>
      <c r="AA49" s="359"/>
      <c r="AB49" s="359"/>
      <c r="AC49" s="359"/>
      <c r="AD49" s="359"/>
      <c r="AE49" s="359"/>
      <c r="AF49" s="359"/>
      <c r="AG49" s="361" t="s">
        <v>59</v>
      </c>
      <c r="AH49" s="359"/>
      <c r="AI49" s="359"/>
      <c r="AJ49" s="359"/>
      <c r="AK49" s="359"/>
      <c r="AL49" s="359"/>
      <c r="AM49" s="359"/>
      <c r="AN49" s="360" t="s">
        <v>60</v>
      </c>
      <c r="AO49" s="359"/>
      <c r="AP49" s="359"/>
      <c r="AQ49" s="79" t="s">
        <v>61</v>
      </c>
      <c r="AR49" s="60"/>
      <c r="AS49" s="80" t="s">
        <v>62</v>
      </c>
      <c r="AT49" s="81" t="s">
        <v>63</v>
      </c>
      <c r="AU49" s="81" t="s">
        <v>64</v>
      </c>
      <c r="AV49" s="81" t="s">
        <v>65</v>
      </c>
      <c r="AW49" s="81" t="s">
        <v>66</v>
      </c>
      <c r="AX49" s="81" t="s">
        <v>67</v>
      </c>
      <c r="AY49" s="81" t="s">
        <v>68</v>
      </c>
      <c r="AZ49" s="81" t="s">
        <v>69</v>
      </c>
      <c r="BA49" s="81" t="s">
        <v>70</v>
      </c>
      <c r="BB49" s="81" t="s">
        <v>71</v>
      </c>
      <c r="BC49" s="81" t="s">
        <v>72</v>
      </c>
      <c r="BD49" s="82" t="s">
        <v>73</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74</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46">
        <f>ROUND(SUM(AG52:AG54),2)</f>
        <v>0</v>
      </c>
      <c r="AH51" s="346"/>
      <c r="AI51" s="346"/>
      <c r="AJ51" s="346"/>
      <c r="AK51" s="346"/>
      <c r="AL51" s="346"/>
      <c r="AM51" s="346"/>
      <c r="AN51" s="347">
        <f>SUM(AG51,AT51)</f>
        <v>0</v>
      </c>
      <c r="AO51" s="347"/>
      <c r="AP51" s="347"/>
      <c r="AQ51" s="88" t="s">
        <v>23</v>
      </c>
      <c r="AR51" s="70"/>
      <c r="AS51" s="89">
        <f>ROUND(SUM(AS52:AS54),2)</f>
        <v>0</v>
      </c>
      <c r="AT51" s="90">
        <f>ROUND(SUM(AV51:AW51),2)</f>
        <v>0</v>
      </c>
      <c r="AU51" s="91">
        <f>ROUND(SUM(AU52:AU54),5)</f>
        <v>0</v>
      </c>
      <c r="AV51" s="90">
        <f>ROUND(AZ51*L26,2)</f>
        <v>0</v>
      </c>
      <c r="AW51" s="90">
        <f>ROUND(BA51*L27,2)</f>
        <v>0</v>
      </c>
      <c r="AX51" s="90">
        <f>ROUND(BB51*L26,2)</f>
        <v>0</v>
      </c>
      <c r="AY51" s="90">
        <f>ROUND(BC51*L27,2)</f>
        <v>0</v>
      </c>
      <c r="AZ51" s="90">
        <f>ROUND(SUM(AZ52:AZ54),2)</f>
        <v>0</v>
      </c>
      <c r="BA51" s="90">
        <f>ROUND(SUM(BA52:BA54),2)</f>
        <v>0</v>
      </c>
      <c r="BB51" s="90">
        <f>ROUND(SUM(BB52:BB54),2)</f>
        <v>0</v>
      </c>
      <c r="BC51" s="90">
        <f>ROUND(SUM(BC52:BC54),2)</f>
        <v>0</v>
      </c>
      <c r="BD51" s="92">
        <f>ROUND(SUM(BD52:BD54),2)</f>
        <v>0</v>
      </c>
      <c r="BS51" s="93" t="s">
        <v>75</v>
      </c>
      <c r="BT51" s="93" t="s">
        <v>76</v>
      </c>
      <c r="BU51" s="94" t="s">
        <v>77</v>
      </c>
      <c r="BV51" s="93" t="s">
        <v>78</v>
      </c>
      <c r="BW51" s="93" t="s">
        <v>7</v>
      </c>
      <c r="BX51" s="93" t="s">
        <v>79</v>
      </c>
      <c r="CL51" s="93" t="s">
        <v>23</v>
      </c>
    </row>
    <row r="52" spans="1:91" s="5" customFormat="1" ht="22.5" customHeight="1">
      <c r="A52" s="95" t="s">
        <v>80</v>
      </c>
      <c r="B52" s="96"/>
      <c r="C52" s="97"/>
      <c r="D52" s="345" t="s">
        <v>81</v>
      </c>
      <c r="E52" s="345"/>
      <c r="F52" s="345"/>
      <c r="G52" s="345"/>
      <c r="H52" s="345"/>
      <c r="I52" s="98"/>
      <c r="J52" s="345" t="s">
        <v>82</v>
      </c>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3">
        <f>'SO 1 - Vchod objektu č.p....'!J27</f>
        <v>0</v>
      </c>
      <c r="AH52" s="344"/>
      <c r="AI52" s="344"/>
      <c r="AJ52" s="344"/>
      <c r="AK52" s="344"/>
      <c r="AL52" s="344"/>
      <c r="AM52" s="344"/>
      <c r="AN52" s="343">
        <f>SUM(AG52,AT52)</f>
        <v>0</v>
      </c>
      <c r="AO52" s="344"/>
      <c r="AP52" s="344"/>
      <c r="AQ52" s="99" t="s">
        <v>83</v>
      </c>
      <c r="AR52" s="100"/>
      <c r="AS52" s="101">
        <v>0</v>
      </c>
      <c r="AT52" s="102">
        <f>ROUND(SUM(AV52:AW52),2)</f>
        <v>0</v>
      </c>
      <c r="AU52" s="103">
        <f>'SO 1 - Vchod objektu č.p....'!P84</f>
        <v>0</v>
      </c>
      <c r="AV52" s="102">
        <f>'SO 1 - Vchod objektu č.p....'!J30</f>
        <v>0</v>
      </c>
      <c r="AW52" s="102">
        <f>'SO 1 - Vchod objektu č.p....'!J31</f>
        <v>0</v>
      </c>
      <c r="AX52" s="102">
        <f>'SO 1 - Vchod objektu č.p....'!J32</f>
        <v>0</v>
      </c>
      <c r="AY52" s="102">
        <f>'SO 1 - Vchod objektu č.p....'!J33</f>
        <v>0</v>
      </c>
      <c r="AZ52" s="102">
        <f>'SO 1 - Vchod objektu č.p....'!F30</f>
        <v>0</v>
      </c>
      <c r="BA52" s="102">
        <f>'SO 1 - Vchod objektu č.p....'!F31</f>
        <v>0</v>
      </c>
      <c r="BB52" s="102">
        <f>'SO 1 - Vchod objektu č.p....'!F32</f>
        <v>0</v>
      </c>
      <c r="BC52" s="102">
        <f>'SO 1 - Vchod objektu č.p....'!F33</f>
        <v>0</v>
      </c>
      <c r="BD52" s="104">
        <f>'SO 1 - Vchod objektu č.p....'!F34</f>
        <v>0</v>
      </c>
      <c r="BT52" s="105" t="s">
        <v>10</v>
      </c>
      <c r="BV52" s="105" t="s">
        <v>78</v>
      </c>
      <c r="BW52" s="105" t="s">
        <v>84</v>
      </c>
      <c r="BX52" s="105" t="s">
        <v>7</v>
      </c>
      <c r="CL52" s="105" t="s">
        <v>23</v>
      </c>
      <c r="CM52" s="105" t="s">
        <v>10</v>
      </c>
    </row>
    <row r="53" spans="1:91" s="5" customFormat="1" ht="22.5" customHeight="1">
      <c r="A53" s="95" t="s">
        <v>80</v>
      </c>
      <c r="B53" s="96"/>
      <c r="C53" s="97"/>
      <c r="D53" s="345" t="s">
        <v>85</v>
      </c>
      <c r="E53" s="345"/>
      <c r="F53" s="345"/>
      <c r="G53" s="345"/>
      <c r="H53" s="345"/>
      <c r="I53" s="98"/>
      <c r="J53" s="345" t="s">
        <v>86</v>
      </c>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3">
        <f>'SO 2 - Vchod objektu č.p....'!J27</f>
        <v>0</v>
      </c>
      <c r="AH53" s="344"/>
      <c r="AI53" s="344"/>
      <c r="AJ53" s="344"/>
      <c r="AK53" s="344"/>
      <c r="AL53" s="344"/>
      <c r="AM53" s="344"/>
      <c r="AN53" s="343">
        <f>SUM(AG53,AT53)</f>
        <v>0</v>
      </c>
      <c r="AO53" s="344"/>
      <c r="AP53" s="344"/>
      <c r="AQ53" s="99" t="s">
        <v>83</v>
      </c>
      <c r="AR53" s="100"/>
      <c r="AS53" s="101">
        <v>0</v>
      </c>
      <c r="AT53" s="102">
        <f>ROUND(SUM(AV53:AW53),2)</f>
        <v>0</v>
      </c>
      <c r="AU53" s="103">
        <f>'SO 2 - Vchod objektu č.p....'!P84</f>
        <v>0</v>
      </c>
      <c r="AV53" s="102">
        <f>'SO 2 - Vchod objektu č.p....'!J30</f>
        <v>0</v>
      </c>
      <c r="AW53" s="102">
        <f>'SO 2 - Vchod objektu č.p....'!J31</f>
        <v>0</v>
      </c>
      <c r="AX53" s="102">
        <f>'SO 2 - Vchod objektu č.p....'!J32</f>
        <v>0</v>
      </c>
      <c r="AY53" s="102">
        <f>'SO 2 - Vchod objektu č.p....'!J33</f>
        <v>0</v>
      </c>
      <c r="AZ53" s="102">
        <f>'SO 2 - Vchod objektu č.p....'!F30</f>
        <v>0</v>
      </c>
      <c r="BA53" s="102">
        <f>'SO 2 - Vchod objektu č.p....'!F31</f>
        <v>0</v>
      </c>
      <c r="BB53" s="102">
        <f>'SO 2 - Vchod objektu č.p....'!F32</f>
        <v>0</v>
      </c>
      <c r="BC53" s="102">
        <f>'SO 2 - Vchod objektu č.p....'!F33</f>
        <v>0</v>
      </c>
      <c r="BD53" s="104">
        <f>'SO 2 - Vchod objektu č.p....'!F34</f>
        <v>0</v>
      </c>
      <c r="BT53" s="105" t="s">
        <v>10</v>
      </c>
      <c r="BV53" s="105" t="s">
        <v>78</v>
      </c>
      <c r="BW53" s="105" t="s">
        <v>87</v>
      </c>
      <c r="BX53" s="105" t="s">
        <v>7</v>
      </c>
      <c r="CL53" s="105" t="s">
        <v>23</v>
      </c>
      <c r="CM53" s="105" t="s">
        <v>10</v>
      </c>
    </row>
    <row r="54" spans="1:91" s="5" customFormat="1" ht="22.5" customHeight="1">
      <c r="A54" s="95" t="s">
        <v>80</v>
      </c>
      <c r="B54" s="96"/>
      <c r="C54" s="97"/>
      <c r="D54" s="345" t="s">
        <v>88</v>
      </c>
      <c r="E54" s="345"/>
      <c r="F54" s="345"/>
      <c r="G54" s="345"/>
      <c r="H54" s="345"/>
      <c r="I54" s="98"/>
      <c r="J54" s="345" t="s">
        <v>89</v>
      </c>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3">
        <f>'SO 3 - Vchod objektu č.p....'!J27</f>
        <v>0</v>
      </c>
      <c r="AH54" s="344"/>
      <c r="AI54" s="344"/>
      <c r="AJ54" s="344"/>
      <c r="AK54" s="344"/>
      <c r="AL54" s="344"/>
      <c r="AM54" s="344"/>
      <c r="AN54" s="343">
        <f>SUM(AG54,AT54)</f>
        <v>0</v>
      </c>
      <c r="AO54" s="344"/>
      <c r="AP54" s="344"/>
      <c r="AQ54" s="99" t="s">
        <v>83</v>
      </c>
      <c r="AR54" s="100"/>
      <c r="AS54" s="106">
        <v>0</v>
      </c>
      <c r="AT54" s="107">
        <f>ROUND(SUM(AV54:AW54),2)</f>
        <v>0</v>
      </c>
      <c r="AU54" s="108">
        <f>'SO 3 - Vchod objektu č.p....'!P84</f>
        <v>0</v>
      </c>
      <c r="AV54" s="107">
        <f>'SO 3 - Vchod objektu č.p....'!J30</f>
        <v>0</v>
      </c>
      <c r="AW54" s="107">
        <f>'SO 3 - Vchod objektu č.p....'!J31</f>
        <v>0</v>
      </c>
      <c r="AX54" s="107">
        <f>'SO 3 - Vchod objektu č.p....'!J32</f>
        <v>0</v>
      </c>
      <c r="AY54" s="107">
        <f>'SO 3 - Vchod objektu č.p....'!J33</f>
        <v>0</v>
      </c>
      <c r="AZ54" s="107">
        <f>'SO 3 - Vchod objektu č.p....'!F30</f>
        <v>0</v>
      </c>
      <c r="BA54" s="107">
        <f>'SO 3 - Vchod objektu č.p....'!F31</f>
        <v>0</v>
      </c>
      <c r="BB54" s="107">
        <f>'SO 3 - Vchod objektu č.p....'!F32</f>
        <v>0</v>
      </c>
      <c r="BC54" s="107">
        <f>'SO 3 - Vchod objektu č.p....'!F33</f>
        <v>0</v>
      </c>
      <c r="BD54" s="109">
        <f>'SO 3 - Vchod objektu č.p....'!F34</f>
        <v>0</v>
      </c>
      <c r="BT54" s="105" t="s">
        <v>10</v>
      </c>
      <c r="BV54" s="105" t="s">
        <v>78</v>
      </c>
      <c r="BW54" s="105" t="s">
        <v>90</v>
      </c>
      <c r="BX54" s="105" t="s">
        <v>7</v>
      </c>
      <c r="CL54" s="105" t="s">
        <v>23</v>
      </c>
      <c r="CM54" s="105" t="s">
        <v>10</v>
      </c>
    </row>
    <row r="55" spans="1:91" s="1" customFormat="1" ht="30" customHeight="1">
      <c r="B55" s="40"/>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0"/>
    </row>
    <row r="56" spans="1:91" s="1" customFormat="1" ht="6.95" customHeight="1">
      <c r="B56" s="55"/>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60"/>
    </row>
  </sheetData>
  <sheetProtection password="CC35" sheet="1" objects="1" scenarios="1" formatCells="0" formatColumns="0" formatRows="0" sort="0" autoFilter="0"/>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AM44:AN44"/>
    <mergeCell ref="AM46:AP46"/>
    <mergeCell ref="AS46:AT48"/>
    <mergeCell ref="C49:G49"/>
    <mergeCell ref="I49:AF49"/>
    <mergeCell ref="AG49:AM49"/>
    <mergeCell ref="AN49:AP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s>
  <hyperlinks>
    <hyperlink ref="K1:S1" location="C2" display="1) Rekapitulace stavby"/>
    <hyperlink ref="W1:AI1" location="C51" display="2) Rekapitulace objektů stavby a soupisů prací"/>
    <hyperlink ref="A52" location="'SO 1 - Vchod objektu č.p....'!C2" display="/"/>
    <hyperlink ref="A53" location="'SO 2 - Vchod objektu č.p....'!C2" display="/"/>
    <hyperlink ref="A54" location="'SO 3 - Vchod objektu č.p....'!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29"/>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91</v>
      </c>
      <c r="G1" s="383" t="s">
        <v>92</v>
      </c>
      <c r="H1" s="383"/>
      <c r="I1" s="114"/>
      <c r="J1" s="113" t="s">
        <v>93</v>
      </c>
      <c r="K1" s="112" t="s">
        <v>94</v>
      </c>
      <c r="L1" s="113" t="s">
        <v>95</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2"/>
      <c r="M2" s="342"/>
      <c r="N2" s="342"/>
      <c r="O2" s="342"/>
      <c r="P2" s="342"/>
      <c r="Q2" s="342"/>
      <c r="R2" s="342"/>
      <c r="S2" s="342"/>
      <c r="T2" s="342"/>
      <c r="U2" s="342"/>
      <c r="V2" s="342"/>
      <c r="AT2" s="23" t="s">
        <v>84</v>
      </c>
    </row>
    <row r="3" spans="1:70" ht="6.95" customHeight="1">
      <c r="B3" s="24"/>
      <c r="C3" s="25"/>
      <c r="D3" s="25"/>
      <c r="E3" s="25"/>
      <c r="F3" s="25"/>
      <c r="G3" s="25"/>
      <c r="H3" s="25"/>
      <c r="I3" s="115"/>
      <c r="J3" s="25"/>
      <c r="K3" s="26"/>
      <c r="AT3" s="23" t="s">
        <v>10</v>
      </c>
    </row>
    <row r="4" spans="1:70" ht="36.950000000000003" customHeight="1">
      <c r="B4" s="27"/>
      <c r="C4" s="28"/>
      <c r="D4" s="29" t="s">
        <v>96</v>
      </c>
      <c r="E4" s="28"/>
      <c r="F4" s="28"/>
      <c r="G4" s="28"/>
      <c r="H4" s="28"/>
      <c r="I4" s="116"/>
      <c r="J4" s="28"/>
      <c r="K4" s="30"/>
      <c r="M4" s="31" t="s">
        <v>13</v>
      </c>
      <c r="AT4" s="23" t="s">
        <v>38</v>
      </c>
    </row>
    <row r="5" spans="1:70" ht="6.95" customHeight="1">
      <c r="B5" s="27"/>
      <c r="C5" s="28"/>
      <c r="D5" s="28"/>
      <c r="E5" s="28"/>
      <c r="F5" s="28"/>
      <c r="G5" s="28"/>
      <c r="H5" s="28"/>
      <c r="I5" s="116"/>
      <c r="J5" s="28"/>
      <c r="K5" s="30"/>
    </row>
    <row r="6" spans="1:70" ht="15">
      <c r="B6" s="27"/>
      <c r="C6" s="28"/>
      <c r="D6" s="36" t="s">
        <v>19</v>
      </c>
      <c r="E6" s="28"/>
      <c r="F6" s="28"/>
      <c r="G6" s="28"/>
      <c r="H6" s="28"/>
      <c r="I6" s="116"/>
      <c r="J6" s="28"/>
      <c r="K6" s="30"/>
    </row>
    <row r="7" spans="1:70" ht="22.5" customHeight="1">
      <c r="B7" s="27"/>
      <c r="C7" s="28"/>
      <c r="D7" s="28"/>
      <c r="E7" s="384" t="str">
        <f>'Rekapitulace zakázky'!K6</f>
        <v>Výmalba společných prostor objektu v ul. Radniční č.p. 230 a 272, Rumburk</v>
      </c>
      <c r="F7" s="385"/>
      <c r="G7" s="385"/>
      <c r="H7" s="385"/>
      <c r="I7" s="116"/>
      <c r="J7" s="28"/>
      <c r="K7" s="30"/>
    </row>
    <row r="8" spans="1:70" s="1" customFormat="1" ht="15">
      <c r="B8" s="40"/>
      <c r="C8" s="41"/>
      <c r="D8" s="36" t="s">
        <v>97</v>
      </c>
      <c r="E8" s="41"/>
      <c r="F8" s="41"/>
      <c r="G8" s="41"/>
      <c r="H8" s="41"/>
      <c r="I8" s="117"/>
      <c r="J8" s="41"/>
      <c r="K8" s="44"/>
    </row>
    <row r="9" spans="1:70" s="1" customFormat="1" ht="36.950000000000003" customHeight="1">
      <c r="B9" s="40"/>
      <c r="C9" s="41"/>
      <c r="D9" s="41"/>
      <c r="E9" s="386" t="s">
        <v>98</v>
      </c>
      <c r="F9" s="387"/>
      <c r="G9" s="387"/>
      <c r="H9" s="387"/>
      <c r="I9" s="117"/>
      <c r="J9" s="41"/>
      <c r="K9" s="44"/>
    </row>
    <row r="10" spans="1:70" s="1" customFormat="1">
      <c r="B10" s="40"/>
      <c r="C10" s="41"/>
      <c r="D10" s="41"/>
      <c r="E10" s="41"/>
      <c r="F10" s="41"/>
      <c r="G10" s="41"/>
      <c r="H10" s="41"/>
      <c r="I10" s="117"/>
      <c r="J10" s="41"/>
      <c r="K10" s="44"/>
    </row>
    <row r="11" spans="1:70" s="1" customFormat="1" ht="14.45" customHeight="1">
      <c r="B11" s="40"/>
      <c r="C11" s="41"/>
      <c r="D11" s="36" t="s">
        <v>22</v>
      </c>
      <c r="E11" s="41"/>
      <c r="F11" s="34" t="s">
        <v>23</v>
      </c>
      <c r="G11" s="41"/>
      <c r="H11" s="41"/>
      <c r="I11" s="118" t="s">
        <v>24</v>
      </c>
      <c r="J11" s="34" t="s">
        <v>23</v>
      </c>
      <c r="K11" s="44"/>
    </row>
    <row r="12" spans="1:70" s="1" customFormat="1" ht="14.45" customHeight="1">
      <c r="B12" s="40"/>
      <c r="C12" s="41"/>
      <c r="D12" s="36" t="s">
        <v>25</v>
      </c>
      <c r="E12" s="41"/>
      <c r="F12" s="34" t="s">
        <v>26</v>
      </c>
      <c r="G12" s="41"/>
      <c r="H12" s="41"/>
      <c r="I12" s="118" t="s">
        <v>27</v>
      </c>
      <c r="J12" s="119" t="str">
        <f>'Rekapitulace zakázky'!AN8</f>
        <v>19.5.2017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
        <v>23</v>
      </c>
      <c r="K14" s="44"/>
    </row>
    <row r="15" spans="1:70" s="1" customFormat="1" ht="18" customHeight="1">
      <c r="B15" s="40"/>
      <c r="C15" s="41"/>
      <c r="D15" s="41"/>
      <c r="E15" s="34" t="s">
        <v>33</v>
      </c>
      <c r="F15" s="41"/>
      <c r="G15" s="41"/>
      <c r="H15" s="41"/>
      <c r="I15" s="118" t="s">
        <v>34</v>
      </c>
      <c r="J15" s="34" t="s">
        <v>23</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35</v>
      </c>
      <c r="E17" s="41"/>
      <c r="F17" s="41"/>
      <c r="G17" s="41"/>
      <c r="H17" s="41"/>
      <c r="I17" s="118" t="s">
        <v>32</v>
      </c>
      <c r="J17" s="34" t="str">
        <f>IF('Rekapitulace zakázky'!AN13="Vyplň údaj","",IF('Rekapitulace zakázky'!AN13="","",'Rekapitulace zakázky'!AN13))</f>
        <v/>
      </c>
      <c r="K17" s="44"/>
    </row>
    <row r="18" spans="2:11" s="1" customFormat="1" ht="18" customHeight="1">
      <c r="B18" s="40"/>
      <c r="C18" s="41"/>
      <c r="D18" s="41"/>
      <c r="E18" s="34" t="str">
        <f>IF('Rekapitulace zakázky'!E14="Vyplň údaj","",IF('Rekapitulace zakázky'!E14="","",'Rekapitulace zakázky'!E14))</f>
        <v/>
      </c>
      <c r="F18" s="41"/>
      <c r="G18" s="41"/>
      <c r="H18" s="41"/>
      <c r="I18" s="118" t="s">
        <v>34</v>
      </c>
      <c r="J18" s="34" t="str">
        <f>IF('Rekapitulace zakázky'!AN14="Vyplň údaj","",IF('Rekapitulace zakázky'!AN14="","",'Rekapitulace zakázky'!AN14))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37</v>
      </c>
      <c r="E20" s="41"/>
      <c r="F20" s="41"/>
      <c r="G20" s="41"/>
      <c r="H20" s="41"/>
      <c r="I20" s="118" t="s">
        <v>32</v>
      </c>
      <c r="J20" s="34" t="s">
        <v>23</v>
      </c>
      <c r="K20" s="44"/>
    </row>
    <row r="21" spans="2:11" s="1" customFormat="1" ht="18" customHeight="1">
      <c r="B21" s="40"/>
      <c r="C21" s="41"/>
      <c r="D21" s="41"/>
      <c r="E21" s="34" t="s">
        <v>39</v>
      </c>
      <c r="F21" s="41"/>
      <c r="G21" s="41"/>
      <c r="H21" s="41"/>
      <c r="I21" s="118" t="s">
        <v>34</v>
      </c>
      <c r="J21" s="34" t="s">
        <v>23</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40</v>
      </c>
      <c r="E23" s="41"/>
      <c r="F23" s="41"/>
      <c r="G23" s="41"/>
      <c r="H23" s="41"/>
      <c r="I23" s="117"/>
      <c r="J23" s="41"/>
      <c r="K23" s="44"/>
    </row>
    <row r="24" spans="2:11" s="6" customFormat="1" ht="22.5" customHeight="1">
      <c r="B24" s="120"/>
      <c r="C24" s="121"/>
      <c r="D24" s="121"/>
      <c r="E24" s="376" t="s">
        <v>23</v>
      </c>
      <c r="F24" s="376"/>
      <c r="G24" s="376"/>
      <c r="H24" s="376"/>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ROUND(J84,2)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44</v>
      </c>
      <c r="G29" s="41"/>
      <c r="H29" s="41"/>
      <c r="I29" s="128" t="s">
        <v>43</v>
      </c>
      <c r="J29" s="45" t="s">
        <v>45</v>
      </c>
      <c r="K29" s="44"/>
    </row>
    <row r="30" spans="2:11" s="1" customFormat="1" ht="14.45" hidden="1" customHeight="1">
      <c r="B30" s="40"/>
      <c r="C30" s="41"/>
      <c r="D30" s="48" t="s">
        <v>46</v>
      </c>
      <c r="E30" s="48" t="s">
        <v>47</v>
      </c>
      <c r="F30" s="129">
        <f>ROUND(SUM(BE84:BE228), 2)</f>
        <v>0</v>
      </c>
      <c r="G30" s="41"/>
      <c r="H30" s="41"/>
      <c r="I30" s="130">
        <v>0.21</v>
      </c>
      <c r="J30" s="129">
        <f>ROUND(ROUND((SUM(BE84:BE228)), 2)*I30, 2)</f>
        <v>0</v>
      </c>
      <c r="K30" s="44"/>
    </row>
    <row r="31" spans="2:11" s="1" customFormat="1" ht="14.45" hidden="1" customHeight="1">
      <c r="B31" s="40"/>
      <c r="C31" s="41"/>
      <c r="D31" s="41"/>
      <c r="E31" s="48" t="s">
        <v>48</v>
      </c>
      <c r="F31" s="129">
        <f>ROUND(SUM(BF84:BF228), 2)</f>
        <v>0</v>
      </c>
      <c r="G31" s="41"/>
      <c r="H31" s="41"/>
      <c r="I31" s="130">
        <v>0.15</v>
      </c>
      <c r="J31" s="129">
        <f>ROUND(ROUND((SUM(BF84:BF228)), 2)*I31, 2)</f>
        <v>0</v>
      </c>
      <c r="K31" s="44"/>
    </row>
    <row r="32" spans="2:11" s="1" customFormat="1" ht="14.45" customHeight="1">
      <c r="B32" s="40"/>
      <c r="C32" s="41"/>
      <c r="D32" s="48" t="s">
        <v>46</v>
      </c>
      <c r="E32" s="48" t="s">
        <v>49</v>
      </c>
      <c r="F32" s="129">
        <f>ROUND(SUM(BG84:BG228), 2)</f>
        <v>0</v>
      </c>
      <c r="G32" s="41"/>
      <c r="H32" s="41"/>
      <c r="I32" s="130">
        <v>0.21</v>
      </c>
      <c r="J32" s="129">
        <v>0</v>
      </c>
      <c r="K32" s="44"/>
    </row>
    <row r="33" spans="2:11" s="1" customFormat="1" ht="14.45" customHeight="1">
      <c r="B33" s="40"/>
      <c r="C33" s="41"/>
      <c r="D33" s="41"/>
      <c r="E33" s="48" t="s">
        <v>50</v>
      </c>
      <c r="F33" s="129">
        <f>ROUND(SUM(BH84:BH228), 2)</f>
        <v>0</v>
      </c>
      <c r="G33" s="41"/>
      <c r="H33" s="41"/>
      <c r="I33" s="130">
        <v>0.15</v>
      </c>
      <c r="J33" s="129">
        <v>0</v>
      </c>
      <c r="K33" s="44"/>
    </row>
    <row r="34" spans="2:11" s="1" customFormat="1" ht="14.45" hidden="1" customHeight="1">
      <c r="B34" s="40"/>
      <c r="C34" s="41"/>
      <c r="D34" s="41"/>
      <c r="E34" s="48" t="s">
        <v>51</v>
      </c>
      <c r="F34" s="129">
        <f>ROUND(SUM(BI84:BI228),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99</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19</v>
      </c>
      <c r="D44" s="41"/>
      <c r="E44" s="41"/>
      <c r="F44" s="41"/>
      <c r="G44" s="41"/>
      <c r="H44" s="41"/>
      <c r="I44" s="117"/>
      <c r="J44" s="41"/>
      <c r="K44" s="44"/>
    </row>
    <row r="45" spans="2:11" s="1" customFormat="1" ht="22.5" customHeight="1">
      <c r="B45" s="40"/>
      <c r="C45" s="41"/>
      <c r="D45" s="41"/>
      <c r="E45" s="384" t="str">
        <f>E7</f>
        <v>Výmalba společných prostor objektu v ul. Radniční č.p. 230 a 272, Rumburk</v>
      </c>
      <c r="F45" s="385"/>
      <c r="G45" s="385"/>
      <c r="H45" s="385"/>
      <c r="I45" s="117"/>
      <c r="J45" s="41"/>
      <c r="K45" s="44"/>
    </row>
    <row r="46" spans="2:11" s="1" customFormat="1" ht="14.45" customHeight="1">
      <c r="B46" s="40"/>
      <c r="C46" s="36" t="s">
        <v>97</v>
      </c>
      <c r="D46" s="41"/>
      <c r="E46" s="41"/>
      <c r="F46" s="41"/>
      <c r="G46" s="41"/>
      <c r="H46" s="41"/>
      <c r="I46" s="117"/>
      <c r="J46" s="41"/>
      <c r="K46" s="44"/>
    </row>
    <row r="47" spans="2:11" s="1" customFormat="1" ht="23.25" customHeight="1">
      <c r="B47" s="40"/>
      <c r="C47" s="41"/>
      <c r="D47" s="41"/>
      <c r="E47" s="386" t="str">
        <f>E9</f>
        <v>SO 1 - Vchod objektu č.p. 230</v>
      </c>
      <c r="F47" s="387"/>
      <c r="G47" s="387"/>
      <c r="H47" s="387"/>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st.p.č. 453, 454/1; k.ú. Rumburk</v>
      </c>
      <c r="G49" s="41"/>
      <c r="H49" s="41"/>
      <c r="I49" s="118" t="s">
        <v>27</v>
      </c>
      <c r="J49" s="119" t="str">
        <f>IF(J12="","",J12)</f>
        <v>19.5.2017</v>
      </c>
      <c r="K49" s="44"/>
    </row>
    <row r="50" spans="2:47" s="1" customFormat="1" ht="6.95" customHeight="1">
      <c r="B50" s="40"/>
      <c r="C50" s="41"/>
      <c r="D50" s="41"/>
      <c r="E50" s="41"/>
      <c r="F50" s="41"/>
      <c r="G50" s="41"/>
      <c r="H50" s="41"/>
      <c r="I50" s="117"/>
      <c r="J50" s="41"/>
      <c r="K50" s="44"/>
    </row>
    <row r="51" spans="2:47" s="1" customFormat="1" ht="15">
      <c r="B51" s="40"/>
      <c r="C51" s="36" t="s">
        <v>31</v>
      </c>
      <c r="D51" s="41"/>
      <c r="E51" s="41"/>
      <c r="F51" s="34" t="str">
        <f>E15</f>
        <v>Město Rumburk</v>
      </c>
      <c r="G51" s="41"/>
      <c r="H51" s="41"/>
      <c r="I51" s="118" t="s">
        <v>37</v>
      </c>
      <c r="J51" s="34" t="str">
        <f>E21</f>
        <v>ProProjekt, s.r.o.</v>
      </c>
      <c r="K51" s="44"/>
    </row>
    <row r="52" spans="2:47" s="1" customFormat="1" ht="14.45" customHeight="1">
      <c r="B52" s="40"/>
      <c r="C52" s="36" t="s">
        <v>35</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100</v>
      </c>
      <c r="D54" s="131"/>
      <c r="E54" s="131"/>
      <c r="F54" s="131"/>
      <c r="G54" s="131"/>
      <c r="H54" s="131"/>
      <c r="I54" s="144"/>
      <c r="J54" s="145" t="s">
        <v>101</v>
      </c>
      <c r="K54" s="146"/>
    </row>
    <row r="55" spans="2:47" s="1" customFormat="1" ht="10.35" customHeight="1">
      <c r="B55" s="40"/>
      <c r="C55" s="41"/>
      <c r="D55" s="41"/>
      <c r="E55" s="41"/>
      <c r="F55" s="41"/>
      <c r="G55" s="41"/>
      <c r="H55" s="41"/>
      <c r="I55" s="117"/>
      <c r="J55" s="41"/>
      <c r="K55" s="44"/>
    </row>
    <row r="56" spans="2:47" s="1" customFormat="1" ht="29.25" customHeight="1">
      <c r="B56" s="40"/>
      <c r="C56" s="147" t="s">
        <v>102</v>
      </c>
      <c r="D56" s="41"/>
      <c r="E56" s="41"/>
      <c r="F56" s="41"/>
      <c r="G56" s="41"/>
      <c r="H56" s="41"/>
      <c r="I56" s="117"/>
      <c r="J56" s="127">
        <f>J84</f>
        <v>0</v>
      </c>
      <c r="K56" s="44"/>
      <c r="AU56" s="23" t="s">
        <v>103</v>
      </c>
    </row>
    <row r="57" spans="2:47" s="7" customFormat="1" ht="24.95" customHeight="1">
      <c r="B57" s="148"/>
      <c r="C57" s="149"/>
      <c r="D57" s="150" t="s">
        <v>104</v>
      </c>
      <c r="E57" s="151"/>
      <c r="F57" s="151"/>
      <c r="G57" s="151"/>
      <c r="H57" s="151"/>
      <c r="I57" s="152"/>
      <c r="J57" s="153">
        <f>J85</f>
        <v>0</v>
      </c>
      <c r="K57" s="154"/>
    </row>
    <row r="58" spans="2:47" s="8" customFormat="1" ht="19.899999999999999" customHeight="1">
      <c r="B58" s="155"/>
      <c r="C58" s="156"/>
      <c r="D58" s="157" t="s">
        <v>105</v>
      </c>
      <c r="E58" s="158"/>
      <c r="F58" s="158"/>
      <c r="G58" s="158"/>
      <c r="H58" s="158"/>
      <c r="I58" s="159"/>
      <c r="J58" s="160">
        <f>J86</f>
        <v>0</v>
      </c>
      <c r="K58" s="161"/>
    </row>
    <row r="59" spans="2:47" s="8" customFormat="1" ht="19.899999999999999" customHeight="1">
      <c r="B59" s="155"/>
      <c r="C59" s="156"/>
      <c r="D59" s="157" t="s">
        <v>106</v>
      </c>
      <c r="E59" s="158"/>
      <c r="F59" s="158"/>
      <c r="G59" s="158"/>
      <c r="H59" s="158"/>
      <c r="I59" s="159"/>
      <c r="J59" s="160">
        <f>J123</f>
        <v>0</v>
      </c>
      <c r="K59" s="161"/>
    </row>
    <row r="60" spans="2:47" s="8" customFormat="1" ht="19.899999999999999" customHeight="1">
      <c r="B60" s="155"/>
      <c r="C60" s="156"/>
      <c r="D60" s="157" t="s">
        <v>107</v>
      </c>
      <c r="E60" s="158"/>
      <c r="F60" s="158"/>
      <c r="G60" s="158"/>
      <c r="H60" s="158"/>
      <c r="I60" s="159"/>
      <c r="J60" s="160">
        <f>J141</f>
        <v>0</v>
      </c>
      <c r="K60" s="161"/>
    </row>
    <row r="61" spans="2:47" s="8" customFormat="1" ht="19.899999999999999" customHeight="1">
      <c r="B61" s="155"/>
      <c r="C61" s="156"/>
      <c r="D61" s="157" t="s">
        <v>108</v>
      </c>
      <c r="E61" s="158"/>
      <c r="F61" s="158"/>
      <c r="G61" s="158"/>
      <c r="H61" s="158"/>
      <c r="I61" s="159"/>
      <c r="J61" s="160">
        <f>J151</f>
        <v>0</v>
      </c>
      <c r="K61" s="161"/>
    </row>
    <row r="62" spans="2:47" s="7" customFormat="1" ht="24.95" customHeight="1">
      <c r="B62" s="148"/>
      <c r="C62" s="149"/>
      <c r="D62" s="150" t="s">
        <v>109</v>
      </c>
      <c r="E62" s="151"/>
      <c r="F62" s="151"/>
      <c r="G62" s="151"/>
      <c r="H62" s="151"/>
      <c r="I62" s="152"/>
      <c r="J62" s="153">
        <f>J154</f>
        <v>0</v>
      </c>
      <c r="K62" s="154"/>
    </row>
    <row r="63" spans="2:47" s="8" customFormat="1" ht="19.899999999999999" customHeight="1">
      <c r="B63" s="155"/>
      <c r="C63" s="156"/>
      <c r="D63" s="157" t="s">
        <v>110</v>
      </c>
      <c r="E63" s="158"/>
      <c r="F63" s="158"/>
      <c r="G63" s="158"/>
      <c r="H63" s="158"/>
      <c r="I63" s="159"/>
      <c r="J63" s="160">
        <f>J155</f>
        <v>0</v>
      </c>
      <c r="K63" s="161"/>
    </row>
    <row r="64" spans="2:47" s="8" customFormat="1" ht="19.899999999999999" customHeight="1">
      <c r="B64" s="155"/>
      <c r="C64" s="156"/>
      <c r="D64" s="157" t="s">
        <v>111</v>
      </c>
      <c r="E64" s="158"/>
      <c r="F64" s="158"/>
      <c r="G64" s="158"/>
      <c r="H64" s="158"/>
      <c r="I64" s="159"/>
      <c r="J64" s="160">
        <f>J165</f>
        <v>0</v>
      </c>
      <c r="K64" s="161"/>
    </row>
    <row r="65" spans="2:12" s="1" customFormat="1" ht="21.75" customHeight="1">
      <c r="B65" s="40"/>
      <c r="C65" s="41"/>
      <c r="D65" s="41"/>
      <c r="E65" s="41"/>
      <c r="F65" s="41"/>
      <c r="G65" s="41"/>
      <c r="H65" s="41"/>
      <c r="I65" s="117"/>
      <c r="J65" s="41"/>
      <c r="K65" s="44"/>
    </row>
    <row r="66" spans="2:12" s="1" customFormat="1" ht="6.95" customHeight="1">
      <c r="B66" s="55"/>
      <c r="C66" s="56"/>
      <c r="D66" s="56"/>
      <c r="E66" s="56"/>
      <c r="F66" s="56"/>
      <c r="G66" s="56"/>
      <c r="H66" s="56"/>
      <c r="I66" s="138"/>
      <c r="J66" s="56"/>
      <c r="K66" s="57"/>
    </row>
    <row r="70" spans="2:12" s="1" customFormat="1" ht="6.95" customHeight="1">
      <c r="B70" s="58"/>
      <c r="C70" s="59"/>
      <c r="D70" s="59"/>
      <c r="E70" s="59"/>
      <c r="F70" s="59"/>
      <c r="G70" s="59"/>
      <c r="H70" s="59"/>
      <c r="I70" s="141"/>
      <c r="J70" s="59"/>
      <c r="K70" s="59"/>
      <c r="L70" s="60"/>
    </row>
    <row r="71" spans="2:12" s="1" customFormat="1" ht="36.950000000000003" customHeight="1">
      <c r="B71" s="40"/>
      <c r="C71" s="61" t="s">
        <v>112</v>
      </c>
      <c r="D71" s="62"/>
      <c r="E71" s="62"/>
      <c r="F71" s="62"/>
      <c r="G71" s="62"/>
      <c r="H71" s="62"/>
      <c r="I71" s="162"/>
      <c r="J71" s="62"/>
      <c r="K71" s="62"/>
      <c r="L71" s="60"/>
    </row>
    <row r="72" spans="2:12" s="1" customFormat="1" ht="6.95" customHeight="1">
      <c r="B72" s="40"/>
      <c r="C72" s="62"/>
      <c r="D72" s="62"/>
      <c r="E72" s="62"/>
      <c r="F72" s="62"/>
      <c r="G72" s="62"/>
      <c r="H72" s="62"/>
      <c r="I72" s="162"/>
      <c r="J72" s="62"/>
      <c r="K72" s="62"/>
      <c r="L72" s="60"/>
    </row>
    <row r="73" spans="2:12" s="1" customFormat="1" ht="14.45" customHeight="1">
      <c r="B73" s="40"/>
      <c r="C73" s="64" t="s">
        <v>19</v>
      </c>
      <c r="D73" s="62"/>
      <c r="E73" s="62"/>
      <c r="F73" s="62"/>
      <c r="G73" s="62"/>
      <c r="H73" s="62"/>
      <c r="I73" s="162"/>
      <c r="J73" s="62"/>
      <c r="K73" s="62"/>
      <c r="L73" s="60"/>
    </row>
    <row r="74" spans="2:12" s="1" customFormat="1" ht="22.5" customHeight="1">
      <c r="B74" s="40"/>
      <c r="C74" s="62"/>
      <c r="D74" s="62"/>
      <c r="E74" s="380" t="str">
        <f>E7</f>
        <v>Výmalba společných prostor objektu v ul. Radniční č.p. 230 a 272, Rumburk</v>
      </c>
      <c r="F74" s="381"/>
      <c r="G74" s="381"/>
      <c r="H74" s="381"/>
      <c r="I74" s="162"/>
      <c r="J74" s="62"/>
      <c r="K74" s="62"/>
      <c r="L74" s="60"/>
    </row>
    <row r="75" spans="2:12" s="1" customFormat="1" ht="14.45" customHeight="1">
      <c r="B75" s="40"/>
      <c r="C75" s="64" t="s">
        <v>97</v>
      </c>
      <c r="D75" s="62"/>
      <c r="E75" s="62"/>
      <c r="F75" s="62"/>
      <c r="G75" s="62"/>
      <c r="H75" s="62"/>
      <c r="I75" s="162"/>
      <c r="J75" s="62"/>
      <c r="K75" s="62"/>
      <c r="L75" s="60"/>
    </row>
    <row r="76" spans="2:12" s="1" customFormat="1" ht="23.25" customHeight="1">
      <c r="B76" s="40"/>
      <c r="C76" s="62"/>
      <c r="D76" s="62"/>
      <c r="E76" s="348" t="str">
        <f>E9</f>
        <v>SO 1 - Vchod objektu č.p. 230</v>
      </c>
      <c r="F76" s="382"/>
      <c r="G76" s="382"/>
      <c r="H76" s="382"/>
      <c r="I76" s="162"/>
      <c r="J76" s="62"/>
      <c r="K76" s="62"/>
      <c r="L76" s="60"/>
    </row>
    <row r="77" spans="2:12" s="1" customFormat="1" ht="6.95" customHeight="1">
      <c r="B77" s="40"/>
      <c r="C77" s="62"/>
      <c r="D77" s="62"/>
      <c r="E77" s="62"/>
      <c r="F77" s="62"/>
      <c r="G77" s="62"/>
      <c r="H77" s="62"/>
      <c r="I77" s="162"/>
      <c r="J77" s="62"/>
      <c r="K77" s="62"/>
      <c r="L77" s="60"/>
    </row>
    <row r="78" spans="2:12" s="1" customFormat="1" ht="18" customHeight="1">
      <c r="B78" s="40"/>
      <c r="C78" s="64" t="s">
        <v>25</v>
      </c>
      <c r="D78" s="62"/>
      <c r="E78" s="62"/>
      <c r="F78" s="163" t="str">
        <f>F12</f>
        <v>st.p.č. 453, 454/1; k.ú. Rumburk</v>
      </c>
      <c r="G78" s="62"/>
      <c r="H78" s="62"/>
      <c r="I78" s="164" t="s">
        <v>27</v>
      </c>
      <c r="J78" s="72" t="str">
        <f>IF(J12="","",J12)</f>
        <v>19.5.2017</v>
      </c>
      <c r="K78" s="62"/>
      <c r="L78" s="60"/>
    </row>
    <row r="79" spans="2:12" s="1" customFormat="1" ht="6.95" customHeight="1">
      <c r="B79" s="40"/>
      <c r="C79" s="62"/>
      <c r="D79" s="62"/>
      <c r="E79" s="62"/>
      <c r="F79" s="62"/>
      <c r="G79" s="62"/>
      <c r="H79" s="62"/>
      <c r="I79" s="162"/>
      <c r="J79" s="62"/>
      <c r="K79" s="62"/>
      <c r="L79" s="60"/>
    </row>
    <row r="80" spans="2:12" s="1" customFormat="1" ht="15">
      <c r="B80" s="40"/>
      <c r="C80" s="64" t="s">
        <v>31</v>
      </c>
      <c r="D80" s="62"/>
      <c r="E80" s="62"/>
      <c r="F80" s="163" t="str">
        <f>E15</f>
        <v>Město Rumburk</v>
      </c>
      <c r="G80" s="62"/>
      <c r="H80" s="62"/>
      <c r="I80" s="164" t="s">
        <v>37</v>
      </c>
      <c r="J80" s="163" t="str">
        <f>E21</f>
        <v>ProProjekt, s.r.o.</v>
      </c>
      <c r="K80" s="62"/>
      <c r="L80" s="60"/>
    </row>
    <row r="81" spans="2:65" s="1" customFormat="1" ht="14.45" customHeight="1">
      <c r="B81" s="40"/>
      <c r="C81" s="64" t="s">
        <v>35</v>
      </c>
      <c r="D81" s="62"/>
      <c r="E81" s="62"/>
      <c r="F81" s="163" t="str">
        <f>IF(E18="","",E18)</f>
        <v/>
      </c>
      <c r="G81" s="62"/>
      <c r="H81" s="62"/>
      <c r="I81" s="162"/>
      <c r="J81" s="62"/>
      <c r="K81" s="62"/>
      <c r="L81" s="60"/>
    </row>
    <row r="82" spans="2:65" s="1" customFormat="1" ht="10.35" customHeight="1">
      <c r="B82" s="40"/>
      <c r="C82" s="62"/>
      <c r="D82" s="62"/>
      <c r="E82" s="62"/>
      <c r="F82" s="62"/>
      <c r="G82" s="62"/>
      <c r="H82" s="62"/>
      <c r="I82" s="162"/>
      <c r="J82" s="62"/>
      <c r="K82" s="62"/>
      <c r="L82" s="60"/>
    </row>
    <row r="83" spans="2:65" s="9" customFormat="1" ht="29.25" customHeight="1">
      <c r="B83" s="165"/>
      <c r="C83" s="166" t="s">
        <v>113</v>
      </c>
      <c r="D83" s="167" t="s">
        <v>61</v>
      </c>
      <c r="E83" s="167" t="s">
        <v>57</v>
      </c>
      <c r="F83" s="167" t="s">
        <v>114</v>
      </c>
      <c r="G83" s="167" t="s">
        <v>115</v>
      </c>
      <c r="H83" s="167" t="s">
        <v>116</v>
      </c>
      <c r="I83" s="168" t="s">
        <v>117</v>
      </c>
      <c r="J83" s="167" t="s">
        <v>101</v>
      </c>
      <c r="K83" s="169" t="s">
        <v>118</v>
      </c>
      <c r="L83" s="170"/>
      <c r="M83" s="80" t="s">
        <v>119</v>
      </c>
      <c r="N83" s="81" t="s">
        <v>46</v>
      </c>
      <c r="O83" s="81" t="s">
        <v>120</v>
      </c>
      <c r="P83" s="81" t="s">
        <v>121</v>
      </c>
      <c r="Q83" s="81" t="s">
        <v>122</v>
      </c>
      <c r="R83" s="81" t="s">
        <v>123</v>
      </c>
      <c r="S83" s="81" t="s">
        <v>124</v>
      </c>
      <c r="T83" s="82" t="s">
        <v>125</v>
      </c>
    </row>
    <row r="84" spans="2:65" s="1" customFormat="1" ht="29.25" customHeight="1">
      <c r="B84" s="40"/>
      <c r="C84" s="86" t="s">
        <v>102</v>
      </c>
      <c r="D84" s="62"/>
      <c r="E84" s="62"/>
      <c r="F84" s="62"/>
      <c r="G84" s="62"/>
      <c r="H84" s="62"/>
      <c r="I84" s="162"/>
      <c r="J84" s="171">
        <f>BK84</f>
        <v>0</v>
      </c>
      <c r="K84" s="62"/>
      <c r="L84" s="60"/>
      <c r="M84" s="83"/>
      <c r="N84" s="84"/>
      <c r="O84" s="84"/>
      <c r="P84" s="172">
        <f>P85+P154</f>
        <v>0</v>
      </c>
      <c r="Q84" s="84"/>
      <c r="R84" s="172">
        <f>R85+R154</f>
        <v>6.8852059300000006</v>
      </c>
      <c r="S84" s="84"/>
      <c r="T84" s="173">
        <f>T85+T154</f>
        <v>3.1963271799999999</v>
      </c>
      <c r="AT84" s="23" t="s">
        <v>75</v>
      </c>
      <c r="AU84" s="23" t="s">
        <v>103</v>
      </c>
      <c r="BK84" s="174">
        <f>BK85+BK154</f>
        <v>0</v>
      </c>
    </row>
    <row r="85" spans="2:65" s="10" customFormat="1" ht="37.35" customHeight="1">
      <c r="B85" s="175"/>
      <c r="C85" s="176"/>
      <c r="D85" s="177" t="s">
        <v>75</v>
      </c>
      <c r="E85" s="178" t="s">
        <v>126</v>
      </c>
      <c r="F85" s="178" t="s">
        <v>127</v>
      </c>
      <c r="G85" s="176"/>
      <c r="H85" s="176"/>
      <c r="I85" s="179"/>
      <c r="J85" s="180">
        <f>BK85</f>
        <v>0</v>
      </c>
      <c r="K85" s="176"/>
      <c r="L85" s="181"/>
      <c r="M85" s="182"/>
      <c r="N85" s="183"/>
      <c r="O85" s="183"/>
      <c r="P85" s="184">
        <f>P86+P123+P141+P151</f>
        <v>0</v>
      </c>
      <c r="Q85" s="183"/>
      <c r="R85" s="184">
        <f>R86+R123+R141+R151</f>
        <v>5.8494439300000005</v>
      </c>
      <c r="S85" s="183"/>
      <c r="T85" s="185">
        <f>T86+T123+T141+T151</f>
        <v>3.0172780000000001</v>
      </c>
      <c r="AR85" s="186" t="s">
        <v>10</v>
      </c>
      <c r="AT85" s="187" t="s">
        <v>75</v>
      </c>
      <c r="AU85" s="187" t="s">
        <v>76</v>
      </c>
      <c r="AY85" s="186" t="s">
        <v>128</v>
      </c>
      <c r="BK85" s="188">
        <f>BK86+BK123+BK141+BK151</f>
        <v>0</v>
      </c>
    </row>
    <row r="86" spans="2:65" s="10" customFormat="1" ht="19.899999999999999" customHeight="1">
      <c r="B86" s="175"/>
      <c r="C86" s="176"/>
      <c r="D86" s="189" t="s">
        <v>75</v>
      </c>
      <c r="E86" s="190" t="s">
        <v>129</v>
      </c>
      <c r="F86" s="190" t="s">
        <v>130</v>
      </c>
      <c r="G86" s="176"/>
      <c r="H86" s="176"/>
      <c r="I86" s="179"/>
      <c r="J86" s="191">
        <f>BK86</f>
        <v>0</v>
      </c>
      <c r="K86" s="176"/>
      <c r="L86" s="181"/>
      <c r="M86" s="182"/>
      <c r="N86" s="183"/>
      <c r="O86" s="183"/>
      <c r="P86" s="184">
        <f>SUM(P87:P122)</f>
        <v>0</v>
      </c>
      <c r="Q86" s="183"/>
      <c r="R86" s="184">
        <f>SUM(R87:R122)</f>
        <v>5.8261026800000009</v>
      </c>
      <c r="S86" s="183"/>
      <c r="T86" s="185">
        <f>SUM(T87:T122)</f>
        <v>0</v>
      </c>
      <c r="AR86" s="186" t="s">
        <v>10</v>
      </c>
      <c r="AT86" s="187" t="s">
        <v>75</v>
      </c>
      <c r="AU86" s="187" t="s">
        <v>10</v>
      </c>
      <c r="AY86" s="186" t="s">
        <v>128</v>
      </c>
      <c r="BK86" s="188">
        <f>SUM(BK87:BK122)</f>
        <v>0</v>
      </c>
    </row>
    <row r="87" spans="2:65" s="1" customFormat="1" ht="22.5" customHeight="1">
      <c r="B87" s="40"/>
      <c r="C87" s="192" t="s">
        <v>10</v>
      </c>
      <c r="D87" s="192" t="s">
        <v>131</v>
      </c>
      <c r="E87" s="193" t="s">
        <v>132</v>
      </c>
      <c r="F87" s="194" t="s">
        <v>133</v>
      </c>
      <c r="G87" s="195" t="s">
        <v>134</v>
      </c>
      <c r="H87" s="196">
        <v>4</v>
      </c>
      <c r="I87" s="197"/>
      <c r="J87" s="198">
        <f>ROUND(I87*H87,0)</f>
        <v>0</v>
      </c>
      <c r="K87" s="194" t="s">
        <v>23</v>
      </c>
      <c r="L87" s="60"/>
      <c r="M87" s="199" t="s">
        <v>23</v>
      </c>
      <c r="N87" s="200" t="s">
        <v>50</v>
      </c>
      <c r="O87" s="41"/>
      <c r="P87" s="201">
        <f>O87*H87</f>
        <v>0</v>
      </c>
      <c r="Q87" s="201">
        <v>4.4900000000000001E-3</v>
      </c>
      <c r="R87" s="201">
        <f>Q87*H87</f>
        <v>1.796E-2</v>
      </c>
      <c r="S87" s="201">
        <v>0</v>
      </c>
      <c r="T87" s="202">
        <f>S87*H87</f>
        <v>0</v>
      </c>
      <c r="AR87" s="23" t="s">
        <v>135</v>
      </c>
      <c r="AT87" s="23" t="s">
        <v>131</v>
      </c>
      <c r="AU87" s="23" t="s">
        <v>136</v>
      </c>
      <c r="AY87" s="23" t="s">
        <v>128</v>
      </c>
      <c r="BE87" s="203">
        <f>IF(N87="základní",J87,0)</f>
        <v>0</v>
      </c>
      <c r="BF87" s="203">
        <f>IF(N87="snížená",J87,0)</f>
        <v>0</v>
      </c>
      <c r="BG87" s="203">
        <f>IF(N87="zákl. přenesená",J87,0)</f>
        <v>0</v>
      </c>
      <c r="BH87" s="203">
        <f>IF(N87="sníž. přenesená",J87,0)</f>
        <v>0</v>
      </c>
      <c r="BI87" s="203">
        <f>IF(N87="nulová",J87,0)</f>
        <v>0</v>
      </c>
      <c r="BJ87" s="23" t="s">
        <v>137</v>
      </c>
      <c r="BK87" s="203">
        <f>ROUND(I87*H87,0)</f>
        <v>0</v>
      </c>
      <c r="BL87" s="23" t="s">
        <v>135</v>
      </c>
      <c r="BM87" s="23" t="s">
        <v>138</v>
      </c>
    </row>
    <row r="88" spans="2:65" s="1" customFormat="1" ht="31.5" customHeight="1">
      <c r="B88" s="40"/>
      <c r="C88" s="192" t="s">
        <v>136</v>
      </c>
      <c r="D88" s="192" t="s">
        <v>131</v>
      </c>
      <c r="E88" s="193" t="s">
        <v>139</v>
      </c>
      <c r="F88" s="194" t="s">
        <v>140</v>
      </c>
      <c r="G88" s="195" t="s">
        <v>141</v>
      </c>
      <c r="H88" s="196">
        <v>22.678000000000001</v>
      </c>
      <c r="I88" s="197"/>
      <c r="J88" s="198">
        <f>ROUND(I88*H88,0)</f>
        <v>0</v>
      </c>
      <c r="K88" s="194" t="s">
        <v>142</v>
      </c>
      <c r="L88" s="60"/>
      <c r="M88" s="199" t="s">
        <v>23</v>
      </c>
      <c r="N88" s="200" t="s">
        <v>50</v>
      </c>
      <c r="O88" s="41"/>
      <c r="P88" s="201">
        <f>O88*H88</f>
        <v>0</v>
      </c>
      <c r="Q88" s="201">
        <v>4.8900000000000002E-3</v>
      </c>
      <c r="R88" s="201">
        <f>Q88*H88</f>
        <v>0.11089542000000001</v>
      </c>
      <c r="S88" s="201">
        <v>0</v>
      </c>
      <c r="T88" s="202">
        <f>S88*H88</f>
        <v>0</v>
      </c>
      <c r="AR88" s="23" t="s">
        <v>135</v>
      </c>
      <c r="AT88" s="23" t="s">
        <v>131</v>
      </c>
      <c r="AU88" s="23" t="s">
        <v>136</v>
      </c>
      <c r="AY88" s="23" t="s">
        <v>128</v>
      </c>
      <c r="BE88" s="203">
        <f>IF(N88="základní",J88,0)</f>
        <v>0</v>
      </c>
      <c r="BF88" s="203">
        <f>IF(N88="snížená",J88,0)</f>
        <v>0</v>
      </c>
      <c r="BG88" s="203">
        <f>IF(N88="zákl. přenesená",J88,0)</f>
        <v>0</v>
      </c>
      <c r="BH88" s="203">
        <f>IF(N88="sníž. přenesená",J88,0)</f>
        <v>0</v>
      </c>
      <c r="BI88" s="203">
        <f>IF(N88="nulová",J88,0)</f>
        <v>0</v>
      </c>
      <c r="BJ88" s="23" t="s">
        <v>137</v>
      </c>
      <c r="BK88" s="203">
        <f>ROUND(I88*H88,0)</f>
        <v>0</v>
      </c>
      <c r="BL88" s="23" t="s">
        <v>135</v>
      </c>
      <c r="BM88" s="23" t="s">
        <v>143</v>
      </c>
    </row>
    <row r="89" spans="2:65" s="1" customFormat="1" ht="27">
      <c r="B89" s="40"/>
      <c r="C89" s="62"/>
      <c r="D89" s="204" t="s">
        <v>144</v>
      </c>
      <c r="E89" s="62"/>
      <c r="F89" s="205" t="s">
        <v>145</v>
      </c>
      <c r="G89" s="62"/>
      <c r="H89" s="62"/>
      <c r="I89" s="162"/>
      <c r="J89" s="62"/>
      <c r="K89" s="62"/>
      <c r="L89" s="60"/>
      <c r="M89" s="206"/>
      <c r="N89" s="41"/>
      <c r="O89" s="41"/>
      <c r="P89" s="41"/>
      <c r="Q89" s="41"/>
      <c r="R89" s="41"/>
      <c r="S89" s="41"/>
      <c r="T89" s="77"/>
      <c r="AT89" s="23" t="s">
        <v>144</v>
      </c>
      <c r="AU89" s="23" t="s">
        <v>136</v>
      </c>
    </row>
    <row r="90" spans="2:65" s="11" customFormat="1">
      <c r="B90" s="207"/>
      <c r="C90" s="208"/>
      <c r="D90" s="209" t="s">
        <v>146</v>
      </c>
      <c r="E90" s="210" t="s">
        <v>23</v>
      </c>
      <c r="F90" s="211" t="s">
        <v>147</v>
      </c>
      <c r="G90" s="208"/>
      <c r="H90" s="212">
        <v>22.678000000000001</v>
      </c>
      <c r="I90" s="213"/>
      <c r="J90" s="208"/>
      <c r="K90" s="208"/>
      <c r="L90" s="214"/>
      <c r="M90" s="215"/>
      <c r="N90" s="216"/>
      <c r="O90" s="216"/>
      <c r="P90" s="216"/>
      <c r="Q90" s="216"/>
      <c r="R90" s="216"/>
      <c r="S90" s="216"/>
      <c r="T90" s="217"/>
      <c r="AT90" s="218" t="s">
        <v>146</v>
      </c>
      <c r="AU90" s="218" t="s">
        <v>136</v>
      </c>
      <c r="AV90" s="11" t="s">
        <v>136</v>
      </c>
      <c r="AW90" s="11" t="s">
        <v>38</v>
      </c>
      <c r="AX90" s="11" t="s">
        <v>10</v>
      </c>
      <c r="AY90" s="218" t="s">
        <v>128</v>
      </c>
    </row>
    <row r="91" spans="2:65" s="1" customFormat="1" ht="31.5" customHeight="1">
      <c r="B91" s="40"/>
      <c r="C91" s="192" t="s">
        <v>148</v>
      </c>
      <c r="D91" s="192" t="s">
        <v>131</v>
      </c>
      <c r="E91" s="193" t="s">
        <v>149</v>
      </c>
      <c r="F91" s="194" t="s">
        <v>150</v>
      </c>
      <c r="G91" s="195" t="s">
        <v>141</v>
      </c>
      <c r="H91" s="196">
        <v>103.646</v>
      </c>
      <c r="I91" s="197"/>
      <c r="J91" s="198">
        <f>ROUND(I91*H91,0)</f>
        <v>0</v>
      </c>
      <c r="K91" s="194" t="s">
        <v>142</v>
      </c>
      <c r="L91" s="60"/>
      <c r="M91" s="199" t="s">
        <v>23</v>
      </c>
      <c r="N91" s="200" t="s">
        <v>50</v>
      </c>
      <c r="O91" s="41"/>
      <c r="P91" s="201">
        <f>O91*H91</f>
        <v>0</v>
      </c>
      <c r="Q91" s="201">
        <v>3.0000000000000001E-3</v>
      </c>
      <c r="R91" s="201">
        <f>Q91*H91</f>
        <v>0.31093799999999999</v>
      </c>
      <c r="S91" s="201">
        <v>0</v>
      </c>
      <c r="T91" s="202">
        <f>S91*H91</f>
        <v>0</v>
      </c>
      <c r="AR91" s="23" t="s">
        <v>135</v>
      </c>
      <c r="AT91" s="23" t="s">
        <v>131</v>
      </c>
      <c r="AU91" s="23" t="s">
        <v>136</v>
      </c>
      <c r="AY91" s="23" t="s">
        <v>128</v>
      </c>
      <c r="BE91" s="203">
        <f>IF(N91="základní",J91,0)</f>
        <v>0</v>
      </c>
      <c r="BF91" s="203">
        <f>IF(N91="snížená",J91,0)</f>
        <v>0</v>
      </c>
      <c r="BG91" s="203">
        <f>IF(N91="zákl. přenesená",J91,0)</f>
        <v>0</v>
      </c>
      <c r="BH91" s="203">
        <f>IF(N91="sníž. přenesená",J91,0)</f>
        <v>0</v>
      </c>
      <c r="BI91" s="203">
        <f>IF(N91="nulová",J91,0)</f>
        <v>0</v>
      </c>
      <c r="BJ91" s="23" t="s">
        <v>137</v>
      </c>
      <c r="BK91" s="203">
        <f>ROUND(I91*H91,0)</f>
        <v>0</v>
      </c>
      <c r="BL91" s="23" t="s">
        <v>135</v>
      </c>
      <c r="BM91" s="23" t="s">
        <v>151</v>
      </c>
    </row>
    <row r="92" spans="2:65" s="11" customFormat="1">
      <c r="B92" s="207"/>
      <c r="C92" s="208"/>
      <c r="D92" s="209" t="s">
        <v>146</v>
      </c>
      <c r="E92" s="210" t="s">
        <v>23</v>
      </c>
      <c r="F92" s="211" t="s">
        <v>152</v>
      </c>
      <c r="G92" s="208"/>
      <c r="H92" s="212">
        <v>103.646</v>
      </c>
      <c r="I92" s="213"/>
      <c r="J92" s="208"/>
      <c r="K92" s="208"/>
      <c r="L92" s="214"/>
      <c r="M92" s="215"/>
      <c r="N92" s="216"/>
      <c r="O92" s="216"/>
      <c r="P92" s="216"/>
      <c r="Q92" s="216"/>
      <c r="R92" s="216"/>
      <c r="S92" s="216"/>
      <c r="T92" s="217"/>
      <c r="AT92" s="218" t="s">
        <v>146</v>
      </c>
      <c r="AU92" s="218" t="s">
        <v>136</v>
      </c>
      <c r="AV92" s="11" t="s">
        <v>136</v>
      </c>
      <c r="AW92" s="11" t="s">
        <v>38</v>
      </c>
      <c r="AX92" s="11" t="s">
        <v>10</v>
      </c>
      <c r="AY92" s="218" t="s">
        <v>128</v>
      </c>
    </row>
    <row r="93" spans="2:65" s="1" customFormat="1" ht="31.5" customHeight="1">
      <c r="B93" s="40"/>
      <c r="C93" s="192" t="s">
        <v>135</v>
      </c>
      <c r="D93" s="192" t="s">
        <v>131</v>
      </c>
      <c r="E93" s="193" t="s">
        <v>153</v>
      </c>
      <c r="F93" s="194" t="s">
        <v>154</v>
      </c>
      <c r="G93" s="195" t="s">
        <v>141</v>
      </c>
      <c r="H93" s="196">
        <v>79.016999999999996</v>
      </c>
      <c r="I93" s="197"/>
      <c r="J93" s="198">
        <f>ROUND(I93*H93,0)</f>
        <v>0</v>
      </c>
      <c r="K93" s="194" t="s">
        <v>142</v>
      </c>
      <c r="L93" s="60"/>
      <c r="M93" s="199" t="s">
        <v>23</v>
      </c>
      <c r="N93" s="200" t="s">
        <v>50</v>
      </c>
      <c r="O93" s="41"/>
      <c r="P93" s="201">
        <f>O93*H93</f>
        <v>0</v>
      </c>
      <c r="Q93" s="201">
        <v>5.7000000000000002E-3</v>
      </c>
      <c r="R93" s="201">
        <f>Q93*H93</f>
        <v>0.45039689999999999</v>
      </c>
      <c r="S93" s="201">
        <v>0</v>
      </c>
      <c r="T93" s="202">
        <f>S93*H93</f>
        <v>0</v>
      </c>
      <c r="AR93" s="23" t="s">
        <v>135</v>
      </c>
      <c r="AT93" s="23" t="s">
        <v>131</v>
      </c>
      <c r="AU93" s="23" t="s">
        <v>136</v>
      </c>
      <c r="AY93" s="23" t="s">
        <v>128</v>
      </c>
      <c r="BE93" s="203">
        <f>IF(N93="základní",J93,0)</f>
        <v>0</v>
      </c>
      <c r="BF93" s="203">
        <f>IF(N93="snížená",J93,0)</f>
        <v>0</v>
      </c>
      <c r="BG93" s="203">
        <f>IF(N93="zákl. přenesená",J93,0)</f>
        <v>0</v>
      </c>
      <c r="BH93" s="203">
        <f>IF(N93="sníž. přenesená",J93,0)</f>
        <v>0</v>
      </c>
      <c r="BI93" s="203">
        <f>IF(N93="nulová",J93,0)</f>
        <v>0</v>
      </c>
      <c r="BJ93" s="23" t="s">
        <v>137</v>
      </c>
      <c r="BK93" s="203">
        <f>ROUND(I93*H93,0)</f>
        <v>0</v>
      </c>
      <c r="BL93" s="23" t="s">
        <v>135</v>
      </c>
      <c r="BM93" s="23" t="s">
        <v>155</v>
      </c>
    </row>
    <row r="94" spans="2:65" s="1" customFormat="1" ht="40.5">
      <c r="B94" s="40"/>
      <c r="C94" s="62"/>
      <c r="D94" s="204" t="s">
        <v>144</v>
      </c>
      <c r="E94" s="62"/>
      <c r="F94" s="205" t="s">
        <v>156</v>
      </c>
      <c r="G94" s="62"/>
      <c r="H94" s="62"/>
      <c r="I94" s="162"/>
      <c r="J94" s="62"/>
      <c r="K94" s="62"/>
      <c r="L94" s="60"/>
      <c r="M94" s="206"/>
      <c r="N94" s="41"/>
      <c r="O94" s="41"/>
      <c r="P94" s="41"/>
      <c r="Q94" s="41"/>
      <c r="R94" s="41"/>
      <c r="S94" s="41"/>
      <c r="T94" s="77"/>
      <c r="AT94" s="23" t="s">
        <v>144</v>
      </c>
      <c r="AU94" s="23" t="s">
        <v>136</v>
      </c>
    </row>
    <row r="95" spans="2:65" s="11" customFormat="1">
      <c r="B95" s="207"/>
      <c r="C95" s="208"/>
      <c r="D95" s="209" t="s">
        <v>146</v>
      </c>
      <c r="E95" s="210" t="s">
        <v>23</v>
      </c>
      <c r="F95" s="211" t="s">
        <v>157</v>
      </c>
      <c r="G95" s="208"/>
      <c r="H95" s="212">
        <v>79.016999999999996</v>
      </c>
      <c r="I95" s="213"/>
      <c r="J95" s="208"/>
      <c r="K95" s="208"/>
      <c r="L95" s="214"/>
      <c r="M95" s="215"/>
      <c r="N95" s="216"/>
      <c r="O95" s="216"/>
      <c r="P95" s="216"/>
      <c r="Q95" s="216"/>
      <c r="R95" s="216"/>
      <c r="S95" s="216"/>
      <c r="T95" s="217"/>
      <c r="AT95" s="218" t="s">
        <v>146</v>
      </c>
      <c r="AU95" s="218" t="s">
        <v>136</v>
      </c>
      <c r="AV95" s="11" t="s">
        <v>136</v>
      </c>
      <c r="AW95" s="11" t="s">
        <v>38</v>
      </c>
      <c r="AX95" s="11" t="s">
        <v>10</v>
      </c>
      <c r="AY95" s="218" t="s">
        <v>128</v>
      </c>
    </row>
    <row r="96" spans="2:65" s="1" customFormat="1" ht="31.5" customHeight="1">
      <c r="B96" s="40"/>
      <c r="C96" s="192" t="s">
        <v>137</v>
      </c>
      <c r="D96" s="192" t="s">
        <v>131</v>
      </c>
      <c r="E96" s="193" t="s">
        <v>158</v>
      </c>
      <c r="F96" s="194" t="s">
        <v>159</v>
      </c>
      <c r="G96" s="195" t="s">
        <v>141</v>
      </c>
      <c r="H96" s="196">
        <v>80.968000000000004</v>
      </c>
      <c r="I96" s="197"/>
      <c r="J96" s="198">
        <f>ROUND(I96*H96,0)</f>
        <v>0</v>
      </c>
      <c r="K96" s="194" t="s">
        <v>142</v>
      </c>
      <c r="L96" s="60"/>
      <c r="M96" s="199" t="s">
        <v>23</v>
      </c>
      <c r="N96" s="200" t="s">
        <v>50</v>
      </c>
      <c r="O96" s="41"/>
      <c r="P96" s="201">
        <f>O96*H96</f>
        <v>0</v>
      </c>
      <c r="Q96" s="201">
        <v>4.8900000000000002E-3</v>
      </c>
      <c r="R96" s="201">
        <f>Q96*H96</f>
        <v>0.39593352000000004</v>
      </c>
      <c r="S96" s="201">
        <v>0</v>
      </c>
      <c r="T96" s="202">
        <f>S96*H96</f>
        <v>0</v>
      </c>
      <c r="AR96" s="23" t="s">
        <v>135</v>
      </c>
      <c r="AT96" s="23" t="s">
        <v>131</v>
      </c>
      <c r="AU96" s="23" t="s">
        <v>136</v>
      </c>
      <c r="AY96" s="23" t="s">
        <v>128</v>
      </c>
      <c r="BE96" s="203">
        <f>IF(N96="základní",J96,0)</f>
        <v>0</v>
      </c>
      <c r="BF96" s="203">
        <f>IF(N96="snížená",J96,0)</f>
        <v>0</v>
      </c>
      <c r="BG96" s="203">
        <f>IF(N96="zákl. přenesená",J96,0)</f>
        <v>0</v>
      </c>
      <c r="BH96" s="203">
        <f>IF(N96="sníž. přenesená",J96,0)</f>
        <v>0</v>
      </c>
      <c r="BI96" s="203">
        <f>IF(N96="nulová",J96,0)</f>
        <v>0</v>
      </c>
      <c r="BJ96" s="23" t="s">
        <v>137</v>
      </c>
      <c r="BK96" s="203">
        <f>ROUND(I96*H96,0)</f>
        <v>0</v>
      </c>
      <c r="BL96" s="23" t="s">
        <v>135</v>
      </c>
      <c r="BM96" s="23" t="s">
        <v>160</v>
      </c>
    </row>
    <row r="97" spans="2:65" s="1" customFormat="1" ht="27">
      <c r="B97" s="40"/>
      <c r="C97" s="62"/>
      <c r="D97" s="204" t="s">
        <v>144</v>
      </c>
      <c r="E97" s="62"/>
      <c r="F97" s="205" t="s">
        <v>145</v>
      </c>
      <c r="G97" s="62"/>
      <c r="H97" s="62"/>
      <c r="I97" s="162"/>
      <c r="J97" s="62"/>
      <c r="K97" s="62"/>
      <c r="L97" s="60"/>
      <c r="M97" s="206"/>
      <c r="N97" s="41"/>
      <c r="O97" s="41"/>
      <c r="P97" s="41"/>
      <c r="Q97" s="41"/>
      <c r="R97" s="41"/>
      <c r="S97" s="41"/>
      <c r="T97" s="77"/>
      <c r="AT97" s="23" t="s">
        <v>144</v>
      </c>
      <c r="AU97" s="23" t="s">
        <v>136</v>
      </c>
    </row>
    <row r="98" spans="2:65" s="11" customFormat="1">
      <c r="B98" s="207"/>
      <c r="C98" s="208"/>
      <c r="D98" s="204" t="s">
        <v>146</v>
      </c>
      <c r="E98" s="219" t="s">
        <v>23</v>
      </c>
      <c r="F98" s="220" t="s">
        <v>161</v>
      </c>
      <c r="G98" s="208"/>
      <c r="H98" s="221">
        <v>18.7</v>
      </c>
      <c r="I98" s="213"/>
      <c r="J98" s="208"/>
      <c r="K98" s="208"/>
      <c r="L98" s="214"/>
      <c r="M98" s="215"/>
      <c r="N98" s="216"/>
      <c r="O98" s="216"/>
      <c r="P98" s="216"/>
      <c r="Q98" s="216"/>
      <c r="R98" s="216"/>
      <c r="S98" s="216"/>
      <c r="T98" s="217"/>
      <c r="AT98" s="218" t="s">
        <v>146</v>
      </c>
      <c r="AU98" s="218" t="s">
        <v>136</v>
      </c>
      <c r="AV98" s="11" t="s">
        <v>136</v>
      </c>
      <c r="AW98" s="11" t="s">
        <v>38</v>
      </c>
      <c r="AX98" s="11" t="s">
        <v>76</v>
      </c>
      <c r="AY98" s="218" t="s">
        <v>128</v>
      </c>
    </row>
    <row r="99" spans="2:65" s="11" customFormat="1">
      <c r="B99" s="207"/>
      <c r="C99" s="208"/>
      <c r="D99" s="204" t="s">
        <v>146</v>
      </c>
      <c r="E99" s="219" t="s">
        <v>23</v>
      </c>
      <c r="F99" s="220" t="s">
        <v>162</v>
      </c>
      <c r="G99" s="208"/>
      <c r="H99" s="221">
        <v>2.0499999999999998</v>
      </c>
      <c r="I99" s="213"/>
      <c r="J99" s="208"/>
      <c r="K99" s="208"/>
      <c r="L99" s="214"/>
      <c r="M99" s="215"/>
      <c r="N99" s="216"/>
      <c r="O99" s="216"/>
      <c r="P99" s="216"/>
      <c r="Q99" s="216"/>
      <c r="R99" s="216"/>
      <c r="S99" s="216"/>
      <c r="T99" s="217"/>
      <c r="AT99" s="218" t="s">
        <v>146</v>
      </c>
      <c r="AU99" s="218" t="s">
        <v>136</v>
      </c>
      <c r="AV99" s="11" t="s">
        <v>136</v>
      </c>
      <c r="AW99" s="11" t="s">
        <v>38</v>
      </c>
      <c r="AX99" s="11" t="s">
        <v>76</v>
      </c>
      <c r="AY99" s="218" t="s">
        <v>128</v>
      </c>
    </row>
    <row r="100" spans="2:65" s="11" customFormat="1">
      <c r="B100" s="207"/>
      <c r="C100" s="208"/>
      <c r="D100" s="204" t="s">
        <v>146</v>
      </c>
      <c r="E100" s="219" t="s">
        <v>23</v>
      </c>
      <c r="F100" s="220" t="s">
        <v>163</v>
      </c>
      <c r="G100" s="208"/>
      <c r="H100" s="221">
        <v>53.718000000000004</v>
      </c>
      <c r="I100" s="213"/>
      <c r="J100" s="208"/>
      <c r="K100" s="208"/>
      <c r="L100" s="214"/>
      <c r="M100" s="215"/>
      <c r="N100" s="216"/>
      <c r="O100" s="216"/>
      <c r="P100" s="216"/>
      <c r="Q100" s="216"/>
      <c r="R100" s="216"/>
      <c r="S100" s="216"/>
      <c r="T100" s="217"/>
      <c r="AT100" s="218" t="s">
        <v>146</v>
      </c>
      <c r="AU100" s="218" t="s">
        <v>136</v>
      </c>
      <c r="AV100" s="11" t="s">
        <v>136</v>
      </c>
      <c r="AW100" s="11" t="s">
        <v>38</v>
      </c>
      <c r="AX100" s="11" t="s">
        <v>76</v>
      </c>
      <c r="AY100" s="218" t="s">
        <v>128</v>
      </c>
    </row>
    <row r="101" spans="2:65" s="11" customFormat="1">
      <c r="B101" s="207"/>
      <c r="C101" s="208"/>
      <c r="D101" s="204" t="s">
        <v>146</v>
      </c>
      <c r="E101" s="219" t="s">
        <v>23</v>
      </c>
      <c r="F101" s="220" t="s">
        <v>164</v>
      </c>
      <c r="G101" s="208"/>
      <c r="H101" s="221">
        <v>6.5</v>
      </c>
      <c r="I101" s="213"/>
      <c r="J101" s="208"/>
      <c r="K101" s="208"/>
      <c r="L101" s="214"/>
      <c r="M101" s="215"/>
      <c r="N101" s="216"/>
      <c r="O101" s="216"/>
      <c r="P101" s="216"/>
      <c r="Q101" s="216"/>
      <c r="R101" s="216"/>
      <c r="S101" s="216"/>
      <c r="T101" s="217"/>
      <c r="AT101" s="218" t="s">
        <v>146</v>
      </c>
      <c r="AU101" s="218" t="s">
        <v>136</v>
      </c>
      <c r="AV101" s="11" t="s">
        <v>136</v>
      </c>
      <c r="AW101" s="11" t="s">
        <v>38</v>
      </c>
      <c r="AX101" s="11" t="s">
        <v>76</v>
      </c>
      <c r="AY101" s="218" t="s">
        <v>128</v>
      </c>
    </row>
    <row r="102" spans="2:65" s="12" customFormat="1">
      <c r="B102" s="222"/>
      <c r="C102" s="223"/>
      <c r="D102" s="209" t="s">
        <v>146</v>
      </c>
      <c r="E102" s="224" t="s">
        <v>23</v>
      </c>
      <c r="F102" s="225" t="s">
        <v>165</v>
      </c>
      <c r="G102" s="223"/>
      <c r="H102" s="226">
        <v>80.968000000000004</v>
      </c>
      <c r="I102" s="227"/>
      <c r="J102" s="223"/>
      <c r="K102" s="223"/>
      <c r="L102" s="228"/>
      <c r="M102" s="229"/>
      <c r="N102" s="230"/>
      <c r="O102" s="230"/>
      <c r="P102" s="230"/>
      <c r="Q102" s="230"/>
      <c r="R102" s="230"/>
      <c r="S102" s="230"/>
      <c r="T102" s="231"/>
      <c r="AT102" s="232" t="s">
        <v>146</v>
      </c>
      <c r="AU102" s="232" t="s">
        <v>136</v>
      </c>
      <c r="AV102" s="12" t="s">
        <v>135</v>
      </c>
      <c r="AW102" s="12" t="s">
        <v>38</v>
      </c>
      <c r="AX102" s="12" t="s">
        <v>10</v>
      </c>
      <c r="AY102" s="232" t="s">
        <v>128</v>
      </c>
    </row>
    <row r="103" spans="2:65" s="1" customFormat="1" ht="31.5" customHeight="1">
      <c r="B103" s="40"/>
      <c r="C103" s="192" t="s">
        <v>129</v>
      </c>
      <c r="D103" s="192" t="s">
        <v>131</v>
      </c>
      <c r="E103" s="193" t="s">
        <v>166</v>
      </c>
      <c r="F103" s="194" t="s">
        <v>167</v>
      </c>
      <c r="G103" s="195" t="s">
        <v>141</v>
      </c>
      <c r="H103" s="196">
        <v>394.91500000000002</v>
      </c>
      <c r="I103" s="197"/>
      <c r="J103" s="198">
        <f>ROUND(I103*H103,0)</f>
        <v>0</v>
      </c>
      <c r="K103" s="194" t="s">
        <v>142</v>
      </c>
      <c r="L103" s="60"/>
      <c r="M103" s="199" t="s">
        <v>23</v>
      </c>
      <c r="N103" s="200" t="s">
        <v>50</v>
      </c>
      <c r="O103" s="41"/>
      <c r="P103" s="201">
        <f>O103*H103</f>
        <v>0</v>
      </c>
      <c r="Q103" s="201">
        <v>5.7000000000000002E-3</v>
      </c>
      <c r="R103" s="201">
        <f>Q103*H103</f>
        <v>2.2510155000000003</v>
      </c>
      <c r="S103" s="201">
        <v>0</v>
      </c>
      <c r="T103" s="202">
        <f>S103*H103</f>
        <v>0</v>
      </c>
      <c r="AR103" s="23" t="s">
        <v>135</v>
      </c>
      <c r="AT103" s="23" t="s">
        <v>131</v>
      </c>
      <c r="AU103" s="23" t="s">
        <v>136</v>
      </c>
      <c r="AY103" s="23" t="s">
        <v>128</v>
      </c>
      <c r="BE103" s="203">
        <f>IF(N103="základní",J103,0)</f>
        <v>0</v>
      </c>
      <c r="BF103" s="203">
        <f>IF(N103="snížená",J103,0)</f>
        <v>0</v>
      </c>
      <c r="BG103" s="203">
        <f>IF(N103="zákl. přenesená",J103,0)</f>
        <v>0</v>
      </c>
      <c r="BH103" s="203">
        <f>IF(N103="sníž. přenesená",J103,0)</f>
        <v>0</v>
      </c>
      <c r="BI103" s="203">
        <f>IF(N103="nulová",J103,0)</f>
        <v>0</v>
      </c>
      <c r="BJ103" s="23" t="s">
        <v>137</v>
      </c>
      <c r="BK103" s="203">
        <f>ROUND(I103*H103,0)</f>
        <v>0</v>
      </c>
      <c r="BL103" s="23" t="s">
        <v>135</v>
      </c>
      <c r="BM103" s="23" t="s">
        <v>168</v>
      </c>
    </row>
    <row r="104" spans="2:65" s="1" customFormat="1" ht="40.5">
      <c r="B104" s="40"/>
      <c r="C104" s="62"/>
      <c r="D104" s="204" t="s">
        <v>144</v>
      </c>
      <c r="E104" s="62"/>
      <c r="F104" s="205" t="s">
        <v>156</v>
      </c>
      <c r="G104" s="62"/>
      <c r="H104" s="62"/>
      <c r="I104" s="162"/>
      <c r="J104" s="62"/>
      <c r="K104" s="62"/>
      <c r="L104" s="60"/>
      <c r="M104" s="206"/>
      <c r="N104" s="41"/>
      <c r="O104" s="41"/>
      <c r="P104" s="41"/>
      <c r="Q104" s="41"/>
      <c r="R104" s="41"/>
      <c r="S104" s="41"/>
      <c r="T104" s="77"/>
      <c r="AT104" s="23" t="s">
        <v>144</v>
      </c>
      <c r="AU104" s="23" t="s">
        <v>136</v>
      </c>
    </row>
    <row r="105" spans="2:65" s="11" customFormat="1">
      <c r="B105" s="207"/>
      <c r="C105" s="208"/>
      <c r="D105" s="209" t="s">
        <v>146</v>
      </c>
      <c r="E105" s="210" t="s">
        <v>23</v>
      </c>
      <c r="F105" s="211" t="s">
        <v>169</v>
      </c>
      <c r="G105" s="208"/>
      <c r="H105" s="212">
        <v>394.91500000000002</v>
      </c>
      <c r="I105" s="213"/>
      <c r="J105" s="208"/>
      <c r="K105" s="208"/>
      <c r="L105" s="214"/>
      <c r="M105" s="215"/>
      <c r="N105" s="216"/>
      <c r="O105" s="216"/>
      <c r="P105" s="216"/>
      <c r="Q105" s="216"/>
      <c r="R105" s="216"/>
      <c r="S105" s="216"/>
      <c r="T105" s="217"/>
      <c r="AT105" s="218" t="s">
        <v>146</v>
      </c>
      <c r="AU105" s="218" t="s">
        <v>136</v>
      </c>
      <c r="AV105" s="11" t="s">
        <v>136</v>
      </c>
      <c r="AW105" s="11" t="s">
        <v>38</v>
      </c>
      <c r="AX105" s="11" t="s">
        <v>10</v>
      </c>
      <c r="AY105" s="218" t="s">
        <v>128</v>
      </c>
    </row>
    <row r="106" spans="2:65" s="1" customFormat="1" ht="31.5" customHeight="1">
      <c r="B106" s="40"/>
      <c r="C106" s="192" t="s">
        <v>170</v>
      </c>
      <c r="D106" s="192" t="s">
        <v>131</v>
      </c>
      <c r="E106" s="193" t="s">
        <v>171</v>
      </c>
      <c r="F106" s="194" t="s">
        <v>172</v>
      </c>
      <c r="G106" s="195" t="s">
        <v>141</v>
      </c>
      <c r="H106" s="196">
        <v>65.593000000000004</v>
      </c>
      <c r="I106" s="197"/>
      <c r="J106" s="198">
        <f>ROUND(I106*H106,0)</f>
        <v>0</v>
      </c>
      <c r="K106" s="194" t="s">
        <v>142</v>
      </c>
      <c r="L106" s="60"/>
      <c r="M106" s="199" t="s">
        <v>23</v>
      </c>
      <c r="N106" s="200" t="s">
        <v>50</v>
      </c>
      <c r="O106" s="41"/>
      <c r="P106" s="201">
        <f>O106*H106</f>
        <v>0</v>
      </c>
      <c r="Q106" s="201">
        <v>3.4500000000000003E-2</v>
      </c>
      <c r="R106" s="201">
        <f>Q106*H106</f>
        <v>2.2629585000000003</v>
      </c>
      <c r="S106" s="201">
        <v>0</v>
      </c>
      <c r="T106" s="202">
        <f>S106*H106</f>
        <v>0</v>
      </c>
      <c r="AR106" s="23" t="s">
        <v>135</v>
      </c>
      <c r="AT106" s="23" t="s">
        <v>131</v>
      </c>
      <c r="AU106" s="23" t="s">
        <v>136</v>
      </c>
      <c r="AY106" s="23" t="s">
        <v>128</v>
      </c>
      <c r="BE106" s="203">
        <f>IF(N106="základní",J106,0)</f>
        <v>0</v>
      </c>
      <c r="BF106" s="203">
        <f>IF(N106="snížená",J106,0)</f>
        <v>0</v>
      </c>
      <c r="BG106" s="203">
        <f>IF(N106="zákl. přenesená",J106,0)</f>
        <v>0</v>
      </c>
      <c r="BH106" s="203">
        <f>IF(N106="sníž. přenesená",J106,0)</f>
        <v>0</v>
      </c>
      <c r="BI106" s="203">
        <f>IF(N106="nulová",J106,0)</f>
        <v>0</v>
      </c>
      <c r="BJ106" s="23" t="s">
        <v>137</v>
      </c>
      <c r="BK106" s="203">
        <f>ROUND(I106*H106,0)</f>
        <v>0</v>
      </c>
      <c r="BL106" s="23" t="s">
        <v>135</v>
      </c>
      <c r="BM106" s="23" t="s">
        <v>173</v>
      </c>
    </row>
    <row r="107" spans="2:65" s="1" customFormat="1" ht="175.5">
      <c r="B107" s="40"/>
      <c r="C107" s="62"/>
      <c r="D107" s="204" t="s">
        <v>144</v>
      </c>
      <c r="E107" s="62"/>
      <c r="F107" s="205" t="s">
        <v>174</v>
      </c>
      <c r="G107" s="62"/>
      <c r="H107" s="62"/>
      <c r="I107" s="162"/>
      <c r="J107" s="62"/>
      <c r="K107" s="62"/>
      <c r="L107" s="60"/>
      <c r="M107" s="206"/>
      <c r="N107" s="41"/>
      <c r="O107" s="41"/>
      <c r="P107" s="41"/>
      <c r="Q107" s="41"/>
      <c r="R107" s="41"/>
      <c r="S107" s="41"/>
      <c r="T107" s="77"/>
      <c r="AT107" s="23" t="s">
        <v>144</v>
      </c>
      <c r="AU107" s="23" t="s">
        <v>136</v>
      </c>
    </row>
    <row r="108" spans="2:65" s="11" customFormat="1">
      <c r="B108" s="207"/>
      <c r="C108" s="208"/>
      <c r="D108" s="204" t="s">
        <v>146</v>
      </c>
      <c r="E108" s="219" t="s">
        <v>23</v>
      </c>
      <c r="F108" s="220" t="s">
        <v>175</v>
      </c>
      <c r="G108" s="208"/>
      <c r="H108" s="221">
        <v>20.2</v>
      </c>
      <c r="I108" s="213"/>
      <c r="J108" s="208"/>
      <c r="K108" s="208"/>
      <c r="L108" s="214"/>
      <c r="M108" s="215"/>
      <c r="N108" s="216"/>
      <c r="O108" s="216"/>
      <c r="P108" s="216"/>
      <c r="Q108" s="216"/>
      <c r="R108" s="216"/>
      <c r="S108" s="216"/>
      <c r="T108" s="217"/>
      <c r="AT108" s="218" t="s">
        <v>146</v>
      </c>
      <c r="AU108" s="218" t="s">
        <v>136</v>
      </c>
      <c r="AV108" s="11" t="s">
        <v>136</v>
      </c>
      <c r="AW108" s="11" t="s">
        <v>38</v>
      </c>
      <c r="AX108" s="11" t="s">
        <v>76</v>
      </c>
      <c r="AY108" s="218" t="s">
        <v>128</v>
      </c>
    </row>
    <row r="109" spans="2:65" s="11" customFormat="1">
      <c r="B109" s="207"/>
      <c r="C109" s="208"/>
      <c r="D109" s="204" t="s">
        <v>146</v>
      </c>
      <c r="E109" s="219" t="s">
        <v>23</v>
      </c>
      <c r="F109" s="220" t="s">
        <v>176</v>
      </c>
      <c r="G109" s="208"/>
      <c r="H109" s="221">
        <v>9.6</v>
      </c>
      <c r="I109" s="213"/>
      <c r="J109" s="208"/>
      <c r="K109" s="208"/>
      <c r="L109" s="214"/>
      <c r="M109" s="215"/>
      <c r="N109" s="216"/>
      <c r="O109" s="216"/>
      <c r="P109" s="216"/>
      <c r="Q109" s="216"/>
      <c r="R109" s="216"/>
      <c r="S109" s="216"/>
      <c r="T109" s="217"/>
      <c r="AT109" s="218" t="s">
        <v>146</v>
      </c>
      <c r="AU109" s="218" t="s">
        <v>136</v>
      </c>
      <c r="AV109" s="11" t="s">
        <v>136</v>
      </c>
      <c r="AW109" s="11" t="s">
        <v>38</v>
      </c>
      <c r="AX109" s="11" t="s">
        <v>76</v>
      </c>
      <c r="AY109" s="218" t="s">
        <v>128</v>
      </c>
    </row>
    <row r="110" spans="2:65" s="11" customFormat="1">
      <c r="B110" s="207"/>
      <c r="C110" s="208"/>
      <c r="D110" s="204" t="s">
        <v>146</v>
      </c>
      <c r="E110" s="219" t="s">
        <v>23</v>
      </c>
      <c r="F110" s="220" t="s">
        <v>177</v>
      </c>
      <c r="G110" s="208"/>
      <c r="H110" s="221">
        <v>20.055</v>
      </c>
      <c r="I110" s="213"/>
      <c r="J110" s="208"/>
      <c r="K110" s="208"/>
      <c r="L110" s="214"/>
      <c r="M110" s="215"/>
      <c r="N110" s="216"/>
      <c r="O110" s="216"/>
      <c r="P110" s="216"/>
      <c r="Q110" s="216"/>
      <c r="R110" s="216"/>
      <c r="S110" s="216"/>
      <c r="T110" s="217"/>
      <c r="AT110" s="218" t="s">
        <v>146</v>
      </c>
      <c r="AU110" s="218" t="s">
        <v>136</v>
      </c>
      <c r="AV110" s="11" t="s">
        <v>136</v>
      </c>
      <c r="AW110" s="11" t="s">
        <v>38</v>
      </c>
      <c r="AX110" s="11" t="s">
        <v>76</v>
      </c>
      <c r="AY110" s="218" t="s">
        <v>128</v>
      </c>
    </row>
    <row r="111" spans="2:65" s="11" customFormat="1">
      <c r="B111" s="207"/>
      <c r="C111" s="208"/>
      <c r="D111" s="204" t="s">
        <v>146</v>
      </c>
      <c r="E111" s="219" t="s">
        <v>23</v>
      </c>
      <c r="F111" s="220" t="s">
        <v>178</v>
      </c>
      <c r="G111" s="208"/>
      <c r="H111" s="221">
        <v>15.738</v>
      </c>
      <c r="I111" s="213"/>
      <c r="J111" s="208"/>
      <c r="K111" s="208"/>
      <c r="L111" s="214"/>
      <c r="M111" s="215"/>
      <c r="N111" s="216"/>
      <c r="O111" s="216"/>
      <c r="P111" s="216"/>
      <c r="Q111" s="216"/>
      <c r="R111" s="216"/>
      <c r="S111" s="216"/>
      <c r="T111" s="217"/>
      <c r="AT111" s="218" t="s">
        <v>146</v>
      </c>
      <c r="AU111" s="218" t="s">
        <v>136</v>
      </c>
      <c r="AV111" s="11" t="s">
        <v>136</v>
      </c>
      <c r="AW111" s="11" t="s">
        <v>38</v>
      </c>
      <c r="AX111" s="11" t="s">
        <v>76</v>
      </c>
      <c r="AY111" s="218" t="s">
        <v>128</v>
      </c>
    </row>
    <row r="112" spans="2:65" s="12" customFormat="1">
      <c r="B112" s="222"/>
      <c r="C112" s="223"/>
      <c r="D112" s="209" t="s">
        <v>146</v>
      </c>
      <c r="E112" s="224" t="s">
        <v>23</v>
      </c>
      <c r="F112" s="225" t="s">
        <v>179</v>
      </c>
      <c r="G112" s="223"/>
      <c r="H112" s="226">
        <v>65.593000000000004</v>
      </c>
      <c r="I112" s="227"/>
      <c r="J112" s="223"/>
      <c r="K112" s="223"/>
      <c r="L112" s="228"/>
      <c r="M112" s="229"/>
      <c r="N112" s="230"/>
      <c r="O112" s="230"/>
      <c r="P112" s="230"/>
      <c r="Q112" s="230"/>
      <c r="R112" s="230"/>
      <c r="S112" s="230"/>
      <c r="T112" s="231"/>
      <c r="AT112" s="232" t="s">
        <v>146</v>
      </c>
      <c r="AU112" s="232" t="s">
        <v>136</v>
      </c>
      <c r="AV112" s="12" t="s">
        <v>135</v>
      </c>
      <c r="AW112" s="12" t="s">
        <v>38</v>
      </c>
      <c r="AX112" s="12" t="s">
        <v>10</v>
      </c>
      <c r="AY112" s="232" t="s">
        <v>128</v>
      </c>
    </row>
    <row r="113" spans="2:65" s="1" customFormat="1" ht="31.5" customHeight="1">
      <c r="B113" s="40"/>
      <c r="C113" s="192" t="s">
        <v>180</v>
      </c>
      <c r="D113" s="192" t="s">
        <v>131</v>
      </c>
      <c r="E113" s="193" t="s">
        <v>181</v>
      </c>
      <c r="F113" s="194" t="s">
        <v>182</v>
      </c>
      <c r="G113" s="195" t="s">
        <v>141</v>
      </c>
      <c r="H113" s="196">
        <v>116.70699999999999</v>
      </c>
      <c r="I113" s="197"/>
      <c r="J113" s="198">
        <f>ROUND(I113*H113,0)</f>
        <v>0</v>
      </c>
      <c r="K113" s="194" t="s">
        <v>142</v>
      </c>
      <c r="L113" s="60"/>
      <c r="M113" s="199" t="s">
        <v>23</v>
      </c>
      <c r="N113" s="200" t="s">
        <v>50</v>
      </c>
      <c r="O113" s="41"/>
      <c r="P113" s="201">
        <f>O113*H113</f>
        <v>0</v>
      </c>
      <c r="Q113" s="201">
        <v>1.2E-4</v>
      </c>
      <c r="R113" s="201">
        <f>Q113*H113</f>
        <v>1.4004839999999999E-2</v>
      </c>
      <c r="S113" s="201">
        <v>0</v>
      </c>
      <c r="T113" s="202">
        <f>S113*H113</f>
        <v>0</v>
      </c>
      <c r="AR113" s="23" t="s">
        <v>135</v>
      </c>
      <c r="AT113" s="23" t="s">
        <v>131</v>
      </c>
      <c r="AU113" s="23" t="s">
        <v>136</v>
      </c>
      <c r="AY113" s="23" t="s">
        <v>128</v>
      </c>
      <c r="BE113" s="203">
        <f>IF(N113="základní",J113,0)</f>
        <v>0</v>
      </c>
      <c r="BF113" s="203">
        <f>IF(N113="snížená",J113,0)</f>
        <v>0</v>
      </c>
      <c r="BG113" s="203">
        <f>IF(N113="zákl. přenesená",J113,0)</f>
        <v>0</v>
      </c>
      <c r="BH113" s="203">
        <f>IF(N113="sníž. přenesená",J113,0)</f>
        <v>0</v>
      </c>
      <c r="BI113" s="203">
        <f>IF(N113="nulová",J113,0)</f>
        <v>0</v>
      </c>
      <c r="BJ113" s="23" t="s">
        <v>137</v>
      </c>
      <c r="BK113" s="203">
        <f>ROUND(I113*H113,0)</f>
        <v>0</v>
      </c>
      <c r="BL113" s="23" t="s">
        <v>135</v>
      </c>
      <c r="BM113" s="23" t="s">
        <v>183</v>
      </c>
    </row>
    <row r="114" spans="2:65" s="1" customFormat="1" ht="54">
      <c r="B114" s="40"/>
      <c r="C114" s="62"/>
      <c r="D114" s="204" t="s">
        <v>144</v>
      </c>
      <c r="E114" s="62"/>
      <c r="F114" s="205" t="s">
        <v>184</v>
      </c>
      <c r="G114" s="62"/>
      <c r="H114" s="62"/>
      <c r="I114" s="162"/>
      <c r="J114" s="62"/>
      <c r="K114" s="62"/>
      <c r="L114" s="60"/>
      <c r="M114" s="206"/>
      <c r="N114" s="41"/>
      <c r="O114" s="41"/>
      <c r="P114" s="41"/>
      <c r="Q114" s="41"/>
      <c r="R114" s="41"/>
      <c r="S114" s="41"/>
      <c r="T114" s="77"/>
      <c r="AT114" s="23" t="s">
        <v>144</v>
      </c>
      <c r="AU114" s="23" t="s">
        <v>136</v>
      </c>
    </row>
    <row r="115" spans="2:65" s="11" customFormat="1">
      <c r="B115" s="207"/>
      <c r="C115" s="208"/>
      <c r="D115" s="204" t="s">
        <v>146</v>
      </c>
      <c r="E115" s="219" t="s">
        <v>23</v>
      </c>
      <c r="F115" s="220" t="s">
        <v>185</v>
      </c>
      <c r="G115" s="208"/>
      <c r="H115" s="221">
        <v>39.643999999999998</v>
      </c>
      <c r="I115" s="213"/>
      <c r="J115" s="208"/>
      <c r="K115" s="208"/>
      <c r="L115" s="214"/>
      <c r="M115" s="215"/>
      <c r="N115" s="216"/>
      <c r="O115" s="216"/>
      <c r="P115" s="216"/>
      <c r="Q115" s="216"/>
      <c r="R115" s="216"/>
      <c r="S115" s="216"/>
      <c r="T115" s="217"/>
      <c r="AT115" s="218" t="s">
        <v>146</v>
      </c>
      <c r="AU115" s="218" t="s">
        <v>136</v>
      </c>
      <c r="AV115" s="11" t="s">
        <v>136</v>
      </c>
      <c r="AW115" s="11" t="s">
        <v>38</v>
      </c>
      <c r="AX115" s="11" t="s">
        <v>76</v>
      </c>
      <c r="AY115" s="218" t="s">
        <v>128</v>
      </c>
    </row>
    <row r="116" spans="2:65" s="11" customFormat="1">
      <c r="B116" s="207"/>
      <c r="C116" s="208"/>
      <c r="D116" s="204" t="s">
        <v>146</v>
      </c>
      <c r="E116" s="219" t="s">
        <v>23</v>
      </c>
      <c r="F116" s="220" t="s">
        <v>186</v>
      </c>
      <c r="G116" s="208"/>
      <c r="H116" s="221">
        <v>77.063000000000002</v>
      </c>
      <c r="I116" s="213"/>
      <c r="J116" s="208"/>
      <c r="K116" s="208"/>
      <c r="L116" s="214"/>
      <c r="M116" s="215"/>
      <c r="N116" s="216"/>
      <c r="O116" s="216"/>
      <c r="P116" s="216"/>
      <c r="Q116" s="216"/>
      <c r="R116" s="216"/>
      <c r="S116" s="216"/>
      <c r="T116" s="217"/>
      <c r="AT116" s="218" t="s">
        <v>146</v>
      </c>
      <c r="AU116" s="218" t="s">
        <v>136</v>
      </c>
      <c r="AV116" s="11" t="s">
        <v>136</v>
      </c>
      <c r="AW116" s="11" t="s">
        <v>38</v>
      </c>
      <c r="AX116" s="11" t="s">
        <v>76</v>
      </c>
      <c r="AY116" s="218" t="s">
        <v>128</v>
      </c>
    </row>
    <row r="117" spans="2:65" s="12" customFormat="1">
      <c r="B117" s="222"/>
      <c r="C117" s="223"/>
      <c r="D117" s="209" t="s">
        <v>146</v>
      </c>
      <c r="E117" s="224" t="s">
        <v>23</v>
      </c>
      <c r="F117" s="225" t="s">
        <v>179</v>
      </c>
      <c r="G117" s="223"/>
      <c r="H117" s="226">
        <v>116.70699999999999</v>
      </c>
      <c r="I117" s="227"/>
      <c r="J117" s="223"/>
      <c r="K117" s="223"/>
      <c r="L117" s="228"/>
      <c r="M117" s="229"/>
      <c r="N117" s="230"/>
      <c r="O117" s="230"/>
      <c r="P117" s="230"/>
      <c r="Q117" s="230"/>
      <c r="R117" s="230"/>
      <c r="S117" s="230"/>
      <c r="T117" s="231"/>
      <c r="AT117" s="232" t="s">
        <v>146</v>
      </c>
      <c r="AU117" s="232" t="s">
        <v>136</v>
      </c>
      <c r="AV117" s="12" t="s">
        <v>135</v>
      </c>
      <c r="AW117" s="12" t="s">
        <v>38</v>
      </c>
      <c r="AX117" s="12" t="s">
        <v>10</v>
      </c>
      <c r="AY117" s="232" t="s">
        <v>128</v>
      </c>
    </row>
    <row r="118" spans="2:65" s="1" customFormat="1" ht="31.5" customHeight="1">
      <c r="B118" s="40"/>
      <c r="C118" s="192" t="s">
        <v>187</v>
      </c>
      <c r="D118" s="192" t="s">
        <v>131</v>
      </c>
      <c r="E118" s="193" t="s">
        <v>188</v>
      </c>
      <c r="F118" s="194" t="s">
        <v>189</v>
      </c>
      <c r="G118" s="195" t="s">
        <v>141</v>
      </c>
      <c r="H118" s="196">
        <v>50</v>
      </c>
      <c r="I118" s="197"/>
      <c r="J118" s="198">
        <f>ROUND(I118*H118,0)</f>
        <v>0</v>
      </c>
      <c r="K118" s="194" t="s">
        <v>142</v>
      </c>
      <c r="L118" s="60"/>
      <c r="M118" s="199" t="s">
        <v>23</v>
      </c>
      <c r="N118" s="200" t="s">
        <v>50</v>
      </c>
      <c r="O118" s="41"/>
      <c r="P118" s="201">
        <f>O118*H118</f>
        <v>0</v>
      </c>
      <c r="Q118" s="201">
        <v>2.4000000000000001E-4</v>
      </c>
      <c r="R118" s="201">
        <f>Q118*H118</f>
        <v>1.2E-2</v>
      </c>
      <c r="S118" s="201">
        <v>0</v>
      </c>
      <c r="T118" s="202">
        <f>S118*H118</f>
        <v>0</v>
      </c>
      <c r="AR118" s="23" t="s">
        <v>135</v>
      </c>
      <c r="AT118" s="23" t="s">
        <v>131</v>
      </c>
      <c r="AU118" s="23" t="s">
        <v>136</v>
      </c>
      <c r="AY118" s="23" t="s">
        <v>128</v>
      </c>
      <c r="BE118" s="203">
        <f>IF(N118="základní",J118,0)</f>
        <v>0</v>
      </c>
      <c r="BF118" s="203">
        <f>IF(N118="snížená",J118,0)</f>
        <v>0</v>
      </c>
      <c r="BG118" s="203">
        <f>IF(N118="zákl. přenesená",J118,0)</f>
        <v>0</v>
      </c>
      <c r="BH118" s="203">
        <f>IF(N118="sníž. přenesená",J118,0)</f>
        <v>0</v>
      </c>
      <c r="BI118" s="203">
        <f>IF(N118="nulová",J118,0)</f>
        <v>0</v>
      </c>
      <c r="BJ118" s="23" t="s">
        <v>137</v>
      </c>
      <c r="BK118" s="203">
        <f>ROUND(I118*H118,0)</f>
        <v>0</v>
      </c>
      <c r="BL118" s="23" t="s">
        <v>135</v>
      </c>
      <c r="BM118" s="23" t="s">
        <v>190</v>
      </c>
    </row>
    <row r="119" spans="2:65" s="1" customFormat="1" ht="54">
      <c r="B119" s="40"/>
      <c r="C119" s="62"/>
      <c r="D119" s="209" t="s">
        <v>144</v>
      </c>
      <c r="E119" s="62"/>
      <c r="F119" s="233" t="s">
        <v>184</v>
      </c>
      <c r="G119" s="62"/>
      <c r="H119" s="62"/>
      <c r="I119" s="162"/>
      <c r="J119" s="62"/>
      <c r="K119" s="62"/>
      <c r="L119" s="60"/>
      <c r="M119" s="206"/>
      <c r="N119" s="41"/>
      <c r="O119" s="41"/>
      <c r="P119" s="41"/>
      <c r="Q119" s="41"/>
      <c r="R119" s="41"/>
      <c r="S119" s="41"/>
      <c r="T119" s="77"/>
      <c r="AT119" s="23" t="s">
        <v>144</v>
      </c>
      <c r="AU119" s="23" t="s">
        <v>136</v>
      </c>
    </row>
    <row r="120" spans="2:65" s="1" customFormat="1" ht="31.5" customHeight="1">
      <c r="B120" s="40"/>
      <c r="C120" s="192" t="s">
        <v>29</v>
      </c>
      <c r="D120" s="192" t="s">
        <v>131</v>
      </c>
      <c r="E120" s="193" t="s">
        <v>191</v>
      </c>
      <c r="F120" s="194" t="s">
        <v>192</v>
      </c>
      <c r="G120" s="195" t="s">
        <v>193</v>
      </c>
      <c r="H120" s="196">
        <v>123</v>
      </c>
      <c r="I120" s="197"/>
      <c r="J120" s="198">
        <f>ROUND(I120*H120,0)</f>
        <v>0</v>
      </c>
      <c r="K120" s="194" t="s">
        <v>142</v>
      </c>
      <c r="L120" s="60"/>
      <c r="M120" s="199" t="s">
        <v>23</v>
      </c>
      <c r="N120" s="200" t="s">
        <v>50</v>
      </c>
      <c r="O120" s="41"/>
      <c r="P120" s="201">
        <f>O120*H120</f>
        <v>0</v>
      </c>
      <c r="Q120" s="201">
        <v>0</v>
      </c>
      <c r="R120" s="201">
        <f>Q120*H120</f>
        <v>0</v>
      </c>
      <c r="S120" s="201">
        <v>0</v>
      </c>
      <c r="T120" s="202">
        <f>S120*H120</f>
        <v>0</v>
      </c>
      <c r="AR120" s="23" t="s">
        <v>135</v>
      </c>
      <c r="AT120" s="23" t="s">
        <v>131</v>
      </c>
      <c r="AU120" s="23" t="s">
        <v>136</v>
      </c>
      <c r="AY120" s="23" t="s">
        <v>128</v>
      </c>
      <c r="BE120" s="203">
        <f>IF(N120="základní",J120,0)</f>
        <v>0</v>
      </c>
      <c r="BF120" s="203">
        <f>IF(N120="snížená",J120,0)</f>
        <v>0</v>
      </c>
      <c r="BG120" s="203">
        <f>IF(N120="zákl. přenesená",J120,0)</f>
        <v>0</v>
      </c>
      <c r="BH120" s="203">
        <f>IF(N120="sníž. přenesená",J120,0)</f>
        <v>0</v>
      </c>
      <c r="BI120" s="203">
        <f>IF(N120="nulová",J120,0)</f>
        <v>0</v>
      </c>
      <c r="BJ120" s="23" t="s">
        <v>137</v>
      </c>
      <c r="BK120" s="203">
        <f>ROUND(I120*H120,0)</f>
        <v>0</v>
      </c>
      <c r="BL120" s="23" t="s">
        <v>135</v>
      </c>
      <c r="BM120" s="23" t="s">
        <v>194</v>
      </c>
    </row>
    <row r="121" spans="2:65" s="1" customFormat="1" ht="54">
      <c r="B121" s="40"/>
      <c r="C121" s="62"/>
      <c r="D121" s="204" t="s">
        <v>144</v>
      </c>
      <c r="E121" s="62"/>
      <c r="F121" s="205" t="s">
        <v>184</v>
      </c>
      <c r="G121" s="62"/>
      <c r="H121" s="62"/>
      <c r="I121" s="162"/>
      <c r="J121" s="62"/>
      <c r="K121" s="62"/>
      <c r="L121" s="60"/>
      <c r="M121" s="206"/>
      <c r="N121" s="41"/>
      <c r="O121" s="41"/>
      <c r="P121" s="41"/>
      <c r="Q121" s="41"/>
      <c r="R121" s="41"/>
      <c r="S121" s="41"/>
      <c r="T121" s="77"/>
      <c r="AT121" s="23" t="s">
        <v>144</v>
      </c>
      <c r="AU121" s="23" t="s">
        <v>136</v>
      </c>
    </row>
    <row r="122" spans="2:65" s="11" customFormat="1">
      <c r="B122" s="207"/>
      <c r="C122" s="208"/>
      <c r="D122" s="204" t="s">
        <v>146</v>
      </c>
      <c r="E122" s="219" t="s">
        <v>23</v>
      </c>
      <c r="F122" s="220" t="s">
        <v>195</v>
      </c>
      <c r="G122" s="208"/>
      <c r="H122" s="221">
        <v>123</v>
      </c>
      <c r="I122" s="213"/>
      <c r="J122" s="208"/>
      <c r="K122" s="208"/>
      <c r="L122" s="214"/>
      <c r="M122" s="215"/>
      <c r="N122" s="216"/>
      <c r="O122" s="216"/>
      <c r="P122" s="216"/>
      <c r="Q122" s="216"/>
      <c r="R122" s="216"/>
      <c r="S122" s="216"/>
      <c r="T122" s="217"/>
      <c r="AT122" s="218" t="s">
        <v>146</v>
      </c>
      <c r="AU122" s="218" t="s">
        <v>136</v>
      </c>
      <c r="AV122" s="11" t="s">
        <v>136</v>
      </c>
      <c r="AW122" s="11" t="s">
        <v>38</v>
      </c>
      <c r="AX122" s="11" t="s">
        <v>10</v>
      </c>
      <c r="AY122" s="218" t="s">
        <v>128</v>
      </c>
    </row>
    <row r="123" spans="2:65" s="10" customFormat="1" ht="29.85" customHeight="1">
      <c r="B123" s="175"/>
      <c r="C123" s="176"/>
      <c r="D123" s="189" t="s">
        <v>75</v>
      </c>
      <c r="E123" s="190" t="s">
        <v>187</v>
      </c>
      <c r="F123" s="190" t="s">
        <v>196</v>
      </c>
      <c r="G123" s="176"/>
      <c r="H123" s="176"/>
      <c r="I123" s="179"/>
      <c r="J123" s="191">
        <f>BK123</f>
        <v>0</v>
      </c>
      <c r="K123" s="176"/>
      <c r="L123" s="181"/>
      <c r="M123" s="182"/>
      <c r="N123" s="183"/>
      <c r="O123" s="183"/>
      <c r="P123" s="184">
        <f>SUM(P124:P140)</f>
        <v>0</v>
      </c>
      <c r="Q123" s="183"/>
      <c r="R123" s="184">
        <f>SUM(R124:R140)</f>
        <v>2.3341250000000001E-2</v>
      </c>
      <c r="S123" s="183"/>
      <c r="T123" s="185">
        <f>SUM(T124:T140)</f>
        <v>3.0172780000000001</v>
      </c>
      <c r="AR123" s="186" t="s">
        <v>10</v>
      </c>
      <c r="AT123" s="187" t="s">
        <v>75</v>
      </c>
      <c r="AU123" s="187" t="s">
        <v>10</v>
      </c>
      <c r="AY123" s="186" t="s">
        <v>128</v>
      </c>
      <c r="BK123" s="188">
        <f>SUM(BK124:BK140)</f>
        <v>0</v>
      </c>
    </row>
    <row r="124" spans="2:65" s="1" customFormat="1" ht="31.5" customHeight="1">
      <c r="B124" s="40"/>
      <c r="C124" s="192" t="s">
        <v>197</v>
      </c>
      <c r="D124" s="192" t="s">
        <v>131</v>
      </c>
      <c r="E124" s="193" t="s">
        <v>198</v>
      </c>
      <c r="F124" s="194" t="s">
        <v>199</v>
      </c>
      <c r="G124" s="195" t="s">
        <v>141</v>
      </c>
      <c r="H124" s="196">
        <v>93.364999999999995</v>
      </c>
      <c r="I124" s="197"/>
      <c r="J124" s="198">
        <f>ROUND(I124*H124,0)</f>
        <v>0</v>
      </c>
      <c r="K124" s="194" t="s">
        <v>142</v>
      </c>
      <c r="L124" s="60"/>
      <c r="M124" s="199" t="s">
        <v>23</v>
      </c>
      <c r="N124" s="200" t="s">
        <v>50</v>
      </c>
      <c r="O124" s="41"/>
      <c r="P124" s="201">
        <f>O124*H124</f>
        <v>0</v>
      </c>
      <c r="Q124" s="201">
        <v>2.1000000000000001E-4</v>
      </c>
      <c r="R124" s="201">
        <f>Q124*H124</f>
        <v>1.960665E-2</v>
      </c>
      <c r="S124" s="201">
        <v>0</v>
      </c>
      <c r="T124" s="202">
        <f>S124*H124</f>
        <v>0</v>
      </c>
      <c r="AR124" s="23" t="s">
        <v>135</v>
      </c>
      <c r="AT124" s="23" t="s">
        <v>131</v>
      </c>
      <c r="AU124" s="23" t="s">
        <v>136</v>
      </c>
      <c r="AY124" s="23" t="s">
        <v>128</v>
      </c>
      <c r="BE124" s="203">
        <f>IF(N124="základní",J124,0)</f>
        <v>0</v>
      </c>
      <c r="BF124" s="203">
        <f>IF(N124="snížená",J124,0)</f>
        <v>0</v>
      </c>
      <c r="BG124" s="203">
        <f>IF(N124="zákl. přenesená",J124,0)</f>
        <v>0</v>
      </c>
      <c r="BH124" s="203">
        <f>IF(N124="sníž. přenesená",J124,0)</f>
        <v>0</v>
      </c>
      <c r="BI124" s="203">
        <f>IF(N124="nulová",J124,0)</f>
        <v>0</v>
      </c>
      <c r="BJ124" s="23" t="s">
        <v>137</v>
      </c>
      <c r="BK124" s="203">
        <f>ROUND(I124*H124,0)</f>
        <v>0</v>
      </c>
      <c r="BL124" s="23" t="s">
        <v>135</v>
      </c>
      <c r="BM124" s="23" t="s">
        <v>200</v>
      </c>
    </row>
    <row r="125" spans="2:65" s="1" customFormat="1" ht="54">
      <c r="B125" s="40"/>
      <c r="C125" s="62"/>
      <c r="D125" s="204" t="s">
        <v>144</v>
      </c>
      <c r="E125" s="62"/>
      <c r="F125" s="205" t="s">
        <v>201</v>
      </c>
      <c r="G125" s="62"/>
      <c r="H125" s="62"/>
      <c r="I125" s="162"/>
      <c r="J125" s="62"/>
      <c r="K125" s="62"/>
      <c r="L125" s="60"/>
      <c r="M125" s="206"/>
      <c r="N125" s="41"/>
      <c r="O125" s="41"/>
      <c r="P125" s="41"/>
      <c r="Q125" s="41"/>
      <c r="R125" s="41"/>
      <c r="S125" s="41"/>
      <c r="T125" s="77"/>
      <c r="AT125" s="23" t="s">
        <v>144</v>
      </c>
      <c r="AU125" s="23" t="s">
        <v>136</v>
      </c>
    </row>
    <row r="126" spans="2:65" s="11" customFormat="1">
      <c r="B126" s="207"/>
      <c r="C126" s="208"/>
      <c r="D126" s="204" t="s">
        <v>146</v>
      </c>
      <c r="E126" s="219" t="s">
        <v>23</v>
      </c>
      <c r="F126" s="220" t="s">
        <v>202</v>
      </c>
      <c r="G126" s="208"/>
      <c r="H126" s="221">
        <v>31.715</v>
      </c>
      <c r="I126" s="213"/>
      <c r="J126" s="208"/>
      <c r="K126" s="208"/>
      <c r="L126" s="214"/>
      <c r="M126" s="215"/>
      <c r="N126" s="216"/>
      <c r="O126" s="216"/>
      <c r="P126" s="216"/>
      <c r="Q126" s="216"/>
      <c r="R126" s="216"/>
      <c r="S126" s="216"/>
      <c r="T126" s="217"/>
      <c r="AT126" s="218" t="s">
        <v>146</v>
      </c>
      <c r="AU126" s="218" t="s">
        <v>136</v>
      </c>
      <c r="AV126" s="11" t="s">
        <v>136</v>
      </c>
      <c r="AW126" s="11" t="s">
        <v>38</v>
      </c>
      <c r="AX126" s="11" t="s">
        <v>76</v>
      </c>
      <c r="AY126" s="218" t="s">
        <v>128</v>
      </c>
    </row>
    <row r="127" spans="2:65" s="11" customFormat="1">
      <c r="B127" s="207"/>
      <c r="C127" s="208"/>
      <c r="D127" s="204" t="s">
        <v>146</v>
      </c>
      <c r="E127" s="219" t="s">
        <v>23</v>
      </c>
      <c r="F127" s="220" t="s">
        <v>203</v>
      </c>
      <c r="G127" s="208"/>
      <c r="H127" s="221">
        <v>61.65</v>
      </c>
      <c r="I127" s="213"/>
      <c r="J127" s="208"/>
      <c r="K127" s="208"/>
      <c r="L127" s="214"/>
      <c r="M127" s="215"/>
      <c r="N127" s="216"/>
      <c r="O127" s="216"/>
      <c r="P127" s="216"/>
      <c r="Q127" s="216"/>
      <c r="R127" s="216"/>
      <c r="S127" s="216"/>
      <c r="T127" s="217"/>
      <c r="AT127" s="218" t="s">
        <v>146</v>
      </c>
      <c r="AU127" s="218" t="s">
        <v>136</v>
      </c>
      <c r="AV127" s="11" t="s">
        <v>136</v>
      </c>
      <c r="AW127" s="11" t="s">
        <v>38</v>
      </c>
      <c r="AX127" s="11" t="s">
        <v>76</v>
      </c>
      <c r="AY127" s="218" t="s">
        <v>128</v>
      </c>
    </row>
    <row r="128" spans="2:65" s="12" customFormat="1">
      <c r="B128" s="222"/>
      <c r="C128" s="223"/>
      <c r="D128" s="209" t="s">
        <v>146</v>
      </c>
      <c r="E128" s="224" t="s">
        <v>23</v>
      </c>
      <c r="F128" s="225" t="s">
        <v>179</v>
      </c>
      <c r="G128" s="223"/>
      <c r="H128" s="226">
        <v>93.364999999999995</v>
      </c>
      <c r="I128" s="227"/>
      <c r="J128" s="223"/>
      <c r="K128" s="223"/>
      <c r="L128" s="228"/>
      <c r="M128" s="229"/>
      <c r="N128" s="230"/>
      <c r="O128" s="230"/>
      <c r="P128" s="230"/>
      <c r="Q128" s="230"/>
      <c r="R128" s="230"/>
      <c r="S128" s="230"/>
      <c r="T128" s="231"/>
      <c r="AT128" s="232" t="s">
        <v>146</v>
      </c>
      <c r="AU128" s="232" t="s">
        <v>136</v>
      </c>
      <c r="AV128" s="12" t="s">
        <v>135</v>
      </c>
      <c r="AW128" s="12" t="s">
        <v>38</v>
      </c>
      <c r="AX128" s="12" t="s">
        <v>10</v>
      </c>
      <c r="AY128" s="232" t="s">
        <v>128</v>
      </c>
    </row>
    <row r="129" spans="2:65" s="1" customFormat="1" ht="69.75" customHeight="1">
      <c r="B129" s="40"/>
      <c r="C129" s="192" t="s">
        <v>204</v>
      </c>
      <c r="D129" s="192" t="s">
        <v>131</v>
      </c>
      <c r="E129" s="193" t="s">
        <v>205</v>
      </c>
      <c r="F129" s="194" t="s">
        <v>206</v>
      </c>
      <c r="G129" s="195" t="s">
        <v>141</v>
      </c>
      <c r="H129" s="196">
        <v>93.364999999999995</v>
      </c>
      <c r="I129" s="197"/>
      <c r="J129" s="198">
        <f>ROUND(I129*H129,0)</f>
        <v>0</v>
      </c>
      <c r="K129" s="194" t="s">
        <v>142</v>
      </c>
      <c r="L129" s="60"/>
      <c r="M129" s="199" t="s">
        <v>23</v>
      </c>
      <c r="N129" s="200" t="s">
        <v>50</v>
      </c>
      <c r="O129" s="41"/>
      <c r="P129" s="201">
        <f>O129*H129</f>
        <v>0</v>
      </c>
      <c r="Q129" s="201">
        <v>4.0000000000000003E-5</v>
      </c>
      <c r="R129" s="201">
        <f>Q129*H129</f>
        <v>3.7346000000000002E-3</v>
      </c>
      <c r="S129" s="201">
        <v>0</v>
      </c>
      <c r="T129" s="202">
        <f>S129*H129</f>
        <v>0</v>
      </c>
      <c r="AR129" s="23" t="s">
        <v>135</v>
      </c>
      <c r="AT129" s="23" t="s">
        <v>131</v>
      </c>
      <c r="AU129" s="23" t="s">
        <v>136</v>
      </c>
      <c r="AY129" s="23" t="s">
        <v>128</v>
      </c>
      <c r="BE129" s="203">
        <f>IF(N129="základní",J129,0)</f>
        <v>0</v>
      </c>
      <c r="BF129" s="203">
        <f>IF(N129="snížená",J129,0)</f>
        <v>0</v>
      </c>
      <c r="BG129" s="203">
        <f>IF(N129="zákl. přenesená",J129,0)</f>
        <v>0</v>
      </c>
      <c r="BH129" s="203">
        <f>IF(N129="sníž. přenesená",J129,0)</f>
        <v>0</v>
      </c>
      <c r="BI129" s="203">
        <f>IF(N129="nulová",J129,0)</f>
        <v>0</v>
      </c>
      <c r="BJ129" s="23" t="s">
        <v>137</v>
      </c>
      <c r="BK129" s="203">
        <f>ROUND(I129*H129,0)</f>
        <v>0</v>
      </c>
      <c r="BL129" s="23" t="s">
        <v>135</v>
      </c>
      <c r="BM129" s="23" t="s">
        <v>207</v>
      </c>
    </row>
    <row r="130" spans="2:65" s="1" customFormat="1" ht="94.5">
      <c r="B130" s="40"/>
      <c r="C130" s="62"/>
      <c r="D130" s="204" t="s">
        <v>144</v>
      </c>
      <c r="E130" s="62"/>
      <c r="F130" s="205" t="s">
        <v>208</v>
      </c>
      <c r="G130" s="62"/>
      <c r="H130" s="62"/>
      <c r="I130" s="162"/>
      <c r="J130" s="62"/>
      <c r="K130" s="62"/>
      <c r="L130" s="60"/>
      <c r="M130" s="206"/>
      <c r="N130" s="41"/>
      <c r="O130" s="41"/>
      <c r="P130" s="41"/>
      <c r="Q130" s="41"/>
      <c r="R130" s="41"/>
      <c r="S130" s="41"/>
      <c r="T130" s="77"/>
      <c r="AT130" s="23" t="s">
        <v>144</v>
      </c>
      <c r="AU130" s="23" t="s">
        <v>136</v>
      </c>
    </row>
    <row r="131" spans="2:65" s="11" customFormat="1">
      <c r="B131" s="207"/>
      <c r="C131" s="208"/>
      <c r="D131" s="204" t="s">
        <v>146</v>
      </c>
      <c r="E131" s="219" t="s">
        <v>23</v>
      </c>
      <c r="F131" s="220" t="s">
        <v>202</v>
      </c>
      <c r="G131" s="208"/>
      <c r="H131" s="221">
        <v>31.715</v>
      </c>
      <c r="I131" s="213"/>
      <c r="J131" s="208"/>
      <c r="K131" s="208"/>
      <c r="L131" s="214"/>
      <c r="M131" s="215"/>
      <c r="N131" s="216"/>
      <c r="O131" s="216"/>
      <c r="P131" s="216"/>
      <c r="Q131" s="216"/>
      <c r="R131" s="216"/>
      <c r="S131" s="216"/>
      <c r="T131" s="217"/>
      <c r="AT131" s="218" t="s">
        <v>146</v>
      </c>
      <c r="AU131" s="218" t="s">
        <v>136</v>
      </c>
      <c r="AV131" s="11" t="s">
        <v>136</v>
      </c>
      <c r="AW131" s="11" t="s">
        <v>38</v>
      </c>
      <c r="AX131" s="11" t="s">
        <v>76</v>
      </c>
      <c r="AY131" s="218" t="s">
        <v>128</v>
      </c>
    </row>
    <row r="132" spans="2:65" s="11" customFormat="1">
      <c r="B132" s="207"/>
      <c r="C132" s="208"/>
      <c r="D132" s="204" t="s">
        <v>146</v>
      </c>
      <c r="E132" s="219" t="s">
        <v>23</v>
      </c>
      <c r="F132" s="220" t="s">
        <v>203</v>
      </c>
      <c r="G132" s="208"/>
      <c r="H132" s="221">
        <v>61.65</v>
      </c>
      <c r="I132" s="213"/>
      <c r="J132" s="208"/>
      <c r="K132" s="208"/>
      <c r="L132" s="214"/>
      <c r="M132" s="215"/>
      <c r="N132" s="216"/>
      <c r="O132" s="216"/>
      <c r="P132" s="216"/>
      <c r="Q132" s="216"/>
      <c r="R132" s="216"/>
      <c r="S132" s="216"/>
      <c r="T132" s="217"/>
      <c r="AT132" s="218" t="s">
        <v>146</v>
      </c>
      <c r="AU132" s="218" t="s">
        <v>136</v>
      </c>
      <c r="AV132" s="11" t="s">
        <v>136</v>
      </c>
      <c r="AW132" s="11" t="s">
        <v>38</v>
      </c>
      <c r="AX132" s="11" t="s">
        <v>76</v>
      </c>
      <c r="AY132" s="218" t="s">
        <v>128</v>
      </c>
    </row>
    <row r="133" spans="2:65" s="12" customFormat="1">
      <c r="B133" s="222"/>
      <c r="C133" s="223"/>
      <c r="D133" s="209" t="s">
        <v>146</v>
      </c>
      <c r="E133" s="224" t="s">
        <v>23</v>
      </c>
      <c r="F133" s="225" t="s">
        <v>179</v>
      </c>
      <c r="G133" s="223"/>
      <c r="H133" s="226">
        <v>93.364999999999995</v>
      </c>
      <c r="I133" s="227"/>
      <c r="J133" s="223"/>
      <c r="K133" s="223"/>
      <c r="L133" s="228"/>
      <c r="M133" s="229"/>
      <c r="N133" s="230"/>
      <c r="O133" s="230"/>
      <c r="P133" s="230"/>
      <c r="Q133" s="230"/>
      <c r="R133" s="230"/>
      <c r="S133" s="230"/>
      <c r="T133" s="231"/>
      <c r="AT133" s="232" t="s">
        <v>146</v>
      </c>
      <c r="AU133" s="232" t="s">
        <v>136</v>
      </c>
      <c r="AV133" s="12" t="s">
        <v>135</v>
      </c>
      <c r="AW133" s="12" t="s">
        <v>38</v>
      </c>
      <c r="AX133" s="12" t="s">
        <v>10</v>
      </c>
      <c r="AY133" s="232" t="s">
        <v>128</v>
      </c>
    </row>
    <row r="134" spans="2:65" s="1" customFormat="1" ht="31.5" customHeight="1">
      <c r="B134" s="40"/>
      <c r="C134" s="192" t="s">
        <v>209</v>
      </c>
      <c r="D134" s="192" t="s">
        <v>131</v>
      </c>
      <c r="E134" s="193" t="s">
        <v>210</v>
      </c>
      <c r="F134" s="194" t="s">
        <v>211</v>
      </c>
      <c r="G134" s="195" t="s">
        <v>141</v>
      </c>
      <c r="H134" s="196">
        <v>65.593000000000004</v>
      </c>
      <c r="I134" s="197"/>
      <c r="J134" s="198">
        <f>ROUND(I134*H134,0)</f>
        <v>0</v>
      </c>
      <c r="K134" s="194" t="s">
        <v>142</v>
      </c>
      <c r="L134" s="60"/>
      <c r="M134" s="199" t="s">
        <v>23</v>
      </c>
      <c r="N134" s="200" t="s">
        <v>50</v>
      </c>
      <c r="O134" s="41"/>
      <c r="P134" s="201">
        <f>O134*H134</f>
        <v>0</v>
      </c>
      <c r="Q134" s="201">
        <v>0</v>
      </c>
      <c r="R134" s="201">
        <f>Q134*H134</f>
        <v>0</v>
      </c>
      <c r="S134" s="201">
        <v>4.5999999999999999E-2</v>
      </c>
      <c r="T134" s="202">
        <f>S134*H134</f>
        <v>3.0172780000000001</v>
      </c>
      <c r="AR134" s="23" t="s">
        <v>135</v>
      </c>
      <c r="AT134" s="23" t="s">
        <v>131</v>
      </c>
      <c r="AU134" s="23" t="s">
        <v>136</v>
      </c>
      <c r="AY134" s="23" t="s">
        <v>128</v>
      </c>
      <c r="BE134" s="203">
        <f>IF(N134="základní",J134,0)</f>
        <v>0</v>
      </c>
      <c r="BF134" s="203">
        <f>IF(N134="snížená",J134,0)</f>
        <v>0</v>
      </c>
      <c r="BG134" s="203">
        <f>IF(N134="zákl. přenesená",J134,0)</f>
        <v>0</v>
      </c>
      <c r="BH134" s="203">
        <f>IF(N134="sníž. přenesená",J134,0)</f>
        <v>0</v>
      </c>
      <c r="BI134" s="203">
        <f>IF(N134="nulová",J134,0)</f>
        <v>0</v>
      </c>
      <c r="BJ134" s="23" t="s">
        <v>137</v>
      </c>
      <c r="BK134" s="203">
        <f>ROUND(I134*H134,0)</f>
        <v>0</v>
      </c>
      <c r="BL134" s="23" t="s">
        <v>135</v>
      </c>
      <c r="BM134" s="23" t="s">
        <v>212</v>
      </c>
    </row>
    <row r="135" spans="2:65" s="1" customFormat="1" ht="27">
      <c r="B135" s="40"/>
      <c r="C135" s="62"/>
      <c r="D135" s="204" t="s">
        <v>144</v>
      </c>
      <c r="E135" s="62"/>
      <c r="F135" s="205" t="s">
        <v>213</v>
      </c>
      <c r="G135" s="62"/>
      <c r="H135" s="62"/>
      <c r="I135" s="162"/>
      <c r="J135" s="62"/>
      <c r="K135" s="62"/>
      <c r="L135" s="60"/>
      <c r="M135" s="206"/>
      <c r="N135" s="41"/>
      <c r="O135" s="41"/>
      <c r="P135" s="41"/>
      <c r="Q135" s="41"/>
      <c r="R135" s="41"/>
      <c r="S135" s="41"/>
      <c r="T135" s="77"/>
      <c r="AT135" s="23" t="s">
        <v>144</v>
      </c>
      <c r="AU135" s="23" t="s">
        <v>136</v>
      </c>
    </row>
    <row r="136" spans="2:65" s="11" customFormat="1">
      <c r="B136" s="207"/>
      <c r="C136" s="208"/>
      <c r="D136" s="204" t="s">
        <v>146</v>
      </c>
      <c r="E136" s="219" t="s">
        <v>23</v>
      </c>
      <c r="F136" s="220" t="s">
        <v>175</v>
      </c>
      <c r="G136" s="208"/>
      <c r="H136" s="221">
        <v>20.2</v>
      </c>
      <c r="I136" s="213"/>
      <c r="J136" s="208"/>
      <c r="K136" s="208"/>
      <c r="L136" s="214"/>
      <c r="M136" s="215"/>
      <c r="N136" s="216"/>
      <c r="O136" s="216"/>
      <c r="P136" s="216"/>
      <c r="Q136" s="216"/>
      <c r="R136" s="216"/>
      <c r="S136" s="216"/>
      <c r="T136" s="217"/>
      <c r="AT136" s="218" t="s">
        <v>146</v>
      </c>
      <c r="AU136" s="218" t="s">
        <v>136</v>
      </c>
      <c r="AV136" s="11" t="s">
        <v>136</v>
      </c>
      <c r="AW136" s="11" t="s">
        <v>38</v>
      </c>
      <c r="AX136" s="11" t="s">
        <v>76</v>
      </c>
      <c r="AY136" s="218" t="s">
        <v>128</v>
      </c>
    </row>
    <row r="137" spans="2:65" s="11" customFormat="1">
      <c r="B137" s="207"/>
      <c r="C137" s="208"/>
      <c r="D137" s="204" t="s">
        <v>146</v>
      </c>
      <c r="E137" s="219" t="s">
        <v>23</v>
      </c>
      <c r="F137" s="220" t="s">
        <v>176</v>
      </c>
      <c r="G137" s="208"/>
      <c r="H137" s="221">
        <v>9.6</v>
      </c>
      <c r="I137" s="213"/>
      <c r="J137" s="208"/>
      <c r="K137" s="208"/>
      <c r="L137" s="214"/>
      <c r="M137" s="215"/>
      <c r="N137" s="216"/>
      <c r="O137" s="216"/>
      <c r="P137" s="216"/>
      <c r="Q137" s="216"/>
      <c r="R137" s="216"/>
      <c r="S137" s="216"/>
      <c r="T137" s="217"/>
      <c r="AT137" s="218" t="s">
        <v>146</v>
      </c>
      <c r="AU137" s="218" t="s">
        <v>136</v>
      </c>
      <c r="AV137" s="11" t="s">
        <v>136</v>
      </c>
      <c r="AW137" s="11" t="s">
        <v>38</v>
      </c>
      <c r="AX137" s="11" t="s">
        <v>76</v>
      </c>
      <c r="AY137" s="218" t="s">
        <v>128</v>
      </c>
    </row>
    <row r="138" spans="2:65" s="11" customFormat="1">
      <c r="B138" s="207"/>
      <c r="C138" s="208"/>
      <c r="D138" s="204" t="s">
        <v>146</v>
      </c>
      <c r="E138" s="219" t="s">
        <v>23</v>
      </c>
      <c r="F138" s="220" t="s">
        <v>177</v>
      </c>
      <c r="G138" s="208"/>
      <c r="H138" s="221">
        <v>20.055</v>
      </c>
      <c r="I138" s="213"/>
      <c r="J138" s="208"/>
      <c r="K138" s="208"/>
      <c r="L138" s="214"/>
      <c r="M138" s="215"/>
      <c r="N138" s="216"/>
      <c r="O138" s="216"/>
      <c r="P138" s="216"/>
      <c r="Q138" s="216"/>
      <c r="R138" s="216"/>
      <c r="S138" s="216"/>
      <c r="T138" s="217"/>
      <c r="AT138" s="218" t="s">
        <v>146</v>
      </c>
      <c r="AU138" s="218" t="s">
        <v>136</v>
      </c>
      <c r="AV138" s="11" t="s">
        <v>136</v>
      </c>
      <c r="AW138" s="11" t="s">
        <v>38</v>
      </c>
      <c r="AX138" s="11" t="s">
        <v>76</v>
      </c>
      <c r="AY138" s="218" t="s">
        <v>128</v>
      </c>
    </row>
    <row r="139" spans="2:65" s="11" customFormat="1">
      <c r="B139" s="207"/>
      <c r="C139" s="208"/>
      <c r="D139" s="204" t="s">
        <v>146</v>
      </c>
      <c r="E139" s="219" t="s">
        <v>23</v>
      </c>
      <c r="F139" s="220" t="s">
        <v>178</v>
      </c>
      <c r="G139" s="208"/>
      <c r="H139" s="221">
        <v>15.738</v>
      </c>
      <c r="I139" s="213"/>
      <c r="J139" s="208"/>
      <c r="K139" s="208"/>
      <c r="L139" s="214"/>
      <c r="M139" s="215"/>
      <c r="N139" s="216"/>
      <c r="O139" s="216"/>
      <c r="P139" s="216"/>
      <c r="Q139" s="216"/>
      <c r="R139" s="216"/>
      <c r="S139" s="216"/>
      <c r="T139" s="217"/>
      <c r="AT139" s="218" t="s">
        <v>146</v>
      </c>
      <c r="AU139" s="218" t="s">
        <v>136</v>
      </c>
      <c r="AV139" s="11" t="s">
        <v>136</v>
      </c>
      <c r="AW139" s="11" t="s">
        <v>38</v>
      </c>
      <c r="AX139" s="11" t="s">
        <v>76</v>
      </c>
      <c r="AY139" s="218" t="s">
        <v>128</v>
      </c>
    </row>
    <row r="140" spans="2:65" s="12" customFormat="1">
      <c r="B140" s="222"/>
      <c r="C140" s="223"/>
      <c r="D140" s="204" t="s">
        <v>146</v>
      </c>
      <c r="E140" s="234" t="s">
        <v>23</v>
      </c>
      <c r="F140" s="235" t="s">
        <v>179</v>
      </c>
      <c r="G140" s="223"/>
      <c r="H140" s="236">
        <v>65.593000000000004</v>
      </c>
      <c r="I140" s="227"/>
      <c r="J140" s="223"/>
      <c r="K140" s="223"/>
      <c r="L140" s="228"/>
      <c r="M140" s="229"/>
      <c r="N140" s="230"/>
      <c r="O140" s="230"/>
      <c r="P140" s="230"/>
      <c r="Q140" s="230"/>
      <c r="R140" s="230"/>
      <c r="S140" s="230"/>
      <c r="T140" s="231"/>
      <c r="AT140" s="232" t="s">
        <v>146</v>
      </c>
      <c r="AU140" s="232" t="s">
        <v>136</v>
      </c>
      <c r="AV140" s="12" t="s">
        <v>135</v>
      </c>
      <c r="AW140" s="12" t="s">
        <v>38</v>
      </c>
      <c r="AX140" s="12" t="s">
        <v>10</v>
      </c>
      <c r="AY140" s="232" t="s">
        <v>128</v>
      </c>
    </row>
    <row r="141" spans="2:65" s="10" customFormat="1" ht="29.85" customHeight="1">
      <c r="B141" s="175"/>
      <c r="C141" s="176"/>
      <c r="D141" s="189" t="s">
        <v>75</v>
      </c>
      <c r="E141" s="190" t="s">
        <v>214</v>
      </c>
      <c r="F141" s="190" t="s">
        <v>215</v>
      </c>
      <c r="G141" s="176"/>
      <c r="H141" s="176"/>
      <c r="I141" s="179"/>
      <c r="J141" s="191">
        <f>BK141</f>
        <v>0</v>
      </c>
      <c r="K141" s="176"/>
      <c r="L141" s="181"/>
      <c r="M141" s="182"/>
      <c r="N141" s="183"/>
      <c r="O141" s="183"/>
      <c r="P141" s="184">
        <f>SUM(P142:P150)</f>
        <v>0</v>
      </c>
      <c r="Q141" s="183"/>
      <c r="R141" s="184">
        <f>SUM(R142:R150)</f>
        <v>0</v>
      </c>
      <c r="S141" s="183"/>
      <c r="T141" s="185">
        <f>SUM(T142:T150)</f>
        <v>0</v>
      </c>
      <c r="AR141" s="186" t="s">
        <v>10</v>
      </c>
      <c r="AT141" s="187" t="s">
        <v>75</v>
      </c>
      <c r="AU141" s="187" t="s">
        <v>10</v>
      </c>
      <c r="AY141" s="186" t="s">
        <v>128</v>
      </c>
      <c r="BK141" s="188">
        <f>SUM(BK142:BK150)</f>
        <v>0</v>
      </c>
    </row>
    <row r="142" spans="2:65" s="1" customFormat="1" ht="31.5" customHeight="1">
      <c r="B142" s="40"/>
      <c r="C142" s="192" t="s">
        <v>216</v>
      </c>
      <c r="D142" s="192" t="s">
        <v>131</v>
      </c>
      <c r="E142" s="193" t="s">
        <v>217</v>
      </c>
      <c r="F142" s="194" t="s">
        <v>218</v>
      </c>
      <c r="G142" s="195" t="s">
        <v>219</v>
      </c>
      <c r="H142" s="196">
        <v>3.1960000000000002</v>
      </c>
      <c r="I142" s="197"/>
      <c r="J142" s="198">
        <f>ROUND(I142*H142,0)</f>
        <v>0</v>
      </c>
      <c r="K142" s="194" t="s">
        <v>142</v>
      </c>
      <c r="L142" s="60"/>
      <c r="M142" s="199" t="s">
        <v>23</v>
      </c>
      <c r="N142" s="200" t="s">
        <v>50</v>
      </c>
      <c r="O142" s="41"/>
      <c r="P142" s="201">
        <f>O142*H142</f>
        <v>0</v>
      </c>
      <c r="Q142" s="201">
        <v>0</v>
      </c>
      <c r="R142" s="201">
        <f>Q142*H142</f>
        <v>0</v>
      </c>
      <c r="S142" s="201">
        <v>0</v>
      </c>
      <c r="T142" s="202">
        <f>S142*H142</f>
        <v>0</v>
      </c>
      <c r="AR142" s="23" t="s">
        <v>135</v>
      </c>
      <c r="AT142" s="23" t="s">
        <v>131</v>
      </c>
      <c r="AU142" s="23" t="s">
        <v>136</v>
      </c>
      <c r="AY142" s="23" t="s">
        <v>128</v>
      </c>
      <c r="BE142" s="203">
        <f>IF(N142="základní",J142,0)</f>
        <v>0</v>
      </c>
      <c r="BF142" s="203">
        <f>IF(N142="snížená",J142,0)</f>
        <v>0</v>
      </c>
      <c r="BG142" s="203">
        <f>IF(N142="zákl. přenesená",J142,0)</f>
        <v>0</v>
      </c>
      <c r="BH142" s="203">
        <f>IF(N142="sníž. přenesená",J142,0)</f>
        <v>0</v>
      </c>
      <c r="BI142" s="203">
        <f>IF(N142="nulová",J142,0)</f>
        <v>0</v>
      </c>
      <c r="BJ142" s="23" t="s">
        <v>137</v>
      </c>
      <c r="BK142" s="203">
        <f>ROUND(I142*H142,0)</f>
        <v>0</v>
      </c>
      <c r="BL142" s="23" t="s">
        <v>135</v>
      </c>
      <c r="BM142" s="23" t="s">
        <v>220</v>
      </c>
    </row>
    <row r="143" spans="2:65" s="1" customFormat="1" ht="121.5">
      <c r="B143" s="40"/>
      <c r="C143" s="62"/>
      <c r="D143" s="209" t="s">
        <v>144</v>
      </c>
      <c r="E143" s="62"/>
      <c r="F143" s="233" t="s">
        <v>221</v>
      </c>
      <c r="G143" s="62"/>
      <c r="H143" s="62"/>
      <c r="I143" s="162"/>
      <c r="J143" s="62"/>
      <c r="K143" s="62"/>
      <c r="L143" s="60"/>
      <c r="M143" s="206"/>
      <c r="N143" s="41"/>
      <c r="O143" s="41"/>
      <c r="P143" s="41"/>
      <c r="Q143" s="41"/>
      <c r="R143" s="41"/>
      <c r="S143" s="41"/>
      <c r="T143" s="77"/>
      <c r="AT143" s="23" t="s">
        <v>144</v>
      </c>
      <c r="AU143" s="23" t="s">
        <v>136</v>
      </c>
    </row>
    <row r="144" spans="2:65" s="1" customFormat="1" ht="31.5" customHeight="1">
      <c r="B144" s="40"/>
      <c r="C144" s="192" t="s">
        <v>11</v>
      </c>
      <c r="D144" s="192" t="s">
        <v>131</v>
      </c>
      <c r="E144" s="193" t="s">
        <v>222</v>
      </c>
      <c r="F144" s="194" t="s">
        <v>223</v>
      </c>
      <c r="G144" s="195" t="s">
        <v>219</v>
      </c>
      <c r="H144" s="196">
        <v>3.1960000000000002</v>
      </c>
      <c r="I144" s="197"/>
      <c r="J144" s="198">
        <f>ROUND(I144*H144,0)</f>
        <v>0</v>
      </c>
      <c r="K144" s="194" t="s">
        <v>142</v>
      </c>
      <c r="L144" s="60"/>
      <c r="M144" s="199" t="s">
        <v>23</v>
      </c>
      <c r="N144" s="200" t="s">
        <v>50</v>
      </c>
      <c r="O144" s="41"/>
      <c r="P144" s="201">
        <f>O144*H144</f>
        <v>0</v>
      </c>
      <c r="Q144" s="201">
        <v>0</v>
      </c>
      <c r="R144" s="201">
        <f>Q144*H144</f>
        <v>0</v>
      </c>
      <c r="S144" s="201">
        <v>0</v>
      </c>
      <c r="T144" s="202">
        <f>S144*H144</f>
        <v>0</v>
      </c>
      <c r="AR144" s="23" t="s">
        <v>135</v>
      </c>
      <c r="AT144" s="23" t="s">
        <v>131</v>
      </c>
      <c r="AU144" s="23" t="s">
        <v>136</v>
      </c>
      <c r="AY144" s="23" t="s">
        <v>128</v>
      </c>
      <c r="BE144" s="203">
        <f>IF(N144="základní",J144,0)</f>
        <v>0</v>
      </c>
      <c r="BF144" s="203">
        <f>IF(N144="snížená",J144,0)</f>
        <v>0</v>
      </c>
      <c r="BG144" s="203">
        <f>IF(N144="zákl. přenesená",J144,0)</f>
        <v>0</v>
      </c>
      <c r="BH144" s="203">
        <f>IF(N144="sníž. přenesená",J144,0)</f>
        <v>0</v>
      </c>
      <c r="BI144" s="203">
        <f>IF(N144="nulová",J144,0)</f>
        <v>0</v>
      </c>
      <c r="BJ144" s="23" t="s">
        <v>137</v>
      </c>
      <c r="BK144" s="203">
        <f>ROUND(I144*H144,0)</f>
        <v>0</v>
      </c>
      <c r="BL144" s="23" t="s">
        <v>135</v>
      </c>
      <c r="BM144" s="23" t="s">
        <v>224</v>
      </c>
    </row>
    <row r="145" spans="2:65" s="1" customFormat="1" ht="81">
      <c r="B145" s="40"/>
      <c r="C145" s="62"/>
      <c r="D145" s="209" t="s">
        <v>144</v>
      </c>
      <c r="E145" s="62"/>
      <c r="F145" s="233" t="s">
        <v>225</v>
      </c>
      <c r="G145" s="62"/>
      <c r="H145" s="62"/>
      <c r="I145" s="162"/>
      <c r="J145" s="62"/>
      <c r="K145" s="62"/>
      <c r="L145" s="60"/>
      <c r="M145" s="206"/>
      <c r="N145" s="41"/>
      <c r="O145" s="41"/>
      <c r="P145" s="41"/>
      <c r="Q145" s="41"/>
      <c r="R145" s="41"/>
      <c r="S145" s="41"/>
      <c r="T145" s="77"/>
      <c r="AT145" s="23" t="s">
        <v>144</v>
      </c>
      <c r="AU145" s="23" t="s">
        <v>136</v>
      </c>
    </row>
    <row r="146" spans="2:65" s="1" customFormat="1" ht="31.5" customHeight="1">
      <c r="B146" s="40"/>
      <c r="C146" s="192" t="s">
        <v>226</v>
      </c>
      <c r="D146" s="192" t="s">
        <v>131</v>
      </c>
      <c r="E146" s="193" t="s">
        <v>227</v>
      </c>
      <c r="F146" s="194" t="s">
        <v>228</v>
      </c>
      <c r="G146" s="195" t="s">
        <v>219</v>
      </c>
      <c r="H146" s="196">
        <v>28.763999999999999</v>
      </c>
      <c r="I146" s="197"/>
      <c r="J146" s="198">
        <f>ROUND(I146*H146,0)</f>
        <v>0</v>
      </c>
      <c r="K146" s="194" t="s">
        <v>142</v>
      </c>
      <c r="L146" s="60"/>
      <c r="M146" s="199" t="s">
        <v>23</v>
      </c>
      <c r="N146" s="200" t="s">
        <v>50</v>
      </c>
      <c r="O146" s="41"/>
      <c r="P146" s="201">
        <f>O146*H146</f>
        <v>0</v>
      </c>
      <c r="Q146" s="201">
        <v>0</v>
      </c>
      <c r="R146" s="201">
        <f>Q146*H146</f>
        <v>0</v>
      </c>
      <c r="S146" s="201">
        <v>0</v>
      </c>
      <c r="T146" s="202">
        <f>S146*H146</f>
        <v>0</v>
      </c>
      <c r="AR146" s="23" t="s">
        <v>135</v>
      </c>
      <c r="AT146" s="23" t="s">
        <v>131</v>
      </c>
      <c r="AU146" s="23" t="s">
        <v>136</v>
      </c>
      <c r="AY146" s="23" t="s">
        <v>128</v>
      </c>
      <c r="BE146" s="203">
        <f>IF(N146="základní",J146,0)</f>
        <v>0</v>
      </c>
      <c r="BF146" s="203">
        <f>IF(N146="snížená",J146,0)</f>
        <v>0</v>
      </c>
      <c r="BG146" s="203">
        <f>IF(N146="zákl. přenesená",J146,0)</f>
        <v>0</v>
      </c>
      <c r="BH146" s="203">
        <f>IF(N146="sníž. přenesená",J146,0)</f>
        <v>0</v>
      </c>
      <c r="BI146" s="203">
        <f>IF(N146="nulová",J146,0)</f>
        <v>0</v>
      </c>
      <c r="BJ146" s="23" t="s">
        <v>137</v>
      </c>
      <c r="BK146" s="203">
        <f>ROUND(I146*H146,0)</f>
        <v>0</v>
      </c>
      <c r="BL146" s="23" t="s">
        <v>135</v>
      </c>
      <c r="BM146" s="23" t="s">
        <v>229</v>
      </c>
    </row>
    <row r="147" spans="2:65" s="1" customFormat="1" ht="81">
      <c r="B147" s="40"/>
      <c r="C147" s="62"/>
      <c r="D147" s="204" t="s">
        <v>144</v>
      </c>
      <c r="E147" s="62"/>
      <c r="F147" s="205" t="s">
        <v>225</v>
      </c>
      <c r="G147" s="62"/>
      <c r="H147" s="62"/>
      <c r="I147" s="162"/>
      <c r="J147" s="62"/>
      <c r="K147" s="62"/>
      <c r="L147" s="60"/>
      <c r="M147" s="206"/>
      <c r="N147" s="41"/>
      <c r="O147" s="41"/>
      <c r="P147" s="41"/>
      <c r="Q147" s="41"/>
      <c r="R147" s="41"/>
      <c r="S147" s="41"/>
      <c r="T147" s="77"/>
      <c r="AT147" s="23" t="s">
        <v>144</v>
      </c>
      <c r="AU147" s="23" t="s">
        <v>136</v>
      </c>
    </row>
    <row r="148" spans="2:65" s="11" customFormat="1">
      <c r="B148" s="207"/>
      <c r="C148" s="208"/>
      <c r="D148" s="209" t="s">
        <v>146</v>
      </c>
      <c r="E148" s="208"/>
      <c r="F148" s="211" t="s">
        <v>230</v>
      </c>
      <c r="G148" s="208"/>
      <c r="H148" s="212">
        <v>28.763999999999999</v>
      </c>
      <c r="I148" s="213"/>
      <c r="J148" s="208"/>
      <c r="K148" s="208"/>
      <c r="L148" s="214"/>
      <c r="M148" s="215"/>
      <c r="N148" s="216"/>
      <c r="O148" s="216"/>
      <c r="P148" s="216"/>
      <c r="Q148" s="216"/>
      <c r="R148" s="216"/>
      <c r="S148" s="216"/>
      <c r="T148" s="217"/>
      <c r="AT148" s="218" t="s">
        <v>146</v>
      </c>
      <c r="AU148" s="218" t="s">
        <v>136</v>
      </c>
      <c r="AV148" s="11" t="s">
        <v>136</v>
      </c>
      <c r="AW148" s="11" t="s">
        <v>6</v>
      </c>
      <c r="AX148" s="11" t="s">
        <v>10</v>
      </c>
      <c r="AY148" s="218" t="s">
        <v>128</v>
      </c>
    </row>
    <row r="149" spans="2:65" s="1" customFormat="1" ht="22.5" customHeight="1">
      <c r="B149" s="40"/>
      <c r="C149" s="192" t="s">
        <v>231</v>
      </c>
      <c r="D149" s="192" t="s">
        <v>131</v>
      </c>
      <c r="E149" s="193" t="s">
        <v>232</v>
      </c>
      <c r="F149" s="194" t="s">
        <v>233</v>
      </c>
      <c r="G149" s="195" t="s">
        <v>219</v>
      </c>
      <c r="H149" s="196">
        <v>3.1960000000000002</v>
      </c>
      <c r="I149" s="197"/>
      <c r="J149" s="198">
        <f>ROUND(I149*H149,0)</f>
        <v>0</v>
      </c>
      <c r="K149" s="194" t="s">
        <v>142</v>
      </c>
      <c r="L149" s="60"/>
      <c r="M149" s="199" t="s">
        <v>23</v>
      </c>
      <c r="N149" s="200" t="s">
        <v>50</v>
      </c>
      <c r="O149" s="41"/>
      <c r="P149" s="201">
        <f>O149*H149</f>
        <v>0</v>
      </c>
      <c r="Q149" s="201">
        <v>0</v>
      </c>
      <c r="R149" s="201">
        <f>Q149*H149</f>
        <v>0</v>
      </c>
      <c r="S149" s="201">
        <v>0</v>
      </c>
      <c r="T149" s="202">
        <f>S149*H149</f>
        <v>0</v>
      </c>
      <c r="AR149" s="23" t="s">
        <v>135</v>
      </c>
      <c r="AT149" s="23" t="s">
        <v>131</v>
      </c>
      <c r="AU149" s="23" t="s">
        <v>136</v>
      </c>
      <c r="AY149" s="23" t="s">
        <v>128</v>
      </c>
      <c r="BE149" s="203">
        <f>IF(N149="základní",J149,0)</f>
        <v>0</v>
      </c>
      <c r="BF149" s="203">
        <f>IF(N149="snížená",J149,0)</f>
        <v>0</v>
      </c>
      <c r="BG149" s="203">
        <f>IF(N149="zákl. přenesená",J149,0)</f>
        <v>0</v>
      </c>
      <c r="BH149" s="203">
        <f>IF(N149="sníž. přenesená",J149,0)</f>
        <v>0</v>
      </c>
      <c r="BI149" s="203">
        <f>IF(N149="nulová",J149,0)</f>
        <v>0</v>
      </c>
      <c r="BJ149" s="23" t="s">
        <v>137</v>
      </c>
      <c r="BK149" s="203">
        <f>ROUND(I149*H149,0)</f>
        <v>0</v>
      </c>
      <c r="BL149" s="23" t="s">
        <v>135</v>
      </c>
      <c r="BM149" s="23" t="s">
        <v>234</v>
      </c>
    </row>
    <row r="150" spans="2:65" s="1" customFormat="1" ht="67.5">
      <c r="B150" s="40"/>
      <c r="C150" s="62"/>
      <c r="D150" s="204" t="s">
        <v>144</v>
      </c>
      <c r="E150" s="62"/>
      <c r="F150" s="205" t="s">
        <v>235</v>
      </c>
      <c r="G150" s="62"/>
      <c r="H150" s="62"/>
      <c r="I150" s="162"/>
      <c r="J150" s="62"/>
      <c r="K150" s="62"/>
      <c r="L150" s="60"/>
      <c r="M150" s="206"/>
      <c r="N150" s="41"/>
      <c r="O150" s="41"/>
      <c r="P150" s="41"/>
      <c r="Q150" s="41"/>
      <c r="R150" s="41"/>
      <c r="S150" s="41"/>
      <c r="T150" s="77"/>
      <c r="AT150" s="23" t="s">
        <v>144</v>
      </c>
      <c r="AU150" s="23" t="s">
        <v>136</v>
      </c>
    </row>
    <row r="151" spans="2:65" s="10" customFormat="1" ht="29.85" customHeight="1">
      <c r="B151" s="175"/>
      <c r="C151" s="176"/>
      <c r="D151" s="189" t="s">
        <v>75</v>
      </c>
      <c r="E151" s="190" t="s">
        <v>236</v>
      </c>
      <c r="F151" s="190" t="s">
        <v>237</v>
      </c>
      <c r="G151" s="176"/>
      <c r="H151" s="176"/>
      <c r="I151" s="179"/>
      <c r="J151" s="191">
        <f>BK151</f>
        <v>0</v>
      </c>
      <c r="K151" s="176"/>
      <c r="L151" s="181"/>
      <c r="M151" s="182"/>
      <c r="N151" s="183"/>
      <c r="O151" s="183"/>
      <c r="P151" s="184">
        <f>SUM(P152:P153)</f>
        <v>0</v>
      </c>
      <c r="Q151" s="183"/>
      <c r="R151" s="184">
        <f>SUM(R152:R153)</f>
        <v>0</v>
      </c>
      <c r="S151" s="183"/>
      <c r="T151" s="185">
        <f>SUM(T152:T153)</f>
        <v>0</v>
      </c>
      <c r="AR151" s="186" t="s">
        <v>10</v>
      </c>
      <c r="AT151" s="187" t="s">
        <v>75</v>
      </c>
      <c r="AU151" s="187" t="s">
        <v>10</v>
      </c>
      <c r="AY151" s="186" t="s">
        <v>128</v>
      </c>
      <c r="BK151" s="188">
        <f>SUM(BK152:BK153)</f>
        <v>0</v>
      </c>
    </row>
    <row r="152" spans="2:65" s="1" customFormat="1" ht="44.25" customHeight="1">
      <c r="B152" s="40"/>
      <c r="C152" s="192" t="s">
        <v>238</v>
      </c>
      <c r="D152" s="192" t="s">
        <v>131</v>
      </c>
      <c r="E152" s="193" t="s">
        <v>239</v>
      </c>
      <c r="F152" s="194" t="s">
        <v>240</v>
      </c>
      <c r="G152" s="195" t="s">
        <v>219</v>
      </c>
      <c r="H152" s="196">
        <v>5.8490000000000002</v>
      </c>
      <c r="I152" s="197"/>
      <c r="J152" s="198">
        <f>ROUND(I152*H152,0)</f>
        <v>0</v>
      </c>
      <c r="K152" s="194" t="s">
        <v>142</v>
      </c>
      <c r="L152" s="60"/>
      <c r="M152" s="199" t="s">
        <v>23</v>
      </c>
      <c r="N152" s="200" t="s">
        <v>50</v>
      </c>
      <c r="O152" s="41"/>
      <c r="P152" s="201">
        <f>O152*H152</f>
        <v>0</v>
      </c>
      <c r="Q152" s="201">
        <v>0</v>
      </c>
      <c r="R152" s="201">
        <f>Q152*H152</f>
        <v>0</v>
      </c>
      <c r="S152" s="201">
        <v>0</v>
      </c>
      <c r="T152" s="202">
        <f>S152*H152</f>
        <v>0</v>
      </c>
      <c r="AR152" s="23" t="s">
        <v>135</v>
      </c>
      <c r="AT152" s="23" t="s">
        <v>131</v>
      </c>
      <c r="AU152" s="23" t="s">
        <v>136</v>
      </c>
      <c r="AY152" s="23" t="s">
        <v>128</v>
      </c>
      <c r="BE152" s="203">
        <f>IF(N152="základní",J152,0)</f>
        <v>0</v>
      </c>
      <c r="BF152" s="203">
        <f>IF(N152="snížená",J152,0)</f>
        <v>0</v>
      </c>
      <c r="BG152" s="203">
        <f>IF(N152="zákl. přenesená",J152,0)</f>
        <v>0</v>
      </c>
      <c r="BH152" s="203">
        <f>IF(N152="sníž. přenesená",J152,0)</f>
        <v>0</v>
      </c>
      <c r="BI152" s="203">
        <f>IF(N152="nulová",J152,0)</f>
        <v>0</v>
      </c>
      <c r="BJ152" s="23" t="s">
        <v>137</v>
      </c>
      <c r="BK152" s="203">
        <f>ROUND(I152*H152,0)</f>
        <v>0</v>
      </c>
      <c r="BL152" s="23" t="s">
        <v>135</v>
      </c>
      <c r="BM152" s="23" t="s">
        <v>241</v>
      </c>
    </row>
    <row r="153" spans="2:65" s="1" customFormat="1" ht="81">
      <c r="B153" s="40"/>
      <c r="C153" s="62"/>
      <c r="D153" s="204" t="s">
        <v>144</v>
      </c>
      <c r="E153" s="62"/>
      <c r="F153" s="205" t="s">
        <v>242</v>
      </c>
      <c r="G153" s="62"/>
      <c r="H153" s="62"/>
      <c r="I153" s="162"/>
      <c r="J153" s="62"/>
      <c r="K153" s="62"/>
      <c r="L153" s="60"/>
      <c r="M153" s="206"/>
      <c r="N153" s="41"/>
      <c r="O153" s="41"/>
      <c r="P153" s="41"/>
      <c r="Q153" s="41"/>
      <c r="R153" s="41"/>
      <c r="S153" s="41"/>
      <c r="T153" s="77"/>
      <c r="AT153" s="23" t="s">
        <v>144</v>
      </c>
      <c r="AU153" s="23" t="s">
        <v>136</v>
      </c>
    </row>
    <row r="154" spans="2:65" s="10" customFormat="1" ht="37.35" customHeight="1">
      <c r="B154" s="175"/>
      <c r="C154" s="176"/>
      <c r="D154" s="177" t="s">
        <v>75</v>
      </c>
      <c r="E154" s="178" t="s">
        <v>243</v>
      </c>
      <c r="F154" s="178" t="s">
        <v>244</v>
      </c>
      <c r="G154" s="176"/>
      <c r="H154" s="176"/>
      <c r="I154" s="179"/>
      <c r="J154" s="180">
        <f>BK154</f>
        <v>0</v>
      </c>
      <c r="K154" s="176"/>
      <c r="L154" s="181"/>
      <c r="M154" s="182"/>
      <c r="N154" s="183"/>
      <c r="O154" s="183"/>
      <c r="P154" s="184">
        <f>P155+P165</f>
        <v>0</v>
      </c>
      <c r="Q154" s="183"/>
      <c r="R154" s="184">
        <f>R155+R165</f>
        <v>1.0357619999999998</v>
      </c>
      <c r="S154" s="183"/>
      <c r="T154" s="185">
        <f>T155+T165</f>
        <v>0.17904918</v>
      </c>
      <c r="AR154" s="186" t="s">
        <v>136</v>
      </c>
      <c r="AT154" s="187" t="s">
        <v>75</v>
      </c>
      <c r="AU154" s="187" t="s">
        <v>76</v>
      </c>
      <c r="AY154" s="186" t="s">
        <v>128</v>
      </c>
      <c r="BK154" s="188">
        <f>BK155+BK165</f>
        <v>0</v>
      </c>
    </row>
    <row r="155" spans="2:65" s="10" customFormat="1" ht="19.899999999999999" customHeight="1">
      <c r="B155" s="175"/>
      <c r="C155" s="176"/>
      <c r="D155" s="189" t="s">
        <v>75</v>
      </c>
      <c r="E155" s="190" t="s">
        <v>245</v>
      </c>
      <c r="F155" s="190" t="s">
        <v>246</v>
      </c>
      <c r="G155" s="176"/>
      <c r="H155" s="176"/>
      <c r="I155" s="179"/>
      <c r="J155" s="191">
        <f>BK155</f>
        <v>0</v>
      </c>
      <c r="K155" s="176"/>
      <c r="L155" s="181"/>
      <c r="M155" s="182"/>
      <c r="N155" s="183"/>
      <c r="O155" s="183"/>
      <c r="P155" s="184">
        <f>SUM(P156:P164)</f>
        <v>0</v>
      </c>
      <c r="Q155" s="183"/>
      <c r="R155" s="184">
        <f>SUM(R156:R164)</f>
        <v>3.6288000000000001E-2</v>
      </c>
      <c r="S155" s="183"/>
      <c r="T155" s="185">
        <f>SUM(T156:T164)</f>
        <v>0</v>
      </c>
      <c r="AR155" s="186" t="s">
        <v>136</v>
      </c>
      <c r="AT155" s="187" t="s">
        <v>75</v>
      </c>
      <c r="AU155" s="187" t="s">
        <v>10</v>
      </c>
      <c r="AY155" s="186" t="s">
        <v>128</v>
      </c>
      <c r="BK155" s="188">
        <f>SUM(BK156:BK164)</f>
        <v>0</v>
      </c>
    </row>
    <row r="156" spans="2:65" s="1" customFormat="1" ht="31.5" customHeight="1">
      <c r="B156" s="40"/>
      <c r="C156" s="192" t="s">
        <v>247</v>
      </c>
      <c r="D156" s="192" t="s">
        <v>131</v>
      </c>
      <c r="E156" s="193" t="s">
        <v>248</v>
      </c>
      <c r="F156" s="194" t="s">
        <v>249</v>
      </c>
      <c r="G156" s="195" t="s">
        <v>141</v>
      </c>
      <c r="H156" s="196">
        <v>86.4</v>
      </c>
      <c r="I156" s="197"/>
      <c r="J156" s="198">
        <f>ROUND(I156*H156,0)</f>
        <v>0</v>
      </c>
      <c r="K156" s="194" t="s">
        <v>142</v>
      </c>
      <c r="L156" s="60"/>
      <c r="M156" s="199" t="s">
        <v>23</v>
      </c>
      <c r="N156" s="200" t="s">
        <v>50</v>
      </c>
      <c r="O156" s="41"/>
      <c r="P156" s="201">
        <f>O156*H156</f>
        <v>0</v>
      </c>
      <c r="Q156" s="201">
        <v>6.9999999999999994E-5</v>
      </c>
      <c r="R156" s="201">
        <f>Q156*H156</f>
        <v>6.0479999999999996E-3</v>
      </c>
      <c r="S156" s="201">
        <v>0</v>
      </c>
      <c r="T156" s="202">
        <f>S156*H156</f>
        <v>0</v>
      </c>
      <c r="AR156" s="23" t="s">
        <v>226</v>
      </c>
      <c r="AT156" s="23" t="s">
        <v>131</v>
      </c>
      <c r="AU156" s="23" t="s">
        <v>136</v>
      </c>
      <c r="AY156" s="23" t="s">
        <v>128</v>
      </c>
      <c r="BE156" s="203">
        <f>IF(N156="základní",J156,0)</f>
        <v>0</v>
      </c>
      <c r="BF156" s="203">
        <f>IF(N156="snížená",J156,0)</f>
        <v>0</v>
      </c>
      <c r="BG156" s="203">
        <f>IF(N156="zákl. přenesená",J156,0)</f>
        <v>0</v>
      </c>
      <c r="BH156" s="203">
        <f>IF(N156="sníž. přenesená",J156,0)</f>
        <v>0</v>
      </c>
      <c r="BI156" s="203">
        <f>IF(N156="nulová",J156,0)</f>
        <v>0</v>
      </c>
      <c r="BJ156" s="23" t="s">
        <v>137</v>
      </c>
      <c r="BK156" s="203">
        <f>ROUND(I156*H156,0)</f>
        <v>0</v>
      </c>
      <c r="BL156" s="23" t="s">
        <v>226</v>
      </c>
      <c r="BM156" s="23" t="s">
        <v>250</v>
      </c>
    </row>
    <row r="157" spans="2:65" s="11" customFormat="1">
      <c r="B157" s="207"/>
      <c r="C157" s="208"/>
      <c r="D157" s="209" t="s">
        <v>146</v>
      </c>
      <c r="E157" s="210" t="s">
        <v>23</v>
      </c>
      <c r="F157" s="211" t="s">
        <v>251</v>
      </c>
      <c r="G157" s="208"/>
      <c r="H157" s="212">
        <v>86.4</v>
      </c>
      <c r="I157" s="213"/>
      <c r="J157" s="208"/>
      <c r="K157" s="208"/>
      <c r="L157" s="214"/>
      <c r="M157" s="215"/>
      <c r="N157" s="216"/>
      <c r="O157" s="216"/>
      <c r="P157" s="216"/>
      <c r="Q157" s="216"/>
      <c r="R157" s="216"/>
      <c r="S157" s="216"/>
      <c r="T157" s="217"/>
      <c r="AT157" s="218" t="s">
        <v>146</v>
      </c>
      <c r="AU157" s="218" t="s">
        <v>136</v>
      </c>
      <c r="AV157" s="11" t="s">
        <v>136</v>
      </c>
      <c r="AW157" s="11" t="s">
        <v>38</v>
      </c>
      <c r="AX157" s="11" t="s">
        <v>10</v>
      </c>
      <c r="AY157" s="218" t="s">
        <v>128</v>
      </c>
    </row>
    <row r="158" spans="2:65" s="1" customFormat="1" ht="22.5" customHeight="1">
      <c r="B158" s="40"/>
      <c r="C158" s="192" t="s">
        <v>252</v>
      </c>
      <c r="D158" s="192" t="s">
        <v>131</v>
      </c>
      <c r="E158" s="193" t="s">
        <v>253</v>
      </c>
      <c r="F158" s="194" t="s">
        <v>254</v>
      </c>
      <c r="G158" s="195" t="s">
        <v>141</v>
      </c>
      <c r="H158" s="196">
        <v>86.4</v>
      </c>
      <c r="I158" s="197"/>
      <c r="J158" s="198">
        <f>ROUND(I158*H158,0)</f>
        <v>0</v>
      </c>
      <c r="K158" s="194" t="s">
        <v>142</v>
      </c>
      <c r="L158" s="60"/>
      <c r="M158" s="199" t="s">
        <v>23</v>
      </c>
      <c r="N158" s="200" t="s">
        <v>50</v>
      </c>
      <c r="O158" s="41"/>
      <c r="P158" s="201">
        <f>O158*H158</f>
        <v>0</v>
      </c>
      <c r="Q158" s="201">
        <v>2.0000000000000002E-5</v>
      </c>
      <c r="R158" s="201">
        <f>Q158*H158</f>
        <v>1.7280000000000002E-3</v>
      </c>
      <c r="S158" s="201">
        <v>0</v>
      </c>
      <c r="T158" s="202">
        <f>S158*H158</f>
        <v>0</v>
      </c>
      <c r="AR158" s="23" t="s">
        <v>226</v>
      </c>
      <c r="AT158" s="23" t="s">
        <v>131</v>
      </c>
      <c r="AU158" s="23" t="s">
        <v>136</v>
      </c>
      <c r="AY158" s="23" t="s">
        <v>128</v>
      </c>
      <c r="BE158" s="203">
        <f>IF(N158="základní",J158,0)</f>
        <v>0</v>
      </c>
      <c r="BF158" s="203">
        <f>IF(N158="snížená",J158,0)</f>
        <v>0</v>
      </c>
      <c r="BG158" s="203">
        <f>IF(N158="zákl. přenesená",J158,0)</f>
        <v>0</v>
      </c>
      <c r="BH158" s="203">
        <f>IF(N158="sníž. přenesená",J158,0)</f>
        <v>0</v>
      </c>
      <c r="BI158" s="203">
        <f>IF(N158="nulová",J158,0)</f>
        <v>0</v>
      </c>
      <c r="BJ158" s="23" t="s">
        <v>137</v>
      </c>
      <c r="BK158" s="203">
        <f>ROUND(I158*H158,0)</f>
        <v>0</v>
      </c>
      <c r="BL158" s="23" t="s">
        <v>226</v>
      </c>
      <c r="BM158" s="23" t="s">
        <v>255</v>
      </c>
    </row>
    <row r="159" spans="2:65" s="11" customFormat="1">
      <c r="B159" s="207"/>
      <c r="C159" s="208"/>
      <c r="D159" s="209" t="s">
        <v>146</v>
      </c>
      <c r="E159" s="210" t="s">
        <v>23</v>
      </c>
      <c r="F159" s="211" t="s">
        <v>251</v>
      </c>
      <c r="G159" s="208"/>
      <c r="H159" s="212">
        <v>86.4</v>
      </c>
      <c r="I159" s="213"/>
      <c r="J159" s="208"/>
      <c r="K159" s="208"/>
      <c r="L159" s="214"/>
      <c r="M159" s="215"/>
      <c r="N159" s="216"/>
      <c r="O159" s="216"/>
      <c r="P159" s="216"/>
      <c r="Q159" s="216"/>
      <c r="R159" s="216"/>
      <c r="S159" s="216"/>
      <c r="T159" s="217"/>
      <c r="AT159" s="218" t="s">
        <v>146</v>
      </c>
      <c r="AU159" s="218" t="s">
        <v>136</v>
      </c>
      <c r="AV159" s="11" t="s">
        <v>136</v>
      </c>
      <c r="AW159" s="11" t="s">
        <v>38</v>
      </c>
      <c r="AX159" s="11" t="s">
        <v>10</v>
      </c>
      <c r="AY159" s="218" t="s">
        <v>128</v>
      </c>
    </row>
    <row r="160" spans="2:65" s="1" customFormat="1" ht="22.5" customHeight="1">
      <c r="B160" s="40"/>
      <c r="C160" s="192" t="s">
        <v>9</v>
      </c>
      <c r="D160" s="192" t="s">
        <v>131</v>
      </c>
      <c r="E160" s="193" t="s">
        <v>256</v>
      </c>
      <c r="F160" s="194" t="s">
        <v>257</v>
      </c>
      <c r="G160" s="195" t="s">
        <v>141</v>
      </c>
      <c r="H160" s="196">
        <v>86.4</v>
      </c>
      <c r="I160" s="197"/>
      <c r="J160" s="198">
        <f>ROUND(I160*H160,0)</f>
        <v>0</v>
      </c>
      <c r="K160" s="194" t="s">
        <v>142</v>
      </c>
      <c r="L160" s="60"/>
      <c r="M160" s="199" t="s">
        <v>23</v>
      </c>
      <c r="N160" s="200" t="s">
        <v>50</v>
      </c>
      <c r="O160" s="41"/>
      <c r="P160" s="201">
        <f>O160*H160</f>
        <v>0</v>
      </c>
      <c r="Q160" s="201">
        <v>1.4999999999999999E-4</v>
      </c>
      <c r="R160" s="201">
        <f>Q160*H160</f>
        <v>1.2959999999999999E-2</v>
      </c>
      <c r="S160" s="201">
        <v>0</v>
      </c>
      <c r="T160" s="202">
        <f>S160*H160</f>
        <v>0</v>
      </c>
      <c r="AR160" s="23" t="s">
        <v>226</v>
      </c>
      <c r="AT160" s="23" t="s">
        <v>131</v>
      </c>
      <c r="AU160" s="23" t="s">
        <v>136</v>
      </c>
      <c r="AY160" s="23" t="s">
        <v>128</v>
      </c>
      <c r="BE160" s="203">
        <f>IF(N160="základní",J160,0)</f>
        <v>0</v>
      </c>
      <c r="BF160" s="203">
        <f>IF(N160="snížená",J160,0)</f>
        <v>0</v>
      </c>
      <c r="BG160" s="203">
        <f>IF(N160="zákl. přenesená",J160,0)</f>
        <v>0</v>
      </c>
      <c r="BH160" s="203">
        <f>IF(N160="sníž. přenesená",J160,0)</f>
        <v>0</v>
      </c>
      <c r="BI160" s="203">
        <f>IF(N160="nulová",J160,0)</f>
        <v>0</v>
      </c>
      <c r="BJ160" s="23" t="s">
        <v>137</v>
      </c>
      <c r="BK160" s="203">
        <f>ROUND(I160*H160,0)</f>
        <v>0</v>
      </c>
      <c r="BL160" s="23" t="s">
        <v>226</v>
      </c>
      <c r="BM160" s="23" t="s">
        <v>258</v>
      </c>
    </row>
    <row r="161" spans="2:65" s="11" customFormat="1">
      <c r="B161" s="207"/>
      <c r="C161" s="208"/>
      <c r="D161" s="209" t="s">
        <v>146</v>
      </c>
      <c r="E161" s="210" t="s">
        <v>23</v>
      </c>
      <c r="F161" s="211" t="s">
        <v>251</v>
      </c>
      <c r="G161" s="208"/>
      <c r="H161" s="212">
        <v>86.4</v>
      </c>
      <c r="I161" s="213"/>
      <c r="J161" s="208"/>
      <c r="K161" s="208"/>
      <c r="L161" s="214"/>
      <c r="M161" s="215"/>
      <c r="N161" s="216"/>
      <c r="O161" s="216"/>
      <c r="P161" s="216"/>
      <c r="Q161" s="216"/>
      <c r="R161" s="216"/>
      <c r="S161" s="216"/>
      <c r="T161" s="217"/>
      <c r="AT161" s="218" t="s">
        <v>146</v>
      </c>
      <c r="AU161" s="218" t="s">
        <v>136</v>
      </c>
      <c r="AV161" s="11" t="s">
        <v>136</v>
      </c>
      <c r="AW161" s="11" t="s">
        <v>38</v>
      </c>
      <c r="AX161" s="11" t="s">
        <v>10</v>
      </c>
      <c r="AY161" s="218" t="s">
        <v>128</v>
      </c>
    </row>
    <row r="162" spans="2:65" s="1" customFormat="1" ht="22.5" customHeight="1">
      <c r="B162" s="40"/>
      <c r="C162" s="192" t="s">
        <v>259</v>
      </c>
      <c r="D162" s="192" t="s">
        <v>131</v>
      </c>
      <c r="E162" s="193" t="s">
        <v>260</v>
      </c>
      <c r="F162" s="194" t="s">
        <v>261</v>
      </c>
      <c r="G162" s="195" t="s">
        <v>141</v>
      </c>
      <c r="H162" s="196">
        <v>172.8</v>
      </c>
      <c r="I162" s="197"/>
      <c r="J162" s="198">
        <f>ROUND(I162*H162,0)</f>
        <v>0</v>
      </c>
      <c r="K162" s="194" t="s">
        <v>142</v>
      </c>
      <c r="L162" s="60"/>
      <c r="M162" s="199" t="s">
        <v>23</v>
      </c>
      <c r="N162" s="200" t="s">
        <v>50</v>
      </c>
      <c r="O162" s="41"/>
      <c r="P162" s="201">
        <f>O162*H162</f>
        <v>0</v>
      </c>
      <c r="Q162" s="201">
        <v>9.0000000000000006E-5</v>
      </c>
      <c r="R162" s="201">
        <f>Q162*H162</f>
        <v>1.5552000000000002E-2</v>
      </c>
      <c r="S162" s="201">
        <v>0</v>
      </c>
      <c r="T162" s="202">
        <f>S162*H162</f>
        <v>0</v>
      </c>
      <c r="AR162" s="23" t="s">
        <v>226</v>
      </c>
      <c r="AT162" s="23" t="s">
        <v>131</v>
      </c>
      <c r="AU162" s="23" t="s">
        <v>136</v>
      </c>
      <c r="AY162" s="23" t="s">
        <v>128</v>
      </c>
      <c r="BE162" s="203">
        <f>IF(N162="základní",J162,0)</f>
        <v>0</v>
      </c>
      <c r="BF162" s="203">
        <f>IF(N162="snížená",J162,0)</f>
        <v>0</v>
      </c>
      <c r="BG162" s="203">
        <f>IF(N162="zákl. přenesená",J162,0)</f>
        <v>0</v>
      </c>
      <c r="BH162" s="203">
        <f>IF(N162="sníž. přenesená",J162,0)</f>
        <v>0</v>
      </c>
      <c r="BI162" s="203">
        <f>IF(N162="nulová",J162,0)</f>
        <v>0</v>
      </c>
      <c r="BJ162" s="23" t="s">
        <v>137</v>
      </c>
      <c r="BK162" s="203">
        <f>ROUND(I162*H162,0)</f>
        <v>0</v>
      </c>
      <c r="BL162" s="23" t="s">
        <v>226</v>
      </c>
      <c r="BM162" s="23" t="s">
        <v>262</v>
      </c>
    </row>
    <row r="163" spans="2:65" s="11" customFormat="1">
      <c r="B163" s="207"/>
      <c r="C163" s="208"/>
      <c r="D163" s="204" t="s">
        <v>146</v>
      </c>
      <c r="E163" s="219" t="s">
        <v>23</v>
      </c>
      <c r="F163" s="220" t="s">
        <v>251</v>
      </c>
      <c r="G163" s="208"/>
      <c r="H163" s="221">
        <v>86.4</v>
      </c>
      <c r="I163" s="213"/>
      <c r="J163" s="208"/>
      <c r="K163" s="208"/>
      <c r="L163" s="214"/>
      <c r="M163" s="215"/>
      <c r="N163" s="216"/>
      <c r="O163" s="216"/>
      <c r="P163" s="216"/>
      <c r="Q163" s="216"/>
      <c r="R163" s="216"/>
      <c r="S163" s="216"/>
      <c r="T163" s="217"/>
      <c r="AT163" s="218" t="s">
        <v>146</v>
      </c>
      <c r="AU163" s="218" t="s">
        <v>136</v>
      </c>
      <c r="AV163" s="11" t="s">
        <v>136</v>
      </c>
      <c r="AW163" s="11" t="s">
        <v>38</v>
      </c>
      <c r="AX163" s="11" t="s">
        <v>10</v>
      </c>
      <c r="AY163" s="218" t="s">
        <v>128</v>
      </c>
    </row>
    <row r="164" spans="2:65" s="11" customFormat="1">
      <c r="B164" s="207"/>
      <c r="C164" s="208"/>
      <c r="D164" s="204" t="s">
        <v>146</v>
      </c>
      <c r="E164" s="208"/>
      <c r="F164" s="220" t="s">
        <v>263</v>
      </c>
      <c r="G164" s="208"/>
      <c r="H164" s="221">
        <v>172.8</v>
      </c>
      <c r="I164" s="213"/>
      <c r="J164" s="208"/>
      <c r="K164" s="208"/>
      <c r="L164" s="214"/>
      <c r="M164" s="215"/>
      <c r="N164" s="216"/>
      <c r="O164" s="216"/>
      <c r="P164" s="216"/>
      <c r="Q164" s="216"/>
      <c r="R164" s="216"/>
      <c r="S164" s="216"/>
      <c r="T164" s="217"/>
      <c r="AT164" s="218" t="s">
        <v>146</v>
      </c>
      <c r="AU164" s="218" t="s">
        <v>136</v>
      </c>
      <c r="AV164" s="11" t="s">
        <v>136</v>
      </c>
      <c r="AW164" s="11" t="s">
        <v>6</v>
      </c>
      <c r="AX164" s="11" t="s">
        <v>10</v>
      </c>
      <c r="AY164" s="218" t="s">
        <v>128</v>
      </c>
    </row>
    <row r="165" spans="2:65" s="10" customFormat="1" ht="29.85" customHeight="1">
      <c r="B165" s="175"/>
      <c r="C165" s="176"/>
      <c r="D165" s="189" t="s">
        <v>75</v>
      </c>
      <c r="E165" s="190" t="s">
        <v>264</v>
      </c>
      <c r="F165" s="190" t="s">
        <v>265</v>
      </c>
      <c r="G165" s="176"/>
      <c r="H165" s="176"/>
      <c r="I165" s="179"/>
      <c r="J165" s="191">
        <f>BK165</f>
        <v>0</v>
      </c>
      <c r="K165" s="176"/>
      <c r="L165" s="181"/>
      <c r="M165" s="182"/>
      <c r="N165" s="183"/>
      <c r="O165" s="183"/>
      <c r="P165" s="184">
        <f>SUM(P166:P228)</f>
        <v>0</v>
      </c>
      <c r="Q165" s="183"/>
      <c r="R165" s="184">
        <f>SUM(R166:R228)</f>
        <v>0.99947399999999986</v>
      </c>
      <c r="S165" s="183"/>
      <c r="T165" s="185">
        <f>SUM(T166:T228)</f>
        <v>0.17904918</v>
      </c>
      <c r="AR165" s="186" t="s">
        <v>136</v>
      </c>
      <c r="AT165" s="187" t="s">
        <v>75</v>
      </c>
      <c r="AU165" s="187" t="s">
        <v>10</v>
      </c>
      <c r="AY165" s="186" t="s">
        <v>128</v>
      </c>
      <c r="BK165" s="188">
        <f>SUM(BK166:BK228)</f>
        <v>0</v>
      </c>
    </row>
    <row r="166" spans="2:65" s="1" customFormat="1" ht="22.5" customHeight="1">
      <c r="B166" s="40"/>
      <c r="C166" s="192" t="s">
        <v>266</v>
      </c>
      <c r="D166" s="192" t="s">
        <v>131</v>
      </c>
      <c r="E166" s="193" t="s">
        <v>267</v>
      </c>
      <c r="F166" s="194" t="s">
        <v>268</v>
      </c>
      <c r="G166" s="195" t="s">
        <v>141</v>
      </c>
      <c r="H166" s="196">
        <v>577.57799999999997</v>
      </c>
      <c r="I166" s="197"/>
      <c r="J166" s="198">
        <f>ROUND(I166*H166,0)</f>
        <v>0</v>
      </c>
      <c r="K166" s="194" t="s">
        <v>142</v>
      </c>
      <c r="L166" s="60"/>
      <c r="M166" s="199" t="s">
        <v>23</v>
      </c>
      <c r="N166" s="200" t="s">
        <v>50</v>
      </c>
      <c r="O166" s="41"/>
      <c r="P166" s="201">
        <f>O166*H166</f>
        <v>0</v>
      </c>
      <c r="Q166" s="201">
        <v>1E-3</v>
      </c>
      <c r="R166" s="201">
        <f>Q166*H166</f>
        <v>0.57757800000000004</v>
      </c>
      <c r="S166" s="201">
        <v>3.1E-4</v>
      </c>
      <c r="T166" s="202">
        <f>S166*H166</f>
        <v>0.17904918</v>
      </c>
      <c r="AR166" s="23" t="s">
        <v>226</v>
      </c>
      <c r="AT166" s="23" t="s">
        <v>131</v>
      </c>
      <c r="AU166" s="23" t="s">
        <v>136</v>
      </c>
      <c r="AY166" s="23" t="s">
        <v>128</v>
      </c>
      <c r="BE166" s="203">
        <f>IF(N166="základní",J166,0)</f>
        <v>0</v>
      </c>
      <c r="BF166" s="203">
        <f>IF(N166="snížená",J166,0)</f>
        <v>0</v>
      </c>
      <c r="BG166" s="203">
        <f>IF(N166="zákl. přenesená",J166,0)</f>
        <v>0</v>
      </c>
      <c r="BH166" s="203">
        <f>IF(N166="sníž. přenesená",J166,0)</f>
        <v>0</v>
      </c>
      <c r="BI166" s="203">
        <f>IF(N166="nulová",J166,0)</f>
        <v>0</v>
      </c>
      <c r="BJ166" s="23" t="s">
        <v>137</v>
      </c>
      <c r="BK166" s="203">
        <f>ROUND(I166*H166,0)</f>
        <v>0</v>
      </c>
      <c r="BL166" s="23" t="s">
        <v>226</v>
      </c>
      <c r="BM166" s="23" t="s">
        <v>269</v>
      </c>
    </row>
    <row r="167" spans="2:65" s="1" customFormat="1" ht="27">
      <c r="B167" s="40"/>
      <c r="C167" s="62"/>
      <c r="D167" s="204" t="s">
        <v>144</v>
      </c>
      <c r="E167" s="62"/>
      <c r="F167" s="205" t="s">
        <v>270</v>
      </c>
      <c r="G167" s="62"/>
      <c r="H167" s="62"/>
      <c r="I167" s="162"/>
      <c r="J167" s="62"/>
      <c r="K167" s="62"/>
      <c r="L167" s="60"/>
      <c r="M167" s="206"/>
      <c r="N167" s="41"/>
      <c r="O167" s="41"/>
      <c r="P167" s="41"/>
      <c r="Q167" s="41"/>
      <c r="R167" s="41"/>
      <c r="S167" s="41"/>
      <c r="T167" s="77"/>
      <c r="AT167" s="23" t="s">
        <v>144</v>
      </c>
      <c r="AU167" s="23" t="s">
        <v>136</v>
      </c>
    </row>
    <row r="168" spans="2:65" s="11" customFormat="1">
      <c r="B168" s="207"/>
      <c r="C168" s="208"/>
      <c r="D168" s="204" t="s">
        <v>146</v>
      </c>
      <c r="E168" s="219" t="s">
        <v>23</v>
      </c>
      <c r="F168" s="220" t="s">
        <v>271</v>
      </c>
      <c r="G168" s="208"/>
      <c r="H168" s="221">
        <v>34.015000000000001</v>
      </c>
      <c r="I168" s="213"/>
      <c r="J168" s="208"/>
      <c r="K168" s="208"/>
      <c r="L168" s="214"/>
      <c r="M168" s="215"/>
      <c r="N168" s="216"/>
      <c r="O168" s="216"/>
      <c r="P168" s="216"/>
      <c r="Q168" s="216"/>
      <c r="R168" s="216"/>
      <c r="S168" s="216"/>
      <c r="T168" s="217"/>
      <c r="AT168" s="218" t="s">
        <v>146</v>
      </c>
      <c r="AU168" s="218" t="s">
        <v>136</v>
      </c>
      <c r="AV168" s="11" t="s">
        <v>136</v>
      </c>
      <c r="AW168" s="11" t="s">
        <v>38</v>
      </c>
      <c r="AX168" s="11" t="s">
        <v>76</v>
      </c>
      <c r="AY168" s="218" t="s">
        <v>128</v>
      </c>
    </row>
    <row r="169" spans="2:65" s="11" customFormat="1">
      <c r="B169" s="207"/>
      <c r="C169" s="208"/>
      <c r="D169" s="204" t="s">
        <v>146</v>
      </c>
      <c r="E169" s="219" t="s">
        <v>23</v>
      </c>
      <c r="F169" s="220" t="s">
        <v>272</v>
      </c>
      <c r="G169" s="208"/>
      <c r="H169" s="221">
        <v>67.680000000000007</v>
      </c>
      <c r="I169" s="213"/>
      <c r="J169" s="208"/>
      <c r="K169" s="208"/>
      <c r="L169" s="214"/>
      <c r="M169" s="215"/>
      <c r="N169" s="216"/>
      <c r="O169" s="216"/>
      <c r="P169" s="216"/>
      <c r="Q169" s="216"/>
      <c r="R169" s="216"/>
      <c r="S169" s="216"/>
      <c r="T169" s="217"/>
      <c r="AT169" s="218" t="s">
        <v>146</v>
      </c>
      <c r="AU169" s="218" t="s">
        <v>136</v>
      </c>
      <c r="AV169" s="11" t="s">
        <v>136</v>
      </c>
      <c r="AW169" s="11" t="s">
        <v>38</v>
      </c>
      <c r="AX169" s="11" t="s">
        <v>76</v>
      </c>
      <c r="AY169" s="218" t="s">
        <v>128</v>
      </c>
    </row>
    <row r="170" spans="2:65" s="13" customFormat="1">
      <c r="B170" s="237"/>
      <c r="C170" s="238"/>
      <c r="D170" s="204" t="s">
        <v>146</v>
      </c>
      <c r="E170" s="239" t="s">
        <v>23</v>
      </c>
      <c r="F170" s="240" t="s">
        <v>273</v>
      </c>
      <c r="G170" s="238"/>
      <c r="H170" s="241">
        <v>101.69499999999999</v>
      </c>
      <c r="I170" s="242"/>
      <c r="J170" s="238"/>
      <c r="K170" s="238"/>
      <c r="L170" s="243"/>
      <c r="M170" s="244"/>
      <c r="N170" s="245"/>
      <c r="O170" s="245"/>
      <c r="P170" s="245"/>
      <c r="Q170" s="245"/>
      <c r="R170" s="245"/>
      <c r="S170" s="245"/>
      <c r="T170" s="246"/>
      <c r="AT170" s="247" t="s">
        <v>146</v>
      </c>
      <c r="AU170" s="247" t="s">
        <v>136</v>
      </c>
      <c r="AV170" s="13" t="s">
        <v>148</v>
      </c>
      <c r="AW170" s="13" t="s">
        <v>38</v>
      </c>
      <c r="AX170" s="13" t="s">
        <v>76</v>
      </c>
      <c r="AY170" s="247" t="s">
        <v>128</v>
      </c>
    </row>
    <row r="171" spans="2:65" s="11" customFormat="1">
      <c r="B171" s="207"/>
      <c r="C171" s="208"/>
      <c r="D171" s="204" t="s">
        <v>146</v>
      </c>
      <c r="E171" s="219" t="s">
        <v>23</v>
      </c>
      <c r="F171" s="220" t="s">
        <v>274</v>
      </c>
      <c r="G171" s="208"/>
      <c r="H171" s="221">
        <v>37.622999999999998</v>
      </c>
      <c r="I171" s="213"/>
      <c r="J171" s="208"/>
      <c r="K171" s="208"/>
      <c r="L171" s="214"/>
      <c r="M171" s="215"/>
      <c r="N171" s="216"/>
      <c r="O171" s="216"/>
      <c r="P171" s="216"/>
      <c r="Q171" s="216"/>
      <c r="R171" s="216"/>
      <c r="S171" s="216"/>
      <c r="T171" s="217"/>
      <c r="AT171" s="218" t="s">
        <v>146</v>
      </c>
      <c r="AU171" s="218" t="s">
        <v>136</v>
      </c>
      <c r="AV171" s="11" t="s">
        <v>136</v>
      </c>
      <c r="AW171" s="11" t="s">
        <v>38</v>
      </c>
      <c r="AX171" s="11" t="s">
        <v>76</v>
      </c>
      <c r="AY171" s="218" t="s">
        <v>128</v>
      </c>
    </row>
    <row r="172" spans="2:65" s="11" customFormat="1">
      <c r="B172" s="207"/>
      <c r="C172" s="208"/>
      <c r="D172" s="204" t="s">
        <v>146</v>
      </c>
      <c r="E172" s="219" t="s">
        <v>23</v>
      </c>
      <c r="F172" s="220" t="s">
        <v>275</v>
      </c>
      <c r="G172" s="208"/>
      <c r="H172" s="221">
        <v>113.96</v>
      </c>
      <c r="I172" s="213"/>
      <c r="J172" s="208"/>
      <c r="K172" s="208"/>
      <c r="L172" s="214"/>
      <c r="M172" s="215"/>
      <c r="N172" s="216"/>
      <c r="O172" s="216"/>
      <c r="P172" s="216"/>
      <c r="Q172" s="216"/>
      <c r="R172" s="216"/>
      <c r="S172" s="216"/>
      <c r="T172" s="217"/>
      <c r="AT172" s="218" t="s">
        <v>146</v>
      </c>
      <c r="AU172" s="218" t="s">
        <v>136</v>
      </c>
      <c r="AV172" s="11" t="s">
        <v>136</v>
      </c>
      <c r="AW172" s="11" t="s">
        <v>38</v>
      </c>
      <c r="AX172" s="11" t="s">
        <v>76</v>
      </c>
      <c r="AY172" s="218" t="s">
        <v>128</v>
      </c>
    </row>
    <row r="173" spans="2:65" s="11" customFormat="1">
      <c r="B173" s="207"/>
      <c r="C173" s="208"/>
      <c r="D173" s="204" t="s">
        <v>146</v>
      </c>
      <c r="E173" s="219" t="s">
        <v>23</v>
      </c>
      <c r="F173" s="220" t="s">
        <v>276</v>
      </c>
      <c r="G173" s="208"/>
      <c r="H173" s="221">
        <v>324.3</v>
      </c>
      <c r="I173" s="213"/>
      <c r="J173" s="208"/>
      <c r="K173" s="208"/>
      <c r="L173" s="214"/>
      <c r="M173" s="215"/>
      <c r="N173" s="216"/>
      <c r="O173" s="216"/>
      <c r="P173" s="216"/>
      <c r="Q173" s="216"/>
      <c r="R173" s="216"/>
      <c r="S173" s="216"/>
      <c r="T173" s="217"/>
      <c r="AT173" s="218" t="s">
        <v>146</v>
      </c>
      <c r="AU173" s="218" t="s">
        <v>136</v>
      </c>
      <c r="AV173" s="11" t="s">
        <v>136</v>
      </c>
      <c r="AW173" s="11" t="s">
        <v>38</v>
      </c>
      <c r="AX173" s="11" t="s">
        <v>76</v>
      </c>
      <c r="AY173" s="218" t="s">
        <v>128</v>
      </c>
    </row>
    <row r="174" spans="2:65" s="13" customFormat="1">
      <c r="B174" s="237"/>
      <c r="C174" s="238"/>
      <c r="D174" s="204" t="s">
        <v>146</v>
      </c>
      <c r="E174" s="239" t="s">
        <v>23</v>
      </c>
      <c r="F174" s="240" t="s">
        <v>277</v>
      </c>
      <c r="G174" s="238"/>
      <c r="H174" s="241">
        <v>475.88299999999998</v>
      </c>
      <c r="I174" s="242"/>
      <c r="J174" s="238"/>
      <c r="K174" s="238"/>
      <c r="L174" s="243"/>
      <c r="M174" s="244"/>
      <c r="N174" s="245"/>
      <c r="O174" s="245"/>
      <c r="P174" s="245"/>
      <c r="Q174" s="245"/>
      <c r="R174" s="245"/>
      <c r="S174" s="245"/>
      <c r="T174" s="246"/>
      <c r="AT174" s="247" t="s">
        <v>146</v>
      </c>
      <c r="AU174" s="247" t="s">
        <v>136</v>
      </c>
      <c r="AV174" s="13" t="s">
        <v>148</v>
      </c>
      <c r="AW174" s="13" t="s">
        <v>38</v>
      </c>
      <c r="AX174" s="13" t="s">
        <v>76</v>
      </c>
      <c r="AY174" s="247" t="s">
        <v>128</v>
      </c>
    </row>
    <row r="175" spans="2:65" s="12" customFormat="1">
      <c r="B175" s="222"/>
      <c r="C175" s="223"/>
      <c r="D175" s="209" t="s">
        <v>146</v>
      </c>
      <c r="E175" s="224" t="s">
        <v>23</v>
      </c>
      <c r="F175" s="225" t="s">
        <v>179</v>
      </c>
      <c r="G175" s="223"/>
      <c r="H175" s="226">
        <v>577.57799999999997</v>
      </c>
      <c r="I175" s="227"/>
      <c r="J175" s="223"/>
      <c r="K175" s="223"/>
      <c r="L175" s="228"/>
      <c r="M175" s="229"/>
      <c r="N175" s="230"/>
      <c r="O175" s="230"/>
      <c r="P175" s="230"/>
      <c r="Q175" s="230"/>
      <c r="R175" s="230"/>
      <c r="S175" s="230"/>
      <c r="T175" s="231"/>
      <c r="AT175" s="232" t="s">
        <v>146</v>
      </c>
      <c r="AU175" s="232" t="s">
        <v>136</v>
      </c>
      <c r="AV175" s="12" t="s">
        <v>135</v>
      </c>
      <c r="AW175" s="12" t="s">
        <v>38</v>
      </c>
      <c r="AX175" s="12" t="s">
        <v>10</v>
      </c>
      <c r="AY175" s="232" t="s">
        <v>128</v>
      </c>
    </row>
    <row r="176" spans="2:65" s="1" customFormat="1" ht="22.5" customHeight="1">
      <c r="B176" s="40"/>
      <c r="C176" s="192" t="s">
        <v>278</v>
      </c>
      <c r="D176" s="192" t="s">
        <v>131</v>
      </c>
      <c r="E176" s="193" t="s">
        <v>279</v>
      </c>
      <c r="F176" s="194" t="s">
        <v>280</v>
      </c>
      <c r="G176" s="195" t="s">
        <v>141</v>
      </c>
      <c r="H176" s="196">
        <v>569.47799999999995</v>
      </c>
      <c r="I176" s="197"/>
      <c r="J176" s="198">
        <f>ROUND(I176*H176,0)</f>
        <v>0</v>
      </c>
      <c r="K176" s="194" t="s">
        <v>142</v>
      </c>
      <c r="L176" s="60"/>
      <c r="M176" s="199" t="s">
        <v>23</v>
      </c>
      <c r="N176" s="200" t="s">
        <v>50</v>
      </c>
      <c r="O176" s="41"/>
      <c r="P176" s="201">
        <f>O176*H176</f>
        <v>0</v>
      </c>
      <c r="Q176" s="201">
        <v>0</v>
      </c>
      <c r="R176" s="201">
        <f>Q176*H176</f>
        <v>0</v>
      </c>
      <c r="S176" s="201">
        <v>0</v>
      </c>
      <c r="T176" s="202">
        <f>S176*H176</f>
        <v>0</v>
      </c>
      <c r="AR176" s="23" t="s">
        <v>226</v>
      </c>
      <c r="AT176" s="23" t="s">
        <v>131</v>
      </c>
      <c r="AU176" s="23" t="s">
        <v>136</v>
      </c>
      <c r="AY176" s="23" t="s">
        <v>128</v>
      </c>
      <c r="BE176" s="203">
        <f>IF(N176="základní",J176,0)</f>
        <v>0</v>
      </c>
      <c r="BF176" s="203">
        <f>IF(N176="snížená",J176,0)</f>
        <v>0</v>
      </c>
      <c r="BG176" s="203">
        <f>IF(N176="zákl. přenesená",J176,0)</f>
        <v>0</v>
      </c>
      <c r="BH176" s="203">
        <f>IF(N176="sníž. přenesená",J176,0)</f>
        <v>0</v>
      </c>
      <c r="BI176" s="203">
        <f>IF(N176="nulová",J176,0)</f>
        <v>0</v>
      </c>
      <c r="BJ176" s="23" t="s">
        <v>137</v>
      </c>
      <c r="BK176" s="203">
        <f>ROUND(I176*H176,0)</f>
        <v>0</v>
      </c>
      <c r="BL176" s="23" t="s">
        <v>226</v>
      </c>
      <c r="BM176" s="23" t="s">
        <v>281</v>
      </c>
    </row>
    <row r="177" spans="2:65" s="1" customFormat="1" ht="31.5" customHeight="1">
      <c r="B177" s="40"/>
      <c r="C177" s="192" t="s">
        <v>282</v>
      </c>
      <c r="D177" s="192" t="s">
        <v>131</v>
      </c>
      <c r="E177" s="193" t="s">
        <v>283</v>
      </c>
      <c r="F177" s="194" t="s">
        <v>284</v>
      </c>
      <c r="G177" s="195" t="s">
        <v>193</v>
      </c>
      <c r="H177" s="196">
        <v>150</v>
      </c>
      <c r="I177" s="197"/>
      <c r="J177" s="198">
        <f>ROUND(I177*H177,0)</f>
        <v>0</v>
      </c>
      <c r="K177" s="194" t="s">
        <v>142</v>
      </c>
      <c r="L177" s="60"/>
      <c r="M177" s="199" t="s">
        <v>23</v>
      </c>
      <c r="N177" s="200" t="s">
        <v>50</v>
      </c>
      <c r="O177" s="41"/>
      <c r="P177" s="201">
        <f>O177*H177</f>
        <v>0</v>
      </c>
      <c r="Q177" s="201">
        <v>4.0000000000000003E-5</v>
      </c>
      <c r="R177" s="201">
        <f>Q177*H177</f>
        <v>6.0000000000000001E-3</v>
      </c>
      <c r="S177" s="201">
        <v>0</v>
      </c>
      <c r="T177" s="202">
        <f>S177*H177</f>
        <v>0</v>
      </c>
      <c r="AR177" s="23" t="s">
        <v>226</v>
      </c>
      <c r="AT177" s="23" t="s">
        <v>131</v>
      </c>
      <c r="AU177" s="23" t="s">
        <v>136</v>
      </c>
      <c r="AY177" s="23" t="s">
        <v>128</v>
      </c>
      <c r="BE177" s="203">
        <f>IF(N177="základní",J177,0)</f>
        <v>0</v>
      </c>
      <c r="BF177" s="203">
        <f>IF(N177="snížená",J177,0)</f>
        <v>0</v>
      </c>
      <c r="BG177" s="203">
        <f>IF(N177="zákl. přenesená",J177,0)</f>
        <v>0</v>
      </c>
      <c r="BH177" s="203">
        <f>IF(N177="sníž. přenesená",J177,0)</f>
        <v>0</v>
      </c>
      <c r="BI177" s="203">
        <f>IF(N177="nulová",J177,0)</f>
        <v>0</v>
      </c>
      <c r="BJ177" s="23" t="s">
        <v>137</v>
      </c>
      <c r="BK177" s="203">
        <f>ROUND(I177*H177,0)</f>
        <v>0</v>
      </c>
      <c r="BL177" s="23" t="s">
        <v>226</v>
      </c>
      <c r="BM177" s="23" t="s">
        <v>285</v>
      </c>
    </row>
    <row r="178" spans="2:65" s="1" customFormat="1" ht="40.5">
      <c r="B178" s="40"/>
      <c r="C178" s="62"/>
      <c r="D178" s="209" t="s">
        <v>144</v>
      </c>
      <c r="E178" s="62"/>
      <c r="F178" s="233" t="s">
        <v>286</v>
      </c>
      <c r="G178" s="62"/>
      <c r="H178" s="62"/>
      <c r="I178" s="162"/>
      <c r="J178" s="62"/>
      <c r="K178" s="62"/>
      <c r="L178" s="60"/>
      <c r="M178" s="206"/>
      <c r="N178" s="41"/>
      <c r="O178" s="41"/>
      <c r="P178" s="41"/>
      <c r="Q178" s="41"/>
      <c r="R178" s="41"/>
      <c r="S178" s="41"/>
      <c r="T178" s="77"/>
      <c r="AT178" s="23" t="s">
        <v>144</v>
      </c>
      <c r="AU178" s="23" t="s">
        <v>136</v>
      </c>
    </row>
    <row r="179" spans="2:65" s="1" customFormat="1" ht="22.5" customHeight="1">
      <c r="B179" s="40"/>
      <c r="C179" s="248" t="s">
        <v>287</v>
      </c>
      <c r="D179" s="248" t="s">
        <v>288</v>
      </c>
      <c r="E179" s="249" t="s">
        <v>289</v>
      </c>
      <c r="F179" s="250" t="s">
        <v>290</v>
      </c>
      <c r="G179" s="251" t="s">
        <v>193</v>
      </c>
      <c r="H179" s="252">
        <v>157.5</v>
      </c>
      <c r="I179" s="253"/>
      <c r="J179" s="254">
        <f>ROUND(I179*H179,0)</f>
        <v>0</v>
      </c>
      <c r="K179" s="250" t="s">
        <v>142</v>
      </c>
      <c r="L179" s="255"/>
      <c r="M179" s="256" t="s">
        <v>23</v>
      </c>
      <c r="N179" s="257" t="s">
        <v>50</v>
      </c>
      <c r="O179" s="41"/>
      <c r="P179" s="201">
        <f>O179*H179</f>
        <v>0</v>
      </c>
      <c r="Q179" s="201">
        <v>3.0000000000000001E-5</v>
      </c>
      <c r="R179" s="201">
        <f>Q179*H179</f>
        <v>4.725E-3</v>
      </c>
      <c r="S179" s="201">
        <v>0</v>
      </c>
      <c r="T179" s="202">
        <f>S179*H179</f>
        <v>0</v>
      </c>
      <c r="AR179" s="23" t="s">
        <v>291</v>
      </c>
      <c r="AT179" s="23" t="s">
        <v>288</v>
      </c>
      <c r="AU179" s="23" t="s">
        <v>136</v>
      </c>
      <c r="AY179" s="23" t="s">
        <v>128</v>
      </c>
      <c r="BE179" s="203">
        <f>IF(N179="základní",J179,0)</f>
        <v>0</v>
      </c>
      <c r="BF179" s="203">
        <f>IF(N179="snížená",J179,0)</f>
        <v>0</v>
      </c>
      <c r="BG179" s="203">
        <f>IF(N179="zákl. přenesená",J179,0)</f>
        <v>0</v>
      </c>
      <c r="BH179" s="203">
        <f>IF(N179="sníž. přenesená",J179,0)</f>
        <v>0</v>
      </c>
      <c r="BI179" s="203">
        <f>IF(N179="nulová",J179,0)</f>
        <v>0</v>
      </c>
      <c r="BJ179" s="23" t="s">
        <v>137</v>
      </c>
      <c r="BK179" s="203">
        <f>ROUND(I179*H179,0)</f>
        <v>0</v>
      </c>
      <c r="BL179" s="23" t="s">
        <v>226</v>
      </c>
      <c r="BM179" s="23" t="s">
        <v>292</v>
      </c>
    </row>
    <row r="180" spans="2:65" s="11" customFormat="1">
      <c r="B180" s="207"/>
      <c r="C180" s="208"/>
      <c r="D180" s="209" t="s">
        <v>146</v>
      </c>
      <c r="E180" s="208"/>
      <c r="F180" s="211" t="s">
        <v>293</v>
      </c>
      <c r="G180" s="208"/>
      <c r="H180" s="212">
        <v>157.5</v>
      </c>
      <c r="I180" s="213"/>
      <c r="J180" s="208"/>
      <c r="K180" s="208"/>
      <c r="L180" s="214"/>
      <c r="M180" s="215"/>
      <c r="N180" s="216"/>
      <c r="O180" s="216"/>
      <c r="P180" s="216"/>
      <c r="Q180" s="216"/>
      <c r="R180" s="216"/>
      <c r="S180" s="216"/>
      <c r="T180" s="217"/>
      <c r="AT180" s="218" t="s">
        <v>146</v>
      </c>
      <c r="AU180" s="218" t="s">
        <v>136</v>
      </c>
      <c r="AV180" s="11" t="s">
        <v>136</v>
      </c>
      <c r="AW180" s="11" t="s">
        <v>6</v>
      </c>
      <c r="AX180" s="11" t="s">
        <v>10</v>
      </c>
      <c r="AY180" s="218" t="s">
        <v>128</v>
      </c>
    </row>
    <row r="181" spans="2:65" s="1" customFormat="1" ht="31.5" customHeight="1">
      <c r="B181" s="40"/>
      <c r="C181" s="192" t="s">
        <v>294</v>
      </c>
      <c r="D181" s="192" t="s">
        <v>131</v>
      </c>
      <c r="E181" s="193" t="s">
        <v>295</v>
      </c>
      <c r="F181" s="194" t="s">
        <v>296</v>
      </c>
      <c r="G181" s="195" t="s">
        <v>193</v>
      </c>
      <c r="H181" s="196">
        <v>50</v>
      </c>
      <c r="I181" s="197"/>
      <c r="J181" s="198">
        <f>ROUND(I181*H181,0)</f>
        <v>0</v>
      </c>
      <c r="K181" s="194" t="s">
        <v>142</v>
      </c>
      <c r="L181" s="60"/>
      <c r="M181" s="199" t="s">
        <v>23</v>
      </c>
      <c r="N181" s="200" t="s">
        <v>50</v>
      </c>
      <c r="O181" s="41"/>
      <c r="P181" s="201">
        <f>O181*H181</f>
        <v>0</v>
      </c>
      <c r="Q181" s="201">
        <v>8.0000000000000007E-5</v>
      </c>
      <c r="R181" s="201">
        <f>Q181*H181</f>
        <v>4.0000000000000001E-3</v>
      </c>
      <c r="S181" s="201">
        <v>0</v>
      </c>
      <c r="T181" s="202">
        <f>S181*H181</f>
        <v>0</v>
      </c>
      <c r="AR181" s="23" t="s">
        <v>226</v>
      </c>
      <c r="AT181" s="23" t="s">
        <v>131</v>
      </c>
      <c r="AU181" s="23" t="s">
        <v>136</v>
      </c>
      <c r="AY181" s="23" t="s">
        <v>128</v>
      </c>
      <c r="BE181" s="203">
        <f>IF(N181="základní",J181,0)</f>
        <v>0</v>
      </c>
      <c r="BF181" s="203">
        <f>IF(N181="snížená",J181,0)</f>
        <v>0</v>
      </c>
      <c r="BG181" s="203">
        <f>IF(N181="zákl. přenesená",J181,0)</f>
        <v>0</v>
      </c>
      <c r="BH181" s="203">
        <f>IF(N181="sníž. přenesená",J181,0)</f>
        <v>0</v>
      </c>
      <c r="BI181" s="203">
        <f>IF(N181="nulová",J181,0)</f>
        <v>0</v>
      </c>
      <c r="BJ181" s="23" t="s">
        <v>137</v>
      </c>
      <c r="BK181" s="203">
        <f>ROUND(I181*H181,0)</f>
        <v>0</v>
      </c>
      <c r="BL181" s="23" t="s">
        <v>226</v>
      </c>
      <c r="BM181" s="23" t="s">
        <v>297</v>
      </c>
    </row>
    <row r="182" spans="2:65" s="1" customFormat="1" ht="40.5">
      <c r="B182" s="40"/>
      <c r="C182" s="62"/>
      <c r="D182" s="209" t="s">
        <v>144</v>
      </c>
      <c r="E182" s="62"/>
      <c r="F182" s="233" t="s">
        <v>286</v>
      </c>
      <c r="G182" s="62"/>
      <c r="H182" s="62"/>
      <c r="I182" s="162"/>
      <c r="J182" s="62"/>
      <c r="K182" s="62"/>
      <c r="L182" s="60"/>
      <c r="M182" s="206"/>
      <c r="N182" s="41"/>
      <c r="O182" s="41"/>
      <c r="P182" s="41"/>
      <c r="Q182" s="41"/>
      <c r="R182" s="41"/>
      <c r="S182" s="41"/>
      <c r="T182" s="77"/>
      <c r="AT182" s="23" t="s">
        <v>144</v>
      </c>
      <c r="AU182" s="23" t="s">
        <v>136</v>
      </c>
    </row>
    <row r="183" spans="2:65" s="1" customFormat="1" ht="22.5" customHeight="1">
      <c r="B183" s="40"/>
      <c r="C183" s="248" t="s">
        <v>298</v>
      </c>
      <c r="D183" s="248" t="s">
        <v>288</v>
      </c>
      <c r="E183" s="249" t="s">
        <v>289</v>
      </c>
      <c r="F183" s="250" t="s">
        <v>290</v>
      </c>
      <c r="G183" s="251" t="s">
        <v>193</v>
      </c>
      <c r="H183" s="252">
        <v>52.5</v>
      </c>
      <c r="I183" s="253"/>
      <c r="J183" s="254">
        <f>ROUND(I183*H183,0)</f>
        <v>0</v>
      </c>
      <c r="K183" s="250" t="s">
        <v>142</v>
      </c>
      <c r="L183" s="255"/>
      <c r="M183" s="256" t="s">
        <v>23</v>
      </c>
      <c r="N183" s="257" t="s">
        <v>50</v>
      </c>
      <c r="O183" s="41"/>
      <c r="P183" s="201">
        <f>O183*H183</f>
        <v>0</v>
      </c>
      <c r="Q183" s="201">
        <v>3.0000000000000001E-5</v>
      </c>
      <c r="R183" s="201">
        <f>Q183*H183</f>
        <v>1.575E-3</v>
      </c>
      <c r="S183" s="201">
        <v>0</v>
      </c>
      <c r="T183" s="202">
        <f>S183*H183</f>
        <v>0</v>
      </c>
      <c r="AR183" s="23" t="s">
        <v>291</v>
      </c>
      <c r="AT183" s="23" t="s">
        <v>288</v>
      </c>
      <c r="AU183" s="23" t="s">
        <v>136</v>
      </c>
      <c r="AY183" s="23" t="s">
        <v>128</v>
      </c>
      <c r="BE183" s="203">
        <f>IF(N183="základní",J183,0)</f>
        <v>0</v>
      </c>
      <c r="BF183" s="203">
        <f>IF(N183="snížená",J183,0)</f>
        <v>0</v>
      </c>
      <c r="BG183" s="203">
        <f>IF(N183="zákl. přenesená",J183,0)</f>
        <v>0</v>
      </c>
      <c r="BH183" s="203">
        <f>IF(N183="sníž. přenesená",J183,0)</f>
        <v>0</v>
      </c>
      <c r="BI183" s="203">
        <f>IF(N183="nulová",J183,0)</f>
        <v>0</v>
      </c>
      <c r="BJ183" s="23" t="s">
        <v>137</v>
      </c>
      <c r="BK183" s="203">
        <f>ROUND(I183*H183,0)</f>
        <v>0</v>
      </c>
      <c r="BL183" s="23" t="s">
        <v>226</v>
      </c>
      <c r="BM183" s="23" t="s">
        <v>299</v>
      </c>
    </row>
    <row r="184" spans="2:65" s="11" customFormat="1">
      <c r="B184" s="207"/>
      <c r="C184" s="208"/>
      <c r="D184" s="209" t="s">
        <v>146</v>
      </c>
      <c r="E184" s="208"/>
      <c r="F184" s="211" t="s">
        <v>300</v>
      </c>
      <c r="G184" s="208"/>
      <c r="H184" s="212">
        <v>52.5</v>
      </c>
      <c r="I184" s="213"/>
      <c r="J184" s="208"/>
      <c r="K184" s="208"/>
      <c r="L184" s="214"/>
      <c r="M184" s="215"/>
      <c r="N184" s="216"/>
      <c r="O184" s="216"/>
      <c r="P184" s="216"/>
      <c r="Q184" s="216"/>
      <c r="R184" s="216"/>
      <c r="S184" s="216"/>
      <c r="T184" s="217"/>
      <c r="AT184" s="218" t="s">
        <v>146</v>
      </c>
      <c r="AU184" s="218" t="s">
        <v>136</v>
      </c>
      <c r="AV184" s="11" t="s">
        <v>136</v>
      </c>
      <c r="AW184" s="11" t="s">
        <v>6</v>
      </c>
      <c r="AX184" s="11" t="s">
        <v>10</v>
      </c>
      <c r="AY184" s="218" t="s">
        <v>128</v>
      </c>
    </row>
    <row r="185" spans="2:65" s="1" customFormat="1" ht="31.5" customHeight="1">
      <c r="B185" s="40"/>
      <c r="C185" s="192" t="s">
        <v>301</v>
      </c>
      <c r="D185" s="192" t="s">
        <v>131</v>
      </c>
      <c r="E185" s="193" t="s">
        <v>302</v>
      </c>
      <c r="F185" s="194" t="s">
        <v>303</v>
      </c>
      <c r="G185" s="195" t="s">
        <v>141</v>
      </c>
      <c r="H185" s="196">
        <v>24.37</v>
      </c>
      <c r="I185" s="197"/>
      <c r="J185" s="198">
        <f>ROUND(I185*H185,0)</f>
        <v>0</v>
      </c>
      <c r="K185" s="194" t="s">
        <v>142</v>
      </c>
      <c r="L185" s="60"/>
      <c r="M185" s="199" t="s">
        <v>23</v>
      </c>
      <c r="N185" s="200" t="s">
        <v>50</v>
      </c>
      <c r="O185" s="41"/>
      <c r="P185" s="201">
        <f>O185*H185</f>
        <v>0</v>
      </c>
      <c r="Q185" s="201">
        <v>4.4999999999999997E-3</v>
      </c>
      <c r="R185" s="201">
        <f>Q185*H185</f>
        <v>0.109665</v>
      </c>
      <c r="S185" s="201">
        <v>0</v>
      </c>
      <c r="T185" s="202">
        <f>S185*H185</f>
        <v>0</v>
      </c>
      <c r="AR185" s="23" t="s">
        <v>226</v>
      </c>
      <c r="AT185" s="23" t="s">
        <v>131</v>
      </c>
      <c r="AU185" s="23" t="s">
        <v>136</v>
      </c>
      <c r="AY185" s="23" t="s">
        <v>128</v>
      </c>
      <c r="BE185" s="203">
        <f>IF(N185="základní",J185,0)</f>
        <v>0</v>
      </c>
      <c r="BF185" s="203">
        <f>IF(N185="snížená",J185,0)</f>
        <v>0</v>
      </c>
      <c r="BG185" s="203">
        <f>IF(N185="zákl. přenesená",J185,0)</f>
        <v>0</v>
      </c>
      <c r="BH185" s="203">
        <f>IF(N185="sníž. přenesená",J185,0)</f>
        <v>0</v>
      </c>
      <c r="BI185" s="203">
        <f>IF(N185="nulová",J185,0)</f>
        <v>0</v>
      </c>
      <c r="BJ185" s="23" t="s">
        <v>137</v>
      </c>
      <c r="BK185" s="203">
        <f>ROUND(I185*H185,0)</f>
        <v>0</v>
      </c>
      <c r="BL185" s="23" t="s">
        <v>226</v>
      </c>
      <c r="BM185" s="23" t="s">
        <v>304</v>
      </c>
    </row>
    <row r="186" spans="2:65" s="11" customFormat="1">
      <c r="B186" s="207"/>
      <c r="C186" s="208"/>
      <c r="D186" s="204" t="s">
        <v>146</v>
      </c>
      <c r="E186" s="219" t="s">
        <v>23</v>
      </c>
      <c r="F186" s="220" t="s">
        <v>305</v>
      </c>
      <c r="G186" s="208"/>
      <c r="H186" s="221">
        <v>2.3199999999999998</v>
      </c>
      <c r="I186" s="213"/>
      <c r="J186" s="208"/>
      <c r="K186" s="208"/>
      <c r="L186" s="214"/>
      <c r="M186" s="215"/>
      <c r="N186" s="216"/>
      <c r="O186" s="216"/>
      <c r="P186" s="216"/>
      <c r="Q186" s="216"/>
      <c r="R186" s="216"/>
      <c r="S186" s="216"/>
      <c r="T186" s="217"/>
      <c r="AT186" s="218" t="s">
        <v>146</v>
      </c>
      <c r="AU186" s="218" t="s">
        <v>136</v>
      </c>
      <c r="AV186" s="11" t="s">
        <v>136</v>
      </c>
      <c r="AW186" s="11" t="s">
        <v>38</v>
      </c>
      <c r="AX186" s="11" t="s">
        <v>76</v>
      </c>
      <c r="AY186" s="218" t="s">
        <v>128</v>
      </c>
    </row>
    <row r="187" spans="2:65" s="11" customFormat="1">
      <c r="B187" s="207"/>
      <c r="C187" s="208"/>
      <c r="D187" s="204" t="s">
        <v>146</v>
      </c>
      <c r="E187" s="219" t="s">
        <v>23</v>
      </c>
      <c r="F187" s="220" t="s">
        <v>306</v>
      </c>
      <c r="G187" s="208"/>
      <c r="H187" s="221">
        <v>3.84</v>
      </c>
      <c r="I187" s="213"/>
      <c r="J187" s="208"/>
      <c r="K187" s="208"/>
      <c r="L187" s="214"/>
      <c r="M187" s="215"/>
      <c r="N187" s="216"/>
      <c r="O187" s="216"/>
      <c r="P187" s="216"/>
      <c r="Q187" s="216"/>
      <c r="R187" s="216"/>
      <c r="S187" s="216"/>
      <c r="T187" s="217"/>
      <c r="AT187" s="218" t="s">
        <v>146</v>
      </c>
      <c r="AU187" s="218" t="s">
        <v>136</v>
      </c>
      <c r="AV187" s="11" t="s">
        <v>136</v>
      </c>
      <c r="AW187" s="11" t="s">
        <v>38</v>
      </c>
      <c r="AX187" s="11" t="s">
        <v>76</v>
      </c>
      <c r="AY187" s="218" t="s">
        <v>128</v>
      </c>
    </row>
    <row r="188" spans="2:65" s="11" customFormat="1">
      <c r="B188" s="207"/>
      <c r="C188" s="208"/>
      <c r="D188" s="204" t="s">
        <v>146</v>
      </c>
      <c r="E188" s="219" t="s">
        <v>23</v>
      </c>
      <c r="F188" s="220" t="s">
        <v>307</v>
      </c>
      <c r="G188" s="208"/>
      <c r="H188" s="221">
        <v>4.8</v>
      </c>
      <c r="I188" s="213"/>
      <c r="J188" s="208"/>
      <c r="K188" s="208"/>
      <c r="L188" s="214"/>
      <c r="M188" s="215"/>
      <c r="N188" s="216"/>
      <c r="O188" s="216"/>
      <c r="P188" s="216"/>
      <c r="Q188" s="216"/>
      <c r="R188" s="216"/>
      <c r="S188" s="216"/>
      <c r="T188" s="217"/>
      <c r="AT188" s="218" t="s">
        <v>146</v>
      </c>
      <c r="AU188" s="218" t="s">
        <v>136</v>
      </c>
      <c r="AV188" s="11" t="s">
        <v>136</v>
      </c>
      <c r="AW188" s="11" t="s">
        <v>38</v>
      </c>
      <c r="AX188" s="11" t="s">
        <v>76</v>
      </c>
      <c r="AY188" s="218" t="s">
        <v>128</v>
      </c>
    </row>
    <row r="189" spans="2:65" s="11" customFormat="1">
      <c r="B189" s="207"/>
      <c r="C189" s="208"/>
      <c r="D189" s="204" t="s">
        <v>146</v>
      </c>
      <c r="E189" s="219" t="s">
        <v>23</v>
      </c>
      <c r="F189" s="220" t="s">
        <v>308</v>
      </c>
      <c r="G189" s="208"/>
      <c r="H189" s="221">
        <v>1.8</v>
      </c>
      <c r="I189" s="213"/>
      <c r="J189" s="208"/>
      <c r="K189" s="208"/>
      <c r="L189" s="214"/>
      <c r="M189" s="215"/>
      <c r="N189" s="216"/>
      <c r="O189" s="216"/>
      <c r="P189" s="216"/>
      <c r="Q189" s="216"/>
      <c r="R189" s="216"/>
      <c r="S189" s="216"/>
      <c r="T189" s="217"/>
      <c r="AT189" s="218" t="s">
        <v>146</v>
      </c>
      <c r="AU189" s="218" t="s">
        <v>136</v>
      </c>
      <c r="AV189" s="11" t="s">
        <v>136</v>
      </c>
      <c r="AW189" s="11" t="s">
        <v>38</v>
      </c>
      <c r="AX189" s="11" t="s">
        <v>76</v>
      </c>
      <c r="AY189" s="218" t="s">
        <v>128</v>
      </c>
    </row>
    <row r="190" spans="2:65" s="11" customFormat="1">
      <c r="B190" s="207"/>
      <c r="C190" s="208"/>
      <c r="D190" s="204" t="s">
        <v>146</v>
      </c>
      <c r="E190" s="219" t="s">
        <v>23</v>
      </c>
      <c r="F190" s="220" t="s">
        <v>309</v>
      </c>
      <c r="G190" s="208"/>
      <c r="H190" s="221">
        <v>0.81</v>
      </c>
      <c r="I190" s="213"/>
      <c r="J190" s="208"/>
      <c r="K190" s="208"/>
      <c r="L190" s="214"/>
      <c r="M190" s="215"/>
      <c r="N190" s="216"/>
      <c r="O190" s="216"/>
      <c r="P190" s="216"/>
      <c r="Q190" s="216"/>
      <c r="R190" s="216"/>
      <c r="S190" s="216"/>
      <c r="T190" s="217"/>
      <c r="AT190" s="218" t="s">
        <v>146</v>
      </c>
      <c r="AU190" s="218" t="s">
        <v>136</v>
      </c>
      <c r="AV190" s="11" t="s">
        <v>136</v>
      </c>
      <c r="AW190" s="11" t="s">
        <v>38</v>
      </c>
      <c r="AX190" s="11" t="s">
        <v>76</v>
      </c>
      <c r="AY190" s="218" t="s">
        <v>128</v>
      </c>
    </row>
    <row r="191" spans="2:65" s="11" customFormat="1">
      <c r="B191" s="207"/>
      <c r="C191" s="208"/>
      <c r="D191" s="204" t="s">
        <v>146</v>
      </c>
      <c r="E191" s="219" t="s">
        <v>23</v>
      </c>
      <c r="F191" s="220" t="s">
        <v>310</v>
      </c>
      <c r="G191" s="208"/>
      <c r="H191" s="221">
        <v>10.8</v>
      </c>
      <c r="I191" s="213"/>
      <c r="J191" s="208"/>
      <c r="K191" s="208"/>
      <c r="L191" s="214"/>
      <c r="M191" s="215"/>
      <c r="N191" s="216"/>
      <c r="O191" s="216"/>
      <c r="P191" s="216"/>
      <c r="Q191" s="216"/>
      <c r="R191" s="216"/>
      <c r="S191" s="216"/>
      <c r="T191" s="217"/>
      <c r="AT191" s="218" t="s">
        <v>146</v>
      </c>
      <c r="AU191" s="218" t="s">
        <v>136</v>
      </c>
      <c r="AV191" s="11" t="s">
        <v>136</v>
      </c>
      <c r="AW191" s="11" t="s">
        <v>38</v>
      </c>
      <c r="AX191" s="11" t="s">
        <v>76</v>
      </c>
      <c r="AY191" s="218" t="s">
        <v>128</v>
      </c>
    </row>
    <row r="192" spans="2:65" s="12" customFormat="1">
      <c r="B192" s="222"/>
      <c r="C192" s="223"/>
      <c r="D192" s="209" t="s">
        <v>146</v>
      </c>
      <c r="E192" s="224" t="s">
        <v>23</v>
      </c>
      <c r="F192" s="225" t="s">
        <v>311</v>
      </c>
      <c r="G192" s="223"/>
      <c r="H192" s="226">
        <v>24.37</v>
      </c>
      <c r="I192" s="227"/>
      <c r="J192" s="223"/>
      <c r="K192" s="223"/>
      <c r="L192" s="228"/>
      <c r="M192" s="229"/>
      <c r="N192" s="230"/>
      <c r="O192" s="230"/>
      <c r="P192" s="230"/>
      <c r="Q192" s="230"/>
      <c r="R192" s="230"/>
      <c r="S192" s="230"/>
      <c r="T192" s="231"/>
      <c r="AT192" s="232" t="s">
        <v>146</v>
      </c>
      <c r="AU192" s="232" t="s">
        <v>136</v>
      </c>
      <c r="AV192" s="12" t="s">
        <v>135</v>
      </c>
      <c r="AW192" s="12" t="s">
        <v>38</v>
      </c>
      <c r="AX192" s="12" t="s">
        <v>10</v>
      </c>
      <c r="AY192" s="232" t="s">
        <v>128</v>
      </c>
    </row>
    <row r="193" spans="2:65" s="1" customFormat="1" ht="31.5" customHeight="1">
      <c r="B193" s="40"/>
      <c r="C193" s="192" t="s">
        <v>312</v>
      </c>
      <c r="D193" s="192" t="s">
        <v>131</v>
      </c>
      <c r="E193" s="193" t="s">
        <v>313</v>
      </c>
      <c r="F193" s="194" t="s">
        <v>314</v>
      </c>
      <c r="G193" s="195" t="s">
        <v>141</v>
      </c>
      <c r="H193" s="196">
        <v>577.57799999999997</v>
      </c>
      <c r="I193" s="197"/>
      <c r="J193" s="198">
        <f>ROUND(I193*H193,0)</f>
        <v>0</v>
      </c>
      <c r="K193" s="194" t="s">
        <v>142</v>
      </c>
      <c r="L193" s="60"/>
      <c r="M193" s="199" t="s">
        <v>23</v>
      </c>
      <c r="N193" s="200" t="s">
        <v>50</v>
      </c>
      <c r="O193" s="41"/>
      <c r="P193" s="201">
        <f>O193*H193</f>
        <v>0</v>
      </c>
      <c r="Q193" s="201">
        <v>2.0000000000000001E-4</v>
      </c>
      <c r="R193" s="201">
        <f>Q193*H193</f>
        <v>0.1155156</v>
      </c>
      <c r="S193" s="201">
        <v>0</v>
      </c>
      <c r="T193" s="202">
        <f>S193*H193</f>
        <v>0</v>
      </c>
      <c r="AR193" s="23" t="s">
        <v>226</v>
      </c>
      <c r="AT193" s="23" t="s">
        <v>131</v>
      </c>
      <c r="AU193" s="23" t="s">
        <v>136</v>
      </c>
      <c r="AY193" s="23" t="s">
        <v>128</v>
      </c>
      <c r="BE193" s="203">
        <f>IF(N193="základní",J193,0)</f>
        <v>0</v>
      </c>
      <c r="BF193" s="203">
        <f>IF(N193="snížená",J193,0)</f>
        <v>0</v>
      </c>
      <c r="BG193" s="203">
        <f>IF(N193="zákl. přenesená",J193,0)</f>
        <v>0</v>
      </c>
      <c r="BH193" s="203">
        <f>IF(N193="sníž. přenesená",J193,0)</f>
        <v>0</v>
      </c>
      <c r="BI193" s="203">
        <f>IF(N193="nulová",J193,0)</f>
        <v>0</v>
      </c>
      <c r="BJ193" s="23" t="s">
        <v>137</v>
      </c>
      <c r="BK193" s="203">
        <f>ROUND(I193*H193,0)</f>
        <v>0</v>
      </c>
      <c r="BL193" s="23" t="s">
        <v>226</v>
      </c>
      <c r="BM193" s="23" t="s">
        <v>315</v>
      </c>
    </row>
    <row r="194" spans="2:65" s="11" customFormat="1">
      <c r="B194" s="207"/>
      <c r="C194" s="208"/>
      <c r="D194" s="204" t="s">
        <v>146</v>
      </c>
      <c r="E194" s="219" t="s">
        <v>23</v>
      </c>
      <c r="F194" s="220" t="s">
        <v>271</v>
      </c>
      <c r="G194" s="208"/>
      <c r="H194" s="221">
        <v>34.015000000000001</v>
      </c>
      <c r="I194" s="213"/>
      <c r="J194" s="208"/>
      <c r="K194" s="208"/>
      <c r="L194" s="214"/>
      <c r="M194" s="215"/>
      <c r="N194" s="216"/>
      <c r="O194" s="216"/>
      <c r="P194" s="216"/>
      <c r="Q194" s="216"/>
      <c r="R194" s="216"/>
      <c r="S194" s="216"/>
      <c r="T194" s="217"/>
      <c r="AT194" s="218" t="s">
        <v>146</v>
      </c>
      <c r="AU194" s="218" t="s">
        <v>136</v>
      </c>
      <c r="AV194" s="11" t="s">
        <v>136</v>
      </c>
      <c r="AW194" s="11" t="s">
        <v>38</v>
      </c>
      <c r="AX194" s="11" t="s">
        <v>76</v>
      </c>
      <c r="AY194" s="218" t="s">
        <v>128</v>
      </c>
    </row>
    <row r="195" spans="2:65" s="11" customFormat="1">
      <c r="B195" s="207"/>
      <c r="C195" s="208"/>
      <c r="D195" s="204" t="s">
        <v>146</v>
      </c>
      <c r="E195" s="219" t="s">
        <v>23</v>
      </c>
      <c r="F195" s="220" t="s">
        <v>272</v>
      </c>
      <c r="G195" s="208"/>
      <c r="H195" s="221">
        <v>67.680000000000007</v>
      </c>
      <c r="I195" s="213"/>
      <c r="J195" s="208"/>
      <c r="K195" s="208"/>
      <c r="L195" s="214"/>
      <c r="M195" s="215"/>
      <c r="N195" s="216"/>
      <c r="O195" s="216"/>
      <c r="P195" s="216"/>
      <c r="Q195" s="216"/>
      <c r="R195" s="216"/>
      <c r="S195" s="216"/>
      <c r="T195" s="217"/>
      <c r="AT195" s="218" t="s">
        <v>146</v>
      </c>
      <c r="AU195" s="218" t="s">
        <v>136</v>
      </c>
      <c r="AV195" s="11" t="s">
        <v>136</v>
      </c>
      <c r="AW195" s="11" t="s">
        <v>38</v>
      </c>
      <c r="AX195" s="11" t="s">
        <v>76</v>
      </c>
      <c r="AY195" s="218" t="s">
        <v>128</v>
      </c>
    </row>
    <row r="196" spans="2:65" s="13" customFormat="1">
      <c r="B196" s="237"/>
      <c r="C196" s="238"/>
      <c r="D196" s="204" t="s">
        <v>146</v>
      </c>
      <c r="E196" s="239" t="s">
        <v>23</v>
      </c>
      <c r="F196" s="240" t="s">
        <v>273</v>
      </c>
      <c r="G196" s="238"/>
      <c r="H196" s="241">
        <v>101.69499999999999</v>
      </c>
      <c r="I196" s="242"/>
      <c r="J196" s="238"/>
      <c r="K196" s="238"/>
      <c r="L196" s="243"/>
      <c r="M196" s="244"/>
      <c r="N196" s="245"/>
      <c r="O196" s="245"/>
      <c r="P196" s="245"/>
      <c r="Q196" s="245"/>
      <c r="R196" s="245"/>
      <c r="S196" s="245"/>
      <c r="T196" s="246"/>
      <c r="AT196" s="247" t="s">
        <v>146</v>
      </c>
      <c r="AU196" s="247" t="s">
        <v>136</v>
      </c>
      <c r="AV196" s="13" t="s">
        <v>148</v>
      </c>
      <c r="AW196" s="13" t="s">
        <v>38</v>
      </c>
      <c r="AX196" s="13" t="s">
        <v>76</v>
      </c>
      <c r="AY196" s="247" t="s">
        <v>128</v>
      </c>
    </row>
    <row r="197" spans="2:65" s="11" customFormat="1">
      <c r="B197" s="207"/>
      <c r="C197" s="208"/>
      <c r="D197" s="204" t="s">
        <v>146</v>
      </c>
      <c r="E197" s="219" t="s">
        <v>23</v>
      </c>
      <c r="F197" s="220" t="s">
        <v>274</v>
      </c>
      <c r="G197" s="208"/>
      <c r="H197" s="221">
        <v>37.622999999999998</v>
      </c>
      <c r="I197" s="213"/>
      <c r="J197" s="208"/>
      <c r="K197" s="208"/>
      <c r="L197" s="214"/>
      <c r="M197" s="215"/>
      <c r="N197" s="216"/>
      <c r="O197" s="216"/>
      <c r="P197" s="216"/>
      <c r="Q197" s="216"/>
      <c r="R197" s="216"/>
      <c r="S197" s="216"/>
      <c r="T197" s="217"/>
      <c r="AT197" s="218" t="s">
        <v>146</v>
      </c>
      <c r="AU197" s="218" t="s">
        <v>136</v>
      </c>
      <c r="AV197" s="11" t="s">
        <v>136</v>
      </c>
      <c r="AW197" s="11" t="s">
        <v>38</v>
      </c>
      <c r="AX197" s="11" t="s">
        <v>76</v>
      </c>
      <c r="AY197" s="218" t="s">
        <v>128</v>
      </c>
    </row>
    <row r="198" spans="2:65" s="11" customFormat="1">
      <c r="B198" s="207"/>
      <c r="C198" s="208"/>
      <c r="D198" s="204" t="s">
        <v>146</v>
      </c>
      <c r="E198" s="219" t="s">
        <v>23</v>
      </c>
      <c r="F198" s="220" t="s">
        <v>275</v>
      </c>
      <c r="G198" s="208"/>
      <c r="H198" s="221">
        <v>113.96</v>
      </c>
      <c r="I198" s="213"/>
      <c r="J198" s="208"/>
      <c r="K198" s="208"/>
      <c r="L198" s="214"/>
      <c r="M198" s="215"/>
      <c r="N198" s="216"/>
      <c r="O198" s="216"/>
      <c r="P198" s="216"/>
      <c r="Q198" s="216"/>
      <c r="R198" s="216"/>
      <c r="S198" s="216"/>
      <c r="T198" s="217"/>
      <c r="AT198" s="218" t="s">
        <v>146</v>
      </c>
      <c r="AU198" s="218" t="s">
        <v>136</v>
      </c>
      <c r="AV198" s="11" t="s">
        <v>136</v>
      </c>
      <c r="AW198" s="11" t="s">
        <v>38</v>
      </c>
      <c r="AX198" s="11" t="s">
        <v>76</v>
      </c>
      <c r="AY198" s="218" t="s">
        <v>128</v>
      </c>
    </row>
    <row r="199" spans="2:65" s="11" customFormat="1">
      <c r="B199" s="207"/>
      <c r="C199" s="208"/>
      <c r="D199" s="204" t="s">
        <v>146</v>
      </c>
      <c r="E199" s="219" t="s">
        <v>23</v>
      </c>
      <c r="F199" s="220" t="s">
        <v>276</v>
      </c>
      <c r="G199" s="208"/>
      <c r="H199" s="221">
        <v>324.3</v>
      </c>
      <c r="I199" s="213"/>
      <c r="J199" s="208"/>
      <c r="K199" s="208"/>
      <c r="L199" s="214"/>
      <c r="M199" s="215"/>
      <c r="N199" s="216"/>
      <c r="O199" s="216"/>
      <c r="P199" s="216"/>
      <c r="Q199" s="216"/>
      <c r="R199" s="216"/>
      <c r="S199" s="216"/>
      <c r="T199" s="217"/>
      <c r="AT199" s="218" t="s">
        <v>146</v>
      </c>
      <c r="AU199" s="218" t="s">
        <v>136</v>
      </c>
      <c r="AV199" s="11" t="s">
        <v>136</v>
      </c>
      <c r="AW199" s="11" t="s">
        <v>38</v>
      </c>
      <c r="AX199" s="11" t="s">
        <v>76</v>
      </c>
      <c r="AY199" s="218" t="s">
        <v>128</v>
      </c>
    </row>
    <row r="200" spans="2:65" s="13" customFormat="1">
      <c r="B200" s="237"/>
      <c r="C200" s="238"/>
      <c r="D200" s="204" t="s">
        <v>146</v>
      </c>
      <c r="E200" s="239" t="s">
        <v>23</v>
      </c>
      <c r="F200" s="240" t="s">
        <v>277</v>
      </c>
      <c r="G200" s="238"/>
      <c r="H200" s="241">
        <v>475.88299999999998</v>
      </c>
      <c r="I200" s="242"/>
      <c r="J200" s="238"/>
      <c r="K200" s="238"/>
      <c r="L200" s="243"/>
      <c r="M200" s="244"/>
      <c r="N200" s="245"/>
      <c r="O200" s="245"/>
      <c r="P200" s="245"/>
      <c r="Q200" s="245"/>
      <c r="R200" s="245"/>
      <c r="S200" s="245"/>
      <c r="T200" s="246"/>
      <c r="AT200" s="247" t="s">
        <v>146</v>
      </c>
      <c r="AU200" s="247" t="s">
        <v>136</v>
      </c>
      <c r="AV200" s="13" t="s">
        <v>148</v>
      </c>
      <c r="AW200" s="13" t="s">
        <v>38</v>
      </c>
      <c r="AX200" s="13" t="s">
        <v>76</v>
      </c>
      <c r="AY200" s="247" t="s">
        <v>128</v>
      </c>
    </row>
    <row r="201" spans="2:65" s="12" customFormat="1">
      <c r="B201" s="222"/>
      <c r="C201" s="223"/>
      <c r="D201" s="209" t="s">
        <v>146</v>
      </c>
      <c r="E201" s="224" t="s">
        <v>23</v>
      </c>
      <c r="F201" s="225" t="s">
        <v>179</v>
      </c>
      <c r="G201" s="223"/>
      <c r="H201" s="226">
        <v>577.57799999999997</v>
      </c>
      <c r="I201" s="227"/>
      <c r="J201" s="223"/>
      <c r="K201" s="223"/>
      <c r="L201" s="228"/>
      <c r="M201" s="229"/>
      <c r="N201" s="230"/>
      <c r="O201" s="230"/>
      <c r="P201" s="230"/>
      <c r="Q201" s="230"/>
      <c r="R201" s="230"/>
      <c r="S201" s="230"/>
      <c r="T201" s="231"/>
      <c r="AT201" s="232" t="s">
        <v>146</v>
      </c>
      <c r="AU201" s="232" t="s">
        <v>136</v>
      </c>
      <c r="AV201" s="12" t="s">
        <v>135</v>
      </c>
      <c r="AW201" s="12" t="s">
        <v>38</v>
      </c>
      <c r="AX201" s="12" t="s">
        <v>10</v>
      </c>
      <c r="AY201" s="232" t="s">
        <v>128</v>
      </c>
    </row>
    <row r="202" spans="2:65" s="1" customFormat="1" ht="31.5" customHeight="1">
      <c r="B202" s="40"/>
      <c r="C202" s="192" t="s">
        <v>316</v>
      </c>
      <c r="D202" s="192" t="s">
        <v>131</v>
      </c>
      <c r="E202" s="193" t="s">
        <v>317</v>
      </c>
      <c r="F202" s="194" t="s">
        <v>318</v>
      </c>
      <c r="G202" s="195" t="s">
        <v>141</v>
      </c>
      <c r="H202" s="196">
        <v>138.75</v>
      </c>
      <c r="I202" s="197"/>
      <c r="J202" s="198">
        <f>ROUND(I202*H202,0)</f>
        <v>0</v>
      </c>
      <c r="K202" s="194" t="s">
        <v>142</v>
      </c>
      <c r="L202" s="60"/>
      <c r="M202" s="199" t="s">
        <v>23</v>
      </c>
      <c r="N202" s="200" t="s">
        <v>50</v>
      </c>
      <c r="O202" s="41"/>
      <c r="P202" s="201">
        <f>O202*H202</f>
        <v>0</v>
      </c>
      <c r="Q202" s="201">
        <v>2.5999999999999998E-4</v>
      </c>
      <c r="R202" s="201">
        <f>Q202*H202</f>
        <v>3.6074999999999996E-2</v>
      </c>
      <c r="S202" s="201">
        <v>0</v>
      </c>
      <c r="T202" s="202">
        <f>S202*H202</f>
        <v>0</v>
      </c>
      <c r="AR202" s="23" t="s">
        <v>226</v>
      </c>
      <c r="AT202" s="23" t="s">
        <v>131</v>
      </c>
      <c r="AU202" s="23" t="s">
        <v>136</v>
      </c>
      <c r="AY202" s="23" t="s">
        <v>128</v>
      </c>
      <c r="BE202" s="203">
        <f>IF(N202="základní",J202,0)</f>
        <v>0</v>
      </c>
      <c r="BF202" s="203">
        <f>IF(N202="snížená",J202,0)</f>
        <v>0</v>
      </c>
      <c r="BG202" s="203">
        <f>IF(N202="zákl. přenesená",J202,0)</f>
        <v>0</v>
      </c>
      <c r="BH202" s="203">
        <f>IF(N202="sníž. přenesená",J202,0)</f>
        <v>0</v>
      </c>
      <c r="BI202" s="203">
        <f>IF(N202="nulová",J202,0)</f>
        <v>0</v>
      </c>
      <c r="BJ202" s="23" t="s">
        <v>137</v>
      </c>
      <c r="BK202" s="203">
        <f>ROUND(I202*H202,0)</f>
        <v>0</v>
      </c>
      <c r="BL202" s="23" t="s">
        <v>226</v>
      </c>
      <c r="BM202" s="23" t="s">
        <v>319</v>
      </c>
    </row>
    <row r="203" spans="2:65" s="11" customFormat="1">
      <c r="B203" s="207"/>
      <c r="C203" s="208"/>
      <c r="D203" s="204" t="s">
        <v>146</v>
      </c>
      <c r="E203" s="219" t="s">
        <v>23</v>
      </c>
      <c r="F203" s="220" t="s">
        <v>320</v>
      </c>
      <c r="G203" s="208"/>
      <c r="H203" s="221">
        <v>34.799999999999997</v>
      </c>
      <c r="I203" s="213"/>
      <c r="J203" s="208"/>
      <c r="K203" s="208"/>
      <c r="L203" s="214"/>
      <c r="M203" s="215"/>
      <c r="N203" s="216"/>
      <c r="O203" s="216"/>
      <c r="P203" s="216"/>
      <c r="Q203" s="216"/>
      <c r="R203" s="216"/>
      <c r="S203" s="216"/>
      <c r="T203" s="217"/>
      <c r="AT203" s="218" t="s">
        <v>146</v>
      </c>
      <c r="AU203" s="218" t="s">
        <v>136</v>
      </c>
      <c r="AV203" s="11" t="s">
        <v>136</v>
      </c>
      <c r="AW203" s="11" t="s">
        <v>38</v>
      </c>
      <c r="AX203" s="11" t="s">
        <v>76</v>
      </c>
      <c r="AY203" s="218" t="s">
        <v>128</v>
      </c>
    </row>
    <row r="204" spans="2:65" s="11" customFormat="1">
      <c r="B204" s="207"/>
      <c r="C204" s="208"/>
      <c r="D204" s="204" t="s">
        <v>146</v>
      </c>
      <c r="E204" s="219" t="s">
        <v>23</v>
      </c>
      <c r="F204" s="220" t="s">
        <v>321</v>
      </c>
      <c r="G204" s="208"/>
      <c r="H204" s="221">
        <v>28.8</v>
      </c>
      <c r="I204" s="213"/>
      <c r="J204" s="208"/>
      <c r="K204" s="208"/>
      <c r="L204" s="214"/>
      <c r="M204" s="215"/>
      <c r="N204" s="216"/>
      <c r="O204" s="216"/>
      <c r="P204" s="216"/>
      <c r="Q204" s="216"/>
      <c r="R204" s="216"/>
      <c r="S204" s="216"/>
      <c r="T204" s="217"/>
      <c r="AT204" s="218" t="s">
        <v>146</v>
      </c>
      <c r="AU204" s="218" t="s">
        <v>136</v>
      </c>
      <c r="AV204" s="11" t="s">
        <v>136</v>
      </c>
      <c r="AW204" s="11" t="s">
        <v>38</v>
      </c>
      <c r="AX204" s="11" t="s">
        <v>76</v>
      </c>
      <c r="AY204" s="218" t="s">
        <v>128</v>
      </c>
    </row>
    <row r="205" spans="2:65" s="11" customFormat="1">
      <c r="B205" s="207"/>
      <c r="C205" s="208"/>
      <c r="D205" s="204" t="s">
        <v>146</v>
      </c>
      <c r="E205" s="219" t="s">
        <v>23</v>
      </c>
      <c r="F205" s="220" t="s">
        <v>322</v>
      </c>
      <c r="G205" s="208"/>
      <c r="H205" s="221">
        <v>36</v>
      </c>
      <c r="I205" s="213"/>
      <c r="J205" s="208"/>
      <c r="K205" s="208"/>
      <c r="L205" s="214"/>
      <c r="M205" s="215"/>
      <c r="N205" s="216"/>
      <c r="O205" s="216"/>
      <c r="P205" s="216"/>
      <c r="Q205" s="216"/>
      <c r="R205" s="216"/>
      <c r="S205" s="216"/>
      <c r="T205" s="217"/>
      <c r="AT205" s="218" t="s">
        <v>146</v>
      </c>
      <c r="AU205" s="218" t="s">
        <v>136</v>
      </c>
      <c r="AV205" s="11" t="s">
        <v>136</v>
      </c>
      <c r="AW205" s="11" t="s">
        <v>38</v>
      </c>
      <c r="AX205" s="11" t="s">
        <v>76</v>
      </c>
      <c r="AY205" s="218" t="s">
        <v>128</v>
      </c>
    </row>
    <row r="206" spans="2:65" s="11" customFormat="1">
      <c r="B206" s="207"/>
      <c r="C206" s="208"/>
      <c r="D206" s="204" t="s">
        <v>146</v>
      </c>
      <c r="E206" s="219" t="s">
        <v>23</v>
      </c>
      <c r="F206" s="220" t="s">
        <v>323</v>
      </c>
      <c r="G206" s="208"/>
      <c r="H206" s="221">
        <v>27</v>
      </c>
      <c r="I206" s="213"/>
      <c r="J206" s="208"/>
      <c r="K206" s="208"/>
      <c r="L206" s="214"/>
      <c r="M206" s="215"/>
      <c r="N206" s="216"/>
      <c r="O206" s="216"/>
      <c r="P206" s="216"/>
      <c r="Q206" s="216"/>
      <c r="R206" s="216"/>
      <c r="S206" s="216"/>
      <c r="T206" s="217"/>
      <c r="AT206" s="218" t="s">
        <v>146</v>
      </c>
      <c r="AU206" s="218" t="s">
        <v>136</v>
      </c>
      <c r="AV206" s="11" t="s">
        <v>136</v>
      </c>
      <c r="AW206" s="11" t="s">
        <v>38</v>
      </c>
      <c r="AX206" s="11" t="s">
        <v>76</v>
      </c>
      <c r="AY206" s="218" t="s">
        <v>128</v>
      </c>
    </row>
    <row r="207" spans="2:65" s="11" customFormat="1">
      <c r="B207" s="207"/>
      <c r="C207" s="208"/>
      <c r="D207" s="204" t="s">
        <v>146</v>
      </c>
      <c r="E207" s="219" t="s">
        <v>23</v>
      </c>
      <c r="F207" s="220" t="s">
        <v>324</v>
      </c>
      <c r="G207" s="208"/>
      <c r="H207" s="221">
        <v>12.15</v>
      </c>
      <c r="I207" s="213"/>
      <c r="J207" s="208"/>
      <c r="K207" s="208"/>
      <c r="L207" s="214"/>
      <c r="M207" s="215"/>
      <c r="N207" s="216"/>
      <c r="O207" s="216"/>
      <c r="P207" s="216"/>
      <c r="Q207" s="216"/>
      <c r="R207" s="216"/>
      <c r="S207" s="216"/>
      <c r="T207" s="217"/>
      <c r="AT207" s="218" t="s">
        <v>146</v>
      </c>
      <c r="AU207" s="218" t="s">
        <v>136</v>
      </c>
      <c r="AV207" s="11" t="s">
        <v>136</v>
      </c>
      <c r="AW207" s="11" t="s">
        <v>38</v>
      </c>
      <c r="AX207" s="11" t="s">
        <v>76</v>
      </c>
      <c r="AY207" s="218" t="s">
        <v>128</v>
      </c>
    </row>
    <row r="208" spans="2:65" s="12" customFormat="1">
      <c r="B208" s="222"/>
      <c r="C208" s="223"/>
      <c r="D208" s="209" t="s">
        <v>146</v>
      </c>
      <c r="E208" s="224" t="s">
        <v>23</v>
      </c>
      <c r="F208" s="225" t="s">
        <v>179</v>
      </c>
      <c r="G208" s="223"/>
      <c r="H208" s="226">
        <v>138.75</v>
      </c>
      <c r="I208" s="227"/>
      <c r="J208" s="223"/>
      <c r="K208" s="223"/>
      <c r="L208" s="228"/>
      <c r="M208" s="229"/>
      <c r="N208" s="230"/>
      <c r="O208" s="230"/>
      <c r="P208" s="230"/>
      <c r="Q208" s="230"/>
      <c r="R208" s="230"/>
      <c r="S208" s="230"/>
      <c r="T208" s="231"/>
      <c r="AT208" s="232" t="s">
        <v>146</v>
      </c>
      <c r="AU208" s="232" t="s">
        <v>136</v>
      </c>
      <c r="AV208" s="12" t="s">
        <v>135</v>
      </c>
      <c r="AW208" s="12" t="s">
        <v>38</v>
      </c>
      <c r="AX208" s="12" t="s">
        <v>10</v>
      </c>
      <c r="AY208" s="232" t="s">
        <v>128</v>
      </c>
    </row>
    <row r="209" spans="2:65" s="1" customFormat="1" ht="31.5" customHeight="1">
      <c r="B209" s="40"/>
      <c r="C209" s="192" t="s">
        <v>291</v>
      </c>
      <c r="D209" s="192" t="s">
        <v>131</v>
      </c>
      <c r="E209" s="193" t="s">
        <v>325</v>
      </c>
      <c r="F209" s="194" t="s">
        <v>326</v>
      </c>
      <c r="G209" s="195" t="s">
        <v>193</v>
      </c>
      <c r="H209" s="196">
        <v>92.5</v>
      </c>
      <c r="I209" s="197"/>
      <c r="J209" s="198">
        <f>ROUND(I209*H209,0)</f>
        <v>0</v>
      </c>
      <c r="K209" s="194" t="s">
        <v>142</v>
      </c>
      <c r="L209" s="60"/>
      <c r="M209" s="199" t="s">
        <v>23</v>
      </c>
      <c r="N209" s="200" t="s">
        <v>50</v>
      </c>
      <c r="O209" s="41"/>
      <c r="P209" s="201">
        <f>O209*H209</f>
        <v>0</v>
      </c>
      <c r="Q209" s="201">
        <v>0</v>
      </c>
      <c r="R209" s="201">
        <f>Q209*H209</f>
        <v>0</v>
      </c>
      <c r="S209" s="201">
        <v>0</v>
      </c>
      <c r="T209" s="202">
        <f>S209*H209</f>
        <v>0</v>
      </c>
      <c r="AR209" s="23" t="s">
        <v>226</v>
      </c>
      <c r="AT209" s="23" t="s">
        <v>131</v>
      </c>
      <c r="AU209" s="23" t="s">
        <v>136</v>
      </c>
      <c r="AY209" s="23" t="s">
        <v>128</v>
      </c>
      <c r="BE209" s="203">
        <f>IF(N209="základní",J209,0)</f>
        <v>0</v>
      </c>
      <c r="BF209" s="203">
        <f>IF(N209="snížená",J209,0)</f>
        <v>0</v>
      </c>
      <c r="BG209" s="203">
        <f>IF(N209="zákl. přenesená",J209,0)</f>
        <v>0</v>
      </c>
      <c r="BH209" s="203">
        <f>IF(N209="sníž. přenesená",J209,0)</f>
        <v>0</v>
      </c>
      <c r="BI209" s="203">
        <f>IF(N209="nulová",J209,0)</f>
        <v>0</v>
      </c>
      <c r="BJ209" s="23" t="s">
        <v>137</v>
      </c>
      <c r="BK209" s="203">
        <f>ROUND(I209*H209,0)</f>
        <v>0</v>
      </c>
      <c r="BL209" s="23" t="s">
        <v>226</v>
      </c>
      <c r="BM209" s="23" t="s">
        <v>327</v>
      </c>
    </row>
    <row r="210" spans="2:65" s="11" customFormat="1">
      <c r="B210" s="207"/>
      <c r="C210" s="208"/>
      <c r="D210" s="204" t="s">
        <v>146</v>
      </c>
      <c r="E210" s="219" t="s">
        <v>23</v>
      </c>
      <c r="F210" s="220" t="s">
        <v>328</v>
      </c>
      <c r="G210" s="208"/>
      <c r="H210" s="221">
        <v>23.2</v>
      </c>
      <c r="I210" s="213"/>
      <c r="J210" s="208"/>
      <c r="K210" s="208"/>
      <c r="L210" s="214"/>
      <c r="M210" s="215"/>
      <c r="N210" s="216"/>
      <c r="O210" s="216"/>
      <c r="P210" s="216"/>
      <c r="Q210" s="216"/>
      <c r="R210" s="216"/>
      <c r="S210" s="216"/>
      <c r="T210" s="217"/>
      <c r="AT210" s="218" t="s">
        <v>146</v>
      </c>
      <c r="AU210" s="218" t="s">
        <v>136</v>
      </c>
      <c r="AV210" s="11" t="s">
        <v>136</v>
      </c>
      <c r="AW210" s="11" t="s">
        <v>38</v>
      </c>
      <c r="AX210" s="11" t="s">
        <v>76</v>
      </c>
      <c r="AY210" s="218" t="s">
        <v>128</v>
      </c>
    </row>
    <row r="211" spans="2:65" s="11" customFormat="1">
      <c r="B211" s="207"/>
      <c r="C211" s="208"/>
      <c r="D211" s="204" t="s">
        <v>146</v>
      </c>
      <c r="E211" s="219" t="s">
        <v>23</v>
      </c>
      <c r="F211" s="220" t="s">
        <v>329</v>
      </c>
      <c r="G211" s="208"/>
      <c r="H211" s="221">
        <v>19.2</v>
      </c>
      <c r="I211" s="213"/>
      <c r="J211" s="208"/>
      <c r="K211" s="208"/>
      <c r="L211" s="214"/>
      <c r="M211" s="215"/>
      <c r="N211" s="216"/>
      <c r="O211" s="216"/>
      <c r="P211" s="216"/>
      <c r="Q211" s="216"/>
      <c r="R211" s="216"/>
      <c r="S211" s="216"/>
      <c r="T211" s="217"/>
      <c r="AT211" s="218" t="s">
        <v>146</v>
      </c>
      <c r="AU211" s="218" t="s">
        <v>136</v>
      </c>
      <c r="AV211" s="11" t="s">
        <v>136</v>
      </c>
      <c r="AW211" s="11" t="s">
        <v>38</v>
      </c>
      <c r="AX211" s="11" t="s">
        <v>76</v>
      </c>
      <c r="AY211" s="218" t="s">
        <v>128</v>
      </c>
    </row>
    <row r="212" spans="2:65" s="11" customFormat="1">
      <c r="B212" s="207"/>
      <c r="C212" s="208"/>
      <c r="D212" s="204" t="s">
        <v>146</v>
      </c>
      <c r="E212" s="219" t="s">
        <v>23</v>
      </c>
      <c r="F212" s="220" t="s">
        <v>330</v>
      </c>
      <c r="G212" s="208"/>
      <c r="H212" s="221">
        <v>24</v>
      </c>
      <c r="I212" s="213"/>
      <c r="J212" s="208"/>
      <c r="K212" s="208"/>
      <c r="L212" s="214"/>
      <c r="M212" s="215"/>
      <c r="N212" s="216"/>
      <c r="O212" s="216"/>
      <c r="P212" s="216"/>
      <c r="Q212" s="216"/>
      <c r="R212" s="216"/>
      <c r="S212" s="216"/>
      <c r="T212" s="217"/>
      <c r="AT212" s="218" t="s">
        <v>146</v>
      </c>
      <c r="AU212" s="218" t="s">
        <v>136</v>
      </c>
      <c r="AV212" s="11" t="s">
        <v>136</v>
      </c>
      <c r="AW212" s="11" t="s">
        <v>38</v>
      </c>
      <c r="AX212" s="11" t="s">
        <v>76</v>
      </c>
      <c r="AY212" s="218" t="s">
        <v>128</v>
      </c>
    </row>
    <row r="213" spans="2:65" s="11" customFormat="1">
      <c r="B213" s="207"/>
      <c r="C213" s="208"/>
      <c r="D213" s="204" t="s">
        <v>146</v>
      </c>
      <c r="E213" s="219" t="s">
        <v>23</v>
      </c>
      <c r="F213" s="220" t="s">
        <v>331</v>
      </c>
      <c r="G213" s="208"/>
      <c r="H213" s="221">
        <v>18</v>
      </c>
      <c r="I213" s="213"/>
      <c r="J213" s="208"/>
      <c r="K213" s="208"/>
      <c r="L213" s="214"/>
      <c r="M213" s="215"/>
      <c r="N213" s="216"/>
      <c r="O213" s="216"/>
      <c r="P213" s="216"/>
      <c r="Q213" s="216"/>
      <c r="R213" s="216"/>
      <c r="S213" s="216"/>
      <c r="T213" s="217"/>
      <c r="AT213" s="218" t="s">
        <v>146</v>
      </c>
      <c r="AU213" s="218" t="s">
        <v>136</v>
      </c>
      <c r="AV213" s="11" t="s">
        <v>136</v>
      </c>
      <c r="AW213" s="11" t="s">
        <v>38</v>
      </c>
      <c r="AX213" s="11" t="s">
        <v>76</v>
      </c>
      <c r="AY213" s="218" t="s">
        <v>128</v>
      </c>
    </row>
    <row r="214" spans="2:65" s="11" customFormat="1">
      <c r="B214" s="207"/>
      <c r="C214" s="208"/>
      <c r="D214" s="204" t="s">
        <v>146</v>
      </c>
      <c r="E214" s="219" t="s">
        <v>23</v>
      </c>
      <c r="F214" s="220" t="s">
        <v>332</v>
      </c>
      <c r="G214" s="208"/>
      <c r="H214" s="221">
        <v>8.1</v>
      </c>
      <c r="I214" s="213"/>
      <c r="J214" s="208"/>
      <c r="K214" s="208"/>
      <c r="L214" s="214"/>
      <c r="M214" s="215"/>
      <c r="N214" s="216"/>
      <c r="O214" s="216"/>
      <c r="P214" s="216"/>
      <c r="Q214" s="216"/>
      <c r="R214" s="216"/>
      <c r="S214" s="216"/>
      <c r="T214" s="217"/>
      <c r="AT214" s="218" t="s">
        <v>146</v>
      </c>
      <c r="AU214" s="218" t="s">
        <v>136</v>
      </c>
      <c r="AV214" s="11" t="s">
        <v>136</v>
      </c>
      <c r="AW214" s="11" t="s">
        <v>38</v>
      </c>
      <c r="AX214" s="11" t="s">
        <v>76</v>
      </c>
      <c r="AY214" s="218" t="s">
        <v>128</v>
      </c>
    </row>
    <row r="215" spans="2:65" s="12" customFormat="1">
      <c r="B215" s="222"/>
      <c r="C215" s="223"/>
      <c r="D215" s="209" t="s">
        <v>146</v>
      </c>
      <c r="E215" s="224" t="s">
        <v>23</v>
      </c>
      <c r="F215" s="225" t="s">
        <v>179</v>
      </c>
      <c r="G215" s="223"/>
      <c r="H215" s="226">
        <v>92.5</v>
      </c>
      <c r="I215" s="227"/>
      <c r="J215" s="223"/>
      <c r="K215" s="223"/>
      <c r="L215" s="228"/>
      <c r="M215" s="229"/>
      <c r="N215" s="230"/>
      <c r="O215" s="230"/>
      <c r="P215" s="230"/>
      <c r="Q215" s="230"/>
      <c r="R215" s="230"/>
      <c r="S215" s="230"/>
      <c r="T215" s="231"/>
      <c r="AT215" s="232" t="s">
        <v>146</v>
      </c>
      <c r="AU215" s="232" t="s">
        <v>136</v>
      </c>
      <c r="AV215" s="12" t="s">
        <v>135</v>
      </c>
      <c r="AW215" s="12" t="s">
        <v>38</v>
      </c>
      <c r="AX215" s="12" t="s">
        <v>10</v>
      </c>
      <c r="AY215" s="232" t="s">
        <v>128</v>
      </c>
    </row>
    <row r="216" spans="2:65" s="1" customFormat="1" ht="31.5" customHeight="1">
      <c r="B216" s="40"/>
      <c r="C216" s="192" t="s">
        <v>333</v>
      </c>
      <c r="D216" s="192" t="s">
        <v>131</v>
      </c>
      <c r="E216" s="193" t="s">
        <v>334</v>
      </c>
      <c r="F216" s="194" t="s">
        <v>335</v>
      </c>
      <c r="G216" s="195" t="s">
        <v>141</v>
      </c>
      <c r="H216" s="196">
        <v>138.75</v>
      </c>
      <c r="I216" s="197"/>
      <c r="J216" s="198">
        <f>ROUND(I216*H216,0)</f>
        <v>0</v>
      </c>
      <c r="K216" s="194" t="s">
        <v>142</v>
      </c>
      <c r="L216" s="60"/>
      <c r="M216" s="199" t="s">
        <v>23</v>
      </c>
      <c r="N216" s="200" t="s">
        <v>50</v>
      </c>
      <c r="O216" s="41"/>
      <c r="P216" s="201">
        <f>O216*H216</f>
        <v>0</v>
      </c>
      <c r="Q216" s="201">
        <v>3.0000000000000001E-5</v>
      </c>
      <c r="R216" s="201">
        <f>Q216*H216</f>
        <v>4.1625000000000004E-3</v>
      </c>
      <c r="S216" s="201">
        <v>0</v>
      </c>
      <c r="T216" s="202">
        <f>S216*H216</f>
        <v>0</v>
      </c>
      <c r="AR216" s="23" t="s">
        <v>226</v>
      </c>
      <c r="AT216" s="23" t="s">
        <v>131</v>
      </c>
      <c r="AU216" s="23" t="s">
        <v>136</v>
      </c>
      <c r="AY216" s="23" t="s">
        <v>128</v>
      </c>
      <c r="BE216" s="203">
        <f>IF(N216="základní",J216,0)</f>
        <v>0</v>
      </c>
      <c r="BF216" s="203">
        <f>IF(N216="snížená",J216,0)</f>
        <v>0</v>
      </c>
      <c r="BG216" s="203">
        <f>IF(N216="zákl. přenesená",J216,0)</f>
        <v>0</v>
      </c>
      <c r="BH216" s="203">
        <f>IF(N216="sníž. přenesená",J216,0)</f>
        <v>0</v>
      </c>
      <c r="BI216" s="203">
        <f>IF(N216="nulová",J216,0)</f>
        <v>0</v>
      </c>
      <c r="BJ216" s="23" t="s">
        <v>137</v>
      </c>
      <c r="BK216" s="203">
        <f>ROUND(I216*H216,0)</f>
        <v>0</v>
      </c>
      <c r="BL216" s="23" t="s">
        <v>226</v>
      </c>
      <c r="BM216" s="23" t="s">
        <v>336</v>
      </c>
    </row>
    <row r="217" spans="2:65" s="1" customFormat="1" ht="31.5" customHeight="1">
      <c r="B217" s="40"/>
      <c r="C217" s="192" t="s">
        <v>337</v>
      </c>
      <c r="D217" s="192" t="s">
        <v>131</v>
      </c>
      <c r="E217" s="193" t="s">
        <v>338</v>
      </c>
      <c r="F217" s="194" t="s">
        <v>339</v>
      </c>
      <c r="G217" s="195" t="s">
        <v>141</v>
      </c>
      <c r="H217" s="196">
        <v>438.82799999999997</v>
      </c>
      <c r="I217" s="197"/>
      <c r="J217" s="198">
        <f>ROUND(I217*H217,0)</f>
        <v>0</v>
      </c>
      <c r="K217" s="194" t="s">
        <v>142</v>
      </c>
      <c r="L217" s="60"/>
      <c r="M217" s="199" t="s">
        <v>23</v>
      </c>
      <c r="N217" s="200" t="s">
        <v>50</v>
      </c>
      <c r="O217" s="41"/>
      <c r="P217" s="201">
        <f>O217*H217</f>
        <v>0</v>
      </c>
      <c r="Q217" s="201">
        <v>2.9E-4</v>
      </c>
      <c r="R217" s="201">
        <f>Q217*H217</f>
        <v>0.12726012</v>
      </c>
      <c r="S217" s="201">
        <v>0</v>
      </c>
      <c r="T217" s="202">
        <f>S217*H217</f>
        <v>0</v>
      </c>
      <c r="AR217" s="23" t="s">
        <v>226</v>
      </c>
      <c r="AT217" s="23" t="s">
        <v>131</v>
      </c>
      <c r="AU217" s="23" t="s">
        <v>136</v>
      </c>
      <c r="AY217" s="23" t="s">
        <v>128</v>
      </c>
      <c r="BE217" s="203">
        <f>IF(N217="základní",J217,0)</f>
        <v>0</v>
      </c>
      <c r="BF217" s="203">
        <f>IF(N217="snížená",J217,0)</f>
        <v>0</v>
      </c>
      <c r="BG217" s="203">
        <f>IF(N217="zákl. přenesená",J217,0)</f>
        <v>0</v>
      </c>
      <c r="BH217" s="203">
        <f>IF(N217="sníž. přenesená",J217,0)</f>
        <v>0</v>
      </c>
      <c r="BI217" s="203">
        <f>IF(N217="nulová",J217,0)</f>
        <v>0</v>
      </c>
      <c r="BJ217" s="23" t="s">
        <v>137</v>
      </c>
      <c r="BK217" s="203">
        <f>ROUND(I217*H217,0)</f>
        <v>0</v>
      </c>
      <c r="BL217" s="23" t="s">
        <v>226</v>
      </c>
      <c r="BM217" s="23" t="s">
        <v>340</v>
      </c>
    </row>
    <row r="218" spans="2:65" s="11" customFormat="1">
      <c r="B218" s="207"/>
      <c r="C218" s="208"/>
      <c r="D218" s="209" t="s">
        <v>146</v>
      </c>
      <c r="E218" s="210" t="s">
        <v>23</v>
      </c>
      <c r="F218" s="211" t="s">
        <v>341</v>
      </c>
      <c r="G218" s="208"/>
      <c r="H218" s="212">
        <v>438.82799999999997</v>
      </c>
      <c r="I218" s="213"/>
      <c r="J218" s="208"/>
      <c r="K218" s="208"/>
      <c r="L218" s="214"/>
      <c r="M218" s="215"/>
      <c r="N218" s="216"/>
      <c r="O218" s="216"/>
      <c r="P218" s="216"/>
      <c r="Q218" s="216"/>
      <c r="R218" s="216"/>
      <c r="S218" s="216"/>
      <c r="T218" s="217"/>
      <c r="AT218" s="218" t="s">
        <v>146</v>
      </c>
      <c r="AU218" s="218" t="s">
        <v>136</v>
      </c>
      <c r="AV218" s="11" t="s">
        <v>136</v>
      </c>
      <c r="AW218" s="11" t="s">
        <v>38</v>
      </c>
      <c r="AX218" s="11" t="s">
        <v>10</v>
      </c>
      <c r="AY218" s="218" t="s">
        <v>128</v>
      </c>
    </row>
    <row r="219" spans="2:65" s="1" customFormat="1" ht="31.5" customHeight="1">
      <c r="B219" s="40"/>
      <c r="C219" s="192" t="s">
        <v>342</v>
      </c>
      <c r="D219" s="192" t="s">
        <v>131</v>
      </c>
      <c r="E219" s="193" t="s">
        <v>343</v>
      </c>
      <c r="F219" s="194" t="s">
        <v>344</v>
      </c>
      <c r="G219" s="195" t="s">
        <v>193</v>
      </c>
      <c r="H219" s="196">
        <v>92.5</v>
      </c>
      <c r="I219" s="197"/>
      <c r="J219" s="198">
        <f>ROUND(I219*H219,0)</f>
        <v>0</v>
      </c>
      <c r="K219" s="194" t="s">
        <v>142</v>
      </c>
      <c r="L219" s="60"/>
      <c r="M219" s="199" t="s">
        <v>23</v>
      </c>
      <c r="N219" s="200" t="s">
        <v>50</v>
      </c>
      <c r="O219" s="41"/>
      <c r="P219" s="201">
        <f>O219*H219</f>
        <v>0</v>
      </c>
      <c r="Q219" s="201">
        <v>0</v>
      </c>
      <c r="R219" s="201">
        <f>Q219*H219</f>
        <v>0</v>
      </c>
      <c r="S219" s="201">
        <v>0</v>
      </c>
      <c r="T219" s="202">
        <f>S219*H219</f>
        <v>0</v>
      </c>
      <c r="AR219" s="23" t="s">
        <v>226</v>
      </c>
      <c r="AT219" s="23" t="s">
        <v>131</v>
      </c>
      <c r="AU219" s="23" t="s">
        <v>136</v>
      </c>
      <c r="AY219" s="23" t="s">
        <v>128</v>
      </c>
      <c r="BE219" s="203">
        <f>IF(N219="základní",J219,0)</f>
        <v>0</v>
      </c>
      <c r="BF219" s="203">
        <f>IF(N219="snížená",J219,0)</f>
        <v>0</v>
      </c>
      <c r="BG219" s="203">
        <f>IF(N219="zákl. přenesená",J219,0)</f>
        <v>0</v>
      </c>
      <c r="BH219" s="203">
        <f>IF(N219="sníž. přenesená",J219,0)</f>
        <v>0</v>
      </c>
      <c r="BI219" s="203">
        <f>IF(N219="nulová",J219,0)</f>
        <v>0</v>
      </c>
      <c r="BJ219" s="23" t="s">
        <v>137</v>
      </c>
      <c r="BK219" s="203">
        <f>ROUND(I219*H219,0)</f>
        <v>0</v>
      </c>
      <c r="BL219" s="23" t="s">
        <v>226</v>
      </c>
      <c r="BM219" s="23" t="s">
        <v>345</v>
      </c>
    </row>
    <row r="220" spans="2:65" s="1" customFormat="1" ht="31.5" customHeight="1">
      <c r="B220" s="40"/>
      <c r="C220" s="192" t="s">
        <v>346</v>
      </c>
      <c r="D220" s="192" t="s">
        <v>131</v>
      </c>
      <c r="E220" s="193" t="s">
        <v>347</v>
      </c>
      <c r="F220" s="194" t="s">
        <v>348</v>
      </c>
      <c r="G220" s="195" t="s">
        <v>141</v>
      </c>
      <c r="H220" s="196">
        <v>438.82799999999997</v>
      </c>
      <c r="I220" s="197"/>
      <c r="J220" s="198">
        <f>ROUND(I220*H220,0)</f>
        <v>0</v>
      </c>
      <c r="K220" s="194" t="s">
        <v>142</v>
      </c>
      <c r="L220" s="60"/>
      <c r="M220" s="199" t="s">
        <v>23</v>
      </c>
      <c r="N220" s="200" t="s">
        <v>50</v>
      </c>
      <c r="O220" s="41"/>
      <c r="P220" s="201">
        <f>O220*H220</f>
        <v>0</v>
      </c>
      <c r="Q220" s="201">
        <v>1.0000000000000001E-5</v>
      </c>
      <c r="R220" s="201">
        <f>Q220*H220</f>
        <v>4.3882800000000005E-3</v>
      </c>
      <c r="S220" s="201">
        <v>0</v>
      </c>
      <c r="T220" s="202">
        <f>S220*H220</f>
        <v>0</v>
      </c>
      <c r="AR220" s="23" t="s">
        <v>226</v>
      </c>
      <c r="AT220" s="23" t="s">
        <v>131</v>
      </c>
      <c r="AU220" s="23" t="s">
        <v>136</v>
      </c>
      <c r="AY220" s="23" t="s">
        <v>128</v>
      </c>
      <c r="BE220" s="203">
        <f>IF(N220="základní",J220,0)</f>
        <v>0</v>
      </c>
      <c r="BF220" s="203">
        <f>IF(N220="snížená",J220,0)</f>
        <v>0</v>
      </c>
      <c r="BG220" s="203">
        <f>IF(N220="zákl. přenesená",J220,0)</f>
        <v>0</v>
      </c>
      <c r="BH220" s="203">
        <f>IF(N220="sníž. přenesená",J220,0)</f>
        <v>0</v>
      </c>
      <c r="BI220" s="203">
        <f>IF(N220="nulová",J220,0)</f>
        <v>0</v>
      </c>
      <c r="BJ220" s="23" t="s">
        <v>137</v>
      </c>
      <c r="BK220" s="203">
        <f>ROUND(I220*H220,0)</f>
        <v>0</v>
      </c>
      <c r="BL220" s="23" t="s">
        <v>226</v>
      </c>
      <c r="BM220" s="23" t="s">
        <v>349</v>
      </c>
    </row>
    <row r="221" spans="2:65" s="1" customFormat="1" ht="31.5" customHeight="1">
      <c r="B221" s="40"/>
      <c r="C221" s="192" t="s">
        <v>350</v>
      </c>
      <c r="D221" s="192" t="s">
        <v>131</v>
      </c>
      <c r="E221" s="193" t="s">
        <v>351</v>
      </c>
      <c r="F221" s="194" t="s">
        <v>352</v>
      </c>
      <c r="G221" s="195" t="s">
        <v>141</v>
      </c>
      <c r="H221" s="196">
        <v>24.37</v>
      </c>
      <c r="I221" s="197"/>
      <c r="J221" s="198">
        <f>ROUND(I221*H221,0)</f>
        <v>0</v>
      </c>
      <c r="K221" s="194" t="s">
        <v>23</v>
      </c>
      <c r="L221" s="60"/>
      <c r="M221" s="199" t="s">
        <v>23</v>
      </c>
      <c r="N221" s="200" t="s">
        <v>50</v>
      </c>
      <c r="O221" s="41"/>
      <c r="P221" s="201">
        <f>O221*H221</f>
        <v>0</v>
      </c>
      <c r="Q221" s="201">
        <v>3.5E-4</v>
      </c>
      <c r="R221" s="201">
        <f>Q221*H221</f>
        <v>8.5295000000000006E-3</v>
      </c>
      <c r="S221" s="201">
        <v>0</v>
      </c>
      <c r="T221" s="202">
        <f>S221*H221</f>
        <v>0</v>
      </c>
      <c r="AR221" s="23" t="s">
        <v>226</v>
      </c>
      <c r="AT221" s="23" t="s">
        <v>131</v>
      </c>
      <c r="AU221" s="23" t="s">
        <v>136</v>
      </c>
      <c r="AY221" s="23" t="s">
        <v>128</v>
      </c>
      <c r="BE221" s="203">
        <f>IF(N221="základní",J221,0)</f>
        <v>0</v>
      </c>
      <c r="BF221" s="203">
        <f>IF(N221="snížená",J221,0)</f>
        <v>0</v>
      </c>
      <c r="BG221" s="203">
        <f>IF(N221="zákl. přenesená",J221,0)</f>
        <v>0</v>
      </c>
      <c r="BH221" s="203">
        <f>IF(N221="sníž. přenesená",J221,0)</f>
        <v>0</v>
      </c>
      <c r="BI221" s="203">
        <f>IF(N221="nulová",J221,0)</f>
        <v>0</v>
      </c>
      <c r="BJ221" s="23" t="s">
        <v>137</v>
      </c>
      <c r="BK221" s="203">
        <f>ROUND(I221*H221,0)</f>
        <v>0</v>
      </c>
      <c r="BL221" s="23" t="s">
        <v>226</v>
      </c>
      <c r="BM221" s="23" t="s">
        <v>353</v>
      </c>
    </row>
    <row r="222" spans="2:65" s="11" customFormat="1">
      <c r="B222" s="207"/>
      <c r="C222" s="208"/>
      <c r="D222" s="204" t="s">
        <v>146</v>
      </c>
      <c r="E222" s="219" t="s">
        <v>23</v>
      </c>
      <c r="F222" s="220" t="s">
        <v>305</v>
      </c>
      <c r="G222" s="208"/>
      <c r="H222" s="221">
        <v>2.3199999999999998</v>
      </c>
      <c r="I222" s="213"/>
      <c r="J222" s="208"/>
      <c r="K222" s="208"/>
      <c r="L222" s="214"/>
      <c r="M222" s="215"/>
      <c r="N222" s="216"/>
      <c r="O222" s="216"/>
      <c r="P222" s="216"/>
      <c r="Q222" s="216"/>
      <c r="R222" s="216"/>
      <c r="S222" s="216"/>
      <c r="T222" s="217"/>
      <c r="AT222" s="218" t="s">
        <v>146</v>
      </c>
      <c r="AU222" s="218" t="s">
        <v>136</v>
      </c>
      <c r="AV222" s="11" t="s">
        <v>136</v>
      </c>
      <c r="AW222" s="11" t="s">
        <v>38</v>
      </c>
      <c r="AX222" s="11" t="s">
        <v>76</v>
      </c>
      <c r="AY222" s="218" t="s">
        <v>128</v>
      </c>
    </row>
    <row r="223" spans="2:65" s="11" customFormat="1">
      <c r="B223" s="207"/>
      <c r="C223" s="208"/>
      <c r="D223" s="204" t="s">
        <v>146</v>
      </c>
      <c r="E223" s="219" t="s">
        <v>23</v>
      </c>
      <c r="F223" s="220" t="s">
        <v>306</v>
      </c>
      <c r="G223" s="208"/>
      <c r="H223" s="221">
        <v>3.84</v>
      </c>
      <c r="I223" s="213"/>
      <c r="J223" s="208"/>
      <c r="K223" s="208"/>
      <c r="L223" s="214"/>
      <c r="M223" s="215"/>
      <c r="N223" s="216"/>
      <c r="O223" s="216"/>
      <c r="P223" s="216"/>
      <c r="Q223" s="216"/>
      <c r="R223" s="216"/>
      <c r="S223" s="216"/>
      <c r="T223" s="217"/>
      <c r="AT223" s="218" t="s">
        <v>146</v>
      </c>
      <c r="AU223" s="218" t="s">
        <v>136</v>
      </c>
      <c r="AV223" s="11" t="s">
        <v>136</v>
      </c>
      <c r="AW223" s="11" t="s">
        <v>38</v>
      </c>
      <c r="AX223" s="11" t="s">
        <v>76</v>
      </c>
      <c r="AY223" s="218" t="s">
        <v>128</v>
      </c>
    </row>
    <row r="224" spans="2:65" s="11" customFormat="1">
      <c r="B224" s="207"/>
      <c r="C224" s="208"/>
      <c r="D224" s="204" t="s">
        <v>146</v>
      </c>
      <c r="E224" s="219" t="s">
        <v>23</v>
      </c>
      <c r="F224" s="220" t="s">
        <v>307</v>
      </c>
      <c r="G224" s="208"/>
      <c r="H224" s="221">
        <v>4.8</v>
      </c>
      <c r="I224" s="213"/>
      <c r="J224" s="208"/>
      <c r="K224" s="208"/>
      <c r="L224" s="214"/>
      <c r="M224" s="215"/>
      <c r="N224" s="216"/>
      <c r="O224" s="216"/>
      <c r="P224" s="216"/>
      <c r="Q224" s="216"/>
      <c r="R224" s="216"/>
      <c r="S224" s="216"/>
      <c r="T224" s="217"/>
      <c r="AT224" s="218" t="s">
        <v>146</v>
      </c>
      <c r="AU224" s="218" t="s">
        <v>136</v>
      </c>
      <c r="AV224" s="11" t="s">
        <v>136</v>
      </c>
      <c r="AW224" s="11" t="s">
        <v>38</v>
      </c>
      <c r="AX224" s="11" t="s">
        <v>76</v>
      </c>
      <c r="AY224" s="218" t="s">
        <v>128</v>
      </c>
    </row>
    <row r="225" spans="2:51" s="11" customFormat="1">
      <c r="B225" s="207"/>
      <c r="C225" s="208"/>
      <c r="D225" s="204" t="s">
        <v>146</v>
      </c>
      <c r="E225" s="219" t="s">
        <v>23</v>
      </c>
      <c r="F225" s="220" t="s">
        <v>308</v>
      </c>
      <c r="G225" s="208"/>
      <c r="H225" s="221">
        <v>1.8</v>
      </c>
      <c r="I225" s="213"/>
      <c r="J225" s="208"/>
      <c r="K225" s="208"/>
      <c r="L225" s="214"/>
      <c r="M225" s="215"/>
      <c r="N225" s="216"/>
      <c r="O225" s="216"/>
      <c r="P225" s="216"/>
      <c r="Q225" s="216"/>
      <c r="R225" s="216"/>
      <c r="S225" s="216"/>
      <c r="T225" s="217"/>
      <c r="AT225" s="218" t="s">
        <v>146</v>
      </c>
      <c r="AU225" s="218" t="s">
        <v>136</v>
      </c>
      <c r="AV225" s="11" t="s">
        <v>136</v>
      </c>
      <c r="AW225" s="11" t="s">
        <v>38</v>
      </c>
      <c r="AX225" s="11" t="s">
        <v>76</v>
      </c>
      <c r="AY225" s="218" t="s">
        <v>128</v>
      </c>
    </row>
    <row r="226" spans="2:51" s="11" customFormat="1">
      <c r="B226" s="207"/>
      <c r="C226" s="208"/>
      <c r="D226" s="204" t="s">
        <v>146</v>
      </c>
      <c r="E226" s="219" t="s">
        <v>23</v>
      </c>
      <c r="F226" s="220" t="s">
        <v>309</v>
      </c>
      <c r="G226" s="208"/>
      <c r="H226" s="221">
        <v>0.81</v>
      </c>
      <c r="I226" s="213"/>
      <c r="J226" s="208"/>
      <c r="K226" s="208"/>
      <c r="L226" s="214"/>
      <c r="M226" s="215"/>
      <c r="N226" s="216"/>
      <c r="O226" s="216"/>
      <c r="P226" s="216"/>
      <c r="Q226" s="216"/>
      <c r="R226" s="216"/>
      <c r="S226" s="216"/>
      <c r="T226" s="217"/>
      <c r="AT226" s="218" t="s">
        <v>146</v>
      </c>
      <c r="AU226" s="218" t="s">
        <v>136</v>
      </c>
      <c r="AV226" s="11" t="s">
        <v>136</v>
      </c>
      <c r="AW226" s="11" t="s">
        <v>38</v>
      </c>
      <c r="AX226" s="11" t="s">
        <v>76</v>
      </c>
      <c r="AY226" s="218" t="s">
        <v>128</v>
      </c>
    </row>
    <row r="227" spans="2:51" s="11" customFormat="1">
      <c r="B227" s="207"/>
      <c r="C227" s="208"/>
      <c r="D227" s="204" t="s">
        <v>146</v>
      </c>
      <c r="E227" s="219" t="s">
        <v>23</v>
      </c>
      <c r="F227" s="220" t="s">
        <v>310</v>
      </c>
      <c r="G227" s="208"/>
      <c r="H227" s="221">
        <v>10.8</v>
      </c>
      <c r="I227" s="213"/>
      <c r="J227" s="208"/>
      <c r="K227" s="208"/>
      <c r="L227" s="214"/>
      <c r="M227" s="215"/>
      <c r="N227" s="216"/>
      <c r="O227" s="216"/>
      <c r="P227" s="216"/>
      <c r="Q227" s="216"/>
      <c r="R227" s="216"/>
      <c r="S227" s="216"/>
      <c r="T227" s="217"/>
      <c r="AT227" s="218" t="s">
        <v>146</v>
      </c>
      <c r="AU227" s="218" t="s">
        <v>136</v>
      </c>
      <c r="AV227" s="11" t="s">
        <v>136</v>
      </c>
      <c r="AW227" s="11" t="s">
        <v>38</v>
      </c>
      <c r="AX227" s="11" t="s">
        <v>76</v>
      </c>
      <c r="AY227" s="218" t="s">
        <v>128</v>
      </c>
    </row>
    <row r="228" spans="2:51" s="12" customFormat="1">
      <c r="B228" s="222"/>
      <c r="C228" s="223"/>
      <c r="D228" s="204" t="s">
        <v>146</v>
      </c>
      <c r="E228" s="234" t="s">
        <v>23</v>
      </c>
      <c r="F228" s="235" t="s">
        <v>311</v>
      </c>
      <c r="G228" s="223"/>
      <c r="H228" s="236">
        <v>24.37</v>
      </c>
      <c r="I228" s="227"/>
      <c r="J228" s="223"/>
      <c r="K228" s="223"/>
      <c r="L228" s="228"/>
      <c r="M228" s="258"/>
      <c r="N228" s="259"/>
      <c r="O228" s="259"/>
      <c r="P228" s="259"/>
      <c r="Q228" s="259"/>
      <c r="R228" s="259"/>
      <c r="S228" s="259"/>
      <c r="T228" s="260"/>
      <c r="AT228" s="232" t="s">
        <v>146</v>
      </c>
      <c r="AU228" s="232" t="s">
        <v>136</v>
      </c>
      <c r="AV228" s="12" t="s">
        <v>135</v>
      </c>
      <c r="AW228" s="12" t="s">
        <v>38</v>
      </c>
      <c r="AX228" s="12" t="s">
        <v>10</v>
      </c>
      <c r="AY228" s="232" t="s">
        <v>128</v>
      </c>
    </row>
    <row r="229" spans="2:51" s="1" customFormat="1" ht="6.95" customHeight="1">
      <c r="B229" s="55"/>
      <c r="C229" s="56"/>
      <c r="D229" s="56"/>
      <c r="E229" s="56"/>
      <c r="F229" s="56"/>
      <c r="G229" s="56"/>
      <c r="H229" s="56"/>
      <c r="I229" s="138"/>
      <c r="J229" s="56"/>
      <c r="K229" s="56"/>
      <c r="L229" s="60"/>
    </row>
  </sheetData>
  <sheetProtection password="CC35" sheet="1" objects="1" scenarios="1" formatCells="0" formatColumns="0" formatRows="0" sort="0" autoFilter="0"/>
  <autoFilter ref="C83:K228"/>
  <mergeCells count="9">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58"/>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91</v>
      </c>
      <c r="G1" s="383" t="s">
        <v>92</v>
      </c>
      <c r="H1" s="383"/>
      <c r="I1" s="114"/>
      <c r="J1" s="113" t="s">
        <v>93</v>
      </c>
      <c r="K1" s="112" t="s">
        <v>94</v>
      </c>
      <c r="L1" s="113" t="s">
        <v>95</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2"/>
      <c r="M2" s="342"/>
      <c r="N2" s="342"/>
      <c r="O2" s="342"/>
      <c r="P2" s="342"/>
      <c r="Q2" s="342"/>
      <c r="R2" s="342"/>
      <c r="S2" s="342"/>
      <c r="T2" s="342"/>
      <c r="U2" s="342"/>
      <c r="V2" s="342"/>
      <c r="AT2" s="23" t="s">
        <v>87</v>
      </c>
    </row>
    <row r="3" spans="1:70" ht="6.95" customHeight="1">
      <c r="B3" s="24"/>
      <c r="C3" s="25"/>
      <c r="D3" s="25"/>
      <c r="E3" s="25"/>
      <c r="F3" s="25"/>
      <c r="G3" s="25"/>
      <c r="H3" s="25"/>
      <c r="I3" s="115"/>
      <c r="J3" s="25"/>
      <c r="K3" s="26"/>
      <c r="AT3" s="23" t="s">
        <v>10</v>
      </c>
    </row>
    <row r="4" spans="1:70" ht="36.950000000000003" customHeight="1">
      <c r="B4" s="27"/>
      <c r="C4" s="28"/>
      <c r="D4" s="29" t="s">
        <v>96</v>
      </c>
      <c r="E4" s="28"/>
      <c r="F4" s="28"/>
      <c r="G4" s="28"/>
      <c r="H4" s="28"/>
      <c r="I4" s="116"/>
      <c r="J4" s="28"/>
      <c r="K4" s="30"/>
      <c r="M4" s="31" t="s">
        <v>13</v>
      </c>
      <c r="AT4" s="23" t="s">
        <v>38</v>
      </c>
    </row>
    <row r="5" spans="1:70" ht="6.95" customHeight="1">
      <c r="B5" s="27"/>
      <c r="C5" s="28"/>
      <c r="D5" s="28"/>
      <c r="E5" s="28"/>
      <c r="F5" s="28"/>
      <c r="G5" s="28"/>
      <c r="H5" s="28"/>
      <c r="I5" s="116"/>
      <c r="J5" s="28"/>
      <c r="K5" s="30"/>
    </row>
    <row r="6" spans="1:70" ht="15">
      <c r="B6" s="27"/>
      <c r="C6" s="28"/>
      <c r="D6" s="36" t="s">
        <v>19</v>
      </c>
      <c r="E6" s="28"/>
      <c r="F6" s="28"/>
      <c r="G6" s="28"/>
      <c r="H6" s="28"/>
      <c r="I6" s="116"/>
      <c r="J6" s="28"/>
      <c r="K6" s="30"/>
    </row>
    <row r="7" spans="1:70" ht="22.5" customHeight="1">
      <c r="B7" s="27"/>
      <c r="C7" s="28"/>
      <c r="D7" s="28"/>
      <c r="E7" s="384" t="str">
        <f>'Rekapitulace zakázky'!K6</f>
        <v>Výmalba společných prostor objektu v ul. Radniční č.p. 230 a 272, Rumburk</v>
      </c>
      <c r="F7" s="385"/>
      <c r="G7" s="385"/>
      <c r="H7" s="385"/>
      <c r="I7" s="116"/>
      <c r="J7" s="28"/>
      <c r="K7" s="30"/>
    </row>
    <row r="8" spans="1:70" s="1" customFormat="1" ht="15">
      <c r="B8" s="40"/>
      <c r="C8" s="41"/>
      <c r="D8" s="36" t="s">
        <v>97</v>
      </c>
      <c r="E8" s="41"/>
      <c r="F8" s="41"/>
      <c r="G8" s="41"/>
      <c r="H8" s="41"/>
      <c r="I8" s="117"/>
      <c r="J8" s="41"/>
      <c r="K8" s="44"/>
    </row>
    <row r="9" spans="1:70" s="1" customFormat="1" ht="36.950000000000003" customHeight="1">
      <c r="B9" s="40"/>
      <c r="C9" s="41"/>
      <c r="D9" s="41"/>
      <c r="E9" s="386" t="s">
        <v>354</v>
      </c>
      <c r="F9" s="387"/>
      <c r="G9" s="387"/>
      <c r="H9" s="387"/>
      <c r="I9" s="117"/>
      <c r="J9" s="41"/>
      <c r="K9" s="44"/>
    </row>
    <row r="10" spans="1:70" s="1" customFormat="1">
      <c r="B10" s="40"/>
      <c r="C10" s="41"/>
      <c r="D10" s="41"/>
      <c r="E10" s="41"/>
      <c r="F10" s="41"/>
      <c r="G10" s="41"/>
      <c r="H10" s="41"/>
      <c r="I10" s="117"/>
      <c r="J10" s="41"/>
      <c r="K10" s="44"/>
    </row>
    <row r="11" spans="1:70" s="1" customFormat="1" ht="14.45" customHeight="1">
      <c r="B11" s="40"/>
      <c r="C11" s="41"/>
      <c r="D11" s="36" t="s">
        <v>22</v>
      </c>
      <c r="E11" s="41"/>
      <c r="F11" s="34" t="s">
        <v>23</v>
      </c>
      <c r="G11" s="41"/>
      <c r="H11" s="41"/>
      <c r="I11" s="118" t="s">
        <v>24</v>
      </c>
      <c r="J11" s="34" t="s">
        <v>23</v>
      </c>
      <c r="K11" s="44"/>
    </row>
    <row r="12" spans="1:70" s="1" customFormat="1" ht="14.45" customHeight="1">
      <c r="B12" s="40"/>
      <c r="C12" s="41"/>
      <c r="D12" s="36" t="s">
        <v>25</v>
      </c>
      <c r="E12" s="41"/>
      <c r="F12" s="34" t="s">
        <v>26</v>
      </c>
      <c r="G12" s="41"/>
      <c r="H12" s="41"/>
      <c r="I12" s="118" t="s">
        <v>27</v>
      </c>
      <c r="J12" s="119" t="str">
        <f>'Rekapitulace zakázky'!AN8</f>
        <v>19.5.2017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
        <v>23</v>
      </c>
      <c r="K14" s="44"/>
    </row>
    <row r="15" spans="1:70" s="1" customFormat="1" ht="18" customHeight="1">
      <c r="B15" s="40"/>
      <c r="C15" s="41"/>
      <c r="D15" s="41"/>
      <c r="E15" s="34" t="s">
        <v>33</v>
      </c>
      <c r="F15" s="41"/>
      <c r="G15" s="41"/>
      <c r="H15" s="41"/>
      <c r="I15" s="118" t="s">
        <v>34</v>
      </c>
      <c r="J15" s="34" t="s">
        <v>23</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35</v>
      </c>
      <c r="E17" s="41"/>
      <c r="F17" s="41"/>
      <c r="G17" s="41"/>
      <c r="H17" s="41"/>
      <c r="I17" s="118" t="s">
        <v>32</v>
      </c>
      <c r="J17" s="34" t="str">
        <f>IF('Rekapitulace zakázky'!AN13="Vyplň údaj","",IF('Rekapitulace zakázky'!AN13="","",'Rekapitulace zakázky'!AN13))</f>
        <v/>
      </c>
      <c r="K17" s="44"/>
    </row>
    <row r="18" spans="2:11" s="1" customFormat="1" ht="18" customHeight="1">
      <c r="B18" s="40"/>
      <c r="C18" s="41"/>
      <c r="D18" s="41"/>
      <c r="E18" s="34" t="str">
        <f>IF('Rekapitulace zakázky'!E14="Vyplň údaj","",IF('Rekapitulace zakázky'!E14="","",'Rekapitulace zakázky'!E14))</f>
        <v/>
      </c>
      <c r="F18" s="41"/>
      <c r="G18" s="41"/>
      <c r="H18" s="41"/>
      <c r="I18" s="118" t="s">
        <v>34</v>
      </c>
      <c r="J18" s="34" t="str">
        <f>IF('Rekapitulace zakázky'!AN14="Vyplň údaj","",IF('Rekapitulace zakázky'!AN14="","",'Rekapitulace zakázky'!AN14))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37</v>
      </c>
      <c r="E20" s="41"/>
      <c r="F20" s="41"/>
      <c r="G20" s="41"/>
      <c r="H20" s="41"/>
      <c r="I20" s="118" t="s">
        <v>32</v>
      </c>
      <c r="J20" s="34" t="s">
        <v>23</v>
      </c>
      <c r="K20" s="44"/>
    </row>
    <row r="21" spans="2:11" s="1" customFormat="1" ht="18" customHeight="1">
      <c r="B21" s="40"/>
      <c r="C21" s="41"/>
      <c r="D21" s="41"/>
      <c r="E21" s="34" t="s">
        <v>39</v>
      </c>
      <c r="F21" s="41"/>
      <c r="G21" s="41"/>
      <c r="H21" s="41"/>
      <c r="I21" s="118" t="s">
        <v>34</v>
      </c>
      <c r="J21" s="34" t="s">
        <v>23</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40</v>
      </c>
      <c r="E23" s="41"/>
      <c r="F23" s="41"/>
      <c r="G23" s="41"/>
      <c r="H23" s="41"/>
      <c r="I23" s="117"/>
      <c r="J23" s="41"/>
      <c r="K23" s="44"/>
    </row>
    <row r="24" spans="2:11" s="6" customFormat="1" ht="22.5" customHeight="1">
      <c r="B24" s="120"/>
      <c r="C24" s="121"/>
      <c r="D24" s="121"/>
      <c r="E24" s="376" t="s">
        <v>23</v>
      </c>
      <c r="F24" s="376"/>
      <c r="G24" s="376"/>
      <c r="H24" s="376"/>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ROUND(J84,2)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44</v>
      </c>
      <c r="G29" s="41"/>
      <c r="H29" s="41"/>
      <c r="I29" s="128" t="s">
        <v>43</v>
      </c>
      <c r="J29" s="45" t="s">
        <v>45</v>
      </c>
      <c r="K29" s="44"/>
    </row>
    <row r="30" spans="2:11" s="1" customFormat="1" ht="14.45" hidden="1" customHeight="1">
      <c r="B30" s="40"/>
      <c r="C30" s="41"/>
      <c r="D30" s="48" t="s">
        <v>46</v>
      </c>
      <c r="E30" s="48" t="s">
        <v>47</v>
      </c>
      <c r="F30" s="129">
        <f>ROUND(SUM(BE84:BE257), 2)</f>
        <v>0</v>
      </c>
      <c r="G30" s="41"/>
      <c r="H30" s="41"/>
      <c r="I30" s="130">
        <v>0.21</v>
      </c>
      <c r="J30" s="129">
        <f>ROUND(ROUND((SUM(BE84:BE257)), 2)*I30, 2)</f>
        <v>0</v>
      </c>
      <c r="K30" s="44"/>
    </row>
    <row r="31" spans="2:11" s="1" customFormat="1" ht="14.45" hidden="1" customHeight="1">
      <c r="B31" s="40"/>
      <c r="C31" s="41"/>
      <c r="D31" s="41"/>
      <c r="E31" s="48" t="s">
        <v>48</v>
      </c>
      <c r="F31" s="129">
        <f>ROUND(SUM(BF84:BF257), 2)</f>
        <v>0</v>
      </c>
      <c r="G31" s="41"/>
      <c r="H31" s="41"/>
      <c r="I31" s="130">
        <v>0.15</v>
      </c>
      <c r="J31" s="129">
        <f>ROUND(ROUND((SUM(BF84:BF257)), 2)*I31, 2)</f>
        <v>0</v>
      </c>
      <c r="K31" s="44"/>
    </row>
    <row r="32" spans="2:11" s="1" customFormat="1" ht="14.45" customHeight="1">
      <c r="B32" s="40"/>
      <c r="C32" s="41"/>
      <c r="D32" s="48" t="s">
        <v>46</v>
      </c>
      <c r="E32" s="48" t="s">
        <v>49</v>
      </c>
      <c r="F32" s="129">
        <f>ROUND(SUM(BG84:BG257), 2)</f>
        <v>0</v>
      </c>
      <c r="G32" s="41"/>
      <c r="H32" s="41"/>
      <c r="I32" s="130">
        <v>0.21</v>
      </c>
      <c r="J32" s="129">
        <v>0</v>
      </c>
      <c r="K32" s="44"/>
    </row>
    <row r="33" spans="2:11" s="1" customFormat="1" ht="14.45" customHeight="1">
      <c r="B33" s="40"/>
      <c r="C33" s="41"/>
      <c r="D33" s="41"/>
      <c r="E33" s="48" t="s">
        <v>50</v>
      </c>
      <c r="F33" s="129">
        <f>ROUND(SUM(BH84:BH257), 2)</f>
        <v>0</v>
      </c>
      <c r="G33" s="41"/>
      <c r="H33" s="41"/>
      <c r="I33" s="130">
        <v>0.15</v>
      </c>
      <c r="J33" s="129">
        <v>0</v>
      </c>
      <c r="K33" s="44"/>
    </row>
    <row r="34" spans="2:11" s="1" customFormat="1" ht="14.45" hidden="1" customHeight="1">
      <c r="B34" s="40"/>
      <c r="C34" s="41"/>
      <c r="D34" s="41"/>
      <c r="E34" s="48" t="s">
        <v>51</v>
      </c>
      <c r="F34" s="129">
        <f>ROUND(SUM(BI84:BI257),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99</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19</v>
      </c>
      <c r="D44" s="41"/>
      <c r="E44" s="41"/>
      <c r="F44" s="41"/>
      <c r="G44" s="41"/>
      <c r="H44" s="41"/>
      <c r="I44" s="117"/>
      <c r="J44" s="41"/>
      <c r="K44" s="44"/>
    </row>
    <row r="45" spans="2:11" s="1" customFormat="1" ht="22.5" customHeight="1">
      <c r="B45" s="40"/>
      <c r="C45" s="41"/>
      <c r="D45" s="41"/>
      <c r="E45" s="384" t="str">
        <f>E7</f>
        <v>Výmalba společných prostor objektu v ul. Radniční č.p. 230 a 272, Rumburk</v>
      </c>
      <c r="F45" s="385"/>
      <c r="G45" s="385"/>
      <c r="H45" s="385"/>
      <c r="I45" s="117"/>
      <c r="J45" s="41"/>
      <c r="K45" s="44"/>
    </row>
    <row r="46" spans="2:11" s="1" customFormat="1" ht="14.45" customHeight="1">
      <c r="B46" s="40"/>
      <c r="C46" s="36" t="s">
        <v>97</v>
      </c>
      <c r="D46" s="41"/>
      <c r="E46" s="41"/>
      <c r="F46" s="41"/>
      <c r="G46" s="41"/>
      <c r="H46" s="41"/>
      <c r="I46" s="117"/>
      <c r="J46" s="41"/>
      <c r="K46" s="44"/>
    </row>
    <row r="47" spans="2:11" s="1" customFormat="1" ht="23.25" customHeight="1">
      <c r="B47" s="40"/>
      <c r="C47" s="41"/>
      <c r="D47" s="41"/>
      <c r="E47" s="386" t="str">
        <f>E9</f>
        <v>SO 2 - Vchod objektu č.p. 272 z ul. Radniční</v>
      </c>
      <c r="F47" s="387"/>
      <c r="G47" s="387"/>
      <c r="H47" s="387"/>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st.p.č. 453, 454/1; k.ú. Rumburk</v>
      </c>
      <c r="G49" s="41"/>
      <c r="H49" s="41"/>
      <c r="I49" s="118" t="s">
        <v>27</v>
      </c>
      <c r="J49" s="119" t="str">
        <f>IF(J12="","",J12)</f>
        <v>19.5.2017</v>
      </c>
      <c r="K49" s="44"/>
    </row>
    <row r="50" spans="2:47" s="1" customFormat="1" ht="6.95" customHeight="1">
      <c r="B50" s="40"/>
      <c r="C50" s="41"/>
      <c r="D50" s="41"/>
      <c r="E50" s="41"/>
      <c r="F50" s="41"/>
      <c r="G50" s="41"/>
      <c r="H50" s="41"/>
      <c r="I50" s="117"/>
      <c r="J50" s="41"/>
      <c r="K50" s="44"/>
    </row>
    <row r="51" spans="2:47" s="1" customFormat="1" ht="15">
      <c r="B51" s="40"/>
      <c r="C51" s="36" t="s">
        <v>31</v>
      </c>
      <c r="D51" s="41"/>
      <c r="E51" s="41"/>
      <c r="F51" s="34" t="str">
        <f>E15</f>
        <v>Město Rumburk</v>
      </c>
      <c r="G51" s="41"/>
      <c r="H51" s="41"/>
      <c r="I51" s="118" t="s">
        <v>37</v>
      </c>
      <c r="J51" s="34" t="str">
        <f>E21</f>
        <v>ProProjekt, s.r.o.</v>
      </c>
      <c r="K51" s="44"/>
    </row>
    <row r="52" spans="2:47" s="1" customFormat="1" ht="14.45" customHeight="1">
      <c r="B52" s="40"/>
      <c r="C52" s="36" t="s">
        <v>35</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100</v>
      </c>
      <c r="D54" s="131"/>
      <c r="E54" s="131"/>
      <c r="F54" s="131"/>
      <c r="G54" s="131"/>
      <c r="H54" s="131"/>
      <c r="I54" s="144"/>
      <c r="J54" s="145" t="s">
        <v>101</v>
      </c>
      <c r="K54" s="146"/>
    </row>
    <row r="55" spans="2:47" s="1" customFormat="1" ht="10.35" customHeight="1">
      <c r="B55" s="40"/>
      <c r="C55" s="41"/>
      <c r="D55" s="41"/>
      <c r="E55" s="41"/>
      <c r="F55" s="41"/>
      <c r="G55" s="41"/>
      <c r="H55" s="41"/>
      <c r="I55" s="117"/>
      <c r="J55" s="41"/>
      <c r="K55" s="44"/>
    </row>
    <row r="56" spans="2:47" s="1" customFormat="1" ht="29.25" customHeight="1">
      <c r="B56" s="40"/>
      <c r="C56" s="147" t="s">
        <v>102</v>
      </c>
      <c r="D56" s="41"/>
      <c r="E56" s="41"/>
      <c r="F56" s="41"/>
      <c r="G56" s="41"/>
      <c r="H56" s="41"/>
      <c r="I56" s="117"/>
      <c r="J56" s="127">
        <f>J84</f>
        <v>0</v>
      </c>
      <c r="K56" s="44"/>
      <c r="AU56" s="23" t="s">
        <v>103</v>
      </c>
    </row>
    <row r="57" spans="2:47" s="7" customFormat="1" ht="24.95" customHeight="1">
      <c r="B57" s="148"/>
      <c r="C57" s="149"/>
      <c r="D57" s="150" t="s">
        <v>104</v>
      </c>
      <c r="E57" s="151"/>
      <c r="F57" s="151"/>
      <c r="G57" s="151"/>
      <c r="H57" s="151"/>
      <c r="I57" s="152"/>
      <c r="J57" s="153">
        <f>J85</f>
        <v>0</v>
      </c>
      <c r="K57" s="154"/>
    </row>
    <row r="58" spans="2:47" s="8" customFormat="1" ht="19.899999999999999" customHeight="1">
      <c r="B58" s="155"/>
      <c r="C58" s="156"/>
      <c r="D58" s="157" t="s">
        <v>105</v>
      </c>
      <c r="E58" s="158"/>
      <c r="F58" s="158"/>
      <c r="G58" s="158"/>
      <c r="H58" s="158"/>
      <c r="I58" s="159"/>
      <c r="J58" s="160">
        <f>J86</f>
        <v>0</v>
      </c>
      <c r="K58" s="161"/>
    </row>
    <row r="59" spans="2:47" s="8" customFormat="1" ht="19.899999999999999" customHeight="1">
      <c r="B59" s="155"/>
      <c r="C59" s="156"/>
      <c r="D59" s="157" t="s">
        <v>106</v>
      </c>
      <c r="E59" s="158"/>
      <c r="F59" s="158"/>
      <c r="G59" s="158"/>
      <c r="H59" s="158"/>
      <c r="I59" s="159"/>
      <c r="J59" s="160">
        <f>J148</f>
        <v>0</v>
      </c>
      <c r="K59" s="161"/>
    </row>
    <row r="60" spans="2:47" s="8" customFormat="1" ht="19.899999999999999" customHeight="1">
      <c r="B60" s="155"/>
      <c r="C60" s="156"/>
      <c r="D60" s="157" t="s">
        <v>107</v>
      </c>
      <c r="E60" s="158"/>
      <c r="F60" s="158"/>
      <c r="G60" s="158"/>
      <c r="H60" s="158"/>
      <c r="I60" s="159"/>
      <c r="J60" s="160">
        <f>J168</f>
        <v>0</v>
      </c>
      <c r="K60" s="161"/>
    </row>
    <row r="61" spans="2:47" s="8" customFormat="1" ht="19.899999999999999" customHeight="1">
      <c r="B61" s="155"/>
      <c r="C61" s="156"/>
      <c r="D61" s="157" t="s">
        <v>108</v>
      </c>
      <c r="E61" s="158"/>
      <c r="F61" s="158"/>
      <c r="G61" s="158"/>
      <c r="H61" s="158"/>
      <c r="I61" s="159"/>
      <c r="J61" s="160">
        <f>J178</f>
        <v>0</v>
      </c>
      <c r="K61" s="161"/>
    </row>
    <row r="62" spans="2:47" s="7" customFormat="1" ht="24.95" customHeight="1">
      <c r="B62" s="148"/>
      <c r="C62" s="149"/>
      <c r="D62" s="150" t="s">
        <v>109</v>
      </c>
      <c r="E62" s="151"/>
      <c r="F62" s="151"/>
      <c r="G62" s="151"/>
      <c r="H62" s="151"/>
      <c r="I62" s="152"/>
      <c r="J62" s="153">
        <f>J181</f>
        <v>0</v>
      </c>
      <c r="K62" s="154"/>
    </row>
    <row r="63" spans="2:47" s="8" customFormat="1" ht="19.899999999999999" customHeight="1">
      <c r="B63" s="155"/>
      <c r="C63" s="156"/>
      <c r="D63" s="157" t="s">
        <v>110</v>
      </c>
      <c r="E63" s="158"/>
      <c r="F63" s="158"/>
      <c r="G63" s="158"/>
      <c r="H63" s="158"/>
      <c r="I63" s="159"/>
      <c r="J63" s="160">
        <f>J182</f>
        <v>0</v>
      </c>
      <c r="K63" s="161"/>
    </row>
    <row r="64" spans="2:47" s="8" customFormat="1" ht="19.899999999999999" customHeight="1">
      <c r="B64" s="155"/>
      <c r="C64" s="156"/>
      <c r="D64" s="157" t="s">
        <v>111</v>
      </c>
      <c r="E64" s="158"/>
      <c r="F64" s="158"/>
      <c r="G64" s="158"/>
      <c r="H64" s="158"/>
      <c r="I64" s="159"/>
      <c r="J64" s="160">
        <f>J191</f>
        <v>0</v>
      </c>
      <c r="K64" s="161"/>
    </row>
    <row r="65" spans="2:12" s="1" customFormat="1" ht="21.75" customHeight="1">
      <c r="B65" s="40"/>
      <c r="C65" s="41"/>
      <c r="D65" s="41"/>
      <c r="E65" s="41"/>
      <c r="F65" s="41"/>
      <c r="G65" s="41"/>
      <c r="H65" s="41"/>
      <c r="I65" s="117"/>
      <c r="J65" s="41"/>
      <c r="K65" s="44"/>
    </row>
    <row r="66" spans="2:12" s="1" customFormat="1" ht="6.95" customHeight="1">
      <c r="B66" s="55"/>
      <c r="C66" s="56"/>
      <c r="D66" s="56"/>
      <c r="E66" s="56"/>
      <c r="F66" s="56"/>
      <c r="G66" s="56"/>
      <c r="H66" s="56"/>
      <c r="I66" s="138"/>
      <c r="J66" s="56"/>
      <c r="K66" s="57"/>
    </row>
    <row r="70" spans="2:12" s="1" customFormat="1" ht="6.95" customHeight="1">
      <c r="B70" s="58"/>
      <c r="C70" s="59"/>
      <c r="D70" s="59"/>
      <c r="E70" s="59"/>
      <c r="F70" s="59"/>
      <c r="G70" s="59"/>
      <c r="H70" s="59"/>
      <c r="I70" s="141"/>
      <c r="J70" s="59"/>
      <c r="K70" s="59"/>
      <c r="L70" s="60"/>
    </row>
    <row r="71" spans="2:12" s="1" customFormat="1" ht="36.950000000000003" customHeight="1">
      <c r="B71" s="40"/>
      <c r="C71" s="61" t="s">
        <v>112</v>
      </c>
      <c r="D71" s="62"/>
      <c r="E71" s="62"/>
      <c r="F71" s="62"/>
      <c r="G71" s="62"/>
      <c r="H71" s="62"/>
      <c r="I71" s="162"/>
      <c r="J71" s="62"/>
      <c r="K71" s="62"/>
      <c r="L71" s="60"/>
    </row>
    <row r="72" spans="2:12" s="1" customFormat="1" ht="6.95" customHeight="1">
      <c r="B72" s="40"/>
      <c r="C72" s="62"/>
      <c r="D72" s="62"/>
      <c r="E72" s="62"/>
      <c r="F72" s="62"/>
      <c r="G72" s="62"/>
      <c r="H72" s="62"/>
      <c r="I72" s="162"/>
      <c r="J72" s="62"/>
      <c r="K72" s="62"/>
      <c r="L72" s="60"/>
    </row>
    <row r="73" spans="2:12" s="1" customFormat="1" ht="14.45" customHeight="1">
      <c r="B73" s="40"/>
      <c r="C73" s="64" t="s">
        <v>19</v>
      </c>
      <c r="D73" s="62"/>
      <c r="E73" s="62"/>
      <c r="F73" s="62"/>
      <c r="G73" s="62"/>
      <c r="H73" s="62"/>
      <c r="I73" s="162"/>
      <c r="J73" s="62"/>
      <c r="K73" s="62"/>
      <c r="L73" s="60"/>
    </row>
    <row r="74" spans="2:12" s="1" customFormat="1" ht="22.5" customHeight="1">
      <c r="B74" s="40"/>
      <c r="C74" s="62"/>
      <c r="D74" s="62"/>
      <c r="E74" s="380" t="str">
        <f>E7</f>
        <v>Výmalba společných prostor objektu v ul. Radniční č.p. 230 a 272, Rumburk</v>
      </c>
      <c r="F74" s="381"/>
      <c r="G74" s="381"/>
      <c r="H74" s="381"/>
      <c r="I74" s="162"/>
      <c r="J74" s="62"/>
      <c r="K74" s="62"/>
      <c r="L74" s="60"/>
    </row>
    <row r="75" spans="2:12" s="1" customFormat="1" ht="14.45" customHeight="1">
      <c r="B75" s="40"/>
      <c r="C75" s="64" t="s">
        <v>97</v>
      </c>
      <c r="D75" s="62"/>
      <c r="E75" s="62"/>
      <c r="F75" s="62"/>
      <c r="G75" s="62"/>
      <c r="H75" s="62"/>
      <c r="I75" s="162"/>
      <c r="J75" s="62"/>
      <c r="K75" s="62"/>
      <c r="L75" s="60"/>
    </row>
    <row r="76" spans="2:12" s="1" customFormat="1" ht="23.25" customHeight="1">
      <c r="B76" s="40"/>
      <c r="C76" s="62"/>
      <c r="D76" s="62"/>
      <c r="E76" s="348" t="str">
        <f>E9</f>
        <v>SO 2 - Vchod objektu č.p. 272 z ul. Radniční</v>
      </c>
      <c r="F76" s="382"/>
      <c r="G76" s="382"/>
      <c r="H76" s="382"/>
      <c r="I76" s="162"/>
      <c r="J76" s="62"/>
      <c r="K76" s="62"/>
      <c r="L76" s="60"/>
    </row>
    <row r="77" spans="2:12" s="1" customFormat="1" ht="6.95" customHeight="1">
      <c r="B77" s="40"/>
      <c r="C77" s="62"/>
      <c r="D77" s="62"/>
      <c r="E77" s="62"/>
      <c r="F77" s="62"/>
      <c r="G77" s="62"/>
      <c r="H77" s="62"/>
      <c r="I77" s="162"/>
      <c r="J77" s="62"/>
      <c r="K77" s="62"/>
      <c r="L77" s="60"/>
    </row>
    <row r="78" spans="2:12" s="1" customFormat="1" ht="18" customHeight="1">
      <c r="B78" s="40"/>
      <c r="C78" s="64" t="s">
        <v>25</v>
      </c>
      <c r="D78" s="62"/>
      <c r="E78" s="62"/>
      <c r="F78" s="163" t="str">
        <f>F12</f>
        <v>st.p.č. 453, 454/1; k.ú. Rumburk</v>
      </c>
      <c r="G78" s="62"/>
      <c r="H78" s="62"/>
      <c r="I78" s="164" t="s">
        <v>27</v>
      </c>
      <c r="J78" s="72" t="str">
        <f>IF(J12="","",J12)</f>
        <v>19.5.2017</v>
      </c>
      <c r="K78" s="62"/>
      <c r="L78" s="60"/>
    </row>
    <row r="79" spans="2:12" s="1" customFormat="1" ht="6.95" customHeight="1">
      <c r="B79" s="40"/>
      <c r="C79" s="62"/>
      <c r="D79" s="62"/>
      <c r="E79" s="62"/>
      <c r="F79" s="62"/>
      <c r="G79" s="62"/>
      <c r="H79" s="62"/>
      <c r="I79" s="162"/>
      <c r="J79" s="62"/>
      <c r="K79" s="62"/>
      <c r="L79" s="60"/>
    </row>
    <row r="80" spans="2:12" s="1" customFormat="1" ht="15">
      <c r="B80" s="40"/>
      <c r="C80" s="64" t="s">
        <v>31</v>
      </c>
      <c r="D80" s="62"/>
      <c r="E80" s="62"/>
      <c r="F80" s="163" t="str">
        <f>E15</f>
        <v>Město Rumburk</v>
      </c>
      <c r="G80" s="62"/>
      <c r="H80" s="62"/>
      <c r="I80" s="164" t="s">
        <v>37</v>
      </c>
      <c r="J80" s="163" t="str">
        <f>E21</f>
        <v>ProProjekt, s.r.o.</v>
      </c>
      <c r="K80" s="62"/>
      <c r="L80" s="60"/>
    </row>
    <row r="81" spans="2:65" s="1" customFormat="1" ht="14.45" customHeight="1">
      <c r="B81" s="40"/>
      <c r="C81" s="64" t="s">
        <v>35</v>
      </c>
      <c r="D81" s="62"/>
      <c r="E81" s="62"/>
      <c r="F81" s="163" t="str">
        <f>IF(E18="","",E18)</f>
        <v/>
      </c>
      <c r="G81" s="62"/>
      <c r="H81" s="62"/>
      <c r="I81" s="162"/>
      <c r="J81" s="62"/>
      <c r="K81" s="62"/>
      <c r="L81" s="60"/>
    </row>
    <row r="82" spans="2:65" s="1" customFormat="1" ht="10.35" customHeight="1">
      <c r="B82" s="40"/>
      <c r="C82" s="62"/>
      <c r="D82" s="62"/>
      <c r="E82" s="62"/>
      <c r="F82" s="62"/>
      <c r="G82" s="62"/>
      <c r="H82" s="62"/>
      <c r="I82" s="162"/>
      <c r="J82" s="62"/>
      <c r="K82" s="62"/>
      <c r="L82" s="60"/>
    </row>
    <row r="83" spans="2:65" s="9" customFormat="1" ht="29.25" customHeight="1">
      <c r="B83" s="165"/>
      <c r="C83" s="166" t="s">
        <v>113</v>
      </c>
      <c r="D83" s="167" t="s">
        <v>61</v>
      </c>
      <c r="E83" s="167" t="s">
        <v>57</v>
      </c>
      <c r="F83" s="167" t="s">
        <v>114</v>
      </c>
      <c r="G83" s="167" t="s">
        <v>115</v>
      </c>
      <c r="H83" s="167" t="s">
        <v>116</v>
      </c>
      <c r="I83" s="168" t="s">
        <v>117</v>
      </c>
      <c r="J83" s="167" t="s">
        <v>101</v>
      </c>
      <c r="K83" s="169" t="s">
        <v>118</v>
      </c>
      <c r="L83" s="170"/>
      <c r="M83" s="80" t="s">
        <v>119</v>
      </c>
      <c r="N83" s="81" t="s">
        <v>46</v>
      </c>
      <c r="O83" s="81" t="s">
        <v>120</v>
      </c>
      <c r="P83" s="81" t="s">
        <v>121</v>
      </c>
      <c r="Q83" s="81" t="s">
        <v>122</v>
      </c>
      <c r="R83" s="81" t="s">
        <v>123</v>
      </c>
      <c r="S83" s="81" t="s">
        <v>124</v>
      </c>
      <c r="T83" s="82" t="s">
        <v>125</v>
      </c>
    </row>
    <row r="84" spans="2:65" s="1" customFormat="1" ht="29.25" customHeight="1">
      <c r="B84" s="40"/>
      <c r="C84" s="86" t="s">
        <v>102</v>
      </c>
      <c r="D84" s="62"/>
      <c r="E84" s="62"/>
      <c r="F84" s="62"/>
      <c r="G84" s="62"/>
      <c r="H84" s="62"/>
      <c r="I84" s="162"/>
      <c r="J84" s="171">
        <f>BK84</f>
        <v>0</v>
      </c>
      <c r="K84" s="62"/>
      <c r="L84" s="60"/>
      <c r="M84" s="83"/>
      <c r="N84" s="84"/>
      <c r="O84" s="84"/>
      <c r="P84" s="172">
        <f>P85+P181</f>
        <v>0</v>
      </c>
      <c r="Q84" s="84"/>
      <c r="R84" s="172">
        <f>R85+R181</f>
        <v>8.5106026299999993</v>
      </c>
      <c r="S84" s="84"/>
      <c r="T84" s="173">
        <f>T85+T181</f>
        <v>5.0955834599999994</v>
      </c>
      <c r="AT84" s="23" t="s">
        <v>75</v>
      </c>
      <c r="AU84" s="23" t="s">
        <v>103</v>
      </c>
      <c r="BK84" s="174">
        <f>BK85+BK181</f>
        <v>0</v>
      </c>
    </row>
    <row r="85" spans="2:65" s="10" customFormat="1" ht="37.35" customHeight="1">
      <c r="B85" s="175"/>
      <c r="C85" s="176"/>
      <c r="D85" s="177" t="s">
        <v>75</v>
      </c>
      <c r="E85" s="178" t="s">
        <v>126</v>
      </c>
      <c r="F85" s="178" t="s">
        <v>127</v>
      </c>
      <c r="G85" s="176"/>
      <c r="H85" s="176"/>
      <c r="I85" s="179"/>
      <c r="J85" s="180">
        <f>BK85</f>
        <v>0</v>
      </c>
      <c r="K85" s="176"/>
      <c r="L85" s="181"/>
      <c r="M85" s="182"/>
      <c r="N85" s="183"/>
      <c r="O85" s="183"/>
      <c r="P85" s="184">
        <f>P86+P148+P168+P178</f>
        <v>0</v>
      </c>
      <c r="Q85" s="183"/>
      <c r="R85" s="184">
        <f>R86+R148+R168+R178</f>
        <v>7.3365535299999998</v>
      </c>
      <c r="S85" s="183"/>
      <c r="T85" s="185">
        <f>T86+T148+T168+T178</f>
        <v>4.8954579999999996</v>
      </c>
      <c r="AR85" s="186" t="s">
        <v>10</v>
      </c>
      <c r="AT85" s="187" t="s">
        <v>75</v>
      </c>
      <c r="AU85" s="187" t="s">
        <v>76</v>
      </c>
      <c r="AY85" s="186" t="s">
        <v>128</v>
      </c>
      <c r="BK85" s="188">
        <f>BK86+BK148+BK168+BK178</f>
        <v>0</v>
      </c>
    </row>
    <row r="86" spans="2:65" s="10" customFormat="1" ht="19.899999999999999" customHeight="1">
      <c r="B86" s="175"/>
      <c r="C86" s="176"/>
      <c r="D86" s="189" t="s">
        <v>75</v>
      </c>
      <c r="E86" s="190" t="s">
        <v>129</v>
      </c>
      <c r="F86" s="190" t="s">
        <v>130</v>
      </c>
      <c r="G86" s="176"/>
      <c r="H86" s="176"/>
      <c r="I86" s="179"/>
      <c r="J86" s="191">
        <f>BK86</f>
        <v>0</v>
      </c>
      <c r="K86" s="176"/>
      <c r="L86" s="181"/>
      <c r="M86" s="182"/>
      <c r="N86" s="183"/>
      <c r="O86" s="183"/>
      <c r="P86" s="184">
        <f>SUM(P87:P147)</f>
        <v>0</v>
      </c>
      <c r="Q86" s="183"/>
      <c r="R86" s="184">
        <f>SUM(R87:R147)</f>
        <v>7.3152372799999998</v>
      </c>
      <c r="S86" s="183"/>
      <c r="T86" s="185">
        <f>SUM(T87:T147)</f>
        <v>0</v>
      </c>
      <c r="AR86" s="186" t="s">
        <v>10</v>
      </c>
      <c r="AT86" s="187" t="s">
        <v>75</v>
      </c>
      <c r="AU86" s="187" t="s">
        <v>10</v>
      </c>
      <c r="AY86" s="186" t="s">
        <v>128</v>
      </c>
      <c r="BK86" s="188">
        <f>SUM(BK87:BK147)</f>
        <v>0</v>
      </c>
    </row>
    <row r="87" spans="2:65" s="1" customFormat="1" ht="22.5" customHeight="1">
      <c r="B87" s="40"/>
      <c r="C87" s="192" t="s">
        <v>10</v>
      </c>
      <c r="D87" s="192" t="s">
        <v>131</v>
      </c>
      <c r="E87" s="193" t="s">
        <v>132</v>
      </c>
      <c r="F87" s="194" t="s">
        <v>133</v>
      </c>
      <c r="G87" s="195" t="s">
        <v>134</v>
      </c>
      <c r="H87" s="196">
        <v>4</v>
      </c>
      <c r="I87" s="197"/>
      <c r="J87" s="198">
        <f>ROUND(I87*H87,0)</f>
        <v>0</v>
      </c>
      <c r="K87" s="194" t="s">
        <v>23</v>
      </c>
      <c r="L87" s="60"/>
      <c r="M87" s="199" t="s">
        <v>23</v>
      </c>
      <c r="N87" s="200" t="s">
        <v>50</v>
      </c>
      <c r="O87" s="41"/>
      <c r="P87" s="201">
        <f>O87*H87</f>
        <v>0</v>
      </c>
      <c r="Q87" s="201">
        <v>4.4900000000000001E-3</v>
      </c>
      <c r="R87" s="201">
        <f>Q87*H87</f>
        <v>1.796E-2</v>
      </c>
      <c r="S87" s="201">
        <v>0</v>
      </c>
      <c r="T87" s="202">
        <f>S87*H87</f>
        <v>0</v>
      </c>
      <c r="AR87" s="23" t="s">
        <v>135</v>
      </c>
      <c r="AT87" s="23" t="s">
        <v>131</v>
      </c>
      <c r="AU87" s="23" t="s">
        <v>136</v>
      </c>
      <c r="AY87" s="23" t="s">
        <v>128</v>
      </c>
      <c r="BE87" s="203">
        <f>IF(N87="základní",J87,0)</f>
        <v>0</v>
      </c>
      <c r="BF87" s="203">
        <f>IF(N87="snížená",J87,0)</f>
        <v>0</v>
      </c>
      <c r="BG87" s="203">
        <f>IF(N87="zákl. přenesená",J87,0)</f>
        <v>0</v>
      </c>
      <c r="BH87" s="203">
        <f>IF(N87="sníž. přenesená",J87,0)</f>
        <v>0</v>
      </c>
      <c r="BI87" s="203">
        <f>IF(N87="nulová",J87,0)</f>
        <v>0</v>
      </c>
      <c r="BJ87" s="23" t="s">
        <v>137</v>
      </c>
      <c r="BK87" s="203">
        <f>ROUND(I87*H87,0)</f>
        <v>0</v>
      </c>
      <c r="BL87" s="23" t="s">
        <v>135</v>
      </c>
      <c r="BM87" s="23" t="s">
        <v>355</v>
      </c>
    </row>
    <row r="88" spans="2:65" s="1" customFormat="1" ht="31.5" customHeight="1">
      <c r="B88" s="40"/>
      <c r="C88" s="192" t="s">
        <v>136</v>
      </c>
      <c r="D88" s="192" t="s">
        <v>131</v>
      </c>
      <c r="E88" s="193" t="s">
        <v>139</v>
      </c>
      <c r="F88" s="194" t="s">
        <v>140</v>
      </c>
      <c r="G88" s="195" t="s">
        <v>141</v>
      </c>
      <c r="H88" s="196">
        <v>53.02</v>
      </c>
      <c r="I88" s="197"/>
      <c r="J88" s="198">
        <f>ROUND(I88*H88,0)</f>
        <v>0</v>
      </c>
      <c r="K88" s="194" t="s">
        <v>142</v>
      </c>
      <c r="L88" s="60"/>
      <c r="M88" s="199" t="s">
        <v>23</v>
      </c>
      <c r="N88" s="200" t="s">
        <v>50</v>
      </c>
      <c r="O88" s="41"/>
      <c r="P88" s="201">
        <f>O88*H88</f>
        <v>0</v>
      </c>
      <c r="Q88" s="201">
        <v>4.8900000000000002E-3</v>
      </c>
      <c r="R88" s="201">
        <f>Q88*H88</f>
        <v>0.25926780000000005</v>
      </c>
      <c r="S88" s="201">
        <v>0</v>
      </c>
      <c r="T88" s="202">
        <f>S88*H88</f>
        <v>0</v>
      </c>
      <c r="AR88" s="23" t="s">
        <v>135</v>
      </c>
      <c r="AT88" s="23" t="s">
        <v>131</v>
      </c>
      <c r="AU88" s="23" t="s">
        <v>136</v>
      </c>
      <c r="AY88" s="23" t="s">
        <v>128</v>
      </c>
      <c r="BE88" s="203">
        <f>IF(N88="základní",J88,0)</f>
        <v>0</v>
      </c>
      <c r="BF88" s="203">
        <f>IF(N88="snížená",J88,0)</f>
        <v>0</v>
      </c>
      <c r="BG88" s="203">
        <f>IF(N88="zákl. přenesená",J88,0)</f>
        <v>0</v>
      </c>
      <c r="BH88" s="203">
        <f>IF(N88="sníž. přenesená",J88,0)</f>
        <v>0</v>
      </c>
      <c r="BI88" s="203">
        <f>IF(N88="nulová",J88,0)</f>
        <v>0</v>
      </c>
      <c r="BJ88" s="23" t="s">
        <v>137</v>
      </c>
      <c r="BK88" s="203">
        <f>ROUND(I88*H88,0)</f>
        <v>0</v>
      </c>
      <c r="BL88" s="23" t="s">
        <v>135</v>
      </c>
      <c r="BM88" s="23" t="s">
        <v>356</v>
      </c>
    </row>
    <row r="89" spans="2:65" s="1" customFormat="1" ht="27">
      <c r="B89" s="40"/>
      <c r="C89" s="62"/>
      <c r="D89" s="204" t="s">
        <v>144</v>
      </c>
      <c r="E89" s="62"/>
      <c r="F89" s="205" t="s">
        <v>145</v>
      </c>
      <c r="G89" s="62"/>
      <c r="H89" s="62"/>
      <c r="I89" s="162"/>
      <c r="J89" s="62"/>
      <c r="K89" s="62"/>
      <c r="L89" s="60"/>
      <c r="M89" s="206"/>
      <c r="N89" s="41"/>
      <c r="O89" s="41"/>
      <c r="P89" s="41"/>
      <c r="Q89" s="41"/>
      <c r="R89" s="41"/>
      <c r="S89" s="41"/>
      <c r="T89" s="77"/>
      <c r="AT89" s="23" t="s">
        <v>144</v>
      </c>
      <c r="AU89" s="23" t="s">
        <v>136</v>
      </c>
    </row>
    <row r="90" spans="2:65" s="11" customFormat="1">
      <c r="B90" s="207"/>
      <c r="C90" s="208"/>
      <c r="D90" s="204" t="s">
        <v>146</v>
      </c>
      <c r="E90" s="219" t="s">
        <v>23</v>
      </c>
      <c r="F90" s="220" t="s">
        <v>357</v>
      </c>
      <c r="G90" s="208"/>
      <c r="H90" s="221">
        <v>27.82</v>
      </c>
      <c r="I90" s="213"/>
      <c r="J90" s="208"/>
      <c r="K90" s="208"/>
      <c r="L90" s="214"/>
      <c r="M90" s="215"/>
      <c r="N90" s="216"/>
      <c r="O90" s="216"/>
      <c r="P90" s="216"/>
      <c r="Q90" s="216"/>
      <c r="R90" s="216"/>
      <c r="S90" s="216"/>
      <c r="T90" s="217"/>
      <c r="AT90" s="218" t="s">
        <v>146</v>
      </c>
      <c r="AU90" s="218" t="s">
        <v>136</v>
      </c>
      <c r="AV90" s="11" t="s">
        <v>136</v>
      </c>
      <c r="AW90" s="11" t="s">
        <v>38</v>
      </c>
      <c r="AX90" s="11" t="s">
        <v>76</v>
      </c>
      <c r="AY90" s="218" t="s">
        <v>128</v>
      </c>
    </row>
    <row r="91" spans="2:65" s="11" customFormat="1">
      <c r="B91" s="207"/>
      <c r="C91" s="208"/>
      <c r="D91" s="204" t="s">
        <v>146</v>
      </c>
      <c r="E91" s="219" t="s">
        <v>23</v>
      </c>
      <c r="F91" s="220" t="s">
        <v>358</v>
      </c>
      <c r="G91" s="208"/>
      <c r="H91" s="221">
        <v>8.4</v>
      </c>
      <c r="I91" s="213"/>
      <c r="J91" s="208"/>
      <c r="K91" s="208"/>
      <c r="L91" s="214"/>
      <c r="M91" s="215"/>
      <c r="N91" s="216"/>
      <c r="O91" s="216"/>
      <c r="P91" s="216"/>
      <c r="Q91" s="216"/>
      <c r="R91" s="216"/>
      <c r="S91" s="216"/>
      <c r="T91" s="217"/>
      <c r="AT91" s="218" t="s">
        <v>146</v>
      </c>
      <c r="AU91" s="218" t="s">
        <v>136</v>
      </c>
      <c r="AV91" s="11" t="s">
        <v>136</v>
      </c>
      <c r="AW91" s="11" t="s">
        <v>38</v>
      </c>
      <c r="AX91" s="11" t="s">
        <v>76</v>
      </c>
      <c r="AY91" s="218" t="s">
        <v>128</v>
      </c>
    </row>
    <row r="92" spans="2:65" s="11" customFormat="1">
      <c r="B92" s="207"/>
      <c r="C92" s="208"/>
      <c r="D92" s="204" t="s">
        <v>146</v>
      </c>
      <c r="E92" s="219" t="s">
        <v>23</v>
      </c>
      <c r="F92" s="220" t="s">
        <v>359</v>
      </c>
      <c r="G92" s="208"/>
      <c r="H92" s="221">
        <v>8.4</v>
      </c>
      <c r="I92" s="213"/>
      <c r="J92" s="208"/>
      <c r="K92" s="208"/>
      <c r="L92" s="214"/>
      <c r="M92" s="215"/>
      <c r="N92" s="216"/>
      <c r="O92" s="216"/>
      <c r="P92" s="216"/>
      <c r="Q92" s="216"/>
      <c r="R92" s="216"/>
      <c r="S92" s="216"/>
      <c r="T92" s="217"/>
      <c r="AT92" s="218" t="s">
        <v>146</v>
      </c>
      <c r="AU92" s="218" t="s">
        <v>136</v>
      </c>
      <c r="AV92" s="11" t="s">
        <v>136</v>
      </c>
      <c r="AW92" s="11" t="s">
        <v>38</v>
      </c>
      <c r="AX92" s="11" t="s">
        <v>76</v>
      </c>
      <c r="AY92" s="218" t="s">
        <v>128</v>
      </c>
    </row>
    <row r="93" spans="2:65" s="11" customFormat="1">
      <c r="B93" s="207"/>
      <c r="C93" s="208"/>
      <c r="D93" s="204" t="s">
        <v>146</v>
      </c>
      <c r="E93" s="219" t="s">
        <v>23</v>
      </c>
      <c r="F93" s="220" t="s">
        <v>360</v>
      </c>
      <c r="G93" s="208"/>
      <c r="H93" s="221">
        <v>8.4</v>
      </c>
      <c r="I93" s="213"/>
      <c r="J93" s="208"/>
      <c r="K93" s="208"/>
      <c r="L93" s="214"/>
      <c r="M93" s="215"/>
      <c r="N93" s="216"/>
      <c r="O93" s="216"/>
      <c r="P93" s="216"/>
      <c r="Q93" s="216"/>
      <c r="R93" s="216"/>
      <c r="S93" s="216"/>
      <c r="T93" s="217"/>
      <c r="AT93" s="218" t="s">
        <v>146</v>
      </c>
      <c r="AU93" s="218" t="s">
        <v>136</v>
      </c>
      <c r="AV93" s="11" t="s">
        <v>136</v>
      </c>
      <c r="AW93" s="11" t="s">
        <v>38</v>
      </c>
      <c r="AX93" s="11" t="s">
        <v>76</v>
      </c>
      <c r="AY93" s="218" t="s">
        <v>128</v>
      </c>
    </row>
    <row r="94" spans="2:65" s="12" customFormat="1">
      <c r="B94" s="222"/>
      <c r="C94" s="223"/>
      <c r="D94" s="209" t="s">
        <v>146</v>
      </c>
      <c r="E94" s="224" t="s">
        <v>23</v>
      </c>
      <c r="F94" s="225" t="s">
        <v>179</v>
      </c>
      <c r="G94" s="223"/>
      <c r="H94" s="226">
        <v>53.02</v>
      </c>
      <c r="I94" s="227"/>
      <c r="J94" s="223"/>
      <c r="K94" s="223"/>
      <c r="L94" s="228"/>
      <c r="M94" s="229"/>
      <c r="N94" s="230"/>
      <c r="O94" s="230"/>
      <c r="P94" s="230"/>
      <c r="Q94" s="230"/>
      <c r="R94" s="230"/>
      <c r="S94" s="230"/>
      <c r="T94" s="231"/>
      <c r="AT94" s="232" t="s">
        <v>146</v>
      </c>
      <c r="AU94" s="232" t="s">
        <v>136</v>
      </c>
      <c r="AV94" s="12" t="s">
        <v>135</v>
      </c>
      <c r="AW94" s="12" t="s">
        <v>38</v>
      </c>
      <c r="AX94" s="12" t="s">
        <v>10</v>
      </c>
      <c r="AY94" s="232" t="s">
        <v>128</v>
      </c>
    </row>
    <row r="95" spans="2:65" s="1" customFormat="1" ht="31.5" customHeight="1">
      <c r="B95" s="40"/>
      <c r="C95" s="192" t="s">
        <v>148</v>
      </c>
      <c r="D95" s="192" t="s">
        <v>131</v>
      </c>
      <c r="E95" s="193" t="s">
        <v>149</v>
      </c>
      <c r="F95" s="194" t="s">
        <v>150</v>
      </c>
      <c r="G95" s="195" t="s">
        <v>141</v>
      </c>
      <c r="H95" s="196">
        <v>241.08</v>
      </c>
      <c r="I95" s="197"/>
      <c r="J95" s="198">
        <f>ROUND(I95*H95,0)</f>
        <v>0</v>
      </c>
      <c r="K95" s="194" t="s">
        <v>142</v>
      </c>
      <c r="L95" s="60"/>
      <c r="M95" s="199" t="s">
        <v>23</v>
      </c>
      <c r="N95" s="200" t="s">
        <v>50</v>
      </c>
      <c r="O95" s="41"/>
      <c r="P95" s="201">
        <f>O95*H95</f>
        <v>0</v>
      </c>
      <c r="Q95" s="201">
        <v>3.0000000000000001E-3</v>
      </c>
      <c r="R95" s="201">
        <f>Q95*H95</f>
        <v>0.72324000000000011</v>
      </c>
      <c r="S95" s="201">
        <v>0</v>
      </c>
      <c r="T95" s="202">
        <f>S95*H95</f>
        <v>0</v>
      </c>
      <c r="AR95" s="23" t="s">
        <v>135</v>
      </c>
      <c r="AT95" s="23" t="s">
        <v>131</v>
      </c>
      <c r="AU95" s="23" t="s">
        <v>136</v>
      </c>
      <c r="AY95" s="23" t="s">
        <v>128</v>
      </c>
      <c r="BE95" s="203">
        <f>IF(N95="základní",J95,0)</f>
        <v>0</v>
      </c>
      <c r="BF95" s="203">
        <f>IF(N95="snížená",J95,0)</f>
        <v>0</v>
      </c>
      <c r="BG95" s="203">
        <f>IF(N95="zákl. přenesená",J95,0)</f>
        <v>0</v>
      </c>
      <c r="BH95" s="203">
        <f>IF(N95="sníž. přenesená",J95,0)</f>
        <v>0</v>
      </c>
      <c r="BI95" s="203">
        <f>IF(N95="nulová",J95,0)</f>
        <v>0</v>
      </c>
      <c r="BJ95" s="23" t="s">
        <v>137</v>
      </c>
      <c r="BK95" s="203">
        <f>ROUND(I95*H95,0)</f>
        <v>0</v>
      </c>
      <c r="BL95" s="23" t="s">
        <v>135</v>
      </c>
      <c r="BM95" s="23" t="s">
        <v>361</v>
      </c>
    </row>
    <row r="96" spans="2:65" s="11" customFormat="1">
      <c r="B96" s="207"/>
      <c r="C96" s="208"/>
      <c r="D96" s="204" t="s">
        <v>146</v>
      </c>
      <c r="E96" s="219" t="s">
        <v>23</v>
      </c>
      <c r="F96" s="220" t="s">
        <v>357</v>
      </c>
      <c r="G96" s="208"/>
      <c r="H96" s="221">
        <v>27.82</v>
      </c>
      <c r="I96" s="213"/>
      <c r="J96" s="208"/>
      <c r="K96" s="208"/>
      <c r="L96" s="214"/>
      <c r="M96" s="215"/>
      <c r="N96" s="216"/>
      <c r="O96" s="216"/>
      <c r="P96" s="216"/>
      <c r="Q96" s="216"/>
      <c r="R96" s="216"/>
      <c r="S96" s="216"/>
      <c r="T96" s="217"/>
      <c r="AT96" s="218" t="s">
        <v>146</v>
      </c>
      <c r="AU96" s="218" t="s">
        <v>136</v>
      </c>
      <c r="AV96" s="11" t="s">
        <v>136</v>
      </c>
      <c r="AW96" s="11" t="s">
        <v>38</v>
      </c>
      <c r="AX96" s="11" t="s">
        <v>76</v>
      </c>
      <c r="AY96" s="218" t="s">
        <v>128</v>
      </c>
    </row>
    <row r="97" spans="2:65" s="11" customFormat="1">
      <c r="B97" s="207"/>
      <c r="C97" s="208"/>
      <c r="D97" s="204" t="s">
        <v>146</v>
      </c>
      <c r="E97" s="219" t="s">
        <v>23</v>
      </c>
      <c r="F97" s="220" t="s">
        <v>358</v>
      </c>
      <c r="G97" s="208"/>
      <c r="H97" s="221">
        <v>8.4</v>
      </c>
      <c r="I97" s="213"/>
      <c r="J97" s="208"/>
      <c r="K97" s="208"/>
      <c r="L97" s="214"/>
      <c r="M97" s="215"/>
      <c r="N97" s="216"/>
      <c r="O97" s="216"/>
      <c r="P97" s="216"/>
      <c r="Q97" s="216"/>
      <c r="R97" s="216"/>
      <c r="S97" s="216"/>
      <c r="T97" s="217"/>
      <c r="AT97" s="218" t="s">
        <v>146</v>
      </c>
      <c r="AU97" s="218" t="s">
        <v>136</v>
      </c>
      <c r="AV97" s="11" t="s">
        <v>136</v>
      </c>
      <c r="AW97" s="11" t="s">
        <v>38</v>
      </c>
      <c r="AX97" s="11" t="s">
        <v>76</v>
      </c>
      <c r="AY97" s="218" t="s">
        <v>128</v>
      </c>
    </row>
    <row r="98" spans="2:65" s="11" customFormat="1">
      <c r="B98" s="207"/>
      <c r="C98" s="208"/>
      <c r="D98" s="204" t="s">
        <v>146</v>
      </c>
      <c r="E98" s="219" t="s">
        <v>23</v>
      </c>
      <c r="F98" s="220" t="s">
        <v>359</v>
      </c>
      <c r="G98" s="208"/>
      <c r="H98" s="221">
        <v>8.4</v>
      </c>
      <c r="I98" s="213"/>
      <c r="J98" s="208"/>
      <c r="K98" s="208"/>
      <c r="L98" s="214"/>
      <c r="M98" s="215"/>
      <c r="N98" s="216"/>
      <c r="O98" s="216"/>
      <c r="P98" s="216"/>
      <c r="Q98" s="216"/>
      <c r="R98" s="216"/>
      <c r="S98" s="216"/>
      <c r="T98" s="217"/>
      <c r="AT98" s="218" t="s">
        <v>146</v>
      </c>
      <c r="AU98" s="218" t="s">
        <v>136</v>
      </c>
      <c r="AV98" s="11" t="s">
        <v>136</v>
      </c>
      <c r="AW98" s="11" t="s">
        <v>38</v>
      </c>
      <c r="AX98" s="11" t="s">
        <v>76</v>
      </c>
      <c r="AY98" s="218" t="s">
        <v>128</v>
      </c>
    </row>
    <row r="99" spans="2:65" s="11" customFormat="1">
      <c r="B99" s="207"/>
      <c r="C99" s="208"/>
      <c r="D99" s="204" t="s">
        <v>146</v>
      </c>
      <c r="E99" s="219" t="s">
        <v>23</v>
      </c>
      <c r="F99" s="220" t="s">
        <v>360</v>
      </c>
      <c r="G99" s="208"/>
      <c r="H99" s="221">
        <v>8.4</v>
      </c>
      <c r="I99" s="213"/>
      <c r="J99" s="208"/>
      <c r="K99" s="208"/>
      <c r="L99" s="214"/>
      <c r="M99" s="215"/>
      <c r="N99" s="216"/>
      <c r="O99" s="216"/>
      <c r="P99" s="216"/>
      <c r="Q99" s="216"/>
      <c r="R99" s="216"/>
      <c r="S99" s="216"/>
      <c r="T99" s="217"/>
      <c r="AT99" s="218" t="s">
        <v>146</v>
      </c>
      <c r="AU99" s="218" t="s">
        <v>136</v>
      </c>
      <c r="AV99" s="11" t="s">
        <v>136</v>
      </c>
      <c r="AW99" s="11" t="s">
        <v>38</v>
      </c>
      <c r="AX99" s="11" t="s">
        <v>76</v>
      </c>
      <c r="AY99" s="218" t="s">
        <v>128</v>
      </c>
    </row>
    <row r="100" spans="2:65" s="13" customFormat="1">
      <c r="B100" s="237"/>
      <c r="C100" s="238"/>
      <c r="D100" s="204" t="s">
        <v>146</v>
      </c>
      <c r="E100" s="239" t="s">
        <v>23</v>
      </c>
      <c r="F100" s="240" t="s">
        <v>273</v>
      </c>
      <c r="G100" s="238"/>
      <c r="H100" s="241">
        <v>53.02</v>
      </c>
      <c r="I100" s="242"/>
      <c r="J100" s="238"/>
      <c r="K100" s="238"/>
      <c r="L100" s="243"/>
      <c r="M100" s="244"/>
      <c r="N100" s="245"/>
      <c r="O100" s="245"/>
      <c r="P100" s="245"/>
      <c r="Q100" s="245"/>
      <c r="R100" s="245"/>
      <c r="S100" s="245"/>
      <c r="T100" s="246"/>
      <c r="AT100" s="247" t="s">
        <v>146</v>
      </c>
      <c r="AU100" s="247" t="s">
        <v>136</v>
      </c>
      <c r="AV100" s="13" t="s">
        <v>148</v>
      </c>
      <c r="AW100" s="13" t="s">
        <v>38</v>
      </c>
      <c r="AX100" s="13" t="s">
        <v>76</v>
      </c>
      <c r="AY100" s="247" t="s">
        <v>128</v>
      </c>
    </row>
    <row r="101" spans="2:65" s="11" customFormat="1">
      <c r="B101" s="207"/>
      <c r="C101" s="208"/>
      <c r="D101" s="204" t="s">
        <v>146</v>
      </c>
      <c r="E101" s="219" t="s">
        <v>23</v>
      </c>
      <c r="F101" s="220" t="s">
        <v>362</v>
      </c>
      <c r="G101" s="208"/>
      <c r="H101" s="221">
        <v>15.95</v>
      </c>
      <c r="I101" s="213"/>
      <c r="J101" s="208"/>
      <c r="K101" s="208"/>
      <c r="L101" s="214"/>
      <c r="M101" s="215"/>
      <c r="N101" s="216"/>
      <c r="O101" s="216"/>
      <c r="P101" s="216"/>
      <c r="Q101" s="216"/>
      <c r="R101" s="216"/>
      <c r="S101" s="216"/>
      <c r="T101" s="217"/>
      <c r="AT101" s="218" t="s">
        <v>146</v>
      </c>
      <c r="AU101" s="218" t="s">
        <v>136</v>
      </c>
      <c r="AV101" s="11" t="s">
        <v>136</v>
      </c>
      <c r="AW101" s="11" t="s">
        <v>38</v>
      </c>
      <c r="AX101" s="11" t="s">
        <v>76</v>
      </c>
      <c r="AY101" s="218" t="s">
        <v>128</v>
      </c>
    </row>
    <row r="102" spans="2:65" s="11" customFormat="1">
      <c r="B102" s="207"/>
      <c r="C102" s="208"/>
      <c r="D102" s="204" t="s">
        <v>146</v>
      </c>
      <c r="E102" s="219" t="s">
        <v>23</v>
      </c>
      <c r="F102" s="220" t="s">
        <v>363</v>
      </c>
      <c r="G102" s="208"/>
      <c r="H102" s="221">
        <v>27.69</v>
      </c>
      <c r="I102" s="213"/>
      <c r="J102" s="208"/>
      <c r="K102" s="208"/>
      <c r="L102" s="214"/>
      <c r="M102" s="215"/>
      <c r="N102" s="216"/>
      <c r="O102" s="216"/>
      <c r="P102" s="216"/>
      <c r="Q102" s="216"/>
      <c r="R102" s="216"/>
      <c r="S102" s="216"/>
      <c r="T102" s="217"/>
      <c r="AT102" s="218" t="s">
        <v>146</v>
      </c>
      <c r="AU102" s="218" t="s">
        <v>136</v>
      </c>
      <c r="AV102" s="11" t="s">
        <v>136</v>
      </c>
      <c r="AW102" s="11" t="s">
        <v>38</v>
      </c>
      <c r="AX102" s="11" t="s">
        <v>76</v>
      </c>
      <c r="AY102" s="218" t="s">
        <v>128</v>
      </c>
    </row>
    <row r="103" spans="2:65" s="11" customFormat="1">
      <c r="B103" s="207"/>
      <c r="C103" s="208"/>
      <c r="D103" s="204" t="s">
        <v>146</v>
      </c>
      <c r="E103" s="219" t="s">
        <v>23</v>
      </c>
      <c r="F103" s="220" t="s">
        <v>364</v>
      </c>
      <c r="G103" s="208"/>
      <c r="H103" s="221">
        <v>144.41999999999999</v>
      </c>
      <c r="I103" s="213"/>
      <c r="J103" s="208"/>
      <c r="K103" s="208"/>
      <c r="L103" s="214"/>
      <c r="M103" s="215"/>
      <c r="N103" s="216"/>
      <c r="O103" s="216"/>
      <c r="P103" s="216"/>
      <c r="Q103" s="216"/>
      <c r="R103" s="216"/>
      <c r="S103" s="216"/>
      <c r="T103" s="217"/>
      <c r="AT103" s="218" t="s">
        <v>146</v>
      </c>
      <c r="AU103" s="218" t="s">
        <v>136</v>
      </c>
      <c r="AV103" s="11" t="s">
        <v>136</v>
      </c>
      <c r="AW103" s="11" t="s">
        <v>38</v>
      </c>
      <c r="AX103" s="11" t="s">
        <v>76</v>
      </c>
      <c r="AY103" s="218" t="s">
        <v>128</v>
      </c>
    </row>
    <row r="104" spans="2:65" s="13" customFormat="1">
      <c r="B104" s="237"/>
      <c r="C104" s="238"/>
      <c r="D104" s="204" t="s">
        <v>146</v>
      </c>
      <c r="E104" s="239" t="s">
        <v>23</v>
      </c>
      <c r="F104" s="240" t="s">
        <v>277</v>
      </c>
      <c r="G104" s="238"/>
      <c r="H104" s="241">
        <v>188.06</v>
      </c>
      <c r="I104" s="242"/>
      <c r="J104" s="238"/>
      <c r="K104" s="238"/>
      <c r="L104" s="243"/>
      <c r="M104" s="244"/>
      <c r="N104" s="245"/>
      <c r="O104" s="245"/>
      <c r="P104" s="245"/>
      <c r="Q104" s="245"/>
      <c r="R104" s="245"/>
      <c r="S104" s="245"/>
      <c r="T104" s="246"/>
      <c r="AT104" s="247" t="s">
        <v>146</v>
      </c>
      <c r="AU104" s="247" t="s">
        <v>136</v>
      </c>
      <c r="AV104" s="13" t="s">
        <v>148</v>
      </c>
      <c r="AW104" s="13" t="s">
        <v>38</v>
      </c>
      <c r="AX104" s="13" t="s">
        <v>76</v>
      </c>
      <c r="AY104" s="247" t="s">
        <v>128</v>
      </c>
    </row>
    <row r="105" spans="2:65" s="12" customFormat="1">
      <c r="B105" s="222"/>
      <c r="C105" s="223"/>
      <c r="D105" s="209" t="s">
        <v>146</v>
      </c>
      <c r="E105" s="224" t="s">
        <v>23</v>
      </c>
      <c r="F105" s="225" t="s">
        <v>179</v>
      </c>
      <c r="G105" s="223"/>
      <c r="H105" s="226">
        <v>241.08</v>
      </c>
      <c r="I105" s="227"/>
      <c r="J105" s="223"/>
      <c r="K105" s="223"/>
      <c r="L105" s="228"/>
      <c r="M105" s="229"/>
      <c r="N105" s="230"/>
      <c r="O105" s="230"/>
      <c r="P105" s="230"/>
      <c r="Q105" s="230"/>
      <c r="R105" s="230"/>
      <c r="S105" s="230"/>
      <c r="T105" s="231"/>
      <c r="AT105" s="232" t="s">
        <v>146</v>
      </c>
      <c r="AU105" s="232" t="s">
        <v>136</v>
      </c>
      <c r="AV105" s="12" t="s">
        <v>135</v>
      </c>
      <c r="AW105" s="12" t="s">
        <v>38</v>
      </c>
      <c r="AX105" s="12" t="s">
        <v>10</v>
      </c>
      <c r="AY105" s="232" t="s">
        <v>128</v>
      </c>
    </row>
    <row r="106" spans="2:65" s="1" customFormat="1" ht="31.5" customHeight="1">
      <c r="B106" s="40"/>
      <c r="C106" s="192" t="s">
        <v>135</v>
      </c>
      <c r="D106" s="192" t="s">
        <v>131</v>
      </c>
      <c r="E106" s="193" t="s">
        <v>153</v>
      </c>
      <c r="F106" s="194" t="s">
        <v>154</v>
      </c>
      <c r="G106" s="195" t="s">
        <v>141</v>
      </c>
      <c r="H106" s="196">
        <v>91.805000000000007</v>
      </c>
      <c r="I106" s="197"/>
      <c r="J106" s="198">
        <f>ROUND(I106*H106,0)</f>
        <v>0</v>
      </c>
      <c r="K106" s="194" t="s">
        <v>142</v>
      </c>
      <c r="L106" s="60"/>
      <c r="M106" s="199" t="s">
        <v>23</v>
      </c>
      <c r="N106" s="200" t="s">
        <v>50</v>
      </c>
      <c r="O106" s="41"/>
      <c r="P106" s="201">
        <f>O106*H106</f>
        <v>0</v>
      </c>
      <c r="Q106" s="201">
        <v>5.7000000000000002E-3</v>
      </c>
      <c r="R106" s="201">
        <f>Q106*H106</f>
        <v>0.52328850000000005</v>
      </c>
      <c r="S106" s="201">
        <v>0</v>
      </c>
      <c r="T106" s="202">
        <f>S106*H106</f>
        <v>0</v>
      </c>
      <c r="AR106" s="23" t="s">
        <v>135</v>
      </c>
      <c r="AT106" s="23" t="s">
        <v>131</v>
      </c>
      <c r="AU106" s="23" t="s">
        <v>136</v>
      </c>
      <c r="AY106" s="23" t="s">
        <v>128</v>
      </c>
      <c r="BE106" s="203">
        <f>IF(N106="základní",J106,0)</f>
        <v>0</v>
      </c>
      <c r="BF106" s="203">
        <f>IF(N106="snížená",J106,0)</f>
        <v>0</v>
      </c>
      <c r="BG106" s="203">
        <f>IF(N106="zákl. přenesená",J106,0)</f>
        <v>0</v>
      </c>
      <c r="BH106" s="203">
        <f>IF(N106="sníž. přenesená",J106,0)</f>
        <v>0</v>
      </c>
      <c r="BI106" s="203">
        <f>IF(N106="nulová",J106,0)</f>
        <v>0</v>
      </c>
      <c r="BJ106" s="23" t="s">
        <v>137</v>
      </c>
      <c r="BK106" s="203">
        <f>ROUND(I106*H106,0)</f>
        <v>0</v>
      </c>
      <c r="BL106" s="23" t="s">
        <v>135</v>
      </c>
      <c r="BM106" s="23" t="s">
        <v>365</v>
      </c>
    </row>
    <row r="107" spans="2:65" s="1" customFormat="1" ht="40.5">
      <c r="B107" s="40"/>
      <c r="C107" s="62"/>
      <c r="D107" s="204" t="s">
        <v>144</v>
      </c>
      <c r="E107" s="62"/>
      <c r="F107" s="205" t="s">
        <v>156</v>
      </c>
      <c r="G107" s="62"/>
      <c r="H107" s="62"/>
      <c r="I107" s="162"/>
      <c r="J107" s="62"/>
      <c r="K107" s="62"/>
      <c r="L107" s="60"/>
      <c r="M107" s="206"/>
      <c r="N107" s="41"/>
      <c r="O107" s="41"/>
      <c r="P107" s="41"/>
      <c r="Q107" s="41"/>
      <c r="R107" s="41"/>
      <c r="S107" s="41"/>
      <c r="T107" s="77"/>
      <c r="AT107" s="23" t="s">
        <v>144</v>
      </c>
      <c r="AU107" s="23" t="s">
        <v>136</v>
      </c>
    </row>
    <row r="108" spans="2:65" s="11" customFormat="1">
      <c r="B108" s="207"/>
      <c r="C108" s="208"/>
      <c r="D108" s="204" t="s">
        <v>146</v>
      </c>
      <c r="E108" s="219" t="s">
        <v>23</v>
      </c>
      <c r="F108" s="220" t="s">
        <v>366</v>
      </c>
      <c r="G108" s="208"/>
      <c r="H108" s="221">
        <v>43.655000000000001</v>
      </c>
      <c r="I108" s="213"/>
      <c r="J108" s="208"/>
      <c r="K108" s="208"/>
      <c r="L108" s="214"/>
      <c r="M108" s="215"/>
      <c r="N108" s="216"/>
      <c r="O108" s="216"/>
      <c r="P108" s="216"/>
      <c r="Q108" s="216"/>
      <c r="R108" s="216"/>
      <c r="S108" s="216"/>
      <c r="T108" s="217"/>
      <c r="AT108" s="218" t="s">
        <v>146</v>
      </c>
      <c r="AU108" s="218" t="s">
        <v>136</v>
      </c>
      <c r="AV108" s="11" t="s">
        <v>136</v>
      </c>
      <c r="AW108" s="11" t="s">
        <v>38</v>
      </c>
      <c r="AX108" s="11" t="s">
        <v>76</v>
      </c>
      <c r="AY108" s="218" t="s">
        <v>128</v>
      </c>
    </row>
    <row r="109" spans="2:65" s="11" customFormat="1">
      <c r="B109" s="207"/>
      <c r="C109" s="208"/>
      <c r="D109" s="204" t="s">
        <v>146</v>
      </c>
      <c r="E109" s="219" t="s">
        <v>23</v>
      </c>
      <c r="F109" s="220" t="s">
        <v>367</v>
      </c>
      <c r="G109" s="208"/>
      <c r="H109" s="221">
        <v>70.89</v>
      </c>
      <c r="I109" s="213"/>
      <c r="J109" s="208"/>
      <c r="K109" s="208"/>
      <c r="L109" s="214"/>
      <c r="M109" s="215"/>
      <c r="N109" s="216"/>
      <c r="O109" s="216"/>
      <c r="P109" s="216"/>
      <c r="Q109" s="216"/>
      <c r="R109" s="216"/>
      <c r="S109" s="216"/>
      <c r="T109" s="217"/>
      <c r="AT109" s="218" t="s">
        <v>146</v>
      </c>
      <c r="AU109" s="218" t="s">
        <v>136</v>
      </c>
      <c r="AV109" s="11" t="s">
        <v>136</v>
      </c>
      <c r="AW109" s="11" t="s">
        <v>38</v>
      </c>
      <c r="AX109" s="11" t="s">
        <v>76</v>
      </c>
      <c r="AY109" s="218" t="s">
        <v>128</v>
      </c>
    </row>
    <row r="110" spans="2:65" s="11" customFormat="1">
      <c r="B110" s="207"/>
      <c r="C110" s="208"/>
      <c r="D110" s="204" t="s">
        <v>146</v>
      </c>
      <c r="E110" s="219" t="s">
        <v>23</v>
      </c>
      <c r="F110" s="220" t="s">
        <v>368</v>
      </c>
      <c r="G110" s="208"/>
      <c r="H110" s="221">
        <v>30.28</v>
      </c>
      <c r="I110" s="213"/>
      <c r="J110" s="208"/>
      <c r="K110" s="208"/>
      <c r="L110" s="214"/>
      <c r="M110" s="215"/>
      <c r="N110" s="216"/>
      <c r="O110" s="216"/>
      <c r="P110" s="216"/>
      <c r="Q110" s="216"/>
      <c r="R110" s="216"/>
      <c r="S110" s="216"/>
      <c r="T110" s="217"/>
      <c r="AT110" s="218" t="s">
        <v>146</v>
      </c>
      <c r="AU110" s="218" t="s">
        <v>136</v>
      </c>
      <c r="AV110" s="11" t="s">
        <v>136</v>
      </c>
      <c r="AW110" s="11" t="s">
        <v>38</v>
      </c>
      <c r="AX110" s="11" t="s">
        <v>76</v>
      </c>
      <c r="AY110" s="218" t="s">
        <v>128</v>
      </c>
    </row>
    <row r="111" spans="2:65" s="11" customFormat="1">
      <c r="B111" s="207"/>
      <c r="C111" s="208"/>
      <c r="D111" s="204" t="s">
        <v>146</v>
      </c>
      <c r="E111" s="219" t="s">
        <v>23</v>
      </c>
      <c r="F111" s="220" t="s">
        <v>369</v>
      </c>
      <c r="G111" s="208"/>
      <c r="H111" s="221">
        <v>-53.02</v>
      </c>
      <c r="I111" s="213"/>
      <c r="J111" s="208"/>
      <c r="K111" s="208"/>
      <c r="L111" s="214"/>
      <c r="M111" s="215"/>
      <c r="N111" s="216"/>
      <c r="O111" s="216"/>
      <c r="P111" s="216"/>
      <c r="Q111" s="216"/>
      <c r="R111" s="216"/>
      <c r="S111" s="216"/>
      <c r="T111" s="217"/>
      <c r="AT111" s="218" t="s">
        <v>146</v>
      </c>
      <c r="AU111" s="218" t="s">
        <v>136</v>
      </c>
      <c r="AV111" s="11" t="s">
        <v>136</v>
      </c>
      <c r="AW111" s="11" t="s">
        <v>38</v>
      </c>
      <c r="AX111" s="11" t="s">
        <v>76</v>
      </c>
      <c r="AY111" s="218" t="s">
        <v>128</v>
      </c>
    </row>
    <row r="112" spans="2:65" s="13" customFormat="1">
      <c r="B112" s="237"/>
      <c r="C112" s="238"/>
      <c r="D112" s="209" t="s">
        <v>146</v>
      </c>
      <c r="E112" s="261" t="s">
        <v>23</v>
      </c>
      <c r="F112" s="262" t="s">
        <v>273</v>
      </c>
      <c r="G112" s="238"/>
      <c r="H112" s="263">
        <v>91.805000000000007</v>
      </c>
      <c r="I112" s="242"/>
      <c r="J112" s="238"/>
      <c r="K112" s="238"/>
      <c r="L112" s="243"/>
      <c r="M112" s="244"/>
      <c r="N112" s="245"/>
      <c r="O112" s="245"/>
      <c r="P112" s="245"/>
      <c r="Q112" s="245"/>
      <c r="R112" s="245"/>
      <c r="S112" s="245"/>
      <c r="T112" s="246"/>
      <c r="AT112" s="247" t="s">
        <v>146</v>
      </c>
      <c r="AU112" s="247" t="s">
        <v>136</v>
      </c>
      <c r="AV112" s="13" t="s">
        <v>148</v>
      </c>
      <c r="AW112" s="13" t="s">
        <v>38</v>
      </c>
      <c r="AX112" s="13" t="s">
        <v>10</v>
      </c>
      <c r="AY112" s="247" t="s">
        <v>128</v>
      </c>
    </row>
    <row r="113" spans="2:65" s="1" customFormat="1" ht="31.5" customHeight="1">
      <c r="B113" s="40"/>
      <c r="C113" s="192" t="s">
        <v>137</v>
      </c>
      <c r="D113" s="192" t="s">
        <v>131</v>
      </c>
      <c r="E113" s="193" t="s">
        <v>158</v>
      </c>
      <c r="F113" s="194" t="s">
        <v>159</v>
      </c>
      <c r="G113" s="195" t="s">
        <v>141</v>
      </c>
      <c r="H113" s="196">
        <v>188.06</v>
      </c>
      <c r="I113" s="197"/>
      <c r="J113" s="198">
        <f>ROUND(I113*H113,0)</f>
        <v>0</v>
      </c>
      <c r="K113" s="194" t="s">
        <v>142</v>
      </c>
      <c r="L113" s="60"/>
      <c r="M113" s="199" t="s">
        <v>23</v>
      </c>
      <c r="N113" s="200" t="s">
        <v>50</v>
      </c>
      <c r="O113" s="41"/>
      <c r="P113" s="201">
        <f>O113*H113</f>
        <v>0</v>
      </c>
      <c r="Q113" s="201">
        <v>4.8900000000000002E-3</v>
      </c>
      <c r="R113" s="201">
        <f>Q113*H113</f>
        <v>0.91961340000000003</v>
      </c>
      <c r="S113" s="201">
        <v>0</v>
      </c>
      <c r="T113" s="202">
        <f>S113*H113</f>
        <v>0</v>
      </c>
      <c r="AR113" s="23" t="s">
        <v>135</v>
      </c>
      <c r="AT113" s="23" t="s">
        <v>131</v>
      </c>
      <c r="AU113" s="23" t="s">
        <v>136</v>
      </c>
      <c r="AY113" s="23" t="s">
        <v>128</v>
      </c>
      <c r="BE113" s="203">
        <f>IF(N113="základní",J113,0)</f>
        <v>0</v>
      </c>
      <c r="BF113" s="203">
        <f>IF(N113="snížená",J113,0)</f>
        <v>0</v>
      </c>
      <c r="BG113" s="203">
        <f>IF(N113="zákl. přenesená",J113,0)</f>
        <v>0</v>
      </c>
      <c r="BH113" s="203">
        <f>IF(N113="sníž. přenesená",J113,0)</f>
        <v>0</v>
      </c>
      <c r="BI113" s="203">
        <f>IF(N113="nulová",J113,0)</f>
        <v>0</v>
      </c>
      <c r="BJ113" s="23" t="s">
        <v>137</v>
      </c>
      <c r="BK113" s="203">
        <f>ROUND(I113*H113,0)</f>
        <v>0</v>
      </c>
      <c r="BL113" s="23" t="s">
        <v>135</v>
      </c>
      <c r="BM113" s="23" t="s">
        <v>370</v>
      </c>
    </row>
    <row r="114" spans="2:65" s="1" customFormat="1" ht="27">
      <c r="B114" s="40"/>
      <c r="C114" s="62"/>
      <c r="D114" s="204" t="s">
        <v>144</v>
      </c>
      <c r="E114" s="62"/>
      <c r="F114" s="205" t="s">
        <v>145</v>
      </c>
      <c r="G114" s="62"/>
      <c r="H114" s="62"/>
      <c r="I114" s="162"/>
      <c r="J114" s="62"/>
      <c r="K114" s="62"/>
      <c r="L114" s="60"/>
      <c r="M114" s="206"/>
      <c r="N114" s="41"/>
      <c r="O114" s="41"/>
      <c r="P114" s="41"/>
      <c r="Q114" s="41"/>
      <c r="R114" s="41"/>
      <c r="S114" s="41"/>
      <c r="T114" s="77"/>
      <c r="AT114" s="23" t="s">
        <v>144</v>
      </c>
      <c r="AU114" s="23" t="s">
        <v>136</v>
      </c>
    </row>
    <row r="115" spans="2:65" s="11" customFormat="1">
      <c r="B115" s="207"/>
      <c r="C115" s="208"/>
      <c r="D115" s="204" t="s">
        <v>146</v>
      </c>
      <c r="E115" s="219" t="s">
        <v>23</v>
      </c>
      <c r="F115" s="220" t="s">
        <v>362</v>
      </c>
      <c r="G115" s="208"/>
      <c r="H115" s="221">
        <v>15.95</v>
      </c>
      <c r="I115" s="213"/>
      <c r="J115" s="208"/>
      <c r="K115" s="208"/>
      <c r="L115" s="214"/>
      <c r="M115" s="215"/>
      <c r="N115" s="216"/>
      <c r="O115" s="216"/>
      <c r="P115" s="216"/>
      <c r="Q115" s="216"/>
      <c r="R115" s="216"/>
      <c r="S115" s="216"/>
      <c r="T115" s="217"/>
      <c r="AT115" s="218" t="s">
        <v>146</v>
      </c>
      <c r="AU115" s="218" t="s">
        <v>136</v>
      </c>
      <c r="AV115" s="11" t="s">
        <v>136</v>
      </c>
      <c r="AW115" s="11" t="s">
        <v>38</v>
      </c>
      <c r="AX115" s="11" t="s">
        <v>76</v>
      </c>
      <c r="AY115" s="218" t="s">
        <v>128</v>
      </c>
    </row>
    <row r="116" spans="2:65" s="11" customFormat="1">
      <c r="B116" s="207"/>
      <c r="C116" s="208"/>
      <c r="D116" s="204" t="s">
        <v>146</v>
      </c>
      <c r="E116" s="219" t="s">
        <v>23</v>
      </c>
      <c r="F116" s="220" t="s">
        <v>363</v>
      </c>
      <c r="G116" s="208"/>
      <c r="H116" s="221">
        <v>27.69</v>
      </c>
      <c r="I116" s="213"/>
      <c r="J116" s="208"/>
      <c r="K116" s="208"/>
      <c r="L116" s="214"/>
      <c r="M116" s="215"/>
      <c r="N116" s="216"/>
      <c r="O116" s="216"/>
      <c r="P116" s="216"/>
      <c r="Q116" s="216"/>
      <c r="R116" s="216"/>
      <c r="S116" s="216"/>
      <c r="T116" s="217"/>
      <c r="AT116" s="218" t="s">
        <v>146</v>
      </c>
      <c r="AU116" s="218" t="s">
        <v>136</v>
      </c>
      <c r="AV116" s="11" t="s">
        <v>136</v>
      </c>
      <c r="AW116" s="11" t="s">
        <v>38</v>
      </c>
      <c r="AX116" s="11" t="s">
        <v>76</v>
      </c>
      <c r="AY116" s="218" t="s">
        <v>128</v>
      </c>
    </row>
    <row r="117" spans="2:65" s="11" customFormat="1">
      <c r="B117" s="207"/>
      <c r="C117" s="208"/>
      <c r="D117" s="204" t="s">
        <v>146</v>
      </c>
      <c r="E117" s="219" t="s">
        <v>23</v>
      </c>
      <c r="F117" s="220" t="s">
        <v>364</v>
      </c>
      <c r="G117" s="208"/>
      <c r="H117" s="221">
        <v>144.41999999999999</v>
      </c>
      <c r="I117" s="213"/>
      <c r="J117" s="208"/>
      <c r="K117" s="208"/>
      <c r="L117" s="214"/>
      <c r="M117" s="215"/>
      <c r="N117" s="216"/>
      <c r="O117" s="216"/>
      <c r="P117" s="216"/>
      <c r="Q117" s="216"/>
      <c r="R117" s="216"/>
      <c r="S117" s="216"/>
      <c r="T117" s="217"/>
      <c r="AT117" s="218" t="s">
        <v>146</v>
      </c>
      <c r="AU117" s="218" t="s">
        <v>136</v>
      </c>
      <c r="AV117" s="11" t="s">
        <v>136</v>
      </c>
      <c r="AW117" s="11" t="s">
        <v>38</v>
      </c>
      <c r="AX117" s="11" t="s">
        <v>76</v>
      </c>
      <c r="AY117" s="218" t="s">
        <v>128</v>
      </c>
    </row>
    <row r="118" spans="2:65" s="12" customFormat="1">
      <c r="B118" s="222"/>
      <c r="C118" s="223"/>
      <c r="D118" s="209" t="s">
        <v>146</v>
      </c>
      <c r="E118" s="224" t="s">
        <v>23</v>
      </c>
      <c r="F118" s="225" t="s">
        <v>179</v>
      </c>
      <c r="G118" s="223"/>
      <c r="H118" s="226">
        <v>188.06</v>
      </c>
      <c r="I118" s="227"/>
      <c r="J118" s="223"/>
      <c r="K118" s="223"/>
      <c r="L118" s="228"/>
      <c r="M118" s="229"/>
      <c r="N118" s="230"/>
      <c r="O118" s="230"/>
      <c r="P118" s="230"/>
      <c r="Q118" s="230"/>
      <c r="R118" s="230"/>
      <c r="S118" s="230"/>
      <c r="T118" s="231"/>
      <c r="AT118" s="232" t="s">
        <v>146</v>
      </c>
      <c r="AU118" s="232" t="s">
        <v>136</v>
      </c>
      <c r="AV118" s="12" t="s">
        <v>135</v>
      </c>
      <c r="AW118" s="12" t="s">
        <v>38</v>
      </c>
      <c r="AX118" s="12" t="s">
        <v>10</v>
      </c>
      <c r="AY118" s="232" t="s">
        <v>128</v>
      </c>
    </row>
    <row r="119" spans="2:65" s="1" customFormat="1" ht="31.5" customHeight="1">
      <c r="B119" s="40"/>
      <c r="C119" s="192" t="s">
        <v>129</v>
      </c>
      <c r="D119" s="192" t="s">
        <v>131</v>
      </c>
      <c r="E119" s="193" t="s">
        <v>166</v>
      </c>
      <c r="F119" s="194" t="s">
        <v>167</v>
      </c>
      <c r="G119" s="195" t="s">
        <v>141</v>
      </c>
      <c r="H119" s="196">
        <v>206.25800000000001</v>
      </c>
      <c r="I119" s="197"/>
      <c r="J119" s="198">
        <f>ROUND(I119*H119,0)</f>
        <v>0</v>
      </c>
      <c r="K119" s="194" t="s">
        <v>142</v>
      </c>
      <c r="L119" s="60"/>
      <c r="M119" s="199" t="s">
        <v>23</v>
      </c>
      <c r="N119" s="200" t="s">
        <v>50</v>
      </c>
      <c r="O119" s="41"/>
      <c r="P119" s="201">
        <f>O119*H119</f>
        <v>0</v>
      </c>
      <c r="Q119" s="201">
        <v>5.7000000000000002E-3</v>
      </c>
      <c r="R119" s="201">
        <f>Q119*H119</f>
        <v>1.1756706000000001</v>
      </c>
      <c r="S119" s="201">
        <v>0</v>
      </c>
      <c r="T119" s="202">
        <f>S119*H119</f>
        <v>0</v>
      </c>
      <c r="AR119" s="23" t="s">
        <v>135</v>
      </c>
      <c r="AT119" s="23" t="s">
        <v>131</v>
      </c>
      <c r="AU119" s="23" t="s">
        <v>136</v>
      </c>
      <c r="AY119" s="23" t="s">
        <v>128</v>
      </c>
      <c r="BE119" s="203">
        <f>IF(N119="základní",J119,0)</f>
        <v>0</v>
      </c>
      <c r="BF119" s="203">
        <f>IF(N119="snížená",J119,0)</f>
        <v>0</v>
      </c>
      <c r="BG119" s="203">
        <f>IF(N119="zákl. přenesená",J119,0)</f>
        <v>0</v>
      </c>
      <c r="BH119" s="203">
        <f>IF(N119="sníž. přenesená",J119,0)</f>
        <v>0</v>
      </c>
      <c r="BI119" s="203">
        <f>IF(N119="nulová",J119,0)</f>
        <v>0</v>
      </c>
      <c r="BJ119" s="23" t="s">
        <v>137</v>
      </c>
      <c r="BK119" s="203">
        <f>ROUND(I119*H119,0)</f>
        <v>0</v>
      </c>
      <c r="BL119" s="23" t="s">
        <v>135</v>
      </c>
      <c r="BM119" s="23" t="s">
        <v>371</v>
      </c>
    </row>
    <row r="120" spans="2:65" s="1" customFormat="1" ht="40.5">
      <c r="B120" s="40"/>
      <c r="C120" s="62"/>
      <c r="D120" s="204" t="s">
        <v>144</v>
      </c>
      <c r="E120" s="62"/>
      <c r="F120" s="205" t="s">
        <v>156</v>
      </c>
      <c r="G120" s="62"/>
      <c r="H120" s="62"/>
      <c r="I120" s="162"/>
      <c r="J120" s="62"/>
      <c r="K120" s="62"/>
      <c r="L120" s="60"/>
      <c r="M120" s="206"/>
      <c r="N120" s="41"/>
      <c r="O120" s="41"/>
      <c r="P120" s="41"/>
      <c r="Q120" s="41"/>
      <c r="R120" s="41"/>
      <c r="S120" s="41"/>
      <c r="T120" s="77"/>
      <c r="AT120" s="23" t="s">
        <v>144</v>
      </c>
      <c r="AU120" s="23" t="s">
        <v>136</v>
      </c>
    </row>
    <row r="121" spans="2:65" s="11" customFormat="1">
      <c r="B121" s="207"/>
      <c r="C121" s="208"/>
      <c r="D121" s="204" t="s">
        <v>146</v>
      </c>
      <c r="E121" s="219" t="s">
        <v>23</v>
      </c>
      <c r="F121" s="220" t="s">
        <v>372</v>
      </c>
      <c r="G121" s="208"/>
      <c r="H121" s="221">
        <v>12.323</v>
      </c>
      <c r="I121" s="213"/>
      <c r="J121" s="208"/>
      <c r="K121" s="208"/>
      <c r="L121" s="214"/>
      <c r="M121" s="215"/>
      <c r="N121" s="216"/>
      <c r="O121" s="216"/>
      <c r="P121" s="216"/>
      <c r="Q121" s="216"/>
      <c r="R121" s="216"/>
      <c r="S121" s="216"/>
      <c r="T121" s="217"/>
      <c r="AT121" s="218" t="s">
        <v>146</v>
      </c>
      <c r="AU121" s="218" t="s">
        <v>136</v>
      </c>
      <c r="AV121" s="11" t="s">
        <v>136</v>
      </c>
      <c r="AW121" s="11" t="s">
        <v>38</v>
      </c>
      <c r="AX121" s="11" t="s">
        <v>76</v>
      </c>
      <c r="AY121" s="218" t="s">
        <v>128</v>
      </c>
    </row>
    <row r="122" spans="2:65" s="11" customFormat="1">
      <c r="B122" s="207"/>
      <c r="C122" s="208"/>
      <c r="D122" s="204" t="s">
        <v>146</v>
      </c>
      <c r="E122" s="219" t="s">
        <v>23</v>
      </c>
      <c r="F122" s="220" t="s">
        <v>373</v>
      </c>
      <c r="G122" s="208"/>
      <c r="H122" s="221">
        <v>150.97499999999999</v>
      </c>
      <c r="I122" s="213"/>
      <c r="J122" s="208"/>
      <c r="K122" s="208"/>
      <c r="L122" s="214"/>
      <c r="M122" s="215"/>
      <c r="N122" s="216"/>
      <c r="O122" s="216"/>
      <c r="P122" s="216"/>
      <c r="Q122" s="216"/>
      <c r="R122" s="216"/>
      <c r="S122" s="216"/>
      <c r="T122" s="217"/>
      <c r="AT122" s="218" t="s">
        <v>146</v>
      </c>
      <c r="AU122" s="218" t="s">
        <v>136</v>
      </c>
      <c r="AV122" s="11" t="s">
        <v>136</v>
      </c>
      <c r="AW122" s="11" t="s">
        <v>38</v>
      </c>
      <c r="AX122" s="11" t="s">
        <v>76</v>
      </c>
      <c r="AY122" s="218" t="s">
        <v>128</v>
      </c>
    </row>
    <row r="123" spans="2:65" s="11" customFormat="1">
      <c r="B123" s="207"/>
      <c r="C123" s="208"/>
      <c r="D123" s="204" t="s">
        <v>146</v>
      </c>
      <c r="E123" s="219" t="s">
        <v>23</v>
      </c>
      <c r="F123" s="220" t="s">
        <v>374</v>
      </c>
      <c r="G123" s="208"/>
      <c r="H123" s="221">
        <v>25.013000000000002</v>
      </c>
      <c r="I123" s="213"/>
      <c r="J123" s="208"/>
      <c r="K123" s="208"/>
      <c r="L123" s="214"/>
      <c r="M123" s="215"/>
      <c r="N123" s="216"/>
      <c r="O123" s="216"/>
      <c r="P123" s="216"/>
      <c r="Q123" s="216"/>
      <c r="R123" s="216"/>
      <c r="S123" s="216"/>
      <c r="T123" s="217"/>
      <c r="AT123" s="218" t="s">
        <v>146</v>
      </c>
      <c r="AU123" s="218" t="s">
        <v>136</v>
      </c>
      <c r="AV123" s="11" t="s">
        <v>136</v>
      </c>
      <c r="AW123" s="11" t="s">
        <v>38</v>
      </c>
      <c r="AX123" s="11" t="s">
        <v>76</v>
      </c>
      <c r="AY123" s="218" t="s">
        <v>128</v>
      </c>
    </row>
    <row r="124" spans="2:65" s="11" customFormat="1">
      <c r="B124" s="207"/>
      <c r="C124" s="208"/>
      <c r="D124" s="204" t="s">
        <v>146</v>
      </c>
      <c r="E124" s="219" t="s">
        <v>23</v>
      </c>
      <c r="F124" s="220" t="s">
        <v>375</v>
      </c>
      <c r="G124" s="208"/>
      <c r="H124" s="221">
        <v>267.33</v>
      </c>
      <c r="I124" s="213"/>
      <c r="J124" s="208"/>
      <c r="K124" s="208"/>
      <c r="L124" s="214"/>
      <c r="M124" s="215"/>
      <c r="N124" s="216"/>
      <c r="O124" s="216"/>
      <c r="P124" s="216"/>
      <c r="Q124" s="216"/>
      <c r="R124" s="216"/>
      <c r="S124" s="216"/>
      <c r="T124" s="217"/>
      <c r="AT124" s="218" t="s">
        <v>146</v>
      </c>
      <c r="AU124" s="218" t="s">
        <v>136</v>
      </c>
      <c r="AV124" s="11" t="s">
        <v>136</v>
      </c>
      <c r="AW124" s="11" t="s">
        <v>38</v>
      </c>
      <c r="AX124" s="11" t="s">
        <v>76</v>
      </c>
      <c r="AY124" s="218" t="s">
        <v>128</v>
      </c>
    </row>
    <row r="125" spans="2:65" s="11" customFormat="1">
      <c r="B125" s="207"/>
      <c r="C125" s="208"/>
      <c r="D125" s="204" t="s">
        <v>146</v>
      </c>
      <c r="E125" s="219" t="s">
        <v>23</v>
      </c>
      <c r="F125" s="220" t="s">
        <v>376</v>
      </c>
      <c r="G125" s="208"/>
      <c r="H125" s="221">
        <v>45.1</v>
      </c>
      <c r="I125" s="213"/>
      <c r="J125" s="208"/>
      <c r="K125" s="208"/>
      <c r="L125" s="214"/>
      <c r="M125" s="215"/>
      <c r="N125" s="216"/>
      <c r="O125" s="216"/>
      <c r="P125" s="216"/>
      <c r="Q125" s="216"/>
      <c r="R125" s="216"/>
      <c r="S125" s="216"/>
      <c r="T125" s="217"/>
      <c r="AT125" s="218" t="s">
        <v>146</v>
      </c>
      <c r="AU125" s="218" t="s">
        <v>136</v>
      </c>
      <c r="AV125" s="11" t="s">
        <v>136</v>
      </c>
      <c r="AW125" s="11" t="s">
        <v>38</v>
      </c>
      <c r="AX125" s="11" t="s">
        <v>76</v>
      </c>
      <c r="AY125" s="218" t="s">
        <v>128</v>
      </c>
    </row>
    <row r="126" spans="2:65" s="11" customFormat="1">
      <c r="B126" s="207"/>
      <c r="C126" s="208"/>
      <c r="D126" s="204" t="s">
        <v>146</v>
      </c>
      <c r="E126" s="219" t="s">
        <v>23</v>
      </c>
      <c r="F126" s="220" t="s">
        <v>377</v>
      </c>
      <c r="G126" s="208"/>
      <c r="H126" s="221">
        <v>-188.06</v>
      </c>
      <c r="I126" s="213"/>
      <c r="J126" s="208"/>
      <c r="K126" s="208"/>
      <c r="L126" s="214"/>
      <c r="M126" s="215"/>
      <c r="N126" s="216"/>
      <c r="O126" s="216"/>
      <c r="P126" s="216"/>
      <c r="Q126" s="216"/>
      <c r="R126" s="216"/>
      <c r="S126" s="216"/>
      <c r="T126" s="217"/>
      <c r="AT126" s="218" t="s">
        <v>146</v>
      </c>
      <c r="AU126" s="218" t="s">
        <v>136</v>
      </c>
      <c r="AV126" s="11" t="s">
        <v>136</v>
      </c>
      <c r="AW126" s="11" t="s">
        <v>38</v>
      </c>
      <c r="AX126" s="11" t="s">
        <v>76</v>
      </c>
      <c r="AY126" s="218" t="s">
        <v>128</v>
      </c>
    </row>
    <row r="127" spans="2:65" s="11" customFormat="1">
      <c r="B127" s="207"/>
      <c r="C127" s="208"/>
      <c r="D127" s="204" t="s">
        <v>146</v>
      </c>
      <c r="E127" s="219" t="s">
        <v>23</v>
      </c>
      <c r="F127" s="220" t="s">
        <v>378</v>
      </c>
      <c r="G127" s="208"/>
      <c r="H127" s="221">
        <v>-106.423</v>
      </c>
      <c r="I127" s="213"/>
      <c r="J127" s="208"/>
      <c r="K127" s="208"/>
      <c r="L127" s="214"/>
      <c r="M127" s="215"/>
      <c r="N127" s="216"/>
      <c r="O127" s="216"/>
      <c r="P127" s="216"/>
      <c r="Q127" s="216"/>
      <c r="R127" s="216"/>
      <c r="S127" s="216"/>
      <c r="T127" s="217"/>
      <c r="AT127" s="218" t="s">
        <v>146</v>
      </c>
      <c r="AU127" s="218" t="s">
        <v>136</v>
      </c>
      <c r="AV127" s="11" t="s">
        <v>136</v>
      </c>
      <c r="AW127" s="11" t="s">
        <v>38</v>
      </c>
      <c r="AX127" s="11" t="s">
        <v>76</v>
      </c>
      <c r="AY127" s="218" t="s">
        <v>128</v>
      </c>
    </row>
    <row r="128" spans="2:65" s="13" customFormat="1">
      <c r="B128" s="237"/>
      <c r="C128" s="238"/>
      <c r="D128" s="209" t="s">
        <v>146</v>
      </c>
      <c r="E128" s="261" t="s">
        <v>23</v>
      </c>
      <c r="F128" s="262" t="s">
        <v>277</v>
      </c>
      <c r="G128" s="238"/>
      <c r="H128" s="263">
        <v>206.25800000000001</v>
      </c>
      <c r="I128" s="242"/>
      <c r="J128" s="238"/>
      <c r="K128" s="238"/>
      <c r="L128" s="243"/>
      <c r="M128" s="244"/>
      <c r="N128" s="245"/>
      <c r="O128" s="245"/>
      <c r="P128" s="245"/>
      <c r="Q128" s="245"/>
      <c r="R128" s="245"/>
      <c r="S128" s="245"/>
      <c r="T128" s="246"/>
      <c r="AT128" s="247" t="s">
        <v>146</v>
      </c>
      <c r="AU128" s="247" t="s">
        <v>136</v>
      </c>
      <c r="AV128" s="13" t="s">
        <v>148</v>
      </c>
      <c r="AW128" s="13" t="s">
        <v>38</v>
      </c>
      <c r="AX128" s="13" t="s">
        <v>10</v>
      </c>
      <c r="AY128" s="247" t="s">
        <v>128</v>
      </c>
    </row>
    <row r="129" spans="2:65" s="1" customFormat="1" ht="31.5" customHeight="1">
      <c r="B129" s="40"/>
      <c r="C129" s="192" t="s">
        <v>170</v>
      </c>
      <c r="D129" s="192" t="s">
        <v>131</v>
      </c>
      <c r="E129" s="193" t="s">
        <v>171</v>
      </c>
      <c r="F129" s="194" t="s">
        <v>172</v>
      </c>
      <c r="G129" s="195" t="s">
        <v>141</v>
      </c>
      <c r="H129" s="196">
        <v>106.423</v>
      </c>
      <c r="I129" s="197"/>
      <c r="J129" s="198">
        <f>ROUND(I129*H129,0)</f>
        <v>0</v>
      </c>
      <c r="K129" s="194" t="s">
        <v>142</v>
      </c>
      <c r="L129" s="60"/>
      <c r="M129" s="199" t="s">
        <v>23</v>
      </c>
      <c r="N129" s="200" t="s">
        <v>50</v>
      </c>
      <c r="O129" s="41"/>
      <c r="P129" s="201">
        <f>O129*H129</f>
        <v>0</v>
      </c>
      <c r="Q129" s="201">
        <v>3.4500000000000003E-2</v>
      </c>
      <c r="R129" s="201">
        <f>Q129*H129</f>
        <v>3.6715935000000002</v>
      </c>
      <c r="S129" s="201">
        <v>0</v>
      </c>
      <c r="T129" s="202">
        <f>S129*H129</f>
        <v>0</v>
      </c>
      <c r="AR129" s="23" t="s">
        <v>135</v>
      </c>
      <c r="AT129" s="23" t="s">
        <v>131</v>
      </c>
      <c r="AU129" s="23" t="s">
        <v>136</v>
      </c>
      <c r="AY129" s="23" t="s">
        <v>128</v>
      </c>
      <c r="BE129" s="203">
        <f>IF(N129="základní",J129,0)</f>
        <v>0</v>
      </c>
      <c r="BF129" s="203">
        <f>IF(N129="snížená",J129,0)</f>
        <v>0</v>
      </c>
      <c r="BG129" s="203">
        <f>IF(N129="zákl. přenesená",J129,0)</f>
        <v>0</v>
      </c>
      <c r="BH129" s="203">
        <f>IF(N129="sníž. přenesená",J129,0)</f>
        <v>0</v>
      </c>
      <c r="BI129" s="203">
        <f>IF(N129="nulová",J129,0)</f>
        <v>0</v>
      </c>
      <c r="BJ129" s="23" t="s">
        <v>137</v>
      </c>
      <c r="BK129" s="203">
        <f>ROUND(I129*H129,0)</f>
        <v>0</v>
      </c>
      <c r="BL129" s="23" t="s">
        <v>135</v>
      </c>
      <c r="BM129" s="23" t="s">
        <v>379</v>
      </c>
    </row>
    <row r="130" spans="2:65" s="1" customFormat="1" ht="175.5">
      <c r="B130" s="40"/>
      <c r="C130" s="62"/>
      <c r="D130" s="204" t="s">
        <v>144</v>
      </c>
      <c r="E130" s="62"/>
      <c r="F130" s="205" t="s">
        <v>174</v>
      </c>
      <c r="G130" s="62"/>
      <c r="H130" s="62"/>
      <c r="I130" s="162"/>
      <c r="J130" s="62"/>
      <c r="K130" s="62"/>
      <c r="L130" s="60"/>
      <c r="M130" s="206"/>
      <c r="N130" s="41"/>
      <c r="O130" s="41"/>
      <c r="P130" s="41"/>
      <c r="Q130" s="41"/>
      <c r="R130" s="41"/>
      <c r="S130" s="41"/>
      <c r="T130" s="77"/>
      <c r="AT130" s="23" t="s">
        <v>144</v>
      </c>
      <c r="AU130" s="23" t="s">
        <v>136</v>
      </c>
    </row>
    <row r="131" spans="2:65" s="11" customFormat="1">
      <c r="B131" s="207"/>
      <c r="C131" s="208"/>
      <c r="D131" s="204" t="s">
        <v>146</v>
      </c>
      <c r="E131" s="219" t="s">
        <v>23</v>
      </c>
      <c r="F131" s="220" t="s">
        <v>380</v>
      </c>
      <c r="G131" s="208"/>
      <c r="H131" s="221">
        <v>27.324999999999999</v>
      </c>
      <c r="I131" s="213"/>
      <c r="J131" s="208"/>
      <c r="K131" s="208"/>
      <c r="L131" s="214"/>
      <c r="M131" s="215"/>
      <c r="N131" s="216"/>
      <c r="O131" s="216"/>
      <c r="P131" s="216"/>
      <c r="Q131" s="216"/>
      <c r="R131" s="216"/>
      <c r="S131" s="216"/>
      <c r="T131" s="217"/>
      <c r="AT131" s="218" t="s">
        <v>146</v>
      </c>
      <c r="AU131" s="218" t="s">
        <v>136</v>
      </c>
      <c r="AV131" s="11" t="s">
        <v>136</v>
      </c>
      <c r="AW131" s="11" t="s">
        <v>38</v>
      </c>
      <c r="AX131" s="11" t="s">
        <v>76</v>
      </c>
      <c r="AY131" s="218" t="s">
        <v>128</v>
      </c>
    </row>
    <row r="132" spans="2:65" s="11" customFormat="1">
      <c r="B132" s="207"/>
      <c r="C132" s="208"/>
      <c r="D132" s="204" t="s">
        <v>146</v>
      </c>
      <c r="E132" s="219" t="s">
        <v>23</v>
      </c>
      <c r="F132" s="220" t="s">
        <v>381</v>
      </c>
      <c r="G132" s="208"/>
      <c r="H132" s="221">
        <v>19.5</v>
      </c>
      <c r="I132" s="213"/>
      <c r="J132" s="208"/>
      <c r="K132" s="208"/>
      <c r="L132" s="214"/>
      <c r="M132" s="215"/>
      <c r="N132" s="216"/>
      <c r="O132" s="216"/>
      <c r="P132" s="216"/>
      <c r="Q132" s="216"/>
      <c r="R132" s="216"/>
      <c r="S132" s="216"/>
      <c r="T132" s="217"/>
      <c r="AT132" s="218" t="s">
        <v>146</v>
      </c>
      <c r="AU132" s="218" t="s">
        <v>136</v>
      </c>
      <c r="AV132" s="11" t="s">
        <v>136</v>
      </c>
      <c r="AW132" s="11" t="s">
        <v>38</v>
      </c>
      <c r="AX132" s="11" t="s">
        <v>76</v>
      </c>
      <c r="AY132" s="218" t="s">
        <v>128</v>
      </c>
    </row>
    <row r="133" spans="2:65" s="11" customFormat="1">
      <c r="B133" s="207"/>
      <c r="C133" s="208"/>
      <c r="D133" s="204" t="s">
        <v>146</v>
      </c>
      <c r="E133" s="219" t="s">
        <v>23</v>
      </c>
      <c r="F133" s="220" t="s">
        <v>382</v>
      </c>
      <c r="G133" s="208"/>
      <c r="H133" s="221">
        <v>39.564999999999998</v>
      </c>
      <c r="I133" s="213"/>
      <c r="J133" s="208"/>
      <c r="K133" s="208"/>
      <c r="L133" s="214"/>
      <c r="M133" s="215"/>
      <c r="N133" s="216"/>
      <c r="O133" s="216"/>
      <c r="P133" s="216"/>
      <c r="Q133" s="216"/>
      <c r="R133" s="216"/>
      <c r="S133" s="216"/>
      <c r="T133" s="217"/>
      <c r="AT133" s="218" t="s">
        <v>146</v>
      </c>
      <c r="AU133" s="218" t="s">
        <v>136</v>
      </c>
      <c r="AV133" s="11" t="s">
        <v>136</v>
      </c>
      <c r="AW133" s="11" t="s">
        <v>38</v>
      </c>
      <c r="AX133" s="11" t="s">
        <v>76</v>
      </c>
      <c r="AY133" s="218" t="s">
        <v>128</v>
      </c>
    </row>
    <row r="134" spans="2:65" s="11" customFormat="1">
      <c r="B134" s="207"/>
      <c r="C134" s="208"/>
      <c r="D134" s="204" t="s">
        <v>146</v>
      </c>
      <c r="E134" s="219" t="s">
        <v>23</v>
      </c>
      <c r="F134" s="220" t="s">
        <v>383</v>
      </c>
      <c r="G134" s="208"/>
      <c r="H134" s="221">
        <v>20.033000000000001</v>
      </c>
      <c r="I134" s="213"/>
      <c r="J134" s="208"/>
      <c r="K134" s="208"/>
      <c r="L134" s="214"/>
      <c r="M134" s="215"/>
      <c r="N134" s="216"/>
      <c r="O134" s="216"/>
      <c r="P134" s="216"/>
      <c r="Q134" s="216"/>
      <c r="R134" s="216"/>
      <c r="S134" s="216"/>
      <c r="T134" s="217"/>
      <c r="AT134" s="218" t="s">
        <v>146</v>
      </c>
      <c r="AU134" s="218" t="s">
        <v>136</v>
      </c>
      <c r="AV134" s="11" t="s">
        <v>136</v>
      </c>
      <c r="AW134" s="11" t="s">
        <v>38</v>
      </c>
      <c r="AX134" s="11" t="s">
        <v>76</v>
      </c>
      <c r="AY134" s="218" t="s">
        <v>128</v>
      </c>
    </row>
    <row r="135" spans="2:65" s="12" customFormat="1">
      <c r="B135" s="222"/>
      <c r="C135" s="223"/>
      <c r="D135" s="209" t="s">
        <v>146</v>
      </c>
      <c r="E135" s="224" t="s">
        <v>23</v>
      </c>
      <c r="F135" s="225" t="s">
        <v>179</v>
      </c>
      <c r="G135" s="223"/>
      <c r="H135" s="226">
        <v>106.423</v>
      </c>
      <c r="I135" s="227"/>
      <c r="J135" s="223"/>
      <c r="K135" s="223"/>
      <c r="L135" s="228"/>
      <c r="M135" s="229"/>
      <c r="N135" s="230"/>
      <c r="O135" s="230"/>
      <c r="P135" s="230"/>
      <c r="Q135" s="230"/>
      <c r="R135" s="230"/>
      <c r="S135" s="230"/>
      <c r="T135" s="231"/>
      <c r="AT135" s="232" t="s">
        <v>146</v>
      </c>
      <c r="AU135" s="232" t="s">
        <v>136</v>
      </c>
      <c r="AV135" s="12" t="s">
        <v>135</v>
      </c>
      <c r="AW135" s="12" t="s">
        <v>38</v>
      </c>
      <c r="AX135" s="12" t="s">
        <v>10</v>
      </c>
      <c r="AY135" s="232" t="s">
        <v>128</v>
      </c>
    </row>
    <row r="136" spans="2:65" s="1" customFormat="1" ht="31.5" customHeight="1">
      <c r="B136" s="40"/>
      <c r="C136" s="192" t="s">
        <v>180</v>
      </c>
      <c r="D136" s="192" t="s">
        <v>131</v>
      </c>
      <c r="E136" s="193" t="s">
        <v>181</v>
      </c>
      <c r="F136" s="194" t="s">
        <v>182</v>
      </c>
      <c r="G136" s="195" t="s">
        <v>141</v>
      </c>
      <c r="H136" s="196">
        <v>105.029</v>
      </c>
      <c r="I136" s="197"/>
      <c r="J136" s="198">
        <f>ROUND(I136*H136,0)</f>
        <v>0</v>
      </c>
      <c r="K136" s="194" t="s">
        <v>142</v>
      </c>
      <c r="L136" s="60"/>
      <c r="M136" s="199" t="s">
        <v>23</v>
      </c>
      <c r="N136" s="200" t="s">
        <v>50</v>
      </c>
      <c r="O136" s="41"/>
      <c r="P136" s="201">
        <f>O136*H136</f>
        <v>0</v>
      </c>
      <c r="Q136" s="201">
        <v>1.2E-4</v>
      </c>
      <c r="R136" s="201">
        <f>Q136*H136</f>
        <v>1.260348E-2</v>
      </c>
      <c r="S136" s="201">
        <v>0</v>
      </c>
      <c r="T136" s="202">
        <f>S136*H136</f>
        <v>0</v>
      </c>
      <c r="AR136" s="23" t="s">
        <v>135</v>
      </c>
      <c r="AT136" s="23" t="s">
        <v>131</v>
      </c>
      <c r="AU136" s="23" t="s">
        <v>136</v>
      </c>
      <c r="AY136" s="23" t="s">
        <v>128</v>
      </c>
      <c r="BE136" s="203">
        <f>IF(N136="základní",J136,0)</f>
        <v>0</v>
      </c>
      <c r="BF136" s="203">
        <f>IF(N136="snížená",J136,0)</f>
        <v>0</v>
      </c>
      <c r="BG136" s="203">
        <f>IF(N136="zákl. přenesená",J136,0)</f>
        <v>0</v>
      </c>
      <c r="BH136" s="203">
        <f>IF(N136="sníž. přenesená",J136,0)</f>
        <v>0</v>
      </c>
      <c r="BI136" s="203">
        <f>IF(N136="nulová",J136,0)</f>
        <v>0</v>
      </c>
      <c r="BJ136" s="23" t="s">
        <v>137</v>
      </c>
      <c r="BK136" s="203">
        <f>ROUND(I136*H136,0)</f>
        <v>0</v>
      </c>
      <c r="BL136" s="23" t="s">
        <v>135</v>
      </c>
      <c r="BM136" s="23" t="s">
        <v>384</v>
      </c>
    </row>
    <row r="137" spans="2:65" s="1" customFormat="1" ht="54">
      <c r="B137" s="40"/>
      <c r="C137" s="62"/>
      <c r="D137" s="204" t="s">
        <v>144</v>
      </c>
      <c r="E137" s="62"/>
      <c r="F137" s="205" t="s">
        <v>184</v>
      </c>
      <c r="G137" s="62"/>
      <c r="H137" s="62"/>
      <c r="I137" s="162"/>
      <c r="J137" s="62"/>
      <c r="K137" s="62"/>
      <c r="L137" s="60"/>
      <c r="M137" s="206"/>
      <c r="N137" s="41"/>
      <c r="O137" s="41"/>
      <c r="P137" s="41"/>
      <c r="Q137" s="41"/>
      <c r="R137" s="41"/>
      <c r="S137" s="41"/>
      <c r="T137" s="77"/>
      <c r="AT137" s="23" t="s">
        <v>144</v>
      </c>
      <c r="AU137" s="23" t="s">
        <v>136</v>
      </c>
    </row>
    <row r="138" spans="2:65" s="11" customFormat="1">
      <c r="B138" s="207"/>
      <c r="C138" s="208"/>
      <c r="D138" s="204" t="s">
        <v>146</v>
      </c>
      <c r="E138" s="219" t="s">
        <v>23</v>
      </c>
      <c r="F138" s="220" t="s">
        <v>385</v>
      </c>
      <c r="G138" s="208"/>
      <c r="H138" s="221">
        <v>54.569000000000003</v>
      </c>
      <c r="I138" s="213"/>
      <c r="J138" s="208"/>
      <c r="K138" s="208"/>
      <c r="L138" s="214"/>
      <c r="M138" s="215"/>
      <c r="N138" s="216"/>
      <c r="O138" s="216"/>
      <c r="P138" s="216"/>
      <c r="Q138" s="216"/>
      <c r="R138" s="216"/>
      <c r="S138" s="216"/>
      <c r="T138" s="217"/>
      <c r="AT138" s="218" t="s">
        <v>146</v>
      </c>
      <c r="AU138" s="218" t="s">
        <v>136</v>
      </c>
      <c r="AV138" s="11" t="s">
        <v>136</v>
      </c>
      <c r="AW138" s="11" t="s">
        <v>38</v>
      </c>
      <c r="AX138" s="11" t="s">
        <v>76</v>
      </c>
      <c r="AY138" s="218" t="s">
        <v>128</v>
      </c>
    </row>
    <row r="139" spans="2:65" s="11" customFormat="1">
      <c r="B139" s="207"/>
      <c r="C139" s="208"/>
      <c r="D139" s="204" t="s">
        <v>146</v>
      </c>
      <c r="E139" s="219" t="s">
        <v>23</v>
      </c>
      <c r="F139" s="220" t="s">
        <v>386</v>
      </c>
      <c r="G139" s="208"/>
      <c r="H139" s="221">
        <v>25.5</v>
      </c>
      <c r="I139" s="213"/>
      <c r="J139" s="208"/>
      <c r="K139" s="208"/>
      <c r="L139" s="214"/>
      <c r="M139" s="215"/>
      <c r="N139" s="216"/>
      <c r="O139" s="216"/>
      <c r="P139" s="216"/>
      <c r="Q139" s="216"/>
      <c r="R139" s="216"/>
      <c r="S139" s="216"/>
      <c r="T139" s="217"/>
      <c r="AT139" s="218" t="s">
        <v>146</v>
      </c>
      <c r="AU139" s="218" t="s">
        <v>136</v>
      </c>
      <c r="AV139" s="11" t="s">
        <v>136</v>
      </c>
      <c r="AW139" s="11" t="s">
        <v>38</v>
      </c>
      <c r="AX139" s="11" t="s">
        <v>76</v>
      </c>
      <c r="AY139" s="218" t="s">
        <v>128</v>
      </c>
    </row>
    <row r="140" spans="2:65" s="11" customFormat="1">
      <c r="B140" s="207"/>
      <c r="C140" s="208"/>
      <c r="D140" s="204" t="s">
        <v>146</v>
      </c>
      <c r="E140" s="219" t="s">
        <v>23</v>
      </c>
      <c r="F140" s="220" t="s">
        <v>387</v>
      </c>
      <c r="G140" s="208"/>
      <c r="H140" s="221">
        <v>24.96</v>
      </c>
      <c r="I140" s="213"/>
      <c r="J140" s="208"/>
      <c r="K140" s="208"/>
      <c r="L140" s="214"/>
      <c r="M140" s="215"/>
      <c r="N140" s="216"/>
      <c r="O140" s="216"/>
      <c r="P140" s="216"/>
      <c r="Q140" s="216"/>
      <c r="R140" s="216"/>
      <c r="S140" s="216"/>
      <c r="T140" s="217"/>
      <c r="AT140" s="218" t="s">
        <v>146</v>
      </c>
      <c r="AU140" s="218" t="s">
        <v>136</v>
      </c>
      <c r="AV140" s="11" t="s">
        <v>136</v>
      </c>
      <c r="AW140" s="11" t="s">
        <v>38</v>
      </c>
      <c r="AX140" s="11" t="s">
        <v>76</v>
      </c>
      <c r="AY140" s="218" t="s">
        <v>128</v>
      </c>
    </row>
    <row r="141" spans="2:65" s="12" customFormat="1">
      <c r="B141" s="222"/>
      <c r="C141" s="223"/>
      <c r="D141" s="209" t="s">
        <v>146</v>
      </c>
      <c r="E141" s="224" t="s">
        <v>23</v>
      </c>
      <c r="F141" s="225" t="s">
        <v>179</v>
      </c>
      <c r="G141" s="223"/>
      <c r="H141" s="226">
        <v>105.029</v>
      </c>
      <c r="I141" s="227"/>
      <c r="J141" s="223"/>
      <c r="K141" s="223"/>
      <c r="L141" s="228"/>
      <c r="M141" s="229"/>
      <c r="N141" s="230"/>
      <c r="O141" s="230"/>
      <c r="P141" s="230"/>
      <c r="Q141" s="230"/>
      <c r="R141" s="230"/>
      <c r="S141" s="230"/>
      <c r="T141" s="231"/>
      <c r="AT141" s="232" t="s">
        <v>146</v>
      </c>
      <c r="AU141" s="232" t="s">
        <v>136</v>
      </c>
      <c r="AV141" s="12" t="s">
        <v>135</v>
      </c>
      <c r="AW141" s="12" t="s">
        <v>38</v>
      </c>
      <c r="AX141" s="12" t="s">
        <v>10</v>
      </c>
      <c r="AY141" s="232" t="s">
        <v>128</v>
      </c>
    </row>
    <row r="142" spans="2:65" s="1" customFormat="1" ht="31.5" customHeight="1">
      <c r="B142" s="40"/>
      <c r="C142" s="192" t="s">
        <v>187</v>
      </c>
      <c r="D142" s="192" t="s">
        <v>131</v>
      </c>
      <c r="E142" s="193" t="s">
        <v>188</v>
      </c>
      <c r="F142" s="194" t="s">
        <v>189</v>
      </c>
      <c r="G142" s="195" t="s">
        <v>141</v>
      </c>
      <c r="H142" s="196">
        <v>50</v>
      </c>
      <c r="I142" s="197"/>
      <c r="J142" s="198">
        <f>ROUND(I142*H142,0)</f>
        <v>0</v>
      </c>
      <c r="K142" s="194" t="s">
        <v>142</v>
      </c>
      <c r="L142" s="60"/>
      <c r="M142" s="199" t="s">
        <v>23</v>
      </c>
      <c r="N142" s="200" t="s">
        <v>50</v>
      </c>
      <c r="O142" s="41"/>
      <c r="P142" s="201">
        <f>O142*H142</f>
        <v>0</v>
      </c>
      <c r="Q142" s="201">
        <v>2.4000000000000001E-4</v>
      </c>
      <c r="R142" s="201">
        <f>Q142*H142</f>
        <v>1.2E-2</v>
      </c>
      <c r="S142" s="201">
        <v>0</v>
      </c>
      <c r="T142" s="202">
        <f>S142*H142</f>
        <v>0</v>
      </c>
      <c r="AR142" s="23" t="s">
        <v>135</v>
      </c>
      <c r="AT142" s="23" t="s">
        <v>131</v>
      </c>
      <c r="AU142" s="23" t="s">
        <v>136</v>
      </c>
      <c r="AY142" s="23" t="s">
        <v>128</v>
      </c>
      <c r="BE142" s="203">
        <f>IF(N142="základní",J142,0)</f>
        <v>0</v>
      </c>
      <c r="BF142" s="203">
        <f>IF(N142="snížená",J142,0)</f>
        <v>0</v>
      </c>
      <c r="BG142" s="203">
        <f>IF(N142="zákl. přenesená",J142,0)</f>
        <v>0</v>
      </c>
      <c r="BH142" s="203">
        <f>IF(N142="sníž. přenesená",J142,0)</f>
        <v>0</v>
      </c>
      <c r="BI142" s="203">
        <f>IF(N142="nulová",J142,0)</f>
        <v>0</v>
      </c>
      <c r="BJ142" s="23" t="s">
        <v>137</v>
      </c>
      <c r="BK142" s="203">
        <f>ROUND(I142*H142,0)</f>
        <v>0</v>
      </c>
      <c r="BL142" s="23" t="s">
        <v>135</v>
      </c>
      <c r="BM142" s="23" t="s">
        <v>388</v>
      </c>
    </row>
    <row r="143" spans="2:65" s="1" customFormat="1" ht="54">
      <c r="B143" s="40"/>
      <c r="C143" s="62"/>
      <c r="D143" s="204" t="s">
        <v>144</v>
      </c>
      <c r="E143" s="62"/>
      <c r="F143" s="205" t="s">
        <v>184</v>
      </c>
      <c r="G143" s="62"/>
      <c r="H143" s="62"/>
      <c r="I143" s="162"/>
      <c r="J143" s="62"/>
      <c r="K143" s="62"/>
      <c r="L143" s="60"/>
      <c r="M143" s="206"/>
      <c r="N143" s="41"/>
      <c r="O143" s="41"/>
      <c r="P143" s="41"/>
      <c r="Q143" s="41"/>
      <c r="R143" s="41"/>
      <c r="S143" s="41"/>
      <c r="T143" s="77"/>
      <c r="AT143" s="23" t="s">
        <v>144</v>
      </c>
      <c r="AU143" s="23" t="s">
        <v>136</v>
      </c>
    </row>
    <row r="144" spans="2:65" s="11" customFormat="1">
      <c r="B144" s="207"/>
      <c r="C144" s="208"/>
      <c r="D144" s="209" t="s">
        <v>146</v>
      </c>
      <c r="E144" s="210" t="s">
        <v>23</v>
      </c>
      <c r="F144" s="211" t="s">
        <v>389</v>
      </c>
      <c r="G144" s="208"/>
      <c r="H144" s="212">
        <v>50</v>
      </c>
      <c r="I144" s="213"/>
      <c r="J144" s="208"/>
      <c r="K144" s="208"/>
      <c r="L144" s="214"/>
      <c r="M144" s="215"/>
      <c r="N144" s="216"/>
      <c r="O144" s="216"/>
      <c r="P144" s="216"/>
      <c r="Q144" s="216"/>
      <c r="R144" s="216"/>
      <c r="S144" s="216"/>
      <c r="T144" s="217"/>
      <c r="AT144" s="218" t="s">
        <v>146</v>
      </c>
      <c r="AU144" s="218" t="s">
        <v>136</v>
      </c>
      <c r="AV144" s="11" t="s">
        <v>136</v>
      </c>
      <c r="AW144" s="11" t="s">
        <v>38</v>
      </c>
      <c r="AX144" s="11" t="s">
        <v>10</v>
      </c>
      <c r="AY144" s="218" t="s">
        <v>128</v>
      </c>
    </row>
    <row r="145" spans="2:65" s="1" customFormat="1" ht="31.5" customHeight="1">
      <c r="B145" s="40"/>
      <c r="C145" s="192" t="s">
        <v>29</v>
      </c>
      <c r="D145" s="192" t="s">
        <v>131</v>
      </c>
      <c r="E145" s="193" t="s">
        <v>191</v>
      </c>
      <c r="F145" s="194" t="s">
        <v>192</v>
      </c>
      <c r="G145" s="195" t="s">
        <v>193</v>
      </c>
      <c r="H145" s="196">
        <v>160</v>
      </c>
      <c r="I145" s="197"/>
      <c r="J145" s="198">
        <f>ROUND(I145*H145,0)</f>
        <v>0</v>
      </c>
      <c r="K145" s="194" t="s">
        <v>142</v>
      </c>
      <c r="L145" s="60"/>
      <c r="M145" s="199" t="s">
        <v>23</v>
      </c>
      <c r="N145" s="200" t="s">
        <v>50</v>
      </c>
      <c r="O145" s="41"/>
      <c r="P145" s="201">
        <f>O145*H145</f>
        <v>0</v>
      </c>
      <c r="Q145" s="201">
        <v>0</v>
      </c>
      <c r="R145" s="201">
        <f>Q145*H145</f>
        <v>0</v>
      </c>
      <c r="S145" s="201">
        <v>0</v>
      </c>
      <c r="T145" s="202">
        <f>S145*H145</f>
        <v>0</v>
      </c>
      <c r="AR145" s="23" t="s">
        <v>135</v>
      </c>
      <c r="AT145" s="23" t="s">
        <v>131</v>
      </c>
      <c r="AU145" s="23" t="s">
        <v>136</v>
      </c>
      <c r="AY145" s="23" t="s">
        <v>128</v>
      </c>
      <c r="BE145" s="203">
        <f>IF(N145="základní",J145,0)</f>
        <v>0</v>
      </c>
      <c r="BF145" s="203">
        <f>IF(N145="snížená",J145,0)</f>
        <v>0</v>
      </c>
      <c r="BG145" s="203">
        <f>IF(N145="zákl. přenesená",J145,0)</f>
        <v>0</v>
      </c>
      <c r="BH145" s="203">
        <f>IF(N145="sníž. přenesená",J145,0)</f>
        <v>0</v>
      </c>
      <c r="BI145" s="203">
        <f>IF(N145="nulová",J145,0)</f>
        <v>0</v>
      </c>
      <c r="BJ145" s="23" t="s">
        <v>137</v>
      </c>
      <c r="BK145" s="203">
        <f>ROUND(I145*H145,0)</f>
        <v>0</v>
      </c>
      <c r="BL145" s="23" t="s">
        <v>135</v>
      </c>
      <c r="BM145" s="23" t="s">
        <v>390</v>
      </c>
    </row>
    <row r="146" spans="2:65" s="1" customFormat="1" ht="54">
      <c r="B146" s="40"/>
      <c r="C146" s="62"/>
      <c r="D146" s="204" t="s">
        <v>144</v>
      </c>
      <c r="E146" s="62"/>
      <c r="F146" s="205" t="s">
        <v>184</v>
      </c>
      <c r="G146" s="62"/>
      <c r="H146" s="62"/>
      <c r="I146" s="162"/>
      <c r="J146" s="62"/>
      <c r="K146" s="62"/>
      <c r="L146" s="60"/>
      <c r="M146" s="206"/>
      <c r="N146" s="41"/>
      <c r="O146" s="41"/>
      <c r="P146" s="41"/>
      <c r="Q146" s="41"/>
      <c r="R146" s="41"/>
      <c r="S146" s="41"/>
      <c r="T146" s="77"/>
      <c r="AT146" s="23" t="s">
        <v>144</v>
      </c>
      <c r="AU146" s="23" t="s">
        <v>136</v>
      </c>
    </row>
    <row r="147" spans="2:65" s="11" customFormat="1">
      <c r="B147" s="207"/>
      <c r="C147" s="208"/>
      <c r="D147" s="204" t="s">
        <v>146</v>
      </c>
      <c r="E147" s="219" t="s">
        <v>23</v>
      </c>
      <c r="F147" s="220" t="s">
        <v>391</v>
      </c>
      <c r="G147" s="208"/>
      <c r="H147" s="221">
        <v>160</v>
      </c>
      <c r="I147" s="213"/>
      <c r="J147" s="208"/>
      <c r="K147" s="208"/>
      <c r="L147" s="214"/>
      <c r="M147" s="215"/>
      <c r="N147" s="216"/>
      <c r="O147" s="216"/>
      <c r="P147" s="216"/>
      <c r="Q147" s="216"/>
      <c r="R147" s="216"/>
      <c r="S147" s="216"/>
      <c r="T147" s="217"/>
      <c r="AT147" s="218" t="s">
        <v>146</v>
      </c>
      <c r="AU147" s="218" t="s">
        <v>136</v>
      </c>
      <c r="AV147" s="11" t="s">
        <v>136</v>
      </c>
      <c r="AW147" s="11" t="s">
        <v>38</v>
      </c>
      <c r="AX147" s="11" t="s">
        <v>10</v>
      </c>
      <c r="AY147" s="218" t="s">
        <v>128</v>
      </c>
    </row>
    <row r="148" spans="2:65" s="10" customFormat="1" ht="29.85" customHeight="1">
      <c r="B148" s="175"/>
      <c r="C148" s="176"/>
      <c r="D148" s="189" t="s">
        <v>75</v>
      </c>
      <c r="E148" s="190" t="s">
        <v>187</v>
      </c>
      <c r="F148" s="190" t="s">
        <v>196</v>
      </c>
      <c r="G148" s="176"/>
      <c r="H148" s="176"/>
      <c r="I148" s="179"/>
      <c r="J148" s="191">
        <f>BK148</f>
        <v>0</v>
      </c>
      <c r="K148" s="176"/>
      <c r="L148" s="181"/>
      <c r="M148" s="182"/>
      <c r="N148" s="183"/>
      <c r="O148" s="183"/>
      <c r="P148" s="184">
        <f>SUM(P149:P167)</f>
        <v>0</v>
      </c>
      <c r="Q148" s="183"/>
      <c r="R148" s="184">
        <f>SUM(R149:R167)</f>
        <v>2.1316250000000002E-2</v>
      </c>
      <c r="S148" s="183"/>
      <c r="T148" s="185">
        <f>SUM(T149:T167)</f>
        <v>4.8954579999999996</v>
      </c>
      <c r="AR148" s="186" t="s">
        <v>10</v>
      </c>
      <c r="AT148" s="187" t="s">
        <v>75</v>
      </c>
      <c r="AU148" s="187" t="s">
        <v>10</v>
      </c>
      <c r="AY148" s="186" t="s">
        <v>128</v>
      </c>
      <c r="BK148" s="188">
        <f>SUM(BK149:BK167)</f>
        <v>0</v>
      </c>
    </row>
    <row r="149" spans="2:65" s="1" customFormat="1" ht="31.5" customHeight="1">
      <c r="B149" s="40"/>
      <c r="C149" s="192" t="s">
        <v>197</v>
      </c>
      <c r="D149" s="192" t="s">
        <v>131</v>
      </c>
      <c r="E149" s="193" t="s">
        <v>198</v>
      </c>
      <c r="F149" s="194" t="s">
        <v>199</v>
      </c>
      <c r="G149" s="195" t="s">
        <v>141</v>
      </c>
      <c r="H149" s="196">
        <v>85.265000000000001</v>
      </c>
      <c r="I149" s="197"/>
      <c r="J149" s="198">
        <f>ROUND(I149*H149,0)</f>
        <v>0</v>
      </c>
      <c r="K149" s="194" t="s">
        <v>142</v>
      </c>
      <c r="L149" s="60"/>
      <c r="M149" s="199" t="s">
        <v>23</v>
      </c>
      <c r="N149" s="200" t="s">
        <v>50</v>
      </c>
      <c r="O149" s="41"/>
      <c r="P149" s="201">
        <f>O149*H149</f>
        <v>0</v>
      </c>
      <c r="Q149" s="201">
        <v>2.1000000000000001E-4</v>
      </c>
      <c r="R149" s="201">
        <f>Q149*H149</f>
        <v>1.7905650000000002E-2</v>
      </c>
      <c r="S149" s="201">
        <v>0</v>
      </c>
      <c r="T149" s="202">
        <f>S149*H149</f>
        <v>0</v>
      </c>
      <c r="AR149" s="23" t="s">
        <v>135</v>
      </c>
      <c r="AT149" s="23" t="s">
        <v>131</v>
      </c>
      <c r="AU149" s="23" t="s">
        <v>136</v>
      </c>
      <c r="AY149" s="23" t="s">
        <v>128</v>
      </c>
      <c r="BE149" s="203">
        <f>IF(N149="základní",J149,0)</f>
        <v>0</v>
      </c>
      <c r="BF149" s="203">
        <f>IF(N149="snížená",J149,0)</f>
        <v>0</v>
      </c>
      <c r="BG149" s="203">
        <f>IF(N149="zákl. přenesená",J149,0)</f>
        <v>0</v>
      </c>
      <c r="BH149" s="203">
        <f>IF(N149="sníž. přenesená",J149,0)</f>
        <v>0</v>
      </c>
      <c r="BI149" s="203">
        <f>IF(N149="nulová",J149,0)</f>
        <v>0</v>
      </c>
      <c r="BJ149" s="23" t="s">
        <v>137</v>
      </c>
      <c r="BK149" s="203">
        <f>ROUND(I149*H149,0)</f>
        <v>0</v>
      </c>
      <c r="BL149" s="23" t="s">
        <v>135</v>
      </c>
      <c r="BM149" s="23" t="s">
        <v>392</v>
      </c>
    </row>
    <row r="150" spans="2:65" s="1" customFormat="1" ht="54">
      <c r="B150" s="40"/>
      <c r="C150" s="62"/>
      <c r="D150" s="204" t="s">
        <v>144</v>
      </c>
      <c r="E150" s="62"/>
      <c r="F150" s="205" t="s">
        <v>201</v>
      </c>
      <c r="G150" s="62"/>
      <c r="H150" s="62"/>
      <c r="I150" s="162"/>
      <c r="J150" s="62"/>
      <c r="K150" s="62"/>
      <c r="L150" s="60"/>
      <c r="M150" s="206"/>
      <c r="N150" s="41"/>
      <c r="O150" s="41"/>
      <c r="P150" s="41"/>
      <c r="Q150" s="41"/>
      <c r="R150" s="41"/>
      <c r="S150" s="41"/>
      <c r="T150" s="77"/>
      <c r="AT150" s="23" t="s">
        <v>144</v>
      </c>
      <c r="AU150" s="23" t="s">
        <v>136</v>
      </c>
    </row>
    <row r="151" spans="2:65" s="11" customFormat="1">
      <c r="B151" s="207"/>
      <c r="C151" s="208"/>
      <c r="D151" s="204" t="s">
        <v>146</v>
      </c>
      <c r="E151" s="219" t="s">
        <v>23</v>
      </c>
      <c r="F151" s="220" t="s">
        <v>393</v>
      </c>
      <c r="G151" s="208"/>
      <c r="H151" s="221">
        <v>43.655000000000001</v>
      </c>
      <c r="I151" s="213"/>
      <c r="J151" s="208"/>
      <c r="K151" s="208"/>
      <c r="L151" s="214"/>
      <c r="M151" s="215"/>
      <c r="N151" s="216"/>
      <c r="O151" s="216"/>
      <c r="P151" s="216"/>
      <c r="Q151" s="216"/>
      <c r="R151" s="216"/>
      <c r="S151" s="216"/>
      <c r="T151" s="217"/>
      <c r="AT151" s="218" t="s">
        <v>146</v>
      </c>
      <c r="AU151" s="218" t="s">
        <v>136</v>
      </c>
      <c r="AV151" s="11" t="s">
        <v>136</v>
      </c>
      <c r="AW151" s="11" t="s">
        <v>38</v>
      </c>
      <c r="AX151" s="11" t="s">
        <v>76</v>
      </c>
      <c r="AY151" s="218" t="s">
        <v>128</v>
      </c>
    </row>
    <row r="152" spans="2:65" s="11" customFormat="1">
      <c r="B152" s="207"/>
      <c r="C152" s="208"/>
      <c r="D152" s="204" t="s">
        <v>146</v>
      </c>
      <c r="E152" s="219" t="s">
        <v>23</v>
      </c>
      <c r="F152" s="220" t="s">
        <v>394</v>
      </c>
      <c r="G152" s="208"/>
      <c r="H152" s="221">
        <v>20.399999999999999</v>
      </c>
      <c r="I152" s="213"/>
      <c r="J152" s="208"/>
      <c r="K152" s="208"/>
      <c r="L152" s="214"/>
      <c r="M152" s="215"/>
      <c r="N152" s="216"/>
      <c r="O152" s="216"/>
      <c r="P152" s="216"/>
      <c r="Q152" s="216"/>
      <c r="R152" s="216"/>
      <c r="S152" s="216"/>
      <c r="T152" s="217"/>
      <c r="AT152" s="218" t="s">
        <v>146</v>
      </c>
      <c r="AU152" s="218" t="s">
        <v>136</v>
      </c>
      <c r="AV152" s="11" t="s">
        <v>136</v>
      </c>
      <c r="AW152" s="11" t="s">
        <v>38</v>
      </c>
      <c r="AX152" s="11" t="s">
        <v>76</v>
      </c>
      <c r="AY152" s="218" t="s">
        <v>128</v>
      </c>
    </row>
    <row r="153" spans="2:65" s="11" customFormat="1">
      <c r="B153" s="207"/>
      <c r="C153" s="208"/>
      <c r="D153" s="204" t="s">
        <v>146</v>
      </c>
      <c r="E153" s="219" t="s">
        <v>23</v>
      </c>
      <c r="F153" s="220" t="s">
        <v>395</v>
      </c>
      <c r="G153" s="208"/>
      <c r="H153" s="221">
        <v>21.21</v>
      </c>
      <c r="I153" s="213"/>
      <c r="J153" s="208"/>
      <c r="K153" s="208"/>
      <c r="L153" s="214"/>
      <c r="M153" s="215"/>
      <c r="N153" s="216"/>
      <c r="O153" s="216"/>
      <c r="P153" s="216"/>
      <c r="Q153" s="216"/>
      <c r="R153" s="216"/>
      <c r="S153" s="216"/>
      <c r="T153" s="217"/>
      <c r="AT153" s="218" t="s">
        <v>146</v>
      </c>
      <c r="AU153" s="218" t="s">
        <v>136</v>
      </c>
      <c r="AV153" s="11" t="s">
        <v>136</v>
      </c>
      <c r="AW153" s="11" t="s">
        <v>38</v>
      </c>
      <c r="AX153" s="11" t="s">
        <v>76</v>
      </c>
      <c r="AY153" s="218" t="s">
        <v>128</v>
      </c>
    </row>
    <row r="154" spans="2:65" s="12" customFormat="1">
      <c r="B154" s="222"/>
      <c r="C154" s="223"/>
      <c r="D154" s="209" t="s">
        <v>146</v>
      </c>
      <c r="E154" s="224" t="s">
        <v>23</v>
      </c>
      <c r="F154" s="225" t="s">
        <v>179</v>
      </c>
      <c r="G154" s="223"/>
      <c r="H154" s="226">
        <v>85.265000000000001</v>
      </c>
      <c r="I154" s="227"/>
      <c r="J154" s="223"/>
      <c r="K154" s="223"/>
      <c r="L154" s="228"/>
      <c r="M154" s="229"/>
      <c r="N154" s="230"/>
      <c r="O154" s="230"/>
      <c r="P154" s="230"/>
      <c r="Q154" s="230"/>
      <c r="R154" s="230"/>
      <c r="S154" s="230"/>
      <c r="T154" s="231"/>
      <c r="AT154" s="232" t="s">
        <v>146</v>
      </c>
      <c r="AU154" s="232" t="s">
        <v>136</v>
      </c>
      <c r="AV154" s="12" t="s">
        <v>135</v>
      </c>
      <c r="AW154" s="12" t="s">
        <v>38</v>
      </c>
      <c r="AX154" s="12" t="s">
        <v>10</v>
      </c>
      <c r="AY154" s="232" t="s">
        <v>128</v>
      </c>
    </row>
    <row r="155" spans="2:65" s="1" customFormat="1" ht="69.75" customHeight="1">
      <c r="B155" s="40"/>
      <c r="C155" s="192" t="s">
        <v>204</v>
      </c>
      <c r="D155" s="192" t="s">
        <v>131</v>
      </c>
      <c r="E155" s="193" t="s">
        <v>205</v>
      </c>
      <c r="F155" s="194" t="s">
        <v>206</v>
      </c>
      <c r="G155" s="195" t="s">
        <v>141</v>
      </c>
      <c r="H155" s="196">
        <v>85.265000000000001</v>
      </c>
      <c r="I155" s="197"/>
      <c r="J155" s="198">
        <f>ROUND(I155*H155,0)</f>
        <v>0</v>
      </c>
      <c r="K155" s="194" t="s">
        <v>142</v>
      </c>
      <c r="L155" s="60"/>
      <c r="M155" s="199" t="s">
        <v>23</v>
      </c>
      <c r="N155" s="200" t="s">
        <v>50</v>
      </c>
      <c r="O155" s="41"/>
      <c r="P155" s="201">
        <f>O155*H155</f>
        <v>0</v>
      </c>
      <c r="Q155" s="201">
        <v>4.0000000000000003E-5</v>
      </c>
      <c r="R155" s="201">
        <f>Q155*H155</f>
        <v>3.4106000000000002E-3</v>
      </c>
      <c r="S155" s="201">
        <v>0</v>
      </c>
      <c r="T155" s="202">
        <f>S155*H155</f>
        <v>0</v>
      </c>
      <c r="AR155" s="23" t="s">
        <v>135</v>
      </c>
      <c r="AT155" s="23" t="s">
        <v>131</v>
      </c>
      <c r="AU155" s="23" t="s">
        <v>136</v>
      </c>
      <c r="AY155" s="23" t="s">
        <v>128</v>
      </c>
      <c r="BE155" s="203">
        <f>IF(N155="základní",J155,0)</f>
        <v>0</v>
      </c>
      <c r="BF155" s="203">
        <f>IF(N155="snížená",J155,0)</f>
        <v>0</v>
      </c>
      <c r="BG155" s="203">
        <f>IF(N155="zákl. přenesená",J155,0)</f>
        <v>0</v>
      </c>
      <c r="BH155" s="203">
        <f>IF(N155="sníž. přenesená",J155,0)</f>
        <v>0</v>
      </c>
      <c r="BI155" s="203">
        <f>IF(N155="nulová",J155,0)</f>
        <v>0</v>
      </c>
      <c r="BJ155" s="23" t="s">
        <v>137</v>
      </c>
      <c r="BK155" s="203">
        <f>ROUND(I155*H155,0)</f>
        <v>0</v>
      </c>
      <c r="BL155" s="23" t="s">
        <v>135</v>
      </c>
      <c r="BM155" s="23" t="s">
        <v>396</v>
      </c>
    </row>
    <row r="156" spans="2:65" s="1" customFormat="1" ht="94.5">
      <c r="B156" s="40"/>
      <c r="C156" s="62"/>
      <c r="D156" s="204" t="s">
        <v>144</v>
      </c>
      <c r="E156" s="62"/>
      <c r="F156" s="205" t="s">
        <v>208</v>
      </c>
      <c r="G156" s="62"/>
      <c r="H156" s="62"/>
      <c r="I156" s="162"/>
      <c r="J156" s="62"/>
      <c r="K156" s="62"/>
      <c r="L156" s="60"/>
      <c r="M156" s="206"/>
      <c r="N156" s="41"/>
      <c r="O156" s="41"/>
      <c r="P156" s="41"/>
      <c r="Q156" s="41"/>
      <c r="R156" s="41"/>
      <c r="S156" s="41"/>
      <c r="T156" s="77"/>
      <c r="AT156" s="23" t="s">
        <v>144</v>
      </c>
      <c r="AU156" s="23" t="s">
        <v>136</v>
      </c>
    </row>
    <row r="157" spans="2:65" s="11" customFormat="1">
      <c r="B157" s="207"/>
      <c r="C157" s="208"/>
      <c r="D157" s="204" t="s">
        <v>146</v>
      </c>
      <c r="E157" s="219" t="s">
        <v>23</v>
      </c>
      <c r="F157" s="220" t="s">
        <v>393</v>
      </c>
      <c r="G157" s="208"/>
      <c r="H157" s="221">
        <v>43.655000000000001</v>
      </c>
      <c r="I157" s="213"/>
      <c r="J157" s="208"/>
      <c r="K157" s="208"/>
      <c r="L157" s="214"/>
      <c r="M157" s="215"/>
      <c r="N157" s="216"/>
      <c r="O157" s="216"/>
      <c r="P157" s="216"/>
      <c r="Q157" s="216"/>
      <c r="R157" s="216"/>
      <c r="S157" s="216"/>
      <c r="T157" s="217"/>
      <c r="AT157" s="218" t="s">
        <v>146</v>
      </c>
      <c r="AU157" s="218" t="s">
        <v>136</v>
      </c>
      <c r="AV157" s="11" t="s">
        <v>136</v>
      </c>
      <c r="AW157" s="11" t="s">
        <v>38</v>
      </c>
      <c r="AX157" s="11" t="s">
        <v>76</v>
      </c>
      <c r="AY157" s="218" t="s">
        <v>128</v>
      </c>
    </row>
    <row r="158" spans="2:65" s="11" customFormat="1">
      <c r="B158" s="207"/>
      <c r="C158" s="208"/>
      <c r="D158" s="204" t="s">
        <v>146</v>
      </c>
      <c r="E158" s="219" t="s">
        <v>23</v>
      </c>
      <c r="F158" s="220" t="s">
        <v>394</v>
      </c>
      <c r="G158" s="208"/>
      <c r="H158" s="221">
        <v>20.399999999999999</v>
      </c>
      <c r="I158" s="213"/>
      <c r="J158" s="208"/>
      <c r="K158" s="208"/>
      <c r="L158" s="214"/>
      <c r="M158" s="215"/>
      <c r="N158" s="216"/>
      <c r="O158" s="216"/>
      <c r="P158" s="216"/>
      <c r="Q158" s="216"/>
      <c r="R158" s="216"/>
      <c r="S158" s="216"/>
      <c r="T158" s="217"/>
      <c r="AT158" s="218" t="s">
        <v>146</v>
      </c>
      <c r="AU158" s="218" t="s">
        <v>136</v>
      </c>
      <c r="AV158" s="11" t="s">
        <v>136</v>
      </c>
      <c r="AW158" s="11" t="s">
        <v>38</v>
      </c>
      <c r="AX158" s="11" t="s">
        <v>76</v>
      </c>
      <c r="AY158" s="218" t="s">
        <v>128</v>
      </c>
    </row>
    <row r="159" spans="2:65" s="11" customFormat="1">
      <c r="B159" s="207"/>
      <c r="C159" s="208"/>
      <c r="D159" s="204" t="s">
        <v>146</v>
      </c>
      <c r="E159" s="219" t="s">
        <v>23</v>
      </c>
      <c r="F159" s="220" t="s">
        <v>395</v>
      </c>
      <c r="G159" s="208"/>
      <c r="H159" s="221">
        <v>21.21</v>
      </c>
      <c r="I159" s="213"/>
      <c r="J159" s="208"/>
      <c r="K159" s="208"/>
      <c r="L159" s="214"/>
      <c r="M159" s="215"/>
      <c r="N159" s="216"/>
      <c r="O159" s="216"/>
      <c r="P159" s="216"/>
      <c r="Q159" s="216"/>
      <c r="R159" s="216"/>
      <c r="S159" s="216"/>
      <c r="T159" s="217"/>
      <c r="AT159" s="218" t="s">
        <v>146</v>
      </c>
      <c r="AU159" s="218" t="s">
        <v>136</v>
      </c>
      <c r="AV159" s="11" t="s">
        <v>136</v>
      </c>
      <c r="AW159" s="11" t="s">
        <v>38</v>
      </c>
      <c r="AX159" s="11" t="s">
        <v>76</v>
      </c>
      <c r="AY159" s="218" t="s">
        <v>128</v>
      </c>
    </row>
    <row r="160" spans="2:65" s="12" customFormat="1">
      <c r="B160" s="222"/>
      <c r="C160" s="223"/>
      <c r="D160" s="209" t="s">
        <v>146</v>
      </c>
      <c r="E160" s="224" t="s">
        <v>23</v>
      </c>
      <c r="F160" s="225" t="s">
        <v>179</v>
      </c>
      <c r="G160" s="223"/>
      <c r="H160" s="226">
        <v>85.265000000000001</v>
      </c>
      <c r="I160" s="227"/>
      <c r="J160" s="223"/>
      <c r="K160" s="223"/>
      <c r="L160" s="228"/>
      <c r="M160" s="229"/>
      <c r="N160" s="230"/>
      <c r="O160" s="230"/>
      <c r="P160" s="230"/>
      <c r="Q160" s="230"/>
      <c r="R160" s="230"/>
      <c r="S160" s="230"/>
      <c r="T160" s="231"/>
      <c r="AT160" s="232" t="s">
        <v>146</v>
      </c>
      <c r="AU160" s="232" t="s">
        <v>136</v>
      </c>
      <c r="AV160" s="12" t="s">
        <v>135</v>
      </c>
      <c r="AW160" s="12" t="s">
        <v>38</v>
      </c>
      <c r="AX160" s="12" t="s">
        <v>10</v>
      </c>
      <c r="AY160" s="232" t="s">
        <v>128</v>
      </c>
    </row>
    <row r="161" spans="2:65" s="1" customFormat="1" ht="31.5" customHeight="1">
      <c r="B161" s="40"/>
      <c r="C161" s="192" t="s">
        <v>209</v>
      </c>
      <c r="D161" s="192" t="s">
        <v>131</v>
      </c>
      <c r="E161" s="193" t="s">
        <v>210</v>
      </c>
      <c r="F161" s="194" t="s">
        <v>211</v>
      </c>
      <c r="G161" s="195" t="s">
        <v>141</v>
      </c>
      <c r="H161" s="196">
        <v>106.423</v>
      </c>
      <c r="I161" s="197"/>
      <c r="J161" s="198">
        <f>ROUND(I161*H161,0)</f>
        <v>0</v>
      </c>
      <c r="K161" s="194" t="s">
        <v>142</v>
      </c>
      <c r="L161" s="60"/>
      <c r="M161" s="199" t="s">
        <v>23</v>
      </c>
      <c r="N161" s="200" t="s">
        <v>50</v>
      </c>
      <c r="O161" s="41"/>
      <c r="P161" s="201">
        <f>O161*H161</f>
        <v>0</v>
      </c>
      <c r="Q161" s="201">
        <v>0</v>
      </c>
      <c r="R161" s="201">
        <f>Q161*H161</f>
        <v>0</v>
      </c>
      <c r="S161" s="201">
        <v>4.5999999999999999E-2</v>
      </c>
      <c r="T161" s="202">
        <f>S161*H161</f>
        <v>4.8954579999999996</v>
      </c>
      <c r="AR161" s="23" t="s">
        <v>135</v>
      </c>
      <c r="AT161" s="23" t="s">
        <v>131</v>
      </c>
      <c r="AU161" s="23" t="s">
        <v>136</v>
      </c>
      <c r="AY161" s="23" t="s">
        <v>128</v>
      </c>
      <c r="BE161" s="203">
        <f>IF(N161="základní",J161,0)</f>
        <v>0</v>
      </c>
      <c r="BF161" s="203">
        <f>IF(N161="snížená",J161,0)</f>
        <v>0</v>
      </c>
      <c r="BG161" s="203">
        <f>IF(N161="zákl. přenesená",J161,0)</f>
        <v>0</v>
      </c>
      <c r="BH161" s="203">
        <f>IF(N161="sníž. přenesená",J161,0)</f>
        <v>0</v>
      </c>
      <c r="BI161" s="203">
        <f>IF(N161="nulová",J161,0)</f>
        <v>0</v>
      </c>
      <c r="BJ161" s="23" t="s">
        <v>137</v>
      </c>
      <c r="BK161" s="203">
        <f>ROUND(I161*H161,0)</f>
        <v>0</v>
      </c>
      <c r="BL161" s="23" t="s">
        <v>135</v>
      </c>
      <c r="BM161" s="23" t="s">
        <v>397</v>
      </c>
    </row>
    <row r="162" spans="2:65" s="1" customFormat="1" ht="27">
      <c r="B162" s="40"/>
      <c r="C162" s="62"/>
      <c r="D162" s="204" t="s">
        <v>144</v>
      </c>
      <c r="E162" s="62"/>
      <c r="F162" s="205" t="s">
        <v>213</v>
      </c>
      <c r="G162" s="62"/>
      <c r="H162" s="62"/>
      <c r="I162" s="162"/>
      <c r="J162" s="62"/>
      <c r="K162" s="62"/>
      <c r="L162" s="60"/>
      <c r="M162" s="206"/>
      <c r="N162" s="41"/>
      <c r="O162" s="41"/>
      <c r="P162" s="41"/>
      <c r="Q162" s="41"/>
      <c r="R162" s="41"/>
      <c r="S162" s="41"/>
      <c r="T162" s="77"/>
      <c r="AT162" s="23" t="s">
        <v>144</v>
      </c>
      <c r="AU162" s="23" t="s">
        <v>136</v>
      </c>
    </row>
    <row r="163" spans="2:65" s="11" customFormat="1">
      <c r="B163" s="207"/>
      <c r="C163" s="208"/>
      <c r="D163" s="204" t="s">
        <v>146</v>
      </c>
      <c r="E163" s="219" t="s">
        <v>23</v>
      </c>
      <c r="F163" s="220" t="s">
        <v>380</v>
      </c>
      <c r="G163" s="208"/>
      <c r="H163" s="221">
        <v>27.324999999999999</v>
      </c>
      <c r="I163" s="213"/>
      <c r="J163" s="208"/>
      <c r="K163" s="208"/>
      <c r="L163" s="214"/>
      <c r="M163" s="215"/>
      <c r="N163" s="216"/>
      <c r="O163" s="216"/>
      <c r="P163" s="216"/>
      <c r="Q163" s="216"/>
      <c r="R163" s="216"/>
      <c r="S163" s="216"/>
      <c r="T163" s="217"/>
      <c r="AT163" s="218" t="s">
        <v>146</v>
      </c>
      <c r="AU163" s="218" t="s">
        <v>136</v>
      </c>
      <c r="AV163" s="11" t="s">
        <v>136</v>
      </c>
      <c r="AW163" s="11" t="s">
        <v>38</v>
      </c>
      <c r="AX163" s="11" t="s">
        <v>76</v>
      </c>
      <c r="AY163" s="218" t="s">
        <v>128</v>
      </c>
    </row>
    <row r="164" spans="2:65" s="11" customFormat="1">
      <c r="B164" s="207"/>
      <c r="C164" s="208"/>
      <c r="D164" s="204" t="s">
        <v>146</v>
      </c>
      <c r="E164" s="219" t="s">
        <v>23</v>
      </c>
      <c r="F164" s="220" t="s">
        <v>381</v>
      </c>
      <c r="G164" s="208"/>
      <c r="H164" s="221">
        <v>19.5</v>
      </c>
      <c r="I164" s="213"/>
      <c r="J164" s="208"/>
      <c r="K164" s="208"/>
      <c r="L164" s="214"/>
      <c r="M164" s="215"/>
      <c r="N164" s="216"/>
      <c r="O164" s="216"/>
      <c r="P164" s="216"/>
      <c r="Q164" s="216"/>
      <c r="R164" s="216"/>
      <c r="S164" s="216"/>
      <c r="T164" s="217"/>
      <c r="AT164" s="218" t="s">
        <v>146</v>
      </c>
      <c r="AU164" s="218" t="s">
        <v>136</v>
      </c>
      <c r="AV164" s="11" t="s">
        <v>136</v>
      </c>
      <c r="AW164" s="11" t="s">
        <v>38</v>
      </c>
      <c r="AX164" s="11" t="s">
        <v>76</v>
      </c>
      <c r="AY164" s="218" t="s">
        <v>128</v>
      </c>
    </row>
    <row r="165" spans="2:65" s="11" customFormat="1">
      <c r="B165" s="207"/>
      <c r="C165" s="208"/>
      <c r="D165" s="204" t="s">
        <v>146</v>
      </c>
      <c r="E165" s="219" t="s">
        <v>23</v>
      </c>
      <c r="F165" s="220" t="s">
        <v>382</v>
      </c>
      <c r="G165" s="208"/>
      <c r="H165" s="221">
        <v>39.564999999999998</v>
      </c>
      <c r="I165" s="213"/>
      <c r="J165" s="208"/>
      <c r="K165" s="208"/>
      <c r="L165" s="214"/>
      <c r="M165" s="215"/>
      <c r="N165" s="216"/>
      <c r="O165" s="216"/>
      <c r="P165" s="216"/>
      <c r="Q165" s="216"/>
      <c r="R165" s="216"/>
      <c r="S165" s="216"/>
      <c r="T165" s="217"/>
      <c r="AT165" s="218" t="s">
        <v>146</v>
      </c>
      <c r="AU165" s="218" t="s">
        <v>136</v>
      </c>
      <c r="AV165" s="11" t="s">
        <v>136</v>
      </c>
      <c r="AW165" s="11" t="s">
        <v>38</v>
      </c>
      <c r="AX165" s="11" t="s">
        <v>76</v>
      </c>
      <c r="AY165" s="218" t="s">
        <v>128</v>
      </c>
    </row>
    <row r="166" spans="2:65" s="11" customFormat="1">
      <c r="B166" s="207"/>
      <c r="C166" s="208"/>
      <c r="D166" s="204" t="s">
        <v>146</v>
      </c>
      <c r="E166" s="219" t="s">
        <v>23</v>
      </c>
      <c r="F166" s="220" t="s">
        <v>383</v>
      </c>
      <c r="G166" s="208"/>
      <c r="H166" s="221">
        <v>20.033000000000001</v>
      </c>
      <c r="I166" s="213"/>
      <c r="J166" s="208"/>
      <c r="K166" s="208"/>
      <c r="L166" s="214"/>
      <c r="M166" s="215"/>
      <c r="N166" s="216"/>
      <c r="O166" s="216"/>
      <c r="P166" s="216"/>
      <c r="Q166" s="216"/>
      <c r="R166" s="216"/>
      <c r="S166" s="216"/>
      <c r="T166" s="217"/>
      <c r="AT166" s="218" t="s">
        <v>146</v>
      </c>
      <c r="AU166" s="218" t="s">
        <v>136</v>
      </c>
      <c r="AV166" s="11" t="s">
        <v>136</v>
      </c>
      <c r="AW166" s="11" t="s">
        <v>38</v>
      </c>
      <c r="AX166" s="11" t="s">
        <v>76</v>
      </c>
      <c r="AY166" s="218" t="s">
        <v>128</v>
      </c>
    </row>
    <row r="167" spans="2:65" s="12" customFormat="1">
      <c r="B167" s="222"/>
      <c r="C167" s="223"/>
      <c r="D167" s="204" t="s">
        <v>146</v>
      </c>
      <c r="E167" s="234" t="s">
        <v>23</v>
      </c>
      <c r="F167" s="235" t="s">
        <v>179</v>
      </c>
      <c r="G167" s="223"/>
      <c r="H167" s="236">
        <v>106.423</v>
      </c>
      <c r="I167" s="227"/>
      <c r="J167" s="223"/>
      <c r="K167" s="223"/>
      <c r="L167" s="228"/>
      <c r="M167" s="229"/>
      <c r="N167" s="230"/>
      <c r="O167" s="230"/>
      <c r="P167" s="230"/>
      <c r="Q167" s="230"/>
      <c r="R167" s="230"/>
      <c r="S167" s="230"/>
      <c r="T167" s="231"/>
      <c r="AT167" s="232" t="s">
        <v>146</v>
      </c>
      <c r="AU167" s="232" t="s">
        <v>136</v>
      </c>
      <c r="AV167" s="12" t="s">
        <v>135</v>
      </c>
      <c r="AW167" s="12" t="s">
        <v>38</v>
      </c>
      <c r="AX167" s="12" t="s">
        <v>10</v>
      </c>
      <c r="AY167" s="232" t="s">
        <v>128</v>
      </c>
    </row>
    <row r="168" spans="2:65" s="10" customFormat="1" ht="29.85" customHeight="1">
      <c r="B168" s="175"/>
      <c r="C168" s="176"/>
      <c r="D168" s="189" t="s">
        <v>75</v>
      </c>
      <c r="E168" s="190" t="s">
        <v>214</v>
      </c>
      <c r="F168" s="190" t="s">
        <v>215</v>
      </c>
      <c r="G168" s="176"/>
      <c r="H168" s="176"/>
      <c r="I168" s="179"/>
      <c r="J168" s="191">
        <f>BK168</f>
        <v>0</v>
      </c>
      <c r="K168" s="176"/>
      <c r="L168" s="181"/>
      <c r="M168" s="182"/>
      <c r="N168" s="183"/>
      <c r="O168" s="183"/>
      <c r="P168" s="184">
        <f>SUM(P169:P177)</f>
        <v>0</v>
      </c>
      <c r="Q168" s="183"/>
      <c r="R168" s="184">
        <f>SUM(R169:R177)</f>
        <v>0</v>
      </c>
      <c r="S168" s="183"/>
      <c r="T168" s="185">
        <f>SUM(T169:T177)</f>
        <v>0</v>
      </c>
      <c r="AR168" s="186" t="s">
        <v>10</v>
      </c>
      <c r="AT168" s="187" t="s">
        <v>75</v>
      </c>
      <c r="AU168" s="187" t="s">
        <v>10</v>
      </c>
      <c r="AY168" s="186" t="s">
        <v>128</v>
      </c>
      <c r="BK168" s="188">
        <f>SUM(BK169:BK177)</f>
        <v>0</v>
      </c>
    </row>
    <row r="169" spans="2:65" s="1" customFormat="1" ht="31.5" customHeight="1">
      <c r="B169" s="40"/>
      <c r="C169" s="192" t="s">
        <v>216</v>
      </c>
      <c r="D169" s="192" t="s">
        <v>131</v>
      </c>
      <c r="E169" s="193" t="s">
        <v>217</v>
      </c>
      <c r="F169" s="194" t="s">
        <v>218</v>
      </c>
      <c r="G169" s="195" t="s">
        <v>219</v>
      </c>
      <c r="H169" s="196">
        <v>5.0960000000000001</v>
      </c>
      <c r="I169" s="197"/>
      <c r="J169" s="198">
        <f>ROUND(I169*H169,0)</f>
        <v>0</v>
      </c>
      <c r="K169" s="194" t="s">
        <v>142</v>
      </c>
      <c r="L169" s="60"/>
      <c r="M169" s="199" t="s">
        <v>23</v>
      </c>
      <c r="N169" s="200" t="s">
        <v>50</v>
      </c>
      <c r="O169" s="41"/>
      <c r="P169" s="201">
        <f>O169*H169</f>
        <v>0</v>
      </c>
      <c r="Q169" s="201">
        <v>0</v>
      </c>
      <c r="R169" s="201">
        <f>Q169*H169</f>
        <v>0</v>
      </c>
      <c r="S169" s="201">
        <v>0</v>
      </c>
      <c r="T169" s="202">
        <f>S169*H169</f>
        <v>0</v>
      </c>
      <c r="AR169" s="23" t="s">
        <v>135</v>
      </c>
      <c r="AT169" s="23" t="s">
        <v>131</v>
      </c>
      <c r="AU169" s="23" t="s">
        <v>136</v>
      </c>
      <c r="AY169" s="23" t="s">
        <v>128</v>
      </c>
      <c r="BE169" s="203">
        <f>IF(N169="základní",J169,0)</f>
        <v>0</v>
      </c>
      <c r="BF169" s="203">
        <f>IF(N169="snížená",J169,0)</f>
        <v>0</v>
      </c>
      <c r="BG169" s="203">
        <f>IF(N169="zákl. přenesená",J169,0)</f>
        <v>0</v>
      </c>
      <c r="BH169" s="203">
        <f>IF(N169="sníž. přenesená",J169,0)</f>
        <v>0</v>
      </c>
      <c r="BI169" s="203">
        <f>IF(N169="nulová",J169,0)</f>
        <v>0</v>
      </c>
      <c r="BJ169" s="23" t="s">
        <v>137</v>
      </c>
      <c r="BK169" s="203">
        <f>ROUND(I169*H169,0)</f>
        <v>0</v>
      </c>
      <c r="BL169" s="23" t="s">
        <v>135</v>
      </c>
      <c r="BM169" s="23" t="s">
        <v>398</v>
      </c>
    </row>
    <row r="170" spans="2:65" s="1" customFormat="1" ht="121.5">
      <c r="B170" s="40"/>
      <c r="C170" s="62"/>
      <c r="D170" s="209" t="s">
        <v>144</v>
      </c>
      <c r="E170" s="62"/>
      <c r="F170" s="233" t="s">
        <v>221</v>
      </c>
      <c r="G170" s="62"/>
      <c r="H170" s="62"/>
      <c r="I170" s="162"/>
      <c r="J170" s="62"/>
      <c r="K170" s="62"/>
      <c r="L170" s="60"/>
      <c r="M170" s="206"/>
      <c r="N170" s="41"/>
      <c r="O170" s="41"/>
      <c r="P170" s="41"/>
      <c r="Q170" s="41"/>
      <c r="R170" s="41"/>
      <c r="S170" s="41"/>
      <c r="T170" s="77"/>
      <c r="AT170" s="23" t="s">
        <v>144</v>
      </c>
      <c r="AU170" s="23" t="s">
        <v>136</v>
      </c>
    </row>
    <row r="171" spans="2:65" s="1" customFormat="1" ht="31.5" customHeight="1">
      <c r="B171" s="40"/>
      <c r="C171" s="192" t="s">
        <v>11</v>
      </c>
      <c r="D171" s="192" t="s">
        <v>131</v>
      </c>
      <c r="E171" s="193" t="s">
        <v>222</v>
      </c>
      <c r="F171" s="194" t="s">
        <v>223</v>
      </c>
      <c r="G171" s="195" t="s">
        <v>219</v>
      </c>
      <c r="H171" s="196">
        <v>5.0960000000000001</v>
      </c>
      <c r="I171" s="197"/>
      <c r="J171" s="198">
        <f>ROUND(I171*H171,0)</f>
        <v>0</v>
      </c>
      <c r="K171" s="194" t="s">
        <v>142</v>
      </c>
      <c r="L171" s="60"/>
      <c r="M171" s="199" t="s">
        <v>23</v>
      </c>
      <c r="N171" s="200" t="s">
        <v>50</v>
      </c>
      <c r="O171" s="41"/>
      <c r="P171" s="201">
        <f>O171*H171</f>
        <v>0</v>
      </c>
      <c r="Q171" s="201">
        <v>0</v>
      </c>
      <c r="R171" s="201">
        <f>Q171*H171</f>
        <v>0</v>
      </c>
      <c r="S171" s="201">
        <v>0</v>
      </c>
      <c r="T171" s="202">
        <f>S171*H171</f>
        <v>0</v>
      </c>
      <c r="AR171" s="23" t="s">
        <v>135</v>
      </c>
      <c r="AT171" s="23" t="s">
        <v>131</v>
      </c>
      <c r="AU171" s="23" t="s">
        <v>136</v>
      </c>
      <c r="AY171" s="23" t="s">
        <v>128</v>
      </c>
      <c r="BE171" s="203">
        <f>IF(N171="základní",J171,0)</f>
        <v>0</v>
      </c>
      <c r="BF171" s="203">
        <f>IF(N171="snížená",J171,0)</f>
        <v>0</v>
      </c>
      <c r="BG171" s="203">
        <f>IF(N171="zákl. přenesená",J171,0)</f>
        <v>0</v>
      </c>
      <c r="BH171" s="203">
        <f>IF(N171="sníž. přenesená",J171,0)</f>
        <v>0</v>
      </c>
      <c r="BI171" s="203">
        <f>IF(N171="nulová",J171,0)</f>
        <v>0</v>
      </c>
      <c r="BJ171" s="23" t="s">
        <v>137</v>
      </c>
      <c r="BK171" s="203">
        <f>ROUND(I171*H171,0)</f>
        <v>0</v>
      </c>
      <c r="BL171" s="23" t="s">
        <v>135</v>
      </c>
      <c r="BM171" s="23" t="s">
        <v>399</v>
      </c>
    </row>
    <row r="172" spans="2:65" s="1" customFormat="1" ht="81">
      <c r="B172" s="40"/>
      <c r="C172" s="62"/>
      <c r="D172" s="209" t="s">
        <v>144</v>
      </c>
      <c r="E172" s="62"/>
      <c r="F172" s="233" t="s">
        <v>225</v>
      </c>
      <c r="G172" s="62"/>
      <c r="H172" s="62"/>
      <c r="I172" s="162"/>
      <c r="J172" s="62"/>
      <c r="K172" s="62"/>
      <c r="L172" s="60"/>
      <c r="M172" s="206"/>
      <c r="N172" s="41"/>
      <c r="O172" s="41"/>
      <c r="P172" s="41"/>
      <c r="Q172" s="41"/>
      <c r="R172" s="41"/>
      <c r="S172" s="41"/>
      <c r="T172" s="77"/>
      <c r="AT172" s="23" t="s">
        <v>144</v>
      </c>
      <c r="AU172" s="23" t="s">
        <v>136</v>
      </c>
    </row>
    <row r="173" spans="2:65" s="1" customFormat="1" ht="31.5" customHeight="1">
      <c r="B173" s="40"/>
      <c r="C173" s="192" t="s">
        <v>226</v>
      </c>
      <c r="D173" s="192" t="s">
        <v>131</v>
      </c>
      <c r="E173" s="193" t="s">
        <v>227</v>
      </c>
      <c r="F173" s="194" t="s">
        <v>228</v>
      </c>
      <c r="G173" s="195" t="s">
        <v>219</v>
      </c>
      <c r="H173" s="196">
        <v>45.863999999999997</v>
      </c>
      <c r="I173" s="197"/>
      <c r="J173" s="198">
        <f>ROUND(I173*H173,0)</f>
        <v>0</v>
      </c>
      <c r="K173" s="194" t="s">
        <v>142</v>
      </c>
      <c r="L173" s="60"/>
      <c r="M173" s="199" t="s">
        <v>23</v>
      </c>
      <c r="N173" s="200" t="s">
        <v>50</v>
      </c>
      <c r="O173" s="41"/>
      <c r="P173" s="201">
        <f>O173*H173</f>
        <v>0</v>
      </c>
      <c r="Q173" s="201">
        <v>0</v>
      </c>
      <c r="R173" s="201">
        <f>Q173*H173</f>
        <v>0</v>
      </c>
      <c r="S173" s="201">
        <v>0</v>
      </c>
      <c r="T173" s="202">
        <f>S173*H173</f>
        <v>0</v>
      </c>
      <c r="AR173" s="23" t="s">
        <v>135</v>
      </c>
      <c r="AT173" s="23" t="s">
        <v>131</v>
      </c>
      <c r="AU173" s="23" t="s">
        <v>136</v>
      </c>
      <c r="AY173" s="23" t="s">
        <v>128</v>
      </c>
      <c r="BE173" s="203">
        <f>IF(N173="základní",J173,0)</f>
        <v>0</v>
      </c>
      <c r="BF173" s="203">
        <f>IF(N173="snížená",J173,0)</f>
        <v>0</v>
      </c>
      <c r="BG173" s="203">
        <f>IF(N173="zákl. přenesená",J173,0)</f>
        <v>0</v>
      </c>
      <c r="BH173" s="203">
        <f>IF(N173="sníž. přenesená",J173,0)</f>
        <v>0</v>
      </c>
      <c r="BI173" s="203">
        <f>IF(N173="nulová",J173,0)</f>
        <v>0</v>
      </c>
      <c r="BJ173" s="23" t="s">
        <v>137</v>
      </c>
      <c r="BK173" s="203">
        <f>ROUND(I173*H173,0)</f>
        <v>0</v>
      </c>
      <c r="BL173" s="23" t="s">
        <v>135</v>
      </c>
      <c r="BM173" s="23" t="s">
        <v>400</v>
      </c>
    </row>
    <row r="174" spans="2:65" s="1" customFormat="1" ht="81">
      <c r="B174" s="40"/>
      <c r="C174" s="62"/>
      <c r="D174" s="204" t="s">
        <v>144</v>
      </c>
      <c r="E174" s="62"/>
      <c r="F174" s="205" t="s">
        <v>225</v>
      </c>
      <c r="G174" s="62"/>
      <c r="H174" s="62"/>
      <c r="I174" s="162"/>
      <c r="J174" s="62"/>
      <c r="K174" s="62"/>
      <c r="L174" s="60"/>
      <c r="M174" s="206"/>
      <c r="N174" s="41"/>
      <c r="O174" s="41"/>
      <c r="P174" s="41"/>
      <c r="Q174" s="41"/>
      <c r="R174" s="41"/>
      <c r="S174" s="41"/>
      <c r="T174" s="77"/>
      <c r="AT174" s="23" t="s">
        <v>144</v>
      </c>
      <c r="AU174" s="23" t="s">
        <v>136</v>
      </c>
    </row>
    <row r="175" spans="2:65" s="11" customFormat="1">
      <c r="B175" s="207"/>
      <c r="C175" s="208"/>
      <c r="D175" s="209" t="s">
        <v>146</v>
      </c>
      <c r="E175" s="208"/>
      <c r="F175" s="211" t="s">
        <v>401</v>
      </c>
      <c r="G175" s="208"/>
      <c r="H175" s="212">
        <v>45.863999999999997</v>
      </c>
      <c r="I175" s="213"/>
      <c r="J175" s="208"/>
      <c r="K175" s="208"/>
      <c r="L175" s="214"/>
      <c r="M175" s="215"/>
      <c r="N175" s="216"/>
      <c r="O175" s="216"/>
      <c r="P175" s="216"/>
      <c r="Q175" s="216"/>
      <c r="R175" s="216"/>
      <c r="S175" s="216"/>
      <c r="T175" s="217"/>
      <c r="AT175" s="218" t="s">
        <v>146</v>
      </c>
      <c r="AU175" s="218" t="s">
        <v>136</v>
      </c>
      <c r="AV175" s="11" t="s">
        <v>136</v>
      </c>
      <c r="AW175" s="11" t="s">
        <v>6</v>
      </c>
      <c r="AX175" s="11" t="s">
        <v>10</v>
      </c>
      <c r="AY175" s="218" t="s">
        <v>128</v>
      </c>
    </row>
    <row r="176" spans="2:65" s="1" customFormat="1" ht="22.5" customHeight="1">
      <c r="B176" s="40"/>
      <c r="C176" s="192" t="s">
        <v>231</v>
      </c>
      <c r="D176" s="192" t="s">
        <v>131</v>
      </c>
      <c r="E176" s="193" t="s">
        <v>232</v>
      </c>
      <c r="F176" s="194" t="s">
        <v>233</v>
      </c>
      <c r="G176" s="195" t="s">
        <v>219</v>
      </c>
      <c r="H176" s="196">
        <v>5.0960000000000001</v>
      </c>
      <c r="I176" s="197"/>
      <c r="J176" s="198">
        <f>ROUND(I176*H176,0)</f>
        <v>0</v>
      </c>
      <c r="K176" s="194" t="s">
        <v>142</v>
      </c>
      <c r="L176" s="60"/>
      <c r="M176" s="199" t="s">
        <v>23</v>
      </c>
      <c r="N176" s="200" t="s">
        <v>50</v>
      </c>
      <c r="O176" s="41"/>
      <c r="P176" s="201">
        <f>O176*H176</f>
        <v>0</v>
      </c>
      <c r="Q176" s="201">
        <v>0</v>
      </c>
      <c r="R176" s="201">
        <f>Q176*H176</f>
        <v>0</v>
      </c>
      <c r="S176" s="201">
        <v>0</v>
      </c>
      <c r="T176" s="202">
        <f>S176*H176</f>
        <v>0</v>
      </c>
      <c r="AR176" s="23" t="s">
        <v>135</v>
      </c>
      <c r="AT176" s="23" t="s">
        <v>131</v>
      </c>
      <c r="AU176" s="23" t="s">
        <v>136</v>
      </c>
      <c r="AY176" s="23" t="s">
        <v>128</v>
      </c>
      <c r="BE176" s="203">
        <f>IF(N176="základní",J176,0)</f>
        <v>0</v>
      </c>
      <c r="BF176" s="203">
        <f>IF(N176="snížená",J176,0)</f>
        <v>0</v>
      </c>
      <c r="BG176" s="203">
        <f>IF(N176="zákl. přenesená",J176,0)</f>
        <v>0</v>
      </c>
      <c r="BH176" s="203">
        <f>IF(N176="sníž. přenesená",J176,0)</f>
        <v>0</v>
      </c>
      <c r="BI176" s="203">
        <f>IF(N176="nulová",J176,0)</f>
        <v>0</v>
      </c>
      <c r="BJ176" s="23" t="s">
        <v>137</v>
      </c>
      <c r="BK176" s="203">
        <f>ROUND(I176*H176,0)</f>
        <v>0</v>
      </c>
      <c r="BL176" s="23" t="s">
        <v>135</v>
      </c>
      <c r="BM176" s="23" t="s">
        <v>402</v>
      </c>
    </row>
    <row r="177" spans="2:65" s="1" customFormat="1" ht="67.5">
      <c r="B177" s="40"/>
      <c r="C177" s="62"/>
      <c r="D177" s="204" t="s">
        <v>144</v>
      </c>
      <c r="E177" s="62"/>
      <c r="F177" s="205" t="s">
        <v>235</v>
      </c>
      <c r="G177" s="62"/>
      <c r="H177" s="62"/>
      <c r="I177" s="162"/>
      <c r="J177" s="62"/>
      <c r="K177" s="62"/>
      <c r="L177" s="60"/>
      <c r="M177" s="206"/>
      <c r="N177" s="41"/>
      <c r="O177" s="41"/>
      <c r="P177" s="41"/>
      <c r="Q177" s="41"/>
      <c r="R177" s="41"/>
      <c r="S177" s="41"/>
      <c r="T177" s="77"/>
      <c r="AT177" s="23" t="s">
        <v>144</v>
      </c>
      <c r="AU177" s="23" t="s">
        <v>136</v>
      </c>
    </row>
    <row r="178" spans="2:65" s="10" customFormat="1" ht="29.85" customHeight="1">
      <c r="B178" s="175"/>
      <c r="C178" s="176"/>
      <c r="D178" s="189" t="s">
        <v>75</v>
      </c>
      <c r="E178" s="190" t="s">
        <v>236</v>
      </c>
      <c r="F178" s="190" t="s">
        <v>237</v>
      </c>
      <c r="G178" s="176"/>
      <c r="H178" s="176"/>
      <c r="I178" s="179"/>
      <c r="J178" s="191">
        <f>BK178</f>
        <v>0</v>
      </c>
      <c r="K178" s="176"/>
      <c r="L178" s="181"/>
      <c r="M178" s="182"/>
      <c r="N178" s="183"/>
      <c r="O178" s="183"/>
      <c r="P178" s="184">
        <f>SUM(P179:P180)</f>
        <v>0</v>
      </c>
      <c r="Q178" s="183"/>
      <c r="R178" s="184">
        <f>SUM(R179:R180)</f>
        <v>0</v>
      </c>
      <c r="S178" s="183"/>
      <c r="T178" s="185">
        <f>SUM(T179:T180)</f>
        <v>0</v>
      </c>
      <c r="AR178" s="186" t="s">
        <v>10</v>
      </c>
      <c r="AT178" s="187" t="s">
        <v>75</v>
      </c>
      <c r="AU178" s="187" t="s">
        <v>10</v>
      </c>
      <c r="AY178" s="186" t="s">
        <v>128</v>
      </c>
      <c r="BK178" s="188">
        <f>SUM(BK179:BK180)</f>
        <v>0</v>
      </c>
    </row>
    <row r="179" spans="2:65" s="1" customFormat="1" ht="44.25" customHeight="1">
      <c r="B179" s="40"/>
      <c r="C179" s="192" t="s">
        <v>238</v>
      </c>
      <c r="D179" s="192" t="s">
        <v>131</v>
      </c>
      <c r="E179" s="193" t="s">
        <v>239</v>
      </c>
      <c r="F179" s="194" t="s">
        <v>240</v>
      </c>
      <c r="G179" s="195" t="s">
        <v>219</v>
      </c>
      <c r="H179" s="196">
        <v>7.3369999999999997</v>
      </c>
      <c r="I179" s="197"/>
      <c r="J179" s="198">
        <f>ROUND(I179*H179,0)</f>
        <v>0</v>
      </c>
      <c r="K179" s="194" t="s">
        <v>142</v>
      </c>
      <c r="L179" s="60"/>
      <c r="M179" s="199" t="s">
        <v>23</v>
      </c>
      <c r="N179" s="200" t="s">
        <v>50</v>
      </c>
      <c r="O179" s="41"/>
      <c r="P179" s="201">
        <f>O179*H179</f>
        <v>0</v>
      </c>
      <c r="Q179" s="201">
        <v>0</v>
      </c>
      <c r="R179" s="201">
        <f>Q179*H179</f>
        <v>0</v>
      </c>
      <c r="S179" s="201">
        <v>0</v>
      </c>
      <c r="T179" s="202">
        <f>S179*H179</f>
        <v>0</v>
      </c>
      <c r="AR179" s="23" t="s">
        <v>135</v>
      </c>
      <c r="AT179" s="23" t="s">
        <v>131</v>
      </c>
      <c r="AU179" s="23" t="s">
        <v>136</v>
      </c>
      <c r="AY179" s="23" t="s">
        <v>128</v>
      </c>
      <c r="BE179" s="203">
        <f>IF(N179="základní",J179,0)</f>
        <v>0</v>
      </c>
      <c r="BF179" s="203">
        <f>IF(N179="snížená",J179,0)</f>
        <v>0</v>
      </c>
      <c r="BG179" s="203">
        <f>IF(N179="zákl. přenesená",J179,0)</f>
        <v>0</v>
      </c>
      <c r="BH179" s="203">
        <f>IF(N179="sníž. přenesená",J179,0)</f>
        <v>0</v>
      </c>
      <c r="BI179" s="203">
        <f>IF(N179="nulová",J179,0)</f>
        <v>0</v>
      </c>
      <c r="BJ179" s="23" t="s">
        <v>137</v>
      </c>
      <c r="BK179" s="203">
        <f>ROUND(I179*H179,0)</f>
        <v>0</v>
      </c>
      <c r="BL179" s="23" t="s">
        <v>135</v>
      </c>
      <c r="BM179" s="23" t="s">
        <v>403</v>
      </c>
    </row>
    <row r="180" spans="2:65" s="1" customFormat="1" ht="81">
      <c r="B180" s="40"/>
      <c r="C180" s="62"/>
      <c r="D180" s="204" t="s">
        <v>144</v>
      </c>
      <c r="E180" s="62"/>
      <c r="F180" s="205" t="s">
        <v>242</v>
      </c>
      <c r="G180" s="62"/>
      <c r="H180" s="62"/>
      <c r="I180" s="162"/>
      <c r="J180" s="62"/>
      <c r="K180" s="62"/>
      <c r="L180" s="60"/>
      <c r="M180" s="206"/>
      <c r="N180" s="41"/>
      <c r="O180" s="41"/>
      <c r="P180" s="41"/>
      <c r="Q180" s="41"/>
      <c r="R180" s="41"/>
      <c r="S180" s="41"/>
      <c r="T180" s="77"/>
      <c r="AT180" s="23" t="s">
        <v>144</v>
      </c>
      <c r="AU180" s="23" t="s">
        <v>136</v>
      </c>
    </row>
    <row r="181" spans="2:65" s="10" customFormat="1" ht="37.35" customHeight="1">
      <c r="B181" s="175"/>
      <c r="C181" s="176"/>
      <c r="D181" s="177" t="s">
        <v>75</v>
      </c>
      <c r="E181" s="178" t="s">
        <v>243</v>
      </c>
      <c r="F181" s="178" t="s">
        <v>244</v>
      </c>
      <c r="G181" s="176"/>
      <c r="H181" s="176"/>
      <c r="I181" s="179"/>
      <c r="J181" s="180">
        <f>BK181</f>
        <v>0</v>
      </c>
      <c r="K181" s="176"/>
      <c r="L181" s="181"/>
      <c r="M181" s="182"/>
      <c r="N181" s="183"/>
      <c r="O181" s="183"/>
      <c r="P181" s="184">
        <f>P182+P191</f>
        <v>0</v>
      </c>
      <c r="Q181" s="183"/>
      <c r="R181" s="184">
        <f>R182+R191</f>
        <v>1.1740491</v>
      </c>
      <c r="S181" s="183"/>
      <c r="T181" s="185">
        <f>T182+T191</f>
        <v>0.20012546000000001</v>
      </c>
      <c r="AR181" s="186" t="s">
        <v>136</v>
      </c>
      <c r="AT181" s="187" t="s">
        <v>75</v>
      </c>
      <c r="AU181" s="187" t="s">
        <v>76</v>
      </c>
      <c r="AY181" s="186" t="s">
        <v>128</v>
      </c>
      <c r="BK181" s="188">
        <f>BK182+BK191</f>
        <v>0</v>
      </c>
    </row>
    <row r="182" spans="2:65" s="10" customFormat="1" ht="19.899999999999999" customHeight="1">
      <c r="B182" s="175"/>
      <c r="C182" s="176"/>
      <c r="D182" s="189" t="s">
        <v>75</v>
      </c>
      <c r="E182" s="190" t="s">
        <v>245</v>
      </c>
      <c r="F182" s="190" t="s">
        <v>246</v>
      </c>
      <c r="G182" s="176"/>
      <c r="H182" s="176"/>
      <c r="I182" s="179"/>
      <c r="J182" s="191">
        <f>BK182</f>
        <v>0</v>
      </c>
      <c r="K182" s="176"/>
      <c r="L182" s="181"/>
      <c r="M182" s="182"/>
      <c r="N182" s="183"/>
      <c r="O182" s="183"/>
      <c r="P182" s="184">
        <f>SUM(P183:P190)</f>
        <v>0</v>
      </c>
      <c r="Q182" s="183"/>
      <c r="R182" s="184">
        <f>SUM(R183:R190)</f>
        <v>3.7497600000000006E-2</v>
      </c>
      <c r="S182" s="183"/>
      <c r="T182" s="185">
        <f>SUM(T183:T190)</f>
        <v>0</v>
      </c>
      <c r="AR182" s="186" t="s">
        <v>136</v>
      </c>
      <c r="AT182" s="187" t="s">
        <v>75</v>
      </c>
      <c r="AU182" s="187" t="s">
        <v>10</v>
      </c>
      <c r="AY182" s="186" t="s">
        <v>128</v>
      </c>
      <c r="BK182" s="188">
        <f>SUM(BK183:BK190)</f>
        <v>0</v>
      </c>
    </row>
    <row r="183" spans="2:65" s="1" customFormat="1" ht="31.5" customHeight="1">
      <c r="B183" s="40"/>
      <c r="C183" s="192" t="s">
        <v>247</v>
      </c>
      <c r="D183" s="192" t="s">
        <v>131</v>
      </c>
      <c r="E183" s="193" t="s">
        <v>248</v>
      </c>
      <c r="F183" s="194" t="s">
        <v>249</v>
      </c>
      <c r="G183" s="195" t="s">
        <v>141</v>
      </c>
      <c r="H183" s="196">
        <v>89.28</v>
      </c>
      <c r="I183" s="197"/>
      <c r="J183" s="198">
        <f>ROUND(I183*H183,0)</f>
        <v>0</v>
      </c>
      <c r="K183" s="194" t="s">
        <v>142</v>
      </c>
      <c r="L183" s="60"/>
      <c r="M183" s="199" t="s">
        <v>23</v>
      </c>
      <c r="N183" s="200" t="s">
        <v>50</v>
      </c>
      <c r="O183" s="41"/>
      <c r="P183" s="201">
        <f>O183*H183</f>
        <v>0</v>
      </c>
      <c r="Q183" s="201">
        <v>6.9999999999999994E-5</v>
      </c>
      <c r="R183" s="201">
        <f>Q183*H183</f>
        <v>6.2495999999999993E-3</v>
      </c>
      <c r="S183" s="201">
        <v>0</v>
      </c>
      <c r="T183" s="202">
        <f>S183*H183</f>
        <v>0</v>
      </c>
      <c r="AR183" s="23" t="s">
        <v>226</v>
      </c>
      <c r="AT183" s="23" t="s">
        <v>131</v>
      </c>
      <c r="AU183" s="23" t="s">
        <v>136</v>
      </c>
      <c r="AY183" s="23" t="s">
        <v>128</v>
      </c>
      <c r="BE183" s="203">
        <f>IF(N183="základní",J183,0)</f>
        <v>0</v>
      </c>
      <c r="BF183" s="203">
        <f>IF(N183="snížená",J183,0)</f>
        <v>0</v>
      </c>
      <c r="BG183" s="203">
        <f>IF(N183="zákl. přenesená",J183,0)</f>
        <v>0</v>
      </c>
      <c r="BH183" s="203">
        <f>IF(N183="sníž. přenesená",J183,0)</f>
        <v>0</v>
      </c>
      <c r="BI183" s="203">
        <f>IF(N183="nulová",J183,0)</f>
        <v>0</v>
      </c>
      <c r="BJ183" s="23" t="s">
        <v>137</v>
      </c>
      <c r="BK183" s="203">
        <f>ROUND(I183*H183,0)</f>
        <v>0</v>
      </c>
      <c r="BL183" s="23" t="s">
        <v>226</v>
      </c>
      <c r="BM183" s="23" t="s">
        <v>404</v>
      </c>
    </row>
    <row r="184" spans="2:65" s="11" customFormat="1">
      <c r="B184" s="207"/>
      <c r="C184" s="208"/>
      <c r="D184" s="204" t="s">
        <v>146</v>
      </c>
      <c r="E184" s="219" t="s">
        <v>23</v>
      </c>
      <c r="F184" s="220" t="s">
        <v>405</v>
      </c>
      <c r="G184" s="208"/>
      <c r="H184" s="221">
        <v>81.599999999999994</v>
      </c>
      <c r="I184" s="213"/>
      <c r="J184" s="208"/>
      <c r="K184" s="208"/>
      <c r="L184" s="214"/>
      <c r="M184" s="215"/>
      <c r="N184" s="216"/>
      <c r="O184" s="216"/>
      <c r="P184" s="216"/>
      <c r="Q184" s="216"/>
      <c r="R184" s="216"/>
      <c r="S184" s="216"/>
      <c r="T184" s="217"/>
      <c r="AT184" s="218" t="s">
        <v>146</v>
      </c>
      <c r="AU184" s="218" t="s">
        <v>136</v>
      </c>
      <c r="AV184" s="11" t="s">
        <v>136</v>
      </c>
      <c r="AW184" s="11" t="s">
        <v>38</v>
      </c>
      <c r="AX184" s="11" t="s">
        <v>76</v>
      </c>
      <c r="AY184" s="218" t="s">
        <v>128</v>
      </c>
    </row>
    <row r="185" spans="2:65" s="11" customFormat="1">
      <c r="B185" s="207"/>
      <c r="C185" s="208"/>
      <c r="D185" s="204" t="s">
        <v>146</v>
      </c>
      <c r="E185" s="219" t="s">
        <v>23</v>
      </c>
      <c r="F185" s="220" t="s">
        <v>406</v>
      </c>
      <c r="G185" s="208"/>
      <c r="H185" s="221">
        <v>7.68</v>
      </c>
      <c r="I185" s="213"/>
      <c r="J185" s="208"/>
      <c r="K185" s="208"/>
      <c r="L185" s="214"/>
      <c r="M185" s="215"/>
      <c r="N185" s="216"/>
      <c r="O185" s="216"/>
      <c r="P185" s="216"/>
      <c r="Q185" s="216"/>
      <c r="R185" s="216"/>
      <c r="S185" s="216"/>
      <c r="T185" s="217"/>
      <c r="AT185" s="218" t="s">
        <v>146</v>
      </c>
      <c r="AU185" s="218" t="s">
        <v>136</v>
      </c>
      <c r="AV185" s="11" t="s">
        <v>136</v>
      </c>
      <c r="AW185" s="11" t="s">
        <v>38</v>
      </c>
      <c r="AX185" s="11" t="s">
        <v>76</v>
      </c>
      <c r="AY185" s="218" t="s">
        <v>128</v>
      </c>
    </row>
    <row r="186" spans="2:65" s="12" customFormat="1">
      <c r="B186" s="222"/>
      <c r="C186" s="223"/>
      <c r="D186" s="209" t="s">
        <v>146</v>
      </c>
      <c r="E186" s="224" t="s">
        <v>23</v>
      </c>
      <c r="F186" s="225" t="s">
        <v>179</v>
      </c>
      <c r="G186" s="223"/>
      <c r="H186" s="226">
        <v>89.28</v>
      </c>
      <c r="I186" s="227"/>
      <c r="J186" s="223"/>
      <c r="K186" s="223"/>
      <c r="L186" s="228"/>
      <c r="M186" s="229"/>
      <c r="N186" s="230"/>
      <c r="O186" s="230"/>
      <c r="P186" s="230"/>
      <c r="Q186" s="230"/>
      <c r="R186" s="230"/>
      <c r="S186" s="230"/>
      <c r="T186" s="231"/>
      <c r="AT186" s="232" t="s">
        <v>146</v>
      </c>
      <c r="AU186" s="232" t="s">
        <v>136</v>
      </c>
      <c r="AV186" s="12" t="s">
        <v>135</v>
      </c>
      <c r="AW186" s="12" t="s">
        <v>38</v>
      </c>
      <c r="AX186" s="12" t="s">
        <v>10</v>
      </c>
      <c r="AY186" s="232" t="s">
        <v>128</v>
      </c>
    </row>
    <row r="187" spans="2:65" s="1" customFormat="1" ht="22.5" customHeight="1">
      <c r="B187" s="40"/>
      <c r="C187" s="192" t="s">
        <v>252</v>
      </c>
      <c r="D187" s="192" t="s">
        <v>131</v>
      </c>
      <c r="E187" s="193" t="s">
        <v>253</v>
      </c>
      <c r="F187" s="194" t="s">
        <v>254</v>
      </c>
      <c r="G187" s="195" t="s">
        <v>141</v>
      </c>
      <c r="H187" s="196">
        <v>89.28</v>
      </c>
      <c r="I187" s="197"/>
      <c r="J187" s="198">
        <f>ROUND(I187*H187,0)</f>
        <v>0</v>
      </c>
      <c r="K187" s="194" t="s">
        <v>142</v>
      </c>
      <c r="L187" s="60"/>
      <c r="M187" s="199" t="s">
        <v>23</v>
      </c>
      <c r="N187" s="200" t="s">
        <v>50</v>
      </c>
      <c r="O187" s="41"/>
      <c r="P187" s="201">
        <f>O187*H187</f>
        <v>0</v>
      </c>
      <c r="Q187" s="201">
        <v>2.0000000000000002E-5</v>
      </c>
      <c r="R187" s="201">
        <f>Q187*H187</f>
        <v>1.7856000000000003E-3</v>
      </c>
      <c r="S187" s="201">
        <v>0</v>
      </c>
      <c r="T187" s="202">
        <f>S187*H187</f>
        <v>0</v>
      </c>
      <c r="AR187" s="23" t="s">
        <v>226</v>
      </c>
      <c r="AT187" s="23" t="s">
        <v>131</v>
      </c>
      <c r="AU187" s="23" t="s">
        <v>136</v>
      </c>
      <c r="AY187" s="23" t="s">
        <v>128</v>
      </c>
      <c r="BE187" s="203">
        <f>IF(N187="základní",J187,0)</f>
        <v>0</v>
      </c>
      <c r="BF187" s="203">
        <f>IF(N187="snížená",J187,0)</f>
        <v>0</v>
      </c>
      <c r="BG187" s="203">
        <f>IF(N187="zákl. přenesená",J187,0)</f>
        <v>0</v>
      </c>
      <c r="BH187" s="203">
        <f>IF(N187="sníž. přenesená",J187,0)</f>
        <v>0</v>
      </c>
      <c r="BI187" s="203">
        <f>IF(N187="nulová",J187,0)</f>
        <v>0</v>
      </c>
      <c r="BJ187" s="23" t="s">
        <v>137</v>
      </c>
      <c r="BK187" s="203">
        <f>ROUND(I187*H187,0)</f>
        <v>0</v>
      </c>
      <c r="BL187" s="23" t="s">
        <v>226</v>
      </c>
      <c r="BM187" s="23" t="s">
        <v>407</v>
      </c>
    </row>
    <row r="188" spans="2:65" s="1" customFormat="1" ht="22.5" customHeight="1">
      <c r="B188" s="40"/>
      <c r="C188" s="192" t="s">
        <v>9</v>
      </c>
      <c r="D188" s="192" t="s">
        <v>131</v>
      </c>
      <c r="E188" s="193" t="s">
        <v>256</v>
      </c>
      <c r="F188" s="194" t="s">
        <v>257</v>
      </c>
      <c r="G188" s="195" t="s">
        <v>141</v>
      </c>
      <c r="H188" s="196">
        <v>89.28</v>
      </c>
      <c r="I188" s="197"/>
      <c r="J188" s="198">
        <f>ROUND(I188*H188,0)</f>
        <v>0</v>
      </c>
      <c r="K188" s="194" t="s">
        <v>142</v>
      </c>
      <c r="L188" s="60"/>
      <c r="M188" s="199" t="s">
        <v>23</v>
      </c>
      <c r="N188" s="200" t="s">
        <v>50</v>
      </c>
      <c r="O188" s="41"/>
      <c r="P188" s="201">
        <f>O188*H188</f>
        <v>0</v>
      </c>
      <c r="Q188" s="201">
        <v>1.4999999999999999E-4</v>
      </c>
      <c r="R188" s="201">
        <f>Q188*H188</f>
        <v>1.3391999999999999E-2</v>
      </c>
      <c r="S188" s="201">
        <v>0</v>
      </c>
      <c r="T188" s="202">
        <f>S188*H188</f>
        <v>0</v>
      </c>
      <c r="AR188" s="23" t="s">
        <v>226</v>
      </c>
      <c r="AT188" s="23" t="s">
        <v>131</v>
      </c>
      <c r="AU188" s="23" t="s">
        <v>136</v>
      </c>
      <c r="AY188" s="23" t="s">
        <v>128</v>
      </c>
      <c r="BE188" s="203">
        <f>IF(N188="základní",J188,0)</f>
        <v>0</v>
      </c>
      <c r="BF188" s="203">
        <f>IF(N188="snížená",J188,0)</f>
        <v>0</v>
      </c>
      <c r="BG188" s="203">
        <f>IF(N188="zákl. přenesená",J188,0)</f>
        <v>0</v>
      </c>
      <c r="BH188" s="203">
        <f>IF(N188="sníž. přenesená",J188,0)</f>
        <v>0</v>
      </c>
      <c r="BI188" s="203">
        <f>IF(N188="nulová",J188,0)</f>
        <v>0</v>
      </c>
      <c r="BJ188" s="23" t="s">
        <v>137</v>
      </c>
      <c r="BK188" s="203">
        <f>ROUND(I188*H188,0)</f>
        <v>0</v>
      </c>
      <c r="BL188" s="23" t="s">
        <v>226</v>
      </c>
      <c r="BM188" s="23" t="s">
        <v>408</v>
      </c>
    </row>
    <row r="189" spans="2:65" s="1" customFormat="1" ht="22.5" customHeight="1">
      <c r="B189" s="40"/>
      <c r="C189" s="192" t="s">
        <v>259</v>
      </c>
      <c r="D189" s="192" t="s">
        <v>131</v>
      </c>
      <c r="E189" s="193" t="s">
        <v>260</v>
      </c>
      <c r="F189" s="194" t="s">
        <v>261</v>
      </c>
      <c r="G189" s="195" t="s">
        <v>141</v>
      </c>
      <c r="H189" s="196">
        <v>178.56</v>
      </c>
      <c r="I189" s="197"/>
      <c r="J189" s="198">
        <f>ROUND(I189*H189,0)</f>
        <v>0</v>
      </c>
      <c r="K189" s="194" t="s">
        <v>142</v>
      </c>
      <c r="L189" s="60"/>
      <c r="M189" s="199" t="s">
        <v>23</v>
      </c>
      <c r="N189" s="200" t="s">
        <v>50</v>
      </c>
      <c r="O189" s="41"/>
      <c r="P189" s="201">
        <f>O189*H189</f>
        <v>0</v>
      </c>
      <c r="Q189" s="201">
        <v>9.0000000000000006E-5</v>
      </c>
      <c r="R189" s="201">
        <f>Q189*H189</f>
        <v>1.6070400000000002E-2</v>
      </c>
      <c r="S189" s="201">
        <v>0</v>
      </c>
      <c r="T189" s="202">
        <f>S189*H189</f>
        <v>0</v>
      </c>
      <c r="AR189" s="23" t="s">
        <v>226</v>
      </c>
      <c r="AT189" s="23" t="s">
        <v>131</v>
      </c>
      <c r="AU189" s="23" t="s">
        <v>136</v>
      </c>
      <c r="AY189" s="23" t="s">
        <v>128</v>
      </c>
      <c r="BE189" s="203">
        <f>IF(N189="základní",J189,0)</f>
        <v>0</v>
      </c>
      <c r="BF189" s="203">
        <f>IF(N189="snížená",J189,0)</f>
        <v>0</v>
      </c>
      <c r="BG189" s="203">
        <f>IF(N189="zákl. přenesená",J189,0)</f>
        <v>0</v>
      </c>
      <c r="BH189" s="203">
        <f>IF(N189="sníž. přenesená",J189,0)</f>
        <v>0</v>
      </c>
      <c r="BI189" s="203">
        <f>IF(N189="nulová",J189,0)</f>
        <v>0</v>
      </c>
      <c r="BJ189" s="23" t="s">
        <v>137</v>
      </c>
      <c r="BK189" s="203">
        <f>ROUND(I189*H189,0)</f>
        <v>0</v>
      </c>
      <c r="BL189" s="23" t="s">
        <v>226</v>
      </c>
      <c r="BM189" s="23" t="s">
        <v>409</v>
      </c>
    </row>
    <row r="190" spans="2:65" s="11" customFormat="1">
      <c r="B190" s="207"/>
      <c r="C190" s="208"/>
      <c r="D190" s="204" t="s">
        <v>146</v>
      </c>
      <c r="E190" s="208"/>
      <c r="F190" s="220" t="s">
        <v>410</v>
      </c>
      <c r="G190" s="208"/>
      <c r="H190" s="221">
        <v>178.56</v>
      </c>
      <c r="I190" s="213"/>
      <c r="J190" s="208"/>
      <c r="K190" s="208"/>
      <c r="L190" s="214"/>
      <c r="M190" s="215"/>
      <c r="N190" s="216"/>
      <c r="O190" s="216"/>
      <c r="P190" s="216"/>
      <c r="Q190" s="216"/>
      <c r="R190" s="216"/>
      <c r="S190" s="216"/>
      <c r="T190" s="217"/>
      <c r="AT190" s="218" t="s">
        <v>146</v>
      </c>
      <c r="AU190" s="218" t="s">
        <v>136</v>
      </c>
      <c r="AV190" s="11" t="s">
        <v>136</v>
      </c>
      <c r="AW190" s="11" t="s">
        <v>6</v>
      </c>
      <c r="AX190" s="11" t="s">
        <v>10</v>
      </c>
      <c r="AY190" s="218" t="s">
        <v>128</v>
      </c>
    </row>
    <row r="191" spans="2:65" s="10" customFormat="1" ht="29.85" customHeight="1">
      <c r="B191" s="175"/>
      <c r="C191" s="176"/>
      <c r="D191" s="189" t="s">
        <v>75</v>
      </c>
      <c r="E191" s="190" t="s">
        <v>264</v>
      </c>
      <c r="F191" s="190" t="s">
        <v>265</v>
      </c>
      <c r="G191" s="176"/>
      <c r="H191" s="176"/>
      <c r="I191" s="179"/>
      <c r="J191" s="191">
        <f>BK191</f>
        <v>0</v>
      </c>
      <c r="K191" s="176"/>
      <c r="L191" s="181"/>
      <c r="M191" s="182"/>
      <c r="N191" s="183"/>
      <c r="O191" s="183"/>
      <c r="P191" s="184">
        <f>SUM(P192:P257)</f>
        <v>0</v>
      </c>
      <c r="Q191" s="183"/>
      <c r="R191" s="184">
        <f>SUM(R192:R257)</f>
        <v>1.1365514999999999</v>
      </c>
      <c r="S191" s="183"/>
      <c r="T191" s="185">
        <f>SUM(T192:T257)</f>
        <v>0.20012546000000001</v>
      </c>
      <c r="AR191" s="186" t="s">
        <v>136</v>
      </c>
      <c r="AT191" s="187" t="s">
        <v>75</v>
      </c>
      <c r="AU191" s="187" t="s">
        <v>10</v>
      </c>
      <c r="AY191" s="186" t="s">
        <v>128</v>
      </c>
      <c r="BK191" s="188">
        <f>SUM(BK192:BK257)</f>
        <v>0</v>
      </c>
    </row>
    <row r="192" spans="2:65" s="1" customFormat="1" ht="22.5" customHeight="1">
      <c r="B192" s="40"/>
      <c r="C192" s="192" t="s">
        <v>266</v>
      </c>
      <c r="D192" s="192" t="s">
        <v>131</v>
      </c>
      <c r="E192" s="193" t="s">
        <v>267</v>
      </c>
      <c r="F192" s="194" t="s">
        <v>268</v>
      </c>
      <c r="G192" s="195" t="s">
        <v>141</v>
      </c>
      <c r="H192" s="196">
        <v>645.56600000000003</v>
      </c>
      <c r="I192" s="197"/>
      <c r="J192" s="198">
        <f>ROUND(I192*H192,0)</f>
        <v>0</v>
      </c>
      <c r="K192" s="194" t="s">
        <v>142</v>
      </c>
      <c r="L192" s="60"/>
      <c r="M192" s="199" t="s">
        <v>23</v>
      </c>
      <c r="N192" s="200" t="s">
        <v>50</v>
      </c>
      <c r="O192" s="41"/>
      <c r="P192" s="201">
        <f>O192*H192</f>
        <v>0</v>
      </c>
      <c r="Q192" s="201">
        <v>1E-3</v>
      </c>
      <c r="R192" s="201">
        <f>Q192*H192</f>
        <v>0.64556600000000008</v>
      </c>
      <c r="S192" s="201">
        <v>3.1E-4</v>
      </c>
      <c r="T192" s="202">
        <f>S192*H192</f>
        <v>0.20012546000000001</v>
      </c>
      <c r="AR192" s="23" t="s">
        <v>226</v>
      </c>
      <c r="AT192" s="23" t="s">
        <v>131</v>
      </c>
      <c r="AU192" s="23" t="s">
        <v>136</v>
      </c>
      <c r="AY192" s="23" t="s">
        <v>128</v>
      </c>
      <c r="BE192" s="203">
        <f>IF(N192="základní",J192,0)</f>
        <v>0</v>
      </c>
      <c r="BF192" s="203">
        <f>IF(N192="snížená",J192,0)</f>
        <v>0</v>
      </c>
      <c r="BG192" s="203">
        <f>IF(N192="zákl. přenesená",J192,0)</f>
        <v>0</v>
      </c>
      <c r="BH192" s="203">
        <f>IF(N192="sníž. přenesená",J192,0)</f>
        <v>0</v>
      </c>
      <c r="BI192" s="203">
        <f>IF(N192="nulová",J192,0)</f>
        <v>0</v>
      </c>
      <c r="BJ192" s="23" t="s">
        <v>137</v>
      </c>
      <c r="BK192" s="203">
        <f>ROUND(I192*H192,0)</f>
        <v>0</v>
      </c>
      <c r="BL192" s="23" t="s">
        <v>226</v>
      </c>
      <c r="BM192" s="23" t="s">
        <v>411</v>
      </c>
    </row>
    <row r="193" spans="2:65" s="1" customFormat="1" ht="27">
      <c r="B193" s="40"/>
      <c r="C193" s="62"/>
      <c r="D193" s="204" t="s">
        <v>144</v>
      </c>
      <c r="E193" s="62"/>
      <c r="F193" s="205" t="s">
        <v>270</v>
      </c>
      <c r="G193" s="62"/>
      <c r="H193" s="62"/>
      <c r="I193" s="162"/>
      <c r="J193" s="62"/>
      <c r="K193" s="62"/>
      <c r="L193" s="60"/>
      <c r="M193" s="206"/>
      <c r="N193" s="41"/>
      <c r="O193" s="41"/>
      <c r="P193" s="41"/>
      <c r="Q193" s="41"/>
      <c r="R193" s="41"/>
      <c r="S193" s="41"/>
      <c r="T193" s="77"/>
      <c r="AT193" s="23" t="s">
        <v>144</v>
      </c>
      <c r="AU193" s="23" t="s">
        <v>136</v>
      </c>
    </row>
    <row r="194" spans="2:65" s="11" customFormat="1">
      <c r="B194" s="207"/>
      <c r="C194" s="208"/>
      <c r="D194" s="204" t="s">
        <v>146</v>
      </c>
      <c r="E194" s="219" t="s">
        <v>23</v>
      </c>
      <c r="F194" s="220" t="s">
        <v>366</v>
      </c>
      <c r="G194" s="208"/>
      <c r="H194" s="221">
        <v>43.655000000000001</v>
      </c>
      <c r="I194" s="213"/>
      <c r="J194" s="208"/>
      <c r="K194" s="208"/>
      <c r="L194" s="214"/>
      <c r="M194" s="215"/>
      <c r="N194" s="216"/>
      <c r="O194" s="216"/>
      <c r="P194" s="216"/>
      <c r="Q194" s="216"/>
      <c r="R194" s="216"/>
      <c r="S194" s="216"/>
      <c r="T194" s="217"/>
      <c r="AT194" s="218" t="s">
        <v>146</v>
      </c>
      <c r="AU194" s="218" t="s">
        <v>136</v>
      </c>
      <c r="AV194" s="11" t="s">
        <v>136</v>
      </c>
      <c r="AW194" s="11" t="s">
        <v>38</v>
      </c>
      <c r="AX194" s="11" t="s">
        <v>76</v>
      </c>
      <c r="AY194" s="218" t="s">
        <v>128</v>
      </c>
    </row>
    <row r="195" spans="2:65" s="11" customFormat="1">
      <c r="B195" s="207"/>
      <c r="C195" s="208"/>
      <c r="D195" s="204" t="s">
        <v>146</v>
      </c>
      <c r="E195" s="219" t="s">
        <v>23</v>
      </c>
      <c r="F195" s="220" t="s">
        <v>367</v>
      </c>
      <c r="G195" s="208"/>
      <c r="H195" s="221">
        <v>70.89</v>
      </c>
      <c r="I195" s="213"/>
      <c r="J195" s="208"/>
      <c r="K195" s="208"/>
      <c r="L195" s="214"/>
      <c r="M195" s="215"/>
      <c r="N195" s="216"/>
      <c r="O195" s="216"/>
      <c r="P195" s="216"/>
      <c r="Q195" s="216"/>
      <c r="R195" s="216"/>
      <c r="S195" s="216"/>
      <c r="T195" s="217"/>
      <c r="AT195" s="218" t="s">
        <v>146</v>
      </c>
      <c r="AU195" s="218" t="s">
        <v>136</v>
      </c>
      <c r="AV195" s="11" t="s">
        <v>136</v>
      </c>
      <c r="AW195" s="11" t="s">
        <v>38</v>
      </c>
      <c r="AX195" s="11" t="s">
        <v>76</v>
      </c>
      <c r="AY195" s="218" t="s">
        <v>128</v>
      </c>
    </row>
    <row r="196" spans="2:65" s="11" customFormat="1">
      <c r="B196" s="207"/>
      <c r="C196" s="208"/>
      <c r="D196" s="204" t="s">
        <v>146</v>
      </c>
      <c r="E196" s="219" t="s">
        <v>23</v>
      </c>
      <c r="F196" s="220" t="s">
        <v>368</v>
      </c>
      <c r="G196" s="208"/>
      <c r="H196" s="221">
        <v>30.28</v>
      </c>
      <c r="I196" s="213"/>
      <c r="J196" s="208"/>
      <c r="K196" s="208"/>
      <c r="L196" s="214"/>
      <c r="M196" s="215"/>
      <c r="N196" s="216"/>
      <c r="O196" s="216"/>
      <c r="P196" s="216"/>
      <c r="Q196" s="216"/>
      <c r="R196" s="216"/>
      <c r="S196" s="216"/>
      <c r="T196" s="217"/>
      <c r="AT196" s="218" t="s">
        <v>146</v>
      </c>
      <c r="AU196" s="218" t="s">
        <v>136</v>
      </c>
      <c r="AV196" s="11" t="s">
        <v>136</v>
      </c>
      <c r="AW196" s="11" t="s">
        <v>38</v>
      </c>
      <c r="AX196" s="11" t="s">
        <v>76</v>
      </c>
      <c r="AY196" s="218" t="s">
        <v>128</v>
      </c>
    </row>
    <row r="197" spans="2:65" s="13" customFormat="1">
      <c r="B197" s="237"/>
      <c r="C197" s="238"/>
      <c r="D197" s="204" t="s">
        <v>146</v>
      </c>
      <c r="E197" s="239" t="s">
        <v>23</v>
      </c>
      <c r="F197" s="240" t="s">
        <v>273</v>
      </c>
      <c r="G197" s="238"/>
      <c r="H197" s="241">
        <v>144.82499999999999</v>
      </c>
      <c r="I197" s="242"/>
      <c r="J197" s="238"/>
      <c r="K197" s="238"/>
      <c r="L197" s="243"/>
      <c r="M197" s="244"/>
      <c r="N197" s="245"/>
      <c r="O197" s="245"/>
      <c r="P197" s="245"/>
      <c r="Q197" s="245"/>
      <c r="R197" s="245"/>
      <c r="S197" s="245"/>
      <c r="T197" s="246"/>
      <c r="AT197" s="247" t="s">
        <v>146</v>
      </c>
      <c r="AU197" s="247" t="s">
        <v>136</v>
      </c>
      <c r="AV197" s="13" t="s">
        <v>148</v>
      </c>
      <c r="AW197" s="13" t="s">
        <v>38</v>
      </c>
      <c r="AX197" s="13" t="s">
        <v>76</v>
      </c>
      <c r="AY197" s="247" t="s">
        <v>128</v>
      </c>
    </row>
    <row r="198" spans="2:65" s="11" customFormat="1">
      <c r="B198" s="207"/>
      <c r="C198" s="208"/>
      <c r="D198" s="204" t="s">
        <v>146</v>
      </c>
      <c r="E198" s="219" t="s">
        <v>23</v>
      </c>
      <c r="F198" s="220" t="s">
        <v>372</v>
      </c>
      <c r="G198" s="208"/>
      <c r="H198" s="221">
        <v>12.323</v>
      </c>
      <c r="I198" s="213"/>
      <c r="J198" s="208"/>
      <c r="K198" s="208"/>
      <c r="L198" s="214"/>
      <c r="M198" s="215"/>
      <c r="N198" s="216"/>
      <c r="O198" s="216"/>
      <c r="P198" s="216"/>
      <c r="Q198" s="216"/>
      <c r="R198" s="216"/>
      <c r="S198" s="216"/>
      <c r="T198" s="217"/>
      <c r="AT198" s="218" t="s">
        <v>146</v>
      </c>
      <c r="AU198" s="218" t="s">
        <v>136</v>
      </c>
      <c r="AV198" s="11" t="s">
        <v>136</v>
      </c>
      <c r="AW198" s="11" t="s">
        <v>38</v>
      </c>
      <c r="AX198" s="11" t="s">
        <v>76</v>
      </c>
      <c r="AY198" s="218" t="s">
        <v>128</v>
      </c>
    </row>
    <row r="199" spans="2:65" s="11" customFormat="1">
      <c r="B199" s="207"/>
      <c r="C199" s="208"/>
      <c r="D199" s="204" t="s">
        <v>146</v>
      </c>
      <c r="E199" s="219" t="s">
        <v>23</v>
      </c>
      <c r="F199" s="220" t="s">
        <v>373</v>
      </c>
      <c r="G199" s="208"/>
      <c r="H199" s="221">
        <v>150.97499999999999</v>
      </c>
      <c r="I199" s="213"/>
      <c r="J199" s="208"/>
      <c r="K199" s="208"/>
      <c r="L199" s="214"/>
      <c r="M199" s="215"/>
      <c r="N199" s="216"/>
      <c r="O199" s="216"/>
      <c r="P199" s="216"/>
      <c r="Q199" s="216"/>
      <c r="R199" s="216"/>
      <c r="S199" s="216"/>
      <c r="T199" s="217"/>
      <c r="AT199" s="218" t="s">
        <v>146</v>
      </c>
      <c r="AU199" s="218" t="s">
        <v>136</v>
      </c>
      <c r="AV199" s="11" t="s">
        <v>136</v>
      </c>
      <c r="AW199" s="11" t="s">
        <v>38</v>
      </c>
      <c r="AX199" s="11" t="s">
        <v>76</v>
      </c>
      <c r="AY199" s="218" t="s">
        <v>128</v>
      </c>
    </row>
    <row r="200" spans="2:65" s="11" customFormat="1">
      <c r="B200" s="207"/>
      <c r="C200" s="208"/>
      <c r="D200" s="204" t="s">
        <v>146</v>
      </c>
      <c r="E200" s="219" t="s">
        <v>23</v>
      </c>
      <c r="F200" s="220" t="s">
        <v>374</v>
      </c>
      <c r="G200" s="208"/>
      <c r="H200" s="221">
        <v>25.013000000000002</v>
      </c>
      <c r="I200" s="213"/>
      <c r="J200" s="208"/>
      <c r="K200" s="208"/>
      <c r="L200" s="214"/>
      <c r="M200" s="215"/>
      <c r="N200" s="216"/>
      <c r="O200" s="216"/>
      <c r="P200" s="216"/>
      <c r="Q200" s="216"/>
      <c r="R200" s="216"/>
      <c r="S200" s="216"/>
      <c r="T200" s="217"/>
      <c r="AT200" s="218" t="s">
        <v>146</v>
      </c>
      <c r="AU200" s="218" t="s">
        <v>136</v>
      </c>
      <c r="AV200" s="11" t="s">
        <v>136</v>
      </c>
      <c r="AW200" s="11" t="s">
        <v>38</v>
      </c>
      <c r="AX200" s="11" t="s">
        <v>76</v>
      </c>
      <c r="AY200" s="218" t="s">
        <v>128</v>
      </c>
    </row>
    <row r="201" spans="2:65" s="11" customFormat="1">
      <c r="B201" s="207"/>
      <c r="C201" s="208"/>
      <c r="D201" s="204" t="s">
        <v>146</v>
      </c>
      <c r="E201" s="219" t="s">
        <v>23</v>
      </c>
      <c r="F201" s="220" t="s">
        <v>375</v>
      </c>
      <c r="G201" s="208"/>
      <c r="H201" s="221">
        <v>267.33</v>
      </c>
      <c r="I201" s="213"/>
      <c r="J201" s="208"/>
      <c r="K201" s="208"/>
      <c r="L201" s="214"/>
      <c r="M201" s="215"/>
      <c r="N201" s="216"/>
      <c r="O201" s="216"/>
      <c r="P201" s="216"/>
      <c r="Q201" s="216"/>
      <c r="R201" s="216"/>
      <c r="S201" s="216"/>
      <c r="T201" s="217"/>
      <c r="AT201" s="218" t="s">
        <v>146</v>
      </c>
      <c r="AU201" s="218" t="s">
        <v>136</v>
      </c>
      <c r="AV201" s="11" t="s">
        <v>136</v>
      </c>
      <c r="AW201" s="11" t="s">
        <v>38</v>
      </c>
      <c r="AX201" s="11" t="s">
        <v>76</v>
      </c>
      <c r="AY201" s="218" t="s">
        <v>128</v>
      </c>
    </row>
    <row r="202" spans="2:65" s="11" customFormat="1">
      <c r="B202" s="207"/>
      <c r="C202" s="208"/>
      <c r="D202" s="204" t="s">
        <v>146</v>
      </c>
      <c r="E202" s="219" t="s">
        <v>23</v>
      </c>
      <c r="F202" s="220" t="s">
        <v>376</v>
      </c>
      <c r="G202" s="208"/>
      <c r="H202" s="221">
        <v>45.1</v>
      </c>
      <c r="I202" s="213"/>
      <c r="J202" s="208"/>
      <c r="K202" s="208"/>
      <c r="L202" s="214"/>
      <c r="M202" s="215"/>
      <c r="N202" s="216"/>
      <c r="O202" s="216"/>
      <c r="P202" s="216"/>
      <c r="Q202" s="216"/>
      <c r="R202" s="216"/>
      <c r="S202" s="216"/>
      <c r="T202" s="217"/>
      <c r="AT202" s="218" t="s">
        <v>146</v>
      </c>
      <c r="AU202" s="218" t="s">
        <v>136</v>
      </c>
      <c r="AV202" s="11" t="s">
        <v>136</v>
      </c>
      <c r="AW202" s="11" t="s">
        <v>38</v>
      </c>
      <c r="AX202" s="11" t="s">
        <v>76</v>
      </c>
      <c r="AY202" s="218" t="s">
        <v>128</v>
      </c>
    </row>
    <row r="203" spans="2:65" s="13" customFormat="1">
      <c r="B203" s="237"/>
      <c r="C203" s="238"/>
      <c r="D203" s="204" t="s">
        <v>146</v>
      </c>
      <c r="E203" s="239" t="s">
        <v>23</v>
      </c>
      <c r="F203" s="240" t="s">
        <v>277</v>
      </c>
      <c r="G203" s="238"/>
      <c r="H203" s="241">
        <v>500.74099999999999</v>
      </c>
      <c r="I203" s="242"/>
      <c r="J203" s="238"/>
      <c r="K203" s="238"/>
      <c r="L203" s="243"/>
      <c r="M203" s="244"/>
      <c r="N203" s="245"/>
      <c r="O203" s="245"/>
      <c r="P203" s="245"/>
      <c r="Q203" s="245"/>
      <c r="R203" s="245"/>
      <c r="S203" s="245"/>
      <c r="T203" s="246"/>
      <c r="AT203" s="247" t="s">
        <v>146</v>
      </c>
      <c r="AU203" s="247" t="s">
        <v>136</v>
      </c>
      <c r="AV203" s="13" t="s">
        <v>148</v>
      </c>
      <c r="AW203" s="13" t="s">
        <v>38</v>
      </c>
      <c r="AX203" s="13" t="s">
        <v>76</v>
      </c>
      <c r="AY203" s="247" t="s">
        <v>128</v>
      </c>
    </row>
    <row r="204" spans="2:65" s="12" customFormat="1">
      <c r="B204" s="222"/>
      <c r="C204" s="223"/>
      <c r="D204" s="209" t="s">
        <v>146</v>
      </c>
      <c r="E204" s="224" t="s">
        <v>23</v>
      </c>
      <c r="F204" s="225" t="s">
        <v>179</v>
      </c>
      <c r="G204" s="223"/>
      <c r="H204" s="226">
        <v>645.56600000000003</v>
      </c>
      <c r="I204" s="227"/>
      <c r="J204" s="223"/>
      <c r="K204" s="223"/>
      <c r="L204" s="228"/>
      <c r="M204" s="229"/>
      <c r="N204" s="230"/>
      <c r="O204" s="230"/>
      <c r="P204" s="230"/>
      <c r="Q204" s="230"/>
      <c r="R204" s="230"/>
      <c r="S204" s="230"/>
      <c r="T204" s="231"/>
      <c r="AT204" s="232" t="s">
        <v>146</v>
      </c>
      <c r="AU204" s="232" t="s">
        <v>136</v>
      </c>
      <c r="AV204" s="12" t="s">
        <v>135</v>
      </c>
      <c r="AW204" s="12" t="s">
        <v>38</v>
      </c>
      <c r="AX204" s="12" t="s">
        <v>10</v>
      </c>
      <c r="AY204" s="232" t="s">
        <v>128</v>
      </c>
    </row>
    <row r="205" spans="2:65" s="1" customFormat="1" ht="22.5" customHeight="1">
      <c r="B205" s="40"/>
      <c r="C205" s="192" t="s">
        <v>278</v>
      </c>
      <c r="D205" s="192" t="s">
        <v>131</v>
      </c>
      <c r="E205" s="193" t="s">
        <v>279</v>
      </c>
      <c r="F205" s="194" t="s">
        <v>280</v>
      </c>
      <c r="G205" s="195" t="s">
        <v>141</v>
      </c>
      <c r="H205" s="196">
        <v>645.56600000000003</v>
      </c>
      <c r="I205" s="197"/>
      <c r="J205" s="198">
        <f>ROUND(I205*H205,0)</f>
        <v>0</v>
      </c>
      <c r="K205" s="194" t="s">
        <v>142</v>
      </c>
      <c r="L205" s="60"/>
      <c r="M205" s="199" t="s">
        <v>23</v>
      </c>
      <c r="N205" s="200" t="s">
        <v>50</v>
      </c>
      <c r="O205" s="41"/>
      <c r="P205" s="201">
        <f>O205*H205</f>
        <v>0</v>
      </c>
      <c r="Q205" s="201">
        <v>0</v>
      </c>
      <c r="R205" s="201">
        <f>Q205*H205</f>
        <v>0</v>
      </c>
      <c r="S205" s="201">
        <v>0</v>
      </c>
      <c r="T205" s="202">
        <f>S205*H205</f>
        <v>0</v>
      </c>
      <c r="AR205" s="23" t="s">
        <v>226</v>
      </c>
      <c r="AT205" s="23" t="s">
        <v>131</v>
      </c>
      <c r="AU205" s="23" t="s">
        <v>136</v>
      </c>
      <c r="AY205" s="23" t="s">
        <v>128</v>
      </c>
      <c r="BE205" s="203">
        <f>IF(N205="základní",J205,0)</f>
        <v>0</v>
      </c>
      <c r="BF205" s="203">
        <f>IF(N205="snížená",J205,0)</f>
        <v>0</v>
      </c>
      <c r="BG205" s="203">
        <f>IF(N205="zákl. přenesená",J205,0)</f>
        <v>0</v>
      </c>
      <c r="BH205" s="203">
        <f>IF(N205="sníž. přenesená",J205,0)</f>
        <v>0</v>
      </c>
      <c r="BI205" s="203">
        <f>IF(N205="nulová",J205,0)</f>
        <v>0</v>
      </c>
      <c r="BJ205" s="23" t="s">
        <v>137</v>
      </c>
      <c r="BK205" s="203">
        <f>ROUND(I205*H205,0)</f>
        <v>0</v>
      </c>
      <c r="BL205" s="23" t="s">
        <v>226</v>
      </c>
      <c r="BM205" s="23" t="s">
        <v>412</v>
      </c>
    </row>
    <row r="206" spans="2:65" s="11" customFormat="1">
      <c r="B206" s="207"/>
      <c r="C206" s="208"/>
      <c r="D206" s="209" t="s">
        <v>146</v>
      </c>
      <c r="E206" s="210" t="s">
        <v>23</v>
      </c>
      <c r="F206" s="211" t="s">
        <v>413</v>
      </c>
      <c r="G206" s="208"/>
      <c r="H206" s="212">
        <v>645.56600000000003</v>
      </c>
      <c r="I206" s="213"/>
      <c r="J206" s="208"/>
      <c r="K206" s="208"/>
      <c r="L206" s="214"/>
      <c r="M206" s="215"/>
      <c r="N206" s="216"/>
      <c r="O206" s="216"/>
      <c r="P206" s="216"/>
      <c r="Q206" s="216"/>
      <c r="R206" s="216"/>
      <c r="S206" s="216"/>
      <c r="T206" s="217"/>
      <c r="AT206" s="218" t="s">
        <v>146</v>
      </c>
      <c r="AU206" s="218" t="s">
        <v>136</v>
      </c>
      <c r="AV206" s="11" t="s">
        <v>136</v>
      </c>
      <c r="AW206" s="11" t="s">
        <v>38</v>
      </c>
      <c r="AX206" s="11" t="s">
        <v>10</v>
      </c>
      <c r="AY206" s="218" t="s">
        <v>128</v>
      </c>
    </row>
    <row r="207" spans="2:65" s="1" customFormat="1" ht="31.5" customHeight="1">
      <c r="B207" s="40"/>
      <c r="C207" s="192" t="s">
        <v>282</v>
      </c>
      <c r="D207" s="192" t="s">
        <v>131</v>
      </c>
      <c r="E207" s="193" t="s">
        <v>283</v>
      </c>
      <c r="F207" s="194" t="s">
        <v>284</v>
      </c>
      <c r="G207" s="195" t="s">
        <v>193</v>
      </c>
      <c r="H207" s="196">
        <v>200</v>
      </c>
      <c r="I207" s="197"/>
      <c r="J207" s="198">
        <f>ROUND(I207*H207,0)</f>
        <v>0</v>
      </c>
      <c r="K207" s="194" t="s">
        <v>142</v>
      </c>
      <c r="L207" s="60"/>
      <c r="M207" s="199" t="s">
        <v>23</v>
      </c>
      <c r="N207" s="200" t="s">
        <v>50</v>
      </c>
      <c r="O207" s="41"/>
      <c r="P207" s="201">
        <f>O207*H207</f>
        <v>0</v>
      </c>
      <c r="Q207" s="201">
        <v>4.0000000000000003E-5</v>
      </c>
      <c r="R207" s="201">
        <f>Q207*H207</f>
        <v>8.0000000000000002E-3</v>
      </c>
      <c r="S207" s="201">
        <v>0</v>
      </c>
      <c r="T207" s="202">
        <f>S207*H207</f>
        <v>0</v>
      </c>
      <c r="AR207" s="23" t="s">
        <v>226</v>
      </c>
      <c r="AT207" s="23" t="s">
        <v>131</v>
      </c>
      <c r="AU207" s="23" t="s">
        <v>136</v>
      </c>
      <c r="AY207" s="23" t="s">
        <v>128</v>
      </c>
      <c r="BE207" s="203">
        <f>IF(N207="základní",J207,0)</f>
        <v>0</v>
      </c>
      <c r="BF207" s="203">
        <f>IF(N207="snížená",J207,0)</f>
        <v>0</v>
      </c>
      <c r="BG207" s="203">
        <f>IF(N207="zákl. přenesená",J207,0)</f>
        <v>0</v>
      </c>
      <c r="BH207" s="203">
        <f>IF(N207="sníž. přenesená",J207,0)</f>
        <v>0</v>
      </c>
      <c r="BI207" s="203">
        <f>IF(N207="nulová",J207,0)</f>
        <v>0</v>
      </c>
      <c r="BJ207" s="23" t="s">
        <v>137</v>
      </c>
      <c r="BK207" s="203">
        <f>ROUND(I207*H207,0)</f>
        <v>0</v>
      </c>
      <c r="BL207" s="23" t="s">
        <v>226</v>
      </c>
      <c r="BM207" s="23" t="s">
        <v>414</v>
      </c>
    </row>
    <row r="208" spans="2:65" s="1" customFormat="1" ht="40.5">
      <c r="B208" s="40"/>
      <c r="C208" s="62"/>
      <c r="D208" s="209" t="s">
        <v>144</v>
      </c>
      <c r="E208" s="62"/>
      <c r="F208" s="233" t="s">
        <v>286</v>
      </c>
      <c r="G208" s="62"/>
      <c r="H208" s="62"/>
      <c r="I208" s="162"/>
      <c r="J208" s="62"/>
      <c r="K208" s="62"/>
      <c r="L208" s="60"/>
      <c r="M208" s="206"/>
      <c r="N208" s="41"/>
      <c r="O208" s="41"/>
      <c r="P208" s="41"/>
      <c r="Q208" s="41"/>
      <c r="R208" s="41"/>
      <c r="S208" s="41"/>
      <c r="T208" s="77"/>
      <c r="AT208" s="23" t="s">
        <v>144</v>
      </c>
      <c r="AU208" s="23" t="s">
        <v>136</v>
      </c>
    </row>
    <row r="209" spans="2:65" s="1" customFormat="1" ht="22.5" customHeight="1">
      <c r="B209" s="40"/>
      <c r="C209" s="248" t="s">
        <v>287</v>
      </c>
      <c r="D209" s="248" t="s">
        <v>288</v>
      </c>
      <c r="E209" s="249" t="s">
        <v>289</v>
      </c>
      <c r="F209" s="250" t="s">
        <v>290</v>
      </c>
      <c r="G209" s="251" t="s">
        <v>193</v>
      </c>
      <c r="H209" s="252">
        <v>210</v>
      </c>
      <c r="I209" s="253"/>
      <c r="J209" s="254">
        <f>ROUND(I209*H209,0)</f>
        <v>0</v>
      </c>
      <c r="K209" s="250" t="s">
        <v>142</v>
      </c>
      <c r="L209" s="255"/>
      <c r="M209" s="256" t="s">
        <v>23</v>
      </c>
      <c r="N209" s="257" t="s">
        <v>50</v>
      </c>
      <c r="O209" s="41"/>
      <c r="P209" s="201">
        <f>O209*H209</f>
        <v>0</v>
      </c>
      <c r="Q209" s="201">
        <v>3.0000000000000001E-5</v>
      </c>
      <c r="R209" s="201">
        <f>Q209*H209</f>
        <v>6.3E-3</v>
      </c>
      <c r="S209" s="201">
        <v>0</v>
      </c>
      <c r="T209" s="202">
        <f>S209*H209</f>
        <v>0</v>
      </c>
      <c r="AR209" s="23" t="s">
        <v>291</v>
      </c>
      <c r="AT209" s="23" t="s">
        <v>288</v>
      </c>
      <c r="AU209" s="23" t="s">
        <v>136</v>
      </c>
      <c r="AY209" s="23" t="s">
        <v>128</v>
      </c>
      <c r="BE209" s="203">
        <f>IF(N209="základní",J209,0)</f>
        <v>0</v>
      </c>
      <c r="BF209" s="203">
        <f>IF(N209="snížená",J209,0)</f>
        <v>0</v>
      </c>
      <c r="BG209" s="203">
        <f>IF(N209="zákl. přenesená",J209,0)</f>
        <v>0</v>
      </c>
      <c r="BH209" s="203">
        <f>IF(N209="sníž. přenesená",J209,0)</f>
        <v>0</v>
      </c>
      <c r="BI209" s="203">
        <f>IF(N209="nulová",J209,0)</f>
        <v>0</v>
      </c>
      <c r="BJ209" s="23" t="s">
        <v>137</v>
      </c>
      <c r="BK209" s="203">
        <f>ROUND(I209*H209,0)</f>
        <v>0</v>
      </c>
      <c r="BL209" s="23" t="s">
        <v>226</v>
      </c>
      <c r="BM209" s="23" t="s">
        <v>415</v>
      </c>
    </row>
    <row r="210" spans="2:65" s="11" customFormat="1">
      <c r="B210" s="207"/>
      <c r="C210" s="208"/>
      <c r="D210" s="209" t="s">
        <v>146</v>
      </c>
      <c r="E210" s="208"/>
      <c r="F210" s="211" t="s">
        <v>416</v>
      </c>
      <c r="G210" s="208"/>
      <c r="H210" s="212">
        <v>210</v>
      </c>
      <c r="I210" s="213"/>
      <c r="J210" s="208"/>
      <c r="K210" s="208"/>
      <c r="L210" s="214"/>
      <c r="M210" s="215"/>
      <c r="N210" s="216"/>
      <c r="O210" s="216"/>
      <c r="P210" s="216"/>
      <c r="Q210" s="216"/>
      <c r="R210" s="216"/>
      <c r="S210" s="216"/>
      <c r="T210" s="217"/>
      <c r="AT210" s="218" t="s">
        <v>146</v>
      </c>
      <c r="AU210" s="218" t="s">
        <v>136</v>
      </c>
      <c r="AV210" s="11" t="s">
        <v>136</v>
      </c>
      <c r="AW210" s="11" t="s">
        <v>6</v>
      </c>
      <c r="AX210" s="11" t="s">
        <v>10</v>
      </c>
      <c r="AY210" s="218" t="s">
        <v>128</v>
      </c>
    </row>
    <row r="211" spans="2:65" s="1" customFormat="1" ht="31.5" customHeight="1">
      <c r="B211" s="40"/>
      <c r="C211" s="192" t="s">
        <v>294</v>
      </c>
      <c r="D211" s="192" t="s">
        <v>131</v>
      </c>
      <c r="E211" s="193" t="s">
        <v>295</v>
      </c>
      <c r="F211" s="194" t="s">
        <v>296</v>
      </c>
      <c r="G211" s="195" t="s">
        <v>193</v>
      </c>
      <c r="H211" s="196">
        <v>75</v>
      </c>
      <c r="I211" s="197"/>
      <c r="J211" s="198">
        <f>ROUND(I211*H211,0)</f>
        <v>0</v>
      </c>
      <c r="K211" s="194" t="s">
        <v>142</v>
      </c>
      <c r="L211" s="60"/>
      <c r="M211" s="199" t="s">
        <v>23</v>
      </c>
      <c r="N211" s="200" t="s">
        <v>50</v>
      </c>
      <c r="O211" s="41"/>
      <c r="P211" s="201">
        <f>O211*H211</f>
        <v>0</v>
      </c>
      <c r="Q211" s="201">
        <v>8.0000000000000007E-5</v>
      </c>
      <c r="R211" s="201">
        <f>Q211*H211</f>
        <v>6.0000000000000001E-3</v>
      </c>
      <c r="S211" s="201">
        <v>0</v>
      </c>
      <c r="T211" s="202">
        <f>S211*H211</f>
        <v>0</v>
      </c>
      <c r="AR211" s="23" t="s">
        <v>226</v>
      </c>
      <c r="AT211" s="23" t="s">
        <v>131</v>
      </c>
      <c r="AU211" s="23" t="s">
        <v>136</v>
      </c>
      <c r="AY211" s="23" t="s">
        <v>128</v>
      </c>
      <c r="BE211" s="203">
        <f>IF(N211="základní",J211,0)</f>
        <v>0</v>
      </c>
      <c r="BF211" s="203">
        <f>IF(N211="snížená",J211,0)</f>
        <v>0</v>
      </c>
      <c r="BG211" s="203">
        <f>IF(N211="zákl. přenesená",J211,0)</f>
        <v>0</v>
      </c>
      <c r="BH211" s="203">
        <f>IF(N211="sníž. přenesená",J211,0)</f>
        <v>0</v>
      </c>
      <c r="BI211" s="203">
        <f>IF(N211="nulová",J211,0)</f>
        <v>0</v>
      </c>
      <c r="BJ211" s="23" t="s">
        <v>137</v>
      </c>
      <c r="BK211" s="203">
        <f>ROUND(I211*H211,0)</f>
        <v>0</v>
      </c>
      <c r="BL211" s="23" t="s">
        <v>226</v>
      </c>
      <c r="BM211" s="23" t="s">
        <v>417</v>
      </c>
    </row>
    <row r="212" spans="2:65" s="1" customFormat="1" ht="40.5">
      <c r="B212" s="40"/>
      <c r="C212" s="62"/>
      <c r="D212" s="209" t="s">
        <v>144</v>
      </c>
      <c r="E212" s="62"/>
      <c r="F212" s="233" t="s">
        <v>286</v>
      </c>
      <c r="G212" s="62"/>
      <c r="H212" s="62"/>
      <c r="I212" s="162"/>
      <c r="J212" s="62"/>
      <c r="K212" s="62"/>
      <c r="L212" s="60"/>
      <c r="M212" s="206"/>
      <c r="N212" s="41"/>
      <c r="O212" s="41"/>
      <c r="P212" s="41"/>
      <c r="Q212" s="41"/>
      <c r="R212" s="41"/>
      <c r="S212" s="41"/>
      <c r="T212" s="77"/>
      <c r="AT212" s="23" t="s">
        <v>144</v>
      </c>
      <c r="AU212" s="23" t="s">
        <v>136</v>
      </c>
    </row>
    <row r="213" spans="2:65" s="1" customFormat="1" ht="22.5" customHeight="1">
      <c r="B213" s="40"/>
      <c r="C213" s="248" t="s">
        <v>298</v>
      </c>
      <c r="D213" s="248" t="s">
        <v>288</v>
      </c>
      <c r="E213" s="249" t="s">
        <v>289</v>
      </c>
      <c r="F213" s="250" t="s">
        <v>290</v>
      </c>
      <c r="G213" s="251" t="s">
        <v>193</v>
      </c>
      <c r="H213" s="252">
        <v>78.75</v>
      </c>
      <c r="I213" s="253"/>
      <c r="J213" s="254">
        <f>ROUND(I213*H213,0)</f>
        <v>0</v>
      </c>
      <c r="K213" s="250" t="s">
        <v>142</v>
      </c>
      <c r="L213" s="255"/>
      <c r="M213" s="256" t="s">
        <v>23</v>
      </c>
      <c r="N213" s="257" t="s">
        <v>50</v>
      </c>
      <c r="O213" s="41"/>
      <c r="P213" s="201">
        <f>O213*H213</f>
        <v>0</v>
      </c>
      <c r="Q213" s="201">
        <v>3.0000000000000001E-5</v>
      </c>
      <c r="R213" s="201">
        <f>Q213*H213</f>
        <v>2.3625E-3</v>
      </c>
      <c r="S213" s="201">
        <v>0</v>
      </c>
      <c r="T213" s="202">
        <f>S213*H213</f>
        <v>0</v>
      </c>
      <c r="AR213" s="23" t="s">
        <v>291</v>
      </c>
      <c r="AT213" s="23" t="s">
        <v>288</v>
      </c>
      <c r="AU213" s="23" t="s">
        <v>136</v>
      </c>
      <c r="AY213" s="23" t="s">
        <v>128</v>
      </c>
      <c r="BE213" s="203">
        <f>IF(N213="základní",J213,0)</f>
        <v>0</v>
      </c>
      <c r="BF213" s="203">
        <f>IF(N213="snížená",J213,0)</f>
        <v>0</v>
      </c>
      <c r="BG213" s="203">
        <f>IF(N213="zákl. přenesená",J213,0)</f>
        <v>0</v>
      </c>
      <c r="BH213" s="203">
        <f>IF(N213="sníž. přenesená",J213,0)</f>
        <v>0</v>
      </c>
      <c r="BI213" s="203">
        <f>IF(N213="nulová",J213,0)</f>
        <v>0</v>
      </c>
      <c r="BJ213" s="23" t="s">
        <v>137</v>
      </c>
      <c r="BK213" s="203">
        <f>ROUND(I213*H213,0)</f>
        <v>0</v>
      </c>
      <c r="BL213" s="23" t="s">
        <v>226</v>
      </c>
      <c r="BM213" s="23" t="s">
        <v>418</v>
      </c>
    </row>
    <row r="214" spans="2:65" s="11" customFormat="1">
      <c r="B214" s="207"/>
      <c r="C214" s="208"/>
      <c r="D214" s="209" t="s">
        <v>146</v>
      </c>
      <c r="E214" s="208"/>
      <c r="F214" s="211" t="s">
        <v>419</v>
      </c>
      <c r="G214" s="208"/>
      <c r="H214" s="212">
        <v>78.75</v>
      </c>
      <c r="I214" s="213"/>
      <c r="J214" s="208"/>
      <c r="K214" s="208"/>
      <c r="L214" s="214"/>
      <c r="M214" s="215"/>
      <c r="N214" s="216"/>
      <c r="O214" s="216"/>
      <c r="P214" s="216"/>
      <c r="Q214" s="216"/>
      <c r="R214" s="216"/>
      <c r="S214" s="216"/>
      <c r="T214" s="217"/>
      <c r="AT214" s="218" t="s">
        <v>146</v>
      </c>
      <c r="AU214" s="218" t="s">
        <v>136</v>
      </c>
      <c r="AV214" s="11" t="s">
        <v>136</v>
      </c>
      <c r="AW214" s="11" t="s">
        <v>6</v>
      </c>
      <c r="AX214" s="11" t="s">
        <v>10</v>
      </c>
      <c r="AY214" s="218" t="s">
        <v>128</v>
      </c>
    </row>
    <row r="215" spans="2:65" s="1" customFormat="1" ht="31.5" customHeight="1">
      <c r="B215" s="40"/>
      <c r="C215" s="192" t="s">
        <v>301</v>
      </c>
      <c r="D215" s="192" t="s">
        <v>131</v>
      </c>
      <c r="E215" s="193" t="s">
        <v>302</v>
      </c>
      <c r="F215" s="194" t="s">
        <v>303</v>
      </c>
      <c r="G215" s="195" t="s">
        <v>141</v>
      </c>
      <c r="H215" s="196">
        <v>32.450000000000003</v>
      </c>
      <c r="I215" s="197"/>
      <c r="J215" s="198">
        <f>ROUND(I215*H215,0)</f>
        <v>0</v>
      </c>
      <c r="K215" s="194" t="s">
        <v>142</v>
      </c>
      <c r="L215" s="60"/>
      <c r="M215" s="199" t="s">
        <v>23</v>
      </c>
      <c r="N215" s="200" t="s">
        <v>50</v>
      </c>
      <c r="O215" s="41"/>
      <c r="P215" s="201">
        <f>O215*H215</f>
        <v>0</v>
      </c>
      <c r="Q215" s="201">
        <v>4.4999999999999997E-3</v>
      </c>
      <c r="R215" s="201">
        <f>Q215*H215</f>
        <v>0.14602499999999999</v>
      </c>
      <c r="S215" s="201">
        <v>0</v>
      </c>
      <c r="T215" s="202">
        <f>S215*H215</f>
        <v>0</v>
      </c>
      <c r="AR215" s="23" t="s">
        <v>226</v>
      </c>
      <c r="AT215" s="23" t="s">
        <v>131</v>
      </c>
      <c r="AU215" s="23" t="s">
        <v>136</v>
      </c>
      <c r="AY215" s="23" t="s">
        <v>128</v>
      </c>
      <c r="BE215" s="203">
        <f>IF(N215="základní",J215,0)</f>
        <v>0</v>
      </c>
      <c r="BF215" s="203">
        <f>IF(N215="snížená",J215,0)</f>
        <v>0</v>
      </c>
      <c r="BG215" s="203">
        <f>IF(N215="zákl. přenesená",J215,0)</f>
        <v>0</v>
      </c>
      <c r="BH215" s="203">
        <f>IF(N215="sníž. přenesená",J215,0)</f>
        <v>0</v>
      </c>
      <c r="BI215" s="203">
        <f>IF(N215="nulová",J215,0)</f>
        <v>0</v>
      </c>
      <c r="BJ215" s="23" t="s">
        <v>137</v>
      </c>
      <c r="BK215" s="203">
        <f>ROUND(I215*H215,0)</f>
        <v>0</v>
      </c>
      <c r="BL215" s="23" t="s">
        <v>226</v>
      </c>
      <c r="BM215" s="23" t="s">
        <v>420</v>
      </c>
    </row>
    <row r="216" spans="2:65" s="11" customFormat="1">
      <c r="B216" s="207"/>
      <c r="C216" s="208"/>
      <c r="D216" s="204" t="s">
        <v>146</v>
      </c>
      <c r="E216" s="219" t="s">
        <v>23</v>
      </c>
      <c r="F216" s="220" t="s">
        <v>421</v>
      </c>
      <c r="G216" s="208"/>
      <c r="H216" s="221">
        <v>4.9800000000000004</v>
      </c>
      <c r="I216" s="213"/>
      <c r="J216" s="208"/>
      <c r="K216" s="208"/>
      <c r="L216" s="214"/>
      <c r="M216" s="215"/>
      <c r="N216" s="216"/>
      <c r="O216" s="216"/>
      <c r="P216" s="216"/>
      <c r="Q216" s="216"/>
      <c r="R216" s="216"/>
      <c r="S216" s="216"/>
      <c r="T216" s="217"/>
      <c r="AT216" s="218" t="s">
        <v>146</v>
      </c>
      <c r="AU216" s="218" t="s">
        <v>136</v>
      </c>
      <c r="AV216" s="11" t="s">
        <v>136</v>
      </c>
      <c r="AW216" s="11" t="s">
        <v>38</v>
      </c>
      <c r="AX216" s="11" t="s">
        <v>76</v>
      </c>
      <c r="AY216" s="218" t="s">
        <v>128</v>
      </c>
    </row>
    <row r="217" spans="2:65" s="11" customFormat="1">
      <c r="B217" s="207"/>
      <c r="C217" s="208"/>
      <c r="D217" s="204" t="s">
        <v>146</v>
      </c>
      <c r="E217" s="219" t="s">
        <v>23</v>
      </c>
      <c r="F217" s="220" t="s">
        <v>422</v>
      </c>
      <c r="G217" s="208"/>
      <c r="H217" s="221">
        <v>2.3199999999999998</v>
      </c>
      <c r="I217" s="213"/>
      <c r="J217" s="208"/>
      <c r="K217" s="208"/>
      <c r="L217" s="214"/>
      <c r="M217" s="215"/>
      <c r="N217" s="216"/>
      <c r="O217" s="216"/>
      <c r="P217" s="216"/>
      <c r="Q217" s="216"/>
      <c r="R217" s="216"/>
      <c r="S217" s="216"/>
      <c r="T217" s="217"/>
      <c r="AT217" s="218" t="s">
        <v>146</v>
      </c>
      <c r="AU217" s="218" t="s">
        <v>136</v>
      </c>
      <c r="AV217" s="11" t="s">
        <v>136</v>
      </c>
      <c r="AW217" s="11" t="s">
        <v>38</v>
      </c>
      <c r="AX217" s="11" t="s">
        <v>76</v>
      </c>
      <c r="AY217" s="218" t="s">
        <v>128</v>
      </c>
    </row>
    <row r="218" spans="2:65" s="11" customFormat="1">
      <c r="B218" s="207"/>
      <c r="C218" s="208"/>
      <c r="D218" s="204" t="s">
        <v>146</v>
      </c>
      <c r="E218" s="219" t="s">
        <v>23</v>
      </c>
      <c r="F218" s="220" t="s">
        <v>423</v>
      </c>
      <c r="G218" s="208"/>
      <c r="H218" s="221">
        <v>2.75</v>
      </c>
      <c r="I218" s="213"/>
      <c r="J218" s="208"/>
      <c r="K218" s="208"/>
      <c r="L218" s="214"/>
      <c r="M218" s="215"/>
      <c r="N218" s="216"/>
      <c r="O218" s="216"/>
      <c r="P218" s="216"/>
      <c r="Q218" s="216"/>
      <c r="R218" s="216"/>
      <c r="S218" s="216"/>
      <c r="T218" s="217"/>
      <c r="AT218" s="218" t="s">
        <v>146</v>
      </c>
      <c r="AU218" s="218" t="s">
        <v>136</v>
      </c>
      <c r="AV218" s="11" t="s">
        <v>136</v>
      </c>
      <c r="AW218" s="11" t="s">
        <v>38</v>
      </c>
      <c r="AX218" s="11" t="s">
        <v>76</v>
      </c>
      <c r="AY218" s="218" t="s">
        <v>128</v>
      </c>
    </row>
    <row r="219" spans="2:65" s="11" customFormat="1">
      <c r="B219" s="207"/>
      <c r="C219" s="208"/>
      <c r="D219" s="204" t="s">
        <v>146</v>
      </c>
      <c r="E219" s="219" t="s">
        <v>23</v>
      </c>
      <c r="F219" s="220" t="s">
        <v>424</v>
      </c>
      <c r="G219" s="208"/>
      <c r="H219" s="221">
        <v>1.6</v>
      </c>
      <c r="I219" s="213"/>
      <c r="J219" s="208"/>
      <c r="K219" s="208"/>
      <c r="L219" s="214"/>
      <c r="M219" s="215"/>
      <c r="N219" s="216"/>
      <c r="O219" s="216"/>
      <c r="P219" s="216"/>
      <c r="Q219" s="216"/>
      <c r="R219" s="216"/>
      <c r="S219" s="216"/>
      <c r="T219" s="217"/>
      <c r="AT219" s="218" t="s">
        <v>146</v>
      </c>
      <c r="AU219" s="218" t="s">
        <v>136</v>
      </c>
      <c r="AV219" s="11" t="s">
        <v>136</v>
      </c>
      <c r="AW219" s="11" t="s">
        <v>38</v>
      </c>
      <c r="AX219" s="11" t="s">
        <v>76</v>
      </c>
      <c r="AY219" s="218" t="s">
        <v>128</v>
      </c>
    </row>
    <row r="220" spans="2:65" s="11" customFormat="1">
      <c r="B220" s="207"/>
      <c r="C220" s="208"/>
      <c r="D220" s="204" t="s">
        <v>146</v>
      </c>
      <c r="E220" s="219" t="s">
        <v>23</v>
      </c>
      <c r="F220" s="220" t="s">
        <v>425</v>
      </c>
      <c r="G220" s="208"/>
      <c r="H220" s="221">
        <v>6.4</v>
      </c>
      <c r="I220" s="213"/>
      <c r="J220" s="208"/>
      <c r="K220" s="208"/>
      <c r="L220" s="214"/>
      <c r="M220" s="215"/>
      <c r="N220" s="216"/>
      <c r="O220" s="216"/>
      <c r="P220" s="216"/>
      <c r="Q220" s="216"/>
      <c r="R220" s="216"/>
      <c r="S220" s="216"/>
      <c r="T220" s="217"/>
      <c r="AT220" s="218" t="s">
        <v>146</v>
      </c>
      <c r="AU220" s="218" t="s">
        <v>136</v>
      </c>
      <c r="AV220" s="11" t="s">
        <v>136</v>
      </c>
      <c r="AW220" s="11" t="s">
        <v>38</v>
      </c>
      <c r="AX220" s="11" t="s">
        <v>76</v>
      </c>
      <c r="AY220" s="218" t="s">
        <v>128</v>
      </c>
    </row>
    <row r="221" spans="2:65" s="11" customFormat="1">
      <c r="B221" s="207"/>
      <c r="C221" s="208"/>
      <c r="D221" s="204" t="s">
        <v>146</v>
      </c>
      <c r="E221" s="219" t="s">
        <v>23</v>
      </c>
      <c r="F221" s="220" t="s">
        <v>426</v>
      </c>
      <c r="G221" s="208"/>
      <c r="H221" s="221">
        <v>14.4</v>
      </c>
      <c r="I221" s="213"/>
      <c r="J221" s="208"/>
      <c r="K221" s="208"/>
      <c r="L221" s="214"/>
      <c r="M221" s="215"/>
      <c r="N221" s="216"/>
      <c r="O221" s="216"/>
      <c r="P221" s="216"/>
      <c r="Q221" s="216"/>
      <c r="R221" s="216"/>
      <c r="S221" s="216"/>
      <c r="T221" s="217"/>
      <c r="AT221" s="218" t="s">
        <v>146</v>
      </c>
      <c r="AU221" s="218" t="s">
        <v>136</v>
      </c>
      <c r="AV221" s="11" t="s">
        <v>136</v>
      </c>
      <c r="AW221" s="11" t="s">
        <v>38</v>
      </c>
      <c r="AX221" s="11" t="s">
        <v>76</v>
      </c>
      <c r="AY221" s="218" t="s">
        <v>128</v>
      </c>
    </row>
    <row r="222" spans="2:65" s="12" customFormat="1">
      <c r="B222" s="222"/>
      <c r="C222" s="223"/>
      <c r="D222" s="209" t="s">
        <v>146</v>
      </c>
      <c r="E222" s="224" t="s">
        <v>23</v>
      </c>
      <c r="F222" s="225" t="s">
        <v>427</v>
      </c>
      <c r="G222" s="223"/>
      <c r="H222" s="226">
        <v>32.450000000000003</v>
      </c>
      <c r="I222" s="227"/>
      <c r="J222" s="223"/>
      <c r="K222" s="223"/>
      <c r="L222" s="228"/>
      <c r="M222" s="229"/>
      <c r="N222" s="230"/>
      <c r="O222" s="230"/>
      <c r="P222" s="230"/>
      <c r="Q222" s="230"/>
      <c r="R222" s="230"/>
      <c r="S222" s="230"/>
      <c r="T222" s="231"/>
      <c r="AT222" s="232" t="s">
        <v>146</v>
      </c>
      <c r="AU222" s="232" t="s">
        <v>136</v>
      </c>
      <c r="AV222" s="12" t="s">
        <v>135</v>
      </c>
      <c r="AW222" s="12" t="s">
        <v>38</v>
      </c>
      <c r="AX222" s="12" t="s">
        <v>10</v>
      </c>
      <c r="AY222" s="232" t="s">
        <v>128</v>
      </c>
    </row>
    <row r="223" spans="2:65" s="1" customFormat="1" ht="31.5" customHeight="1">
      <c r="B223" s="40"/>
      <c r="C223" s="192" t="s">
        <v>312</v>
      </c>
      <c r="D223" s="192" t="s">
        <v>131</v>
      </c>
      <c r="E223" s="193" t="s">
        <v>313</v>
      </c>
      <c r="F223" s="194" t="s">
        <v>314</v>
      </c>
      <c r="G223" s="195" t="s">
        <v>141</v>
      </c>
      <c r="H223" s="196">
        <v>645.56600000000003</v>
      </c>
      <c r="I223" s="197"/>
      <c r="J223" s="198">
        <f>ROUND(I223*H223,0)</f>
        <v>0</v>
      </c>
      <c r="K223" s="194" t="s">
        <v>142</v>
      </c>
      <c r="L223" s="60"/>
      <c r="M223" s="199" t="s">
        <v>23</v>
      </c>
      <c r="N223" s="200" t="s">
        <v>50</v>
      </c>
      <c r="O223" s="41"/>
      <c r="P223" s="201">
        <f>O223*H223</f>
        <v>0</v>
      </c>
      <c r="Q223" s="201">
        <v>2.0000000000000001E-4</v>
      </c>
      <c r="R223" s="201">
        <f>Q223*H223</f>
        <v>0.12911320000000001</v>
      </c>
      <c r="S223" s="201">
        <v>0</v>
      </c>
      <c r="T223" s="202">
        <f>S223*H223</f>
        <v>0</v>
      </c>
      <c r="AR223" s="23" t="s">
        <v>226</v>
      </c>
      <c r="AT223" s="23" t="s">
        <v>131</v>
      </c>
      <c r="AU223" s="23" t="s">
        <v>136</v>
      </c>
      <c r="AY223" s="23" t="s">
        <v>128</v>
      </c>
      <c r="BE223" s="203">
        <f>IF(N223="základní",J223,0)</f>
        <v>0</v>
      </c>
      <c r="BF223" s="203">
        <f>IF(N223="snížená",J223,0)</f>
        <v>0</v>
      </c>
      <c r="BG223" s="203">
        <f>IF(N223="zákl. přenesená",J223,0)</f>
        <v>0</v>
      </c>
      <c r="BH223" s="203">
        <f>IF(N223="sníž. přenesená",J223,0)</f>
        <v>0</v>
      </c>
      <c r="BI223" s="203">
        <f>IF(N223="nulová",J223,0)</f>
        <v>0</v>
      </c>
      <c r="BJ223" s="23" t="s">
        <v>137</v>
      </c>
      <c r="BK223" s="203">
        <f>ROUND(I223*H223,0)</f>
        <v>0</v>
      </c>
      <c r="BL223" s="23" t="s">
        <v>226</v>
      </c>
      <c r="BM223" s="23" t="s">
        <v>428</v>
      </c>
    </row>
    <row r="224" spans="2:65" s="11" customFormat="1">
      <c r="B224" s="207"/>
      <c r="C224" s="208"/>
      <c r="D224" s="209" t="s">
        <v>146</v>
      </c>
      <c r="E224" s="210" t="s">
        <v>23</v>
      </c>
      <c r="F224" s="211" t="s">
        <v>413</v>
      </c>
      <c r="G224" s="208"/>
      <c r="H224" s="212">
        <v>645.56600000000003</v>
      </c>
      <c r="I224" s="213"/>
      <c r="J224" s="208"/>
      <c r="K224" s="208"/>
      <c r="L224" s="214"/>
      <c r="M224" s="215"/>
      <c r="N224" s="216"/>
      <c r="O224" s="216"/>
      <c r="P224" s="216"/>
      <c r="Q224" s="216"/>
      <c r="R224" s="216"/>
      <c r="S224" s="216"/>
      <c r="T224" s="217"/>
      <c r="AT224" s="218" t="s">
        <v>146</v>
      </c>
      <c r="AU224" s="218" t="s">
        <v>136</v>
      </c>
      <c r="AV224" s="11" t="s">
        <v>136</v>
      </c>
      <c r="AW224" s="11" t="s">
        <v>38</v>
      </c>
      <c r="AX224" s="11" t="s">
        <v>10</v>
      </c>
      <c r="AY224" s="218" t="s">
        <v>128</v>
      </c>
    </row>
    <row r="225" spans="2:65" s="1" customFormat="1" ht="31.5" customHeight="1">
      <c r="B225" s="40"/>
      <c r="C225" s="192" t="s">
        <v>316</v>
      </c>
      <c r="D225" s="192" t="s">
        <v>131</v>
      </c>
      <c r="E225" s="193" t="s">
        <v>317</v>
      </c>
      <c r="F225" s="194" t="s">
        <v>318</v>
      </c>
      <c r="G225" s="195" t="s">
        <v>141</v>
      </c>
      <c r="H225" s="196">
        <v>210.75</v>
      </c>
      <c r="I225" s="197"/>
      <c r="J225" s="198">
        <f>ROUND(I225*H225,0)</f>
        <v>0</v>
      </c>
      <c r="K225" s="194" t="s">
        <v>142</v>
      </c>
      <c r="L225" s="60"/>
      <c r="M225" s="199" t="s">
        <v>23</v>
      </c>
      <c r="N225" s="200" t="s">
        <v>50</v>
      </c>
      <c r="O225" s="41"/>
      <c r="P225" s="201">
        <f>O225*H225</f>
        <v>0</v>
      </c>
      <c r="Q225" s="201">
        <v>2.5999999999999998E-4</v>
      </c>
      <c r="R225" s="201">
        <f>Q225*H225</f>
        <v>5.4794999999999996E-2</v>
      </c>
      <c r="S225" s="201">
        <v>0</v>
      </c>
      <c r="T225" s="202">
        <f>S225*H225</f>
        <v>0</v>
      </c>
      <c r="AR225" s="23" t="s">
        <v>226</v>
      </c>
      <c r="AT225" s="23" t="s">
        <v>131</v>
      </c>
      <c r="AU225" s="23" t="s">
        <v>136</v>
      </c>
      <c r="AY225" s="23" t="s">
        <v>128</v>
      </c>
      <c r="BE225" s="203">
        <f>IF(N225="základní",J225,0)</f>
        <v>0</v>
      </c>
      <c r="BF225" s="203">
        <f>IF(N225="snížená",J225,0)</f>
        <v>0</v>
      </c>
      <c r="BG225" s="203">
        <f>IF(N225="zákl. přenesená",J225,0)</f>
        <v>0</v>
      </c>
      <c r="BH225" s="203">
        <f>IF(N225="sníž. přenesená",J225,0)</f>
        <v>0</v>
      </c>
      <c r="BI225" s="203">
        <f>IF(N225="nulová",J225,0)</f>
        <v>0</v>
      </c>
      <c r="BJ225" s="23" t="s">
        <v>137</v>
      </c>
      <c r="BK225" s="203">
        <f>ROUND(I225*H225,0)</f>
        <v>0</v>
      </c>
      <c r="BL225" s="23" t="s">
        <v>226</v>
      </c>
      <c r="BM225" s="23" t="s">
        <v>429</v>
      </c>
    </row>
    <row r="226" spans="2:65" s="11" customFormat="1">
      <c r="B226" s="207"/>
      <c r="C226" s="208"/>
      <c r="D226" s="204" t="s">
        <v>146</v>
      </c>
      <c r="E226" s="219" t="s">
        <v>23</v>
      </c>
      <c r="F226" s="220" t="s">
        <v>430</v>
      </c>
      <c r="G226" s="208"/>
      <c r="H226" s="221">
        <v>74.7</v>
      </c>
      <c r="I226" s="213"/>
      <c r="J226" s="208"/>
      <c r="K226" s="208"/>
      <c r="L226" s="214"/>
      <c r="M226" s="215"/>
      <c r="N226" s="216"/>
      <c r="O226" s="216"/>
      <c r="P226" s="216"/>
      <c r="Q226" s="216"/>
      <c r="R226" s="216"/>
      <c r="S226" s="216"/>
      <c r="T226" s="217"/>
      <c r="AT226" s="218" t="s">
        <v>146</v>
      </c>
      <c r="AU226" s="218" t="s">
        <v>136</v>
      </c>
      <c r="AV226" s="11" t="s">
        <v>136</v>
      </c>
      <c r="AW226" s="11" t="s">
        <v>38</v>
      </c>
      <c r="AX226" s="11" t="s">
        <v>76</v>
      </c>
      <c r="AY226" s="218" t="s">
        <v>128</v>
      </c>
    </row>
    <row r="227" spans="2:65" s="11" customFormat="1">
      <c r="B227" s="207"/>
      <c r="C227" s="208"/>
      <c r="D227" s="204" t="s">
        <v>146</v>
      </c>
      <c r="E227" s="219" t="s">
        <v>23</v>
      </c>
      <c r="F227" s="220" t="s">
        <v>431</v>
      </c>
      <c r="G227" s="208"/>
      <c r="H227" s="221">
        <v>34.799999999999997</v>
      </c>
      <c r="I227" s="213"/>
      <c r="J227" s="208"/>
      <c r="K227" s="208"/>
      <c r="L227" s="214"/>
      <c r="M227" s="215"/>
      <c r="N227" s="216"/>
      <c r="O227" s="216"/>
      <c r="P227" s="216"/>
      <c r="Q227" s="216"/>
      <c r="R227" s="216"/>
      <c r="S227" s="216"/>
      <c r="T227" s="217"/>
      <c r="AT227" s="218" t="s">
        <v>146</v>
      </c>
      <c r="AU227" s="218" t="s">
        <v>136</v>
      </c>
      <c r="AV227" s="11" t="s">
        <v>136</v>
      </c>
      <c r="AW227" s="11" t="s">
        <v>38</v>
      </c>
      <c r="AX227" s="11" t="s">
        <v>76</v>
      </c>
      <c r="AY227" s="218" t="s">
        <v>128</v>
      </c>
    </row>
    <row r="228" spans="2:65" s="11" customFormat="1">
      <c r="B228" s="207"/>
      <c r="C228" s="208"/>
      <c r="D228" s="204" t="s">
        <v>146</v>
      </c>
      <c r="E228" s="219" t="s">
        <v>23</v>
      </c>
      <c r="F228" s="220" t="s">
        <v>432</v>
      </c>
      <c r="G228" s="208"/>
      <c r="H228" s="221">
        <v>41.25</v>
      </c>
      <c r="I228" s="213"/>
      <c r="J228" s="208"/>
      <c r="K228" s="208"/>
      <c r="L228" s="214"/>
      <c r="M228" s="215"/>
      <c r="N228" s="216"/>
      <c r="O228" s="216"/>
      <c r="P228" s="216"/>
      <c r="Q228" s="216"/>
      <c r="R228" s="216"/>
      <c r="S228" s="216"/>
      <c r="T228" s="217"/>
      <c r="AT228" s="218" t="s">
        <v>146</v>
      </c>
      <c r="AU228" s="218" t="s">
        <v>136</v>
      </c>
      <c r="AV228" s="11" t="s">
        <v>136</v>
      </c>
      <c r="AW228" s="11" t="s">
        <v>38</v>
      </c>
      <c r="AX228" s="11" t="s">
        <v>76</v>
      </c>
      <c r="AY228" s="218" t="s">
        <v>128</v>
      </c>
    </row>
    <row r="229" spans="2:65" s="11" customFormat="1">
      <c r="B229" s="207"/>
      <c r="C229" s="208"/>
      <c r="D229" s="204" t="s">
        <v>146</v>
      </c>
      <c r="E229" s="219" t="s">
        <v>23</v>
      </c>
      <c r="F229" s="220" t="s">
        <v>433</v>
      </c>
      <c r="G229" s="208"/>
      <c r="H229" s="221">
        <v>12</v>
      </c>
      <c r="I229" s="213"/>
      <c r="J229" s="208"/>
      <c r="K229" s="208"/>
      <c r="L229" s="214"/>
      <c r="M229" s="215"/>
      <c r="N229" s="216"/>
      <c r="O229" s="216"/>
      <c r="P229" s="216"/>
      <c r="Q229" s="216"/>
      <c r="R229" s="216"/>
      <c r="S229" s="216"/>
      <c r="T229" s="217"/>
      <c r="AT229" s="218" t="s">
        <v>146</v>
      </c>
      <c r="AU229" s="218" t="s">
        <v>136</v>
      </c>
      <c r="AV229" s="11" t="s">
        <v>136</v>
      </c>
      <c r="AW229" s="11" t="s">
        <v>38</v>
      </c>
      <c r="AX229" s="11" t="s">
        <v>76</v>
      </c>
      <c r="AY229" s="218" t="s">
        <v>128</v>
      </c>
    </row>
    <row r="230" spans="2:65" s="11" customFormat="1">
      <c r="B230" s="207"/>
      <c r="C230" s="208"/>
      <c r="D230" s="204" t="s">
        <v>146</v>
      </c>
      <c r="E230" s="219" t="s">
        <v>23</v>
      </c>
      <c r="F230" s="220" t="s">
        <v>434</v>
      </c>
      <c r="G230" s="208"/>
      <c r="H230" s="221">
        <v>48</v>
      </c>
      <c r="I230" s="213"/>
      <c r="J230" s="208"/>
      <c r="K230" s="208"/>
      <c r="L230" s="214"/>
      <c r="M230" s="215"/>
      <c r="N230" s="216"/>
      <c r="O230" s="216"/>
      <c r="P230" s="216"/>
      <c r="Q230" s="216"/>
      <c r="R230" s="216"/>
      <c r="S230" s="216"/>
      <c r="T230" s="217"/>
      <c r="AT230" s="218" t="s">
        <v>146</v>
      </c>
      <c r="AU230" s="218" t="s">
        <v>136</v>
      </c>
      <c r="AV230" s="11" t="s">
        <v>136</v>
      </c>
      <c r="AW230" s="11" t="s">
        <v>38</v>
      </c>
      <c r="AX230" s="11" t="s">
        <v>76</v>
      </c>
      <c r="AY230" s="218" t="s">
        <v>128</v>
      </c>
    </row>
    <row r="231" spans="2:65" s="12" customFormat="1">
      <c r="B231" s="222"/>
      <c r="C231" s="223"/>
      <c r="D231" s="209" t="s">
        <v>146</v>
      </c>
      <c r="E231" s="224" t="s">
        <v>23</v>
      </c>
      <c r="F231" s="225" t="s">
        <v>427</v>
      </c>
      <c r="G231" s="223"/>
      <c r="H231" s="226">
        <v>210.75</v>
      </c>
      <c r="I231" s="227"/>
      <c r="J231" s="223"/>
      <c r="K231" s="223"/>
      <c r="L231" s="228"/>
      <c r="M231" s="229"/>
      <c r="N231" s="230"/>
      <c r="O231" s="230"/>
      <c r="P231" s="230"/>
      <c r="Q231" s="230"/>
      <c r="R231" s="230"/>
      <c r="S231" s="230"/>
      <c r="T231" s="231"/>
      <c r="AT231" s="232" t="s">
        <v>146</v>
      </c>
      <c r="AU231" s="232" t="s">
        <v>136</v>
      </c>
      <c r="AV231" s="12" t="s">
        <v>135</v>
      </c>
      <c r="AW231" s="12" t="s">
        <v>38</v>
      </c>
      <c r="AX231" s="12" t="s">
        <v>10</v>
      </c>
      <c r="AY231" s="232" t="s">
        <v>128</v>
      </c>
    </row>
    <row r="232" spans="2:65" s="1" customFormat="1" ht="31.5" customHeight="1">
      <c r="B232" s="40"/>
      <c r="C232" s="192" t="s">
        <v>291</v>
      </c>
      <c r="D232" s="192" t="s">
        <v>131</v>
      </c>
      <c r="E232" s="193" t="s">
        <v>325</v>
      </c>
      <c r="F232" s="194" t="s">
        <v>326</v>
      </c>
      <c r="G232" s="195" t="s">
        <v>193</v>
      </c>
      <c r="H232" s="196">
        <v>140.5</v>
      </c>
      <c r="I232" s="197"/>
      <c r="J232" s="198">
        <f>ROUND(I232*H232,0)</f>
        <v>0</v>
      </c>
      <c r="K232" s="194" t="s">
        <v>142</v>
      </c>
      <c r="L232" s="60"/>
      <c r="M232" s="199" t="s">
        <v>23</v>
      </c>
      <c r="N232" s="200" t="s">
        <v>50</v>
      </c>
      <c r="O232" s="41"/>
      <c r="P232" s="201">
        <f>O232*H232</f>
        <v>0</v>
      </c>
      <c r="Q232" s="201">
        <v>0</v>
      </c>
      <c r="R232" s="201">
        <f>Q232*H232</f>
        <v>0</v>
      </c>
      <c r="S232" s="201">
        <v>0</v>
      </c>
      <c r="T232" s="202">
        <f>S232*H232</f>
        <v>0</v>
      </c>
      <c r="AR232" s="23" t="s">
        <v>226</v>
      </c>
      <c r="AT232" s="23" t="s">
        <v>131</v>
      </c>
      <c r="AU232" s="23" t="s">
        <v>136</v>
      </c>
      <c r="AY232" s="23" t="s">
        <v>128</v>
      </c>
      <c r="BE232" s="203">
        <f>IF(N232="základní",J232,0)</f>
        <v>0</v>
      </c>
      <c r="BF232" s="203">
        <f>IF(N232="snížená",J232,0)</f>
        <v>0</v>
      </c>
      <c r="BG232" s="203">
        <f>IF(N232="zákl. přenesená",J232,0)</f>
        <v>0</v>
      </c>
      <c r="BH232" s="203">
        <f>IF(N232="sníž. přenesená",J232,0)</f>
        <v>0</v>
      </c>
      <c r="BI232" s="203">
        <f>IF(N232="nulová",J232,0)</f>
        <v>0</v>
      </c>
      <c r="BJ232" s="23" t="s">
        <v>137</v>
      </c>
      <c r="BK232" s="203">
        <f>ROUND(I232*H232,0)</f>
        <v>0</v>
      </c>
      <c r="BL232" s="23" t="s">
        <v>226</v>
      </c>
      <c r="BM232" s="23" t="s">
        <v>435</v>
      </c>
    </row>
    <row r="233" spans="2:65" s="11" customFormat="1">
      <c r="B233" s="207"/>
      <c r="C233" s="208"/>
      <c r="D233" s="204" t="s">
        <v>146</v>
      </c>
      <c r="E233" s="219" t="s">
        <v>23</v>
      </c>
      <c r="F233" s="220" t="s">
        <v>436</v>
      </c>
      <c r="G233" s="208"/>
      <c r="H233" s="221">
        <v>49.8</v>
      </c>
      <c r="I233" s="213"/>
      <c r="J233" s="208"/>
      <c r="K233" s="208"/>
      <c r="L233" s="214"/>
      <c r="M233" s="215"/>
      <c r="N233" s="216"/>
      <c r="O233" s="216"/>
      <c r="P233" s="216"/>
      <c r="Q233" s="216"/>
      <c r="R233" s="216"/>
      <c r="S233" s="216"/>
      <c r="T233" s="217"/>
      <c r="AT233" s="218" t="s">
        <v>146</v>
      </c>
      <c r="AU233" s="218" t="s">
        <v>136</v>
      </c>
      <c r="AV233" s="11" t="s">
        <v>136</v>
      </c>
      <c r="AW233" s="11" t="s">
        <v>38</v>
      </c>
      <c r="AX233" s="11" t="s">
        <v>76</v>
      </c>
      <c r="AY233" s="218" t="s">
        <v>128</v>
      </c>
    </row>
    <row r="234" spans="2:65" s="11" customFormat="1">
      <c r="B234" s="207"/>
      <c r="C234" s="208"/>
      <c r="D234" s="204" t="s">
        <v>146</v>
      </c>
      <c r="E234" s="219" t="s">
        <v>23</v>
      </c>
      <c r="F234" s="220" t="s">
        <v>437</v>
      </c>
      <c r="G234" s="208"/>
      <c r="H234" s="221">
        <v>23.2</v>
      </c>
      <c r="I234" s="213"/>
      <c r="J234" s="208"/>
      <c r="K234" s="208"/>
      <c r="L234" s="214"/>
      <c r="M234" s="215"/>
      <c r="N234" s="216"/>
      <c r="O234" s="216"/>
      <c r="P234" s="216"/>
      <c r="Q234" s="216"/>
      <c r="R234" s="216"/>
      <c r="S234" s="216"/>
      <c r="T234" s="217"/>
      <c r="AT234" s="218" t="s">
        <v>146</v>
      </c>
      <c r="AU234" s="218" t="s">
        <v>136</v>
      </c>
      <c r="AV234" s="11" t="s">
        <v>136</v>
      </c>
      <c r="AW234" s="11" t="s">
        <v>38</v>
      </c>
      <c r="AX234" s="11" t="s">
        <v>76</v>
      </c>
      <c r="AY234" s="218" t="s">
        <v>128</v>
      </c>
    </row>
    <row r="235" spans="2:65" s="11" customFormat="1">
      <c r="B235" s="207"/>
      <c r="C235" s="208"/>
      <c r="D235" s="204" t="s">
        <v>146</v>
      </c>
      <c r="E235" s="219" t="s">
        <v>23</v>
      </c>
      <c r="F235" s="220" t="s">
        <v>438</v>
      </c>
      <c r="G235" s="208"/>
      <c r="H235" s="221">
        <v>27.5</v>
      </c>
      <c r="I235" s="213"/>
      <c r="J235" s="208"/>
      <c r="K235" s="208"/>
      <c r="L235" s="214"/>
      <c r="M235" s="215"/>
      <c r="N235" s="216"/>
      <c r="O235" s="216"/>
      <c r="P235" s="216"/>
      <c r="Q235" s="216"/>
      <c r="R235" s="216"/>
      <c r="S235" s="216"/>
      <c r="T235" s="217"/>
      <c r="AT235" s="218" t="s">
        <v>146</v>
      </c>
      <c r="AU235" s="218" t="s">
        <v>136</v>
      </c>
      <c r="AV235" s="11" t="s">
        <v>136</v>
      </c>
      <c r="AW235" s="11" t="s">
        <v>38</v>
      </c>
      <c r="AX235" s="11" t="s">
        <v>76</v>
      </c>
      <c r="AY235" s="218" t="s">
        <v>128</v>
      </c>
    </row>
    <row r="236" spans="2:65" s="11" customFormat="1">
      <c r="B236" s="207"/>
      <c r="C236" s="208"/>
      <c r="D236" s="204" t="s">
        <v>146</v>
      </c>
      <c r="E236" s="219" t="s">
        <v>23</v>
      </c>
      <c r="F236" s="220" t="s">
        <v>439</v>
      </c>
      <c r="G236" s="208"/>
      <c r="H236" s="221">
        <v>8</v>
      </c>
      <c r="I236" s="213"/>
      <c r="J236" s="208"/>
      <c r="K236" s="208"/>
      <c r="L236" s="214"/>
      <c r="M236" s="215"/>
      <c r="N236" s="216"/>
      <c r="O236" s="216"/>
      <c r="P236" s="216"/>
      <c r="Q236" s="216"/>
      <c r="R236" s="216"/>
      <c r="S236" s="216"/>
      <c r="T236" s="217"/>
      <c r="AT236" s="218" t="s">
        <v>146</v>
      </c>
      <c r="AU236" s="218" t="s">
        <v>136</v>
      </c>
      <c r="AV236" s="11" t="s">
        <v>136</v>
      </c>
      <c r="AW236" s="11" t="s">
        <v>38</v>
      </c>
      <c r="AX236" s="11" t="s">
        <v>76</v>
      </c>
      <c r="AY236" s="218" t="s">
        <v>128</v>
      </c>
    </row>
    <row r="237" spans="2:65" s="11" customFormat="1">
      <c r="B237" s="207"/>
      <c r="C237" s="208"/>
      <c r="D237" s="204" t="s">
        <v>146</v>
      </c>
      <c r="E237" s="219" t="s">
        <v>23</v>
      </c>
      <c r="F237" s="220" t="s">
        <v>440</v>
      </c>
      <c r="G237" s="208"/>
      <c r="H237" s="221">
        <v>32</v>
      </c>
      <c r="I237" s="213"/>
      <c r="J237" s="208"/>
      <c r="K237" s="208"/>
      <c r="L237" s="214"/>
      <c r="M237" s="215"/>
      <c r="N237" s="216"/>
      <c r="O237" s="216"/>
      <c r="P237" s="216"/>
      <c r="Q237" s="216"/>
      <c r="R237" s="216"/>
      <c r="S237" s="216"/>
      <c r="T237" s="217"/>
      <c r="AT237" s="218" t="s">
        <v>146</v>
      </c>
      <c r="AU237" s="218" t="s">
        <v>136</v>
      </c>
      <c r="AV237" s="11" t="s">
        <v>136</v>
      </c>
      <c r="AW237" s="11" t="s">
        <v>38</v>
      </c>
      <c r="AX237" s="11" t="s">
        <v>76</v>
      </c>
      <c r="AY237" s="218" t="s">
        <v>128</v>
      </c>
    </row>
    <row r="238" spans="2:65" s="12" customFormat="1">
      <c r="B238" s="222"/>
      <c r="C238" s="223"/>
      <c r="D238" s="209" t="s">
        <v>146</v>
      </c>
      <c r="E238" s="224" t="s">
        <v>23</v>
      </c>
      <c r="F238" s="225" t="s">
        <v>427</v>
      </c>
      <c r="G238" s="223"/>
      <c r="H238" s="226">
        <v>140.5</v>
      </c>
      <c r="I238" s="227"/>
      <c r="J238" s="223"/>
      <c r="K238" s="223"/>
      <c r="L238" s="228"/>
      <c r="M238" s="229"/>
      <c r="N238" s="230"/>
      <c r="O238" s="230"/>
      <c r="P238" s="230"/>
      <c r="Q238" s="230"/>
      <c r="R238" s="230"/>
      <c r="S238" s="230"/>
      <c r="T238" s="231"/>
      <c r="AT238" s="232" t="s">
        <v>146</v>
      </c>
      <c r="AU238" s="232" t="s">
        <v>136</v>
      </c>
      <c r="AV238" s="12" t="s">
        <v>135</v>
      </c>
      <c r="AW238" s="12" t="s">
        <v>38</v>
      </c>
      <c r="AX238" s="12" t="s">
        <v>10</v>
      </c>
      <c r="AY238" s="232" t="s">
        <v>128</v>
      </c>
    </row>
    <row r="239" spans="2:65" s="1" customFormat="1" ht="31.5" customHeight="1">
      <c r="B239" s="40"/>
      <c r="C239" s="192" t="s">
        <v>333</v>
      </c>
      <c r="D239" s="192" t="s">
        <v>131</v>
      </c>
      <c r="E239" s="193" t="s">
        <v>334</v>
      </c>
      <c r="F239" s="194" t="s">
        <v>335</v>
      </c>
      <c r="G239" s="195" t="s">
        <v>141</v>
      </c>
      <c r="H239" s="196">
        <v>210.75</v>
      </c>
      <c r="I239" s="197"/>
      <c r="J239" s="198">
        <f>ROUND(I239*H239,0)</f>
        <v>0</v>
      </c>
      <c r="K239" s="194" t="s">
        <v>142</v>
      </c>
      <c r="L239" s="60"/>
      <c r="M239" s="199" t="s">
        <v>23</v>
      </c>
      <c r="N239" s="200" t="s">
        <v>50</v>
      </c>
      <c r="O239" s="41"/>
      <c r="P239" s="201">
        <f>O239*H239</f>
        <v>0</v>
      </c>
      <c r="Q239" s="201">
        <v>3.0000000000000001E-5</v>
      </c>
      <c r="R239" s="201">
        <f>Q239*H239</f>
        <v>6.3225E-3</v>
      </c>
      <c r="S239" s="201">
        <v>0</v>
      </c>
      <c r="T239" s="202">
        <f>S239*H239</f>
        <v>0</v>
      </c>
      <c r="AR239" s="23" t="s">
        <v>226</v>
      </c>
      <c r="AT239" s="23" t="s">
        <v>131</v>
      </c>
      <c r="AU239" s="23" t="s">
        <v>136</v>
      </c>
      <c r="AY239" s="23" t="s">
        <v>128</v>
      </c>
      <c r="BE239" s="203">
        <f>IF(N239="základní",J239,0)</f>
        <v>0</v>
      </c>
      <c r="BF239" s="203">
        <f>IF(N239="snížená",J239,0)</f>
        <v>0</v>
      </c>
      <c r="BG239" s="203">
        <f>IF(N239="zákl. přenesená",J239,0)</f>
        <v>0</v>
      </c>
      <c r="BH239" s="203">
        <f>IF(N239="sníž. přenesená",J239,0)</f>
        <v>0</v>
      </c>
      <c r="BI239" s="203">
        <f>IF(N239="nulová",J239,0)</f>
        <v>0</v>
      </c>
      <c r="BJ239" s="23" t="s">
        <v>137</v>
      </c>
      <c r="BK239" s="203">
        <f>ROUND(I239*H239,0)</f>
        <v>0</v>
      </c>
      <c r="BL239" s="23" t="s">
        <v>226</v>
      </c>
      <c r="BM239" s="23" t="s">
        <v>441</v>
      </c>
    </row>
    <row r="240" spans="2:65" s="11" customFormat="1">
      <c r="B240" s="207"/>
      <c r="C240" s="208"/>
      <c r="D240" s="204" t="s">
        <v>146</v>
      </c>
      <c r="E240" s="219" t="s">
        <v>23</v>
      </c>
      <c r="F240" s="220" t="s">
        <v>430</v>
      </c>
      <c r="G240" s="208"/>
      <c r="H240" s="221">
        <v>74.7</v>
      </c>
      <c r="I240" s="213"/>
      <c r="J240" s="208"/>
      <c r="K240" s="208"/>
      <c r="L240" s="214"/>
      <c r="M240" s="215"/>
      <c r="N240" s="216"/>
      <c r="O240" s="216"/>
      <c r="P240" s="216"/>
      <c r="Q240" s="216"/>
      <c r="R240" s="216"/>
      <c r="S240" s="216"/>
      <c r="T240" s="217"/>
      <c r="AT240" s="218" t="s">
        <v>146</v>
      </c>
      <c r="AU240" s="218" t="s">
        <v>136</v>
      </c>
      <c r="AV240" s="11" t="s">
        <v>136</v>
      </c>
      <c r="AW240" s="11" t="s">
        <v>38</v>
      </c>
      <c r="AX240" s="11" t="s">
        <v>76</v>
      </c>
      <c r="AY240" s="218" t="s">
        <v>128</v>
      </c>
    </row>
    <row r="241" spans="2:65" s="11" customFormat="1">
      <c r="B241" s="207"/>
      <c r="C241" s="208"/>
      <c r="D241" s="204" t="s">
        <v>146</v>
      </c>
      <c r="E241" s="219" t="s">
        <v>23</v>
      </c>
      <c r="F241" s="220" t="s">
        <v>431</v>
      </c>
      <c r="G241" s="208"/>
      <c r="H241" s="221">
        <v>34.799999999999997</v>
      </c>
      <c r="I241" s="213"/>
      <c r="J241" s="208"/>
      <c r="K241" s="208"/>
      <c r="L241" s="214"/>
      <c r="M241" s="215"/>
      <c r="N241" s="216"/>
      <c r="O241" s="216"/>
      <c r="P241" s="216"/>
      <c r="Q241" s="216"/>
      <c r="R241" s="216"/>
      <c r="S241" s="216"/>
      <c r="T241" s="217"/>
      <c r="AT241" s="218" t="s">
        <v>146</v>
      </c>
      <c r="AU241" s="218" t="s">
        <v>136</v>
      </c>
      <c r="AV241" s="11" t="s">
        <v>136</v>
      </c>
      <c r="AW241" s="11" t="s">
        <v>38</v>
      </c>
      <c r="AX241" s="11" t="s">
        <v>76</v>
      </c>
      <c r="AY241" s="218" t="s">
        <v>128</v>
      </c>
    </row>
    <row r="242" spans="2:65" s="11" customFormat="1">
      <c r="B242" s="207"/>
      <c r="C242" s="208"/>
      <c r="D242" s="204" t="s">
        <v>146</v>
      </c>
      <c r="E242" s="219" t="s">
        <v>23</v>
      </c>
      <c r="F242" s="220" t="s">
        <v>432</v>
      </c>
      <c r="G242" s="208"/>
      <c r="H242" s="221">
        <v>41.25</v>
      </c>
      <c r="I242" s="213"/>
      <c r="J242" s="208"/>
      <c r="K242" s="208"/>
      <c r="L242" s="214"/>
      <c r="M242" s="215"/>
      <c r="N242" s="216"/>
      <c r="O242" s="216"/>
      <c r="P242" s="216"/>
      <c r="Q242" s="216"/>
      <c r="R242" s="216"/>
      <c r="S242" s="216"/>
      <c r="T242" s="217"/>
      <c r="AT242" s="218" t="s">
        <v>146</v>
      </c>
      <c r="AU242" s="218" t="s">
        <v>136</v>
      </c>
      <c r="AV242" s="11" t="s">
        <v>136</v>
      </c>
      <c r="AW242" s="11" t="s">
        <v>38</v>
      </c>
      <c r="AX242" s="11" t="s">
        <v>76</v>
      </c>
      <c r="AY242" s="218" t="s">
        <v>128</v>
      </c>
    </row>
    <row r="243" spans="2:65" s="11" customFormat="1">
      <c r="B243" s="207"/>
      <c r="C243" s="208"/>
      <c r="D243" s="204" t="s">
        <v>146</v>
      </c>
      <c r="E243" s="219" t="s">
        <v>23</v>
      </c>
      <c r="F243" s="220" t="s">
        <v>433</v>
      </c>
      <c r="G243" s="208"/>
      <c r="H243" s="221">
        <v>12</v>
      </c>
      <c r="I243" s="213"/>
      <c r="J243" s="208"/>
      <c r="K243" s="208"/>
      <c r="L243" s="214"/>
      <c r="M243" s="215"/>
      <c r="N243" s="216"/>
      <c r="O243" s="216"/>
      <c r="P243" s="216"/>
      <c r="Q243" s="216"/>
      <c r="R243" s="216"/>
      <c r="S243" s="216"/>
      <c r="T243" s="217"/>
      <c r="AT243" s="218" t="s">
        <v>146</v>
      </c>
      <c r="AU243" s="218" t="s">
        <v>136</v>
      </c>
      <c r="AV243" s="11" t="s">
        <v>136</v>
      </c>
      <c r="AW243" s="11" t="s">
        <v>38</v>
      </c>
      <c r="AX243" s="11" t="s">
        <v>76</v>
      </c>
      <c r="AY243" s="218" t="s">
        <v>128</v>
      </c>
    </row>
    <row r="244" spans="2:65" s="11" customFormat="1">
      <c r="B244" s="207"/>
      <c r="C244" s="208"/>
      <c r="D244" s="204" t="s">
        <v>146</v>
      </c>
      <c r="E244" s="219" t="s">
        <v>23</v>
      </c>
      <c r="F244" s="220" t="s">
        <v>434</v>
      </c>
      <c r="G244" s="208"/>
      <c r="H244" s="221">
        <v>48</v>
      </c>
      <c r="I244" s="213"/>
      <c r="J244" s="208"/>
      <c r="K244" s="208"/>
      <c r="L244" s="214"/>
      <c r="M244" s="215"/>
      <c r="N244" s="216"/>
      <c r="O244" s="216"/>
      <c r="P244" s="216"/>
      <c r="Q244" s="216"/>
      <c r="R244" s="216"/>
      <c r="S244" s="216"/>
      <c r="T244" s="217"/>
      <c r="AT244" s="218" t="s">
        <v>146</v>
      </c>
      <c r="AU244" s="218" t="s">
        <v>136</v>
      </c>
      <c r="AV244" s="11" t="s">
        <v>136</v>
      </c>
      <c r="AW244" s="11" t="s">
        <v>38</v>
      </c>
      <c r="AX244" s="11" t="s">
        <v>76</v>
      </c>
      <c r="AY244" s="218" t="s">
        <v>128</v>
      </c>
    </row>
    <row r="245" spans="2:65" s="12" customFormat="1">
      <c r="B245" s="222"/>
      <c r="C245" s="223"/>
      <c r="D245" s="209" t="s">
        <v>146</v>
      </c>
      <c r="E245" s="224" t="s">
        <v>23</v>
      </c>
      <c r="F245" s="225" t="s">
        <v>427</v>
      </c>
      <c r="G245" s="223"/>
      <c r="H245" s="226">
        <v>210.75</v>
      </c>
      <c r="I245" s="227"/>
      <c r="J245" s="223"/>
      <c r="K245" s="223"/>
      <c r="L245" s="228"/>
      <c r="M245" s="229"/>
      <c r="N245" s="230"/>
      <c r="O245" s="230"/>
      <c r="P245" s="230"/>
      <c r="Q245" s="230"/>
      <c r="R245" s="230"/>
      <c r="S245" s="230"/>
      <c r="T245" s="231"/>
      <c r="AT245" s="232" t="s">
        <v>146</v>
      </c>
      <c r="AU245" s="232" t="s">
        <v>136</v>
      </c>
      <c r="AV245" s="12" t="s">
        <v>135</v>
      </c>
      <c r="AW245" s="12" t="s">
        <v>38</v>
      </c>
      <c r="AX245" s="12" t="s">
        <v>10</v>
      </c>
      <c r="AY245" s="232" t="s">
        <v>128</v>
      </c>
    </row>
    <row r="246" spans="2:65" s="1" customFormat="1" ht="31.5" customHeight="1">
      <c r="B246" s="40"/>
      <c r="C246" s="192" t="s">
        <v>337</v>
      </c>
      <c r="D246" s="192" t="s">
        <v>131</v>
      </c>
      <c r="E246" s="193" t="s">
        <v>338</v>
      </c>
      <c r="F246" s="194" t="s">
        <v>339</v>
      </c>
      <c r="G246" s="195" t="s">
        <v>141</v>
      </c>
      <c r="H246" s="196">
        <v>402.36599999999999</v>
      </c>
      <c r="I246" s="197"/>
      <c r="J246" s="198">
        <f>ROUND(I246*H246,0)</f>
        <v>0</v>
      </c>
      <c r="K246" s="194" t="s">
        <v>142</v>
      </c>
      <c r="L246" s="60"/>
      <c r="M246" s="199" t="s">
        <v>23</v>
      </c>
      <c r="N246" s="200" t="s">
        <v>50</v>
      </c>
      <c r="O246" s="41"/>
      <c r="P246" s="201">
        <f>O246*H246</f>
        <v>0</v>
      </c>
      <c r="Q246" s="201">
        <v>2.9E-4</v>
      </c>
      <c r="R246" s="201">
        <f>Q246*H246</f>
        <v>0.11668613999999999</v>
      </c>
      <c r="S246" s="201">
        <v>0</v>
      </c>
      <c r="T246" s="202">
        <f>S246*H246</f>
        <v>0</v>
      </c>
      <c r="AR246" s="23" t="s">
        <v>226</v>
      </c>
      <c r="AT246" s="23" t="s">
        <v>131</v>
      </c>
      <c r="AU246" s="23" t="s">
        <v>136</v>
      </c>
      <c r="AY246" s="23" t="s">
        <v>128</v>
      </c>
      <c r="BE246" s="203">
        <f>IF(N246="základní",J246,0)</f>
        <v>0</v>
      </c>
      <c r="BF246" s="203">
        <f>IF(N246="snížená",J246,0)</f>
        <v>0</v>
      </c>
      <c r="BG246" s="203">
        <f>IF(N246="zákl. přenesená",J246,0)</f>
        <v>0</v>
      </c>
      <c r="BH246" s="203">
        <f>IF(N246="sníž. přenesená",J246,0)</f>
        <v>0</v>
      </c>
      <c r="BI246" s="203">
        <f>IF(N246="nulová",J246,0)</f>
        <v>0</v>
      </c>
      <c r="BJ246" s="23" t="s">
        <v>137</v>
      </c>
      <c r="BK246" s="203">
        <f>ROUND(I246*H246,0)</f>
        <v>0</v>
      </c>
      <c r="BL246" s="23" t="s">
        <v>226</v>
      </c>
      <c r="BM246" s="23" t="s">
        <v>442</v>
      </c>
    </row>
    <row r="247" spans="2:65" s="11" customFormat="1">
      <c r="B247" s="207"/>
      <c r="C247" s="208"/>
      <c r="D247" s="209" t="s">
        <v>146</v>
      </c>
      <c r="E247" s="210" t="s">
        <v>23</v>
      </c>
      <c r="F247" s="211" t="s">
        <v>443</v>
      </c>
      <c r="G247" s="208"/>
      <c r="H247" s="212">
        <v>402.36599999999999</v>
      </c>
      <c r="I247" s="213"/>
      <c r="J247" s="208"/>
      <c r="K247" s="208"/>
      <c r="L247" s="214"/>
      <c r="M247" s="215"/>
      <c r="N247" s="216"/>
      <c r="O247" s="216"/>
      <c r="P247" s="216"/>
      <c r="Q247" s="216"/>
      <c r="R247" s="216"/>
      <c r="S247" s="216"/>
      <c r="T247" s="217"/>
      <c r="AT247" s="218" t="s">
        <v>146</v>
      </c>
      <c r="AU247" s="218" t="s">
        <v>136</v>
      </c>
      <c r="AV247" s="11" t="s">
        <v>136</v>
      </c>
      <c r="AW247" s="11" t="s">
        <v>38</v>
      </c>
      <c r="AX247" s="11" t="s">
        <v>10</v>
      </c>
      <c r="AY247" s="218" t="s">
        <v>128</v>
      </c>
    </row>
    <row r="248" spans="2:65" s="1" customFormat="1" ht="31.5" customHeight="1">
      <c r="B248" s="40"/>
      <c r="C248" s="192" t="s">
        <v>342</v>
      </c>
      <c r="D248" s="192" t="s">
        <v>131</v>
      </c>
      <c r="E248" s="193" t="s">
        <v>343</v>
      </c>
      <c r="F248" s="194" t="s">
        <v>344</v>
      </c>
      <c r="G248" s="195" t="s">
        <v>193</v>
      </c>
      <c r="H248" s="196">
        <v>140.5</v>
      </c>
      <c r="I248" s="197"/>
      <c r="J248" s="198">
        <f>ROUND(I248*H248,0)</f>
        <v>0</v>
      </c>
      <c r="K248" s="194" t="s">
        <v>142</v>
      </c>
      <c r="L248" s="60"/>
      <c r="M248" s="199" t="s">
        <v>23</v>
      </c>
      <c r="N248" s="200" t="s">
        <v>50</v>
      </c>
      <c r="O248" s="41"/>
      <c r="P248" s="201">
        <f>O248*H248</f>
        <v>0</v>
      </c>
      <c r="Q248" s="201">
        <v>0</v>
      </c>
      <c r="R248" s="201">
        <f>Q248*H248</f>
        <v>0</v>
      </c>
      <c r="S248" s="201">
        <v>0</v>
      </c>
      <c r="T248" s="202">
        <f>S248*H248</f>
        <v>0</v>
      </c>
      <c r="AR248" s="23" t="s">
        <v>226</v>
      </c>
      <c r="AT248" s="23" t="s">
        <v>131</v>
      </c>
      <c r="AU248" s="23" t="s">
        <v>136</v>
      </c>
      <c r="AY248" s="23" t="s">
        <v>128</v>
      </c>
      <c r="BE248" s="203">
        <f>IF(N248="základní",J248,0)</f>
        <v>0</v>
      </c>
      <c r="BF248" s="203">
        <f>IF(N248="snížená",J248,0)</f>
        <v>0</v>
      </c>
      <c r="BG248" s="203">
        <f>IF(N248="zákl. přenesená",J248,0)</f>
        <v>0</v>
      </c>
      <c r="BH248" s="203">
        <f>IF(N248="sníž. přenesená",J248,0)</f>
        <v>0</v>
      </c>
      <c r="BI248" s="203">
        <f>IF(N248="nulová",J248,0)</f>
        <v>0</v>
      </c>
      <c r="BJ248" s="23" t="s">
        <v>137</v>
      </c>
      <c r="BK248" s="203">
        <f>ROUND(I248*H248,0)</f>
        <v>0</v>
      </c>
      <c r="BL248" s="23" t="s">
        <v>226</v>
      </c>
      <c r="BM248" s="23" t="s">
        <v>444</v>
      </c>
    </row>
    <row r="249" spans="2:65" s="1" customFormat="1" ht="31.5" customHeight="1">
      <c r="B249" s="40"/>
      <c r="C249" s="192" t="s">
        <v>346</v>
      </c>
      <c r="D249" s="192" t="s">
        <v>131</v>
      </c>
      <c r="E249" s="193" t="s">
        <v>347</v>
      </c>
      <c r="F249" s="194" t="s">
        <v>348</v>
      </c>
      <c r="G249" s="195" t="s">
        <v>141</v>
      </c>
      <c r="H249" s="196">
        <v>402.36599999999999</v>
      </c>
      <c r="I249" s="197"/>
      <c r="J249" s="198">
        <f>ROUND(I249*H249,0)</f>
        <v>0</v>
      </c>
      <c r="K249" s="194" t="s">
        <v>142</v>
      </c>
      <c r="L249" s="60"/>
      <c r="M249" s="199" t="s">
        <v>23</v>
      </c>
      <c r="N249" s="200" t="s">
        <v>50</v>
      </c>
      <c r="O249" s="41"/>
      <c r="P249" s="201">
        <f>O249*H249</f>
        <v>0</v>
      </c>
      <c r="Q249" s="201">
        <v>1.0000000000000001E-5</v>
      </c>
      <c r="R249" s="201">
        <f>Q249*H249</f>
        <v>4.0236600000000001E-3</v>
      </c>
      <c r="S249" s="201">
        <v>0</v>
      </c>
      <c r="T249" s="202">
        <f>S249*H249</f>
        <v>0</v>
      </c>
      <c r="AR249" s="23" t="s">
        <v>226</v>
      </c>
      <c r="AT249" s="23" t="s">
        <v>131</v>
      </c>
      <c r="AU249" s="23" t="s">
        <v>136</v>
      </c>
      <c r="AY249" s="23" t="s">
        <v>128</v>
      </c>
      <c r="BE249" s="203">
        <f>IF(N249="základní",J249,0)</f>
        <v>0</v>
      </c>
      <c r="BF249" s="203">
        <f>IF(N249="snížená",J249,0)</f>
        <v>0</v>
      </c>
      <c r="BG249" s="203">
        <f>IF(N249="zákl. přenesená",J249,0)</f>
        <v>0</v>
      </c>
      <c r="BH249" s="203">
        <f>IF(N249="sníž. přenesená",J249,0)</f>
        <v>0</v>
      </c>
      <c r="BI249" s="203">
        <f>IF(N249="nulová",J249,0)</f>
        <v>0</v>
      </c>
      <c r="BJ249" s="23" t="s">
        <v>137</v>
      </c>
      <c r="BK249" s="203">
        <f>ROUND(I249*H249,0)</f>
        <v>0</v>
      </c>
      <c r="BL249" s="23" t="s">
        <v>226</v>
      </c>
      <c r="BM249" s="23" t="s">
        <v>445</v>
      </c>
    </row>
    <row r="250" spans="2:65" s="1" customFormat="1" ht="31.5" customHeight="1">
      <c r="B250" s="40"/>
      <c r="C250" s="192" t="s">
        <v>350</v>
      </c>
      <c r="D250" s="192" t="s">
        <v>131</v>
      </c>
      <c r="E250" s="193" t="s">
        <v>351</v>
      </c>
      <c r="F250" s="194" t="s">
        <v>352</v>
      </c>
      <c r="G250" s="195" t="s">
        <v>141</v>
      </c>
      <c r="H250" s="196">
        <v>32.450000000000003</v>
      </c>
      <c r="I250" s="197"/>
      <c r="J250" s="198">
        <f>ROUND(I250*H250,0)</f>
        <v>0</v>
      </c>
      <c r="K250" s="194" t="s">
        <v>23</v>
      </c>
      <c r="L250" s="60"/>
      <c r="M250" s="199" t="s">
        <v>23</v>
      </c>
      <c r="N250" s="200" t="s">
        <v>50</v>
      </c>
      <c r="O250" s="41"/>
      <c r="P250" s="201">
        <f>O250*H250</f>
        <v>0</v>
      </c>
      <c r="Q250" s="201">
        <v>3.5E-4</v>
      </c>
      <c r="R250" s="201">
        <f>Q250*H250</f>
        <v>1.1357500000000001E-2</v>
      </c>
      <c r="S250" s="201">
        <v>0</v>
      </c>
      <c r="T250" s="202">
        <f>S250*H250</f>
        <v>0</v>
      </c>
      <c r="AR250" s="23" t="s">
        <v>226</v>
      </c>
      <c r="AT250" s="23" t="s">
        <v>131</v>
      </c>
      <c r="AU250" s="23" t="s">
        <v>136</v>
      </c>
      <c r="AY250" s="23" t="s">
        <v>128</v>
      </c>
      <c r="BE250" s="203">
        <f>IF(N250="základní",J250,0)</f>
        <v>0</v>
      </c>
      <c r="BF250" s="203">
        <f>IF(N250="snížená",J250,0)</f>
        <v>0</v>
      </c>
      <c r="BG250" s="203">
        <f>IF(N250="zákl. přenesená",J250,0)</f>
        <v>0</v>
      </c>
      <c r="BH250" s="203">
        <f>IF(N250="sníž. přenesená",J250,0)</f>
        <v>0</v>
      </c>
      <c r="BI250" s="203">
        <f>IF(N250="nulová",J250,0)</f>
        <v>0</v>
      </c>
      <c r="BJ250" s="23" t="s">
        <v>137</v>
      </c>
      <c r="BK250" s="203">
        <f>ROUND(I250*H250,0)</f>
        <v>0</v>
      </c>
      <c r="BL250" s="23" t="s">
        <v>226</v>
      </c>
      <c r="BM250" s="23" t="s">
        <v>446</v>
      </c>
    </row>
    <row r="251" spans="2:65" s="11" customFormat="1">
      <c r="B251" s="207"/>
      <c r="C251" s="208"/>
      <c r="D251" s="204" t="s">
        <v>146</v>
      </c>
      <c r="E251" s="219" t="s">
        <v>23</v>
      </c>
      <c r="F251" s="220" t="s">
        <v>421</v>
      </c>
      <c r="G251" s="208"/>
      <c r="H251" s="221">
        <v>4.9800000000000004</v>
      </c>
      <c r="I251" s="213"/>
      <c r="J251" s="208"/>
      <c r="K251" s="208"/>
      <c r="L251" s="214"/>
      <c r="M251" s="215"/>
      <c r="N251" s="216"/>
      <c r="O251" s="216"/>
      <c r="P251" s="216"/>
      <c r="Q251" s="216"/>
      <c r="R251" s="216"/>
      <c r="S251" s="216"/>
      <c r="T251" s="217"/>
      <c r="AT251" s="218" t="s">
        <v>146</v>
      </c>
      <c r="AU251" s="218" t="s">
        <v>136</v>
      </c>
      <c r="AV251" s="11" t="s">
        <v>136</v>
      </c>
      <c r="AW251" s="11" t="s">
        <v>38</v>
      </c>
      <c r="AX251" s="11" t="s">
        <v>76</v>
      </c>
      <c r="AY251" s="218" t="s">
        <v>128</v>
      </c>
    </row>
    <row r="252" spans="2:65" s="11" customFormat="1">
      <c r="B252" s="207"/>
      <c r="C252" s="208"/>
      <c r="D252" s="204" t="s">
        <v>146</v>
      </c>
      <c r="E252" s="219" t="s">
        <v>23</v>
      </c>
      <c r="F252" s="220" t="s">
        <v>422</v>
      </c>
      <c r="G252" s="208"/>
      <c r="H252" s="221">
        <v>2.3199999999999998</v>
      </c>
      <c r="I252" s="213"/>
      <c r="J252" s="208"/>
      <c r="K252" s="208"/>
      <c r="L252" s="214"/>
      <c r="M252" s="215"/>
      <c r="N252" s="216"/>
      <c r="O252" s="216"/>
      <c r="P252" s="216"/>
      <c r="Q252" s="216"/>
      <c r="R252" s="216"/>
      <c r="S252" s="216"/>
      <c r="T252" s="217"/>
      <c r="AT252" s="218" t="s">
        <v>146</v>
      </c>
      <c r="AU252" s="218" t="s">
        <v>136</v>
      </c>
      <c r="AV252" s="11" t="s">
        <v>136</v>
      </c>
      <c r="AW252" s="11" t="s">
        <v>38</v>
      </c>
      <c r="AX252" s="11" t="s">
        <v>76</v>
      </c>
      <c r="AY252" s="218" t="s">
        <v>128</v>
      </c>
    </row>
    <row r="253" spans="2:65" s="11" customFormat="1">
      <c r="B253" s="207"/>
      <c r="C253" s="208"/>
      <c r="D253" s="204" t="s">
        <v>146</v>
      </c>
      <c r="E253" s="219" t="s">
        <v>23</v>
      </c>
      <c r="F253" s="220" t="s">
        <v>423</v>
      </c>
      <c r="G253" s="208"/>
      <c r="H253" s="221">
        <v>2.75</v>
      </c>
      <c r="I253" s="213"/>
      <c r="J253" s="208"/>
      <c r="K253" s="208"/>
      <c r="L253" s="214"/>
      <c r="M253" s="215"/>
      <c r="N253" s="216"/>
      <c r="O253" s="216"/>
      <c r="P253" s="216"/>
      <c r="Q253" s="216"/>
      <c r="R253" s="216"/>
      <c r="S253" s="216"/>
      <c r="T253" s="217"/>
      <c r="AT253" s="218" t="s">
        <v>146</v>
      </c>
      <c r="AU253" s="218" t="s">
        <v>136</v>
      </c>
      <c r="AV253" s="11" t="s">
        <v>136</v>
      </c>
      <c r="AW253" s="11" t="s">
        <v>38</v>
      </c>
      <c r="AX253" s="11" t="s">
        <v>76</v>
      </c>
      <c r="AY253" s="218" t="s">
        <v>128</v>
      </c>
    </row>
    <row r="254" spans="2:65" s="11" customFormat="1">
      <c r="B254" s="207"/>
      <c r="C254" s="208"/>
      <c r="D254" s="204" t="s">
        <v>146</v>
      </c>
      <c r="E254" s="219" t="s">
        <v>23</v>
      </c>
      <c r="F254" s="220" t="s">
        <v>424</v>
      </c>
      <c r="G254" s="208"/>
      <c r="H254" s="221">
        <v>1.6</v>
      </c>
      <c r="I254" s="213"/>
      <c r="J254" s="208"/>
      <c r="K254" s="208"/>
      <c r="L254" s="214"/>
      <c r="M254" s="215"/>
      <c r="N254" s="216"/>
      <c r="O254" s="216"/>
      <c r="P254" s="216"/>
      <c r="Q254" s="216"/>
      <c r="R254" s="216"/>
      <c r="S254" s="216"/>
      <c r="T254" s="217"/>
      <c r="AT254" s="218" t="s">
        <v>146</v>
      </c>
      <c r="AU254" s="218" t="s">
        <v>136</v>
      </c>
      <c r="AV254" s="11" t="s">
        <v>136</v>
      </c>
      <c r="AW254" s="11" t="s">
        <v>38</v>
      </c>
      <c r="AX254" s="11" t="s">
        <v>76</v>
      </c>
      <c r="AY254" s="218" t="s">
        <v>128</v>
      </c>
    </row>
    <row r="255" spans="2:65" s="11" customFormat="1">
      <c r="B255" s="207"/>
      <c r="C255" s="208"/>
      <c r="D255" s="204" t="s">
        <v>146</v>
      </c>
      <c r="E255" s="219" t="s">
        <v>23</v>
      </c>
      <c r="F255" s="220" t="s">
        <v>425</v>
      </c>
      <c r="G255" s="208"/>
      <c r="H255" s="221">
        <v>6.4</v>
      </c>
      <c r="I255" s="213"/>
      <c r="J255" s="208"/>
      <c r="K255" s="208"/>
      <c r="L255" s="214"/>
      <c r="M255" s="215"/>
      <c r="N255" s="216"/>
      <c r="O255" s="216"/>
      <c r="P255" s="216"/>
      <c r="Q255" s="216"/>
      <c r="R255" s="216"/>
      <c r="S255" s="216"/>
      <c r="T255" s="217"/>
      <c r="AT255" s="218" t="s">
        <v>146</v>
      </c>
      <c r="AU255" s="218" t="s">
        <v>136</v>
      </c>
      <c r="AV255" s="11" t="s">
        <v>136</v>
      </c>
      <c r="AW255" s="11" t="s">
        <v>38</v>
      </c>
      <c r="AX255" s="11" t="s">
        <v>76</v>
      </c>
      <c r="AY255" s="218" t="s">
        <v>128</v>
      </c>
    </row>
    <row r="256" spans="2:65" s="11" customFormat="1">
      <c r="B256" s="207"/>
      <c r="C256" s="208"/>
      <c r="D256" s="204" t="s">
        <v>146</v>
      </c>
      <c r="E256" s="219" t="s">
        <v>23</v>
      </c>
      <c r="F256" s="220" t="s">
        <v>426</v>
      </c>
      <c r="G256" s="208"/>
      <c r="H256" s="221">
        <v>14.4</v>
      </c>
      <c r="I256" s="213"/>
      <c r="J256" s="208"/>
      <c r="K256" s="208"/>
      <c r="L256" s="214"/>
      <c r="M256" s="215"/>
      <c r="N256" s="216"/>
      <c r="O256" s="216"/>
      <c r="P256" s="216"/>
      <c r="Q256" s="216"/>
      <c r="R256" s="216"/>
      <c r="S256" s="216"/>
      <c r="T256" s="217"/>
      <c r="AT256" s="218" t="s">
        <v>146</v>
      </c>
      <c r="AU256" s="218" t="s">
        <v>136</v>
      </c>
      <c r="AV256" s="11" t="s">
        <v>136</v>
      </c>
      <c r="AW256" s="11" t="s">
        <v>38</v>
      </c>
      <c r="AX256" s="11" t="s">
        <v>76</v>
      </c>
      <c r="AY256" s="218" t="s">
        <v>128</v>
      </c>
    </row>
    <row r="257" spans="2:51" s="12" customFormat="1">
      <c r="B257" s="222"/>
      <c r="C257" s="223"/>
      <c r="D257" s="204" t="s">
        <v>146</v>
      </c>
      <c r="E257" s="234" t="s">
        <v>23</v>
      </c>
      <c r="F257" s="235" t="s">
        <v>427</v>
      </c>
      <c r="G257" s="223"/>
      <c r="H257" s="236">
        <v>32.450000000000003</v>
      </c>
      <c r="I257" s="227"/>
      <c r="J257" s="223"/>
      <c r="K257" s="223"/>
      <c r="L257" s="228"/>
      <c r="M257" s="258"/>
      <c r="N257" s="259"/>
      <c r="O257" s="259"/>
      <c r="P257" s="259"/>
      <c r="Q257" s="259"/>
      <c r="R257" s="259"/>
      <c r="S257" s="259"/>
      <c r="T257" s="260"/>
      <c r="AT257" s="232" t="s">
        <v>146</v>
      </c>
      <c r="AU257" s="232" t="s">
        <v>136</v>
      </c>
      <c r="AV257" s="12" t="s">
        <v>135</v>
      </c>
      <c r="AW257" s="12" t="s">
        <v>38</v>
      </c>
      <c r="AX257" s="12" t="s">
        <v>10</v>
      </c>
      <c r="AY257" s="232" t="s">
        <v>128</v>
      </c>
    </row>
    <row r="258" spans="2:51" s="1" customFormat="1" ht="6.95" customHeight="1">
      <c r="B258" s="55"/>
      <c r="C258" s="56"/>
      <c r="D258" s="56"/>
      <c r="E258" s="56"/>
      <c r="F258" s="56"/>
      <c r="G258" s="56"/>
      <c r="H258" s="56"/>
      <c r="I258" s="138"/>
      <c r="J258" s="56"/>
      <c r="K258" s="56"/>
      <c r="L258" s="60"/>
    </row>
  </sheetData>
  <sheetProtection password="CC35" sheet="1" objects="1" scenarios="1" formatCells="0" formatColumns="0" formatRows="0" sort="0" autoFilter="0"/>
  <autoFilter ref="C83:K257"/>
  <mergeCells count="9">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41"/>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91</v>
      </c>
      <c r="G1" s="383" t="s">
        <v>92</v>
      </c>
      <c r="H1" s="383"/>
      <c r="I1" s="114"/>
      <c r="J1" s="113" t="s">
        <v>93</v>
      </c>
      <c r="K1" s="112" t="s">
        <v>94</v>
      </c>
      <c r="L1" s="113" t="s">
        <v>95</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42"/>
      <c r="M2" s="342"/>
      <c r="N2" s="342"/>
      <c r="O2" s="342"/>
      <c r="P2" s="342"/>
      <c r="Q2" s="342"/>
      <c r="R2" s="342"/>
      <c r="S2" s="342"/>
      <c r="T2" s="342"/>
      <c r="U2" s="342"/>
      <c r="V2" s="342"/>
      <c r="AT2" s="23" t="s">
        <v>90</v>
      </c>
    </row>
    <row r="3" spans="1:70" ht="6.95" customHeight="1">
      <c r="B3" s="24"/>
      <c r="C3" s="25"/>
      <c r="D3" s="25"/>
      <c r="E3" s="25"/>
      <c r="F3" s="25"/>
      <c r="G3" s="25"/>
      <c r="H3" s="25"/>
      <c r="I3" s="115"/>
      <c r="J3" s="25"/>
      <c r="K3" s="26"/>
      <c r="AT3" s="23" t="s">
        <v>10</v>
      </c>
    </row>
    <row r="4" spans="1:70" ht="36.950000000000003" customHeight="1">
      <c r="B4" s="27"/>
      <c r="C4" s="28"/>
      <c r="D4" s="29" t="s">
        <v>96</v>
      </c>
      <c r="E4" s="28"/>
      <c r="F4" s="28"/>
      <c r="G4" s="28"/>
      <c r="H4" s="28"/>
      <c r="I4" s="116"/>
      <c r="J4" s="28"/>
      <c r="K4" s="30"/>
      <c r="M4" s="31" t="s">
        <v>13</v>
      </c>
      <c r="AT4" s="23" t="s">
        <v>38</v>
      </c>
    </row>
    <row r="5" spans="1:70" ht="6.95" customHeight="1">
      <c r="B5" s="27"/>
      <c r="C5" s="28"/>
      <c r="D5" s="28"/>
      <c r="E5" s="28"/>
      <c r="F5" s="28"/>
      <c r="G5" s="28"/>
      <c r="H5" s="28"/>
      <c r="I5" s="116"/>
      <c r="J5" s="28"/>
      <c r="K5" s="30"/>
    </row>
    <row r="6" spans="1:70" ht="15">
      <c r="B6" s="27"/>
      <c r="C6" s="28"/>
      <c r="D6" s="36" t="s">
        <v>19</v>
      </c>
      <c r="E6" s="28"/>
      <c r="F6" s="28"/>
      <c r="G6" s="28"/>
      <c r="H6" s="28"/>
      <c r="I6" s="116"/>
      <c r="J6" s="28"/>
      <c r="K6" s="30"/>
    </row>
    <row r="7" spans="1:70" ht="22.5" customHeight="1">
      <c r="B7" s="27"/>
      <c r="C7" s="28"/>
      <c r="D7" s="28"/>
      <c r="E7" s="384" t="str">
        <f>'Rekapitulace zakázky'!K6</f>
        <v>Výmalba společných prostor objektu v ul. Radniční č.p. 230 a 272, Rumburk</v>
      </c>
      <c r="F7" s="385"/>
      <c r="G7" s="385"/>
      <c r="H7" s="385"/>
      <c r="I7" s="116"/>
      <c r="J7" s="28"/>
      <c r="K7" s="30"/>
    </row>
    <row r="8" spans="1:70" s="1" customFormat="1" ht="15">
      <c r="B8" s="40"/>
      <c r="C8" s="41"/>
      <c r="D8" s="36" t="s">
        <v>97</v>
      </c>
      <c r="E8" s="41"/>
      <c r="F8" s="41"/>
      <c r="G8" s="41"/>
      <c r="H8" s="41"/>
      <c r="I8" s="117"/>
      <c r="J8" s="41"/>
      <c r="K8" s="44"/>
    </row>
    <row r="9" spans="1:70" s="1" customFormat="1" ht="36.950000000000003" customHeight="1">
      <c r="B9" s="40"/>
      <c r="C9" s="41"/>
      <c r="D9" s="41"/>
      <c r="E9" s="386" t="s">
        <v>447</v>
      </c>
      <c r="F9" s="387"/>
      <c r="G9" s="387"/>
      <c r="H9" s="387"/>
      <c r="I9" s="117"/>
      <c r="J9" s="41"/>
      <c r="K9" s="44"/>
    </row>
    <row r="10" spans="1:70" s="1" customFormat="1">
      <c r="B10" s="40"/>
      <c r="C10" s="41"/>
      <c r="D10" s="41"/>
      <c r="E10" s="41"/>
      <c r="F10" s="41"/>
      <c r="G10" s="41"/>
      <c r="H10" s="41"/>
      <c r="I10" s="117"/>
      <c r="J10" s="41"/>
      <c r="K10" s="44"/>
    </row>
    <row r="11" spans="1:70" s="1" customFormat="1" ht="14.45" customHeight="1">
      <c r="B11" s="40"/>
      <c r="C11" s="41"/>
      <c r="D11" s="36" t="s">
        <v>22</v>
      </c>
      <c r="E11" s="41"/>
      <c r="F11" s="34" t="s">
        <v>23</v>
      </c>
      <c r="G11" s="41"/>
      <c r="H11" s="41"/>
      <c r="I11" s="118" t="s">
        <v>24</v>
      </c>
      <c r="J11" s="34" t="s">
        <v>23</v>
      </c>
      <c r="K11" s="44"/>
    </row>
    <row r="12" spans="1:70" s="1" customFormat="1" ht="14.45" customHeight="1">
      <c r="B12" s="40"/>
      <c r="C12" s="41"/>
      <c r="D12" s="36" t="s">
        <v>25</v>
      </c>
      <c r="E12" s="41"/>
      <c r="F12" s="34" t="s">
        <v>26</v>
      </c>
      <c r="G12" s="41"/>
      <c r="H12" s="41"/>
      <c r="I12" s="118" t="s">
        <v>27</v>
      </c>
      <c r="J12" s="119" t="str">
        <f>'Rekapitulace zakázky'!AN8</f>
        <v>19.5.2017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
        <v>23</v>
      </c>
      <c r="K14" s="44"/>
    </row>
    <row r="15" spans="1:70" s="1" customFormat="1" ht="18" customHeight="1">
      <c r="B15" s="40"/>
      <c r="C15" s="41"/>
      <c r="D15" s="41"/>
      <c r="E15" s="34" t="s">
        <v>33</v>
      </c>
      <c r="F15" s="41"/>
      <c r="G15" s="41"/>
      <c r="H15" s="41"/>
      <c r="I15" s="118" t="s">
        <v>34</v>
      </c>
      <c r="J15" s="34" t="s">
        <v>23</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35</v>
      </c>
      <c r="E17" s="41"/>
      <c r="F17" s="41"/>
      <c r="G17" s="41"/>
      <c r="H17" s="41"/>
      <c r="I17" s="118" t="s">
        <v>32</v>
      </c>
      <c r="J17" s="34" t="str">
        <f>IF('Rekapitulace zakázky'!AN13="Vyplň údaj","",IF('Rekapitulace zakázky'!AN13="","",'Rekapitulace zakázky'!AN13))</f>
        <v/>
      </c>
      <c r="K17" s="44"/>
    </row>
    <row r="18" spans="2:11" s="1" customFormat="1" ht="18" customHeight="1">
      <c r="B18" s="40"/>
      <c r="C18" s="41"/>
      <c r="D18" s="41"/>
      <c r="E18" s="34" t="str">
        <f>IF('Rekapitulace zakázky'!E14="Vyplň údaj","",IF('Rekapitulace zakázky'!E14="","",'Rekapitulace zakázky'!E14))</f>
        <v/>
      </c>
      <c r="F18" s="41"/>
      <c r="G18" s="41"/>
      <c r="H18" s="41"/>
      <c r="I18" s="118" t="s">
        <v>34</v>
      </c>
      <c r="J18" s="34" t="str">
        <f>IF('Rekapitulace zakázky'!AN14="Vyplň údaj","",IF('Rekapitulace zakázky'!AN14="","",'Rekapitulace zakázky'!AN14))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37</v>
      </c>
      <c r="E20" s="41"/>
      <c r="F20" s="41"/>
      <c r="G20" s="41"/>
      <c r="H20" s="41"/>
      <c r="I20" s="118" t="s">
        <v>32</v>
      </c>
      <c r="J20" s="34" t="s">
        <v>23</v>
      </c>
      <c r="K20" s="44"/>
    </row>
    <row r="21" spans="2:11" s="1" customFormat="1" ht="18" customHeight="1">
      <c r="B21" s="40"/>
      <c r="C21" s="41"/>
      <c r="D21" s="41"/>
      <c r="E21" s="34" t="s">
        <v>39</v>
      </c>
      <c r="F21" s="41"/>
      <c r="G21" s="41"/>
      <c r="H21" s="41"/>
      <c r="I21" s="118" t="s">
        <v>34</v>
      </c>
      <c r="J21" s="34" t="s">
        <v>23</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40</v>
      </c>
      <c r="E23" s="41"/>
      <c r="F23" s="41"/>
      <c r="G23" s="41"/>
      <c r="H23" s="41"/>
      <c r="I23" s="117"/>
      <c r="J23" s="41"/>
      <c r="K23" s="44"/>
    </row>
    <row r="24" spans="2:11" s="6" customFormat="1" ht="22.5" customHeight="1">
      <c r="B24" s="120"/>
      <c r="C24" s="121"/>
      <c r="D24" s="121"/>
      <c r="E24" s="376" t="s">
        <v>23</v>
      </c>
      <c r="F24" s="376"/>
      <c r="G24" s="376"/>
      <c r="H24" s="376"/>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ROUND(J84,2)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44</v>
      </c>
      <c r="G29" s="41"/>
      <c r="H29" s="41"/>
      <c r="I29" s="128" t="s">
        <v>43</v>
      </c>
      <c r="J29" s="45" t="s">
        <v>45</v>
      </c>
      <c r="K29" s="44"/>
    </row>
    <row r="30" spans="2:11" s="1" customFormat="1" ht="14.45" hidden="1" customHeight="1">
      <c r="B30" s="40"/>
      <c r="C30" s="41"/>
      <c r="D30" s="48" t="s">
        <v>46</v>
      </c>
      <c r="E30" s="48" t="s">
        <v>47</v>
      </c>
      <c r="F30" s="129">
        <f>ROUND(SUM(BE84:BE240), 2)</f>
        <v>0</v>
      </c>
      <c r="G30" s="41"/>
      <c r="H30" s="41"/>
      <c r="I30" s="130">
        <v>0.21</v>
      </c>
      <c r="J30" s="129">
        <f>ROUND(ROUND((SUM(BE84:BE240)), 2)*I30, 2)</f>
        <v>0</v>
      </c>
      <c r="K30" s="44"/>
    </row>
    <row r="31" spans="2:11" s="1" customFormat="1" ht="14.45" hidden="1" customHeight="1">
      <c r="B31" s="40"/>
      <c r="C31" s="41"/>
      <c r="D31" s="41"/>
      <c r="E31" s="48" t="s">
        <v>48</v>
      </c>
      <c r="F31" s="129">
        <f>ROUND(SUM(BF84:BF240), 2)</f>
        <v>0</v>
      </c>
      <c r="G31" s="41"/>
      <c r="H31" s="41"/>
      <c r="I31" s="130">
        <v>0.15</v>
      </c>
      <c r="J31" s="129">
        <f>ROUND(ROUND((SUM(BF84:BF240)), 2)*I31, 2)</f>
        <v>0</v>
      </c>
      <c r="K31" s="44"/>
    </row>
    <row r="32" spans="2:11" s="1" customFormat="1" ht="14.45" customHeight="1">
      <c r="B32" s="40"/>
      <c r="C32" s="41"/>
      <c r="D32" s="48" t="s">
        <v>46</v>
      </c>
      <c r="E32" s="48" t="s">
        <v>49</v>
      </c>
      <c r="F32" s="129">
        <f>ROUND(SUM(BG84:BG240), 2)</f>
        <v>0</v>
      </c>
      <c r="G32" s="41"/>
      <c r="H32" s="41"/>
      <c r="I32" s="130">
        <v>0.21</v>
      </c>
      <c r="J32" s="129">
        <v>0</v>
      </c>
      <c r="K32" s="44"/>
    </row>
    <row r="33" spans="2:11" s="1" customFormat="1" ht="14.45" customHeight="1">
      <c r="B33" s="40"/>
      <c r="C33" s="41"/>
      <c r="D33" s="41"/>
      <c r="E33" s="48" t="s">
        <v>50</v>
      </c>
      <c r="F33" s="129">
        <f>ROUND(SUM(BH84:BH240), 2)</f>
        <v>0</v>
      </c>
      <c r="G33" s="41"/>
      <c r="H33" s="41"/>
      <c r="I33" s="130">
        <v>0.15</v>
      </c>
      <c r="J33" s="129">
        <v>0</v>
      </c>
      <c r="K33" s="44"/>
    </row>
    <row r="34" spans="2:11" s="1" customFormat="1" ht="14.45" hidden="1" customHeight="1">
      <c r="B34" s="40"/>
      <c r="C34" s="41"/>
      <c r="D34" s="41"/>
      <c r="E34" s="48" t="s">
        <v>51</v>
      </c>
      <c r="F34" s="129">
        <f>ROUND(SUM(BI84:BI240),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99</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19</v>
      </c>
      <c r="D44" s="41"/>
      <c r="E44" s="41"/>
      <c r="F44" s="41"/>
      <c r="G44" s="41"/>
      <c r="H44" s="41"/>
      <c r="I44" s="117"/>
      <c r="J44" s="41"/>
      <c r="K44" s="44"/>
    </row>
    <row r="45" spans="2:11" s="1" customFormat="1" ht="22.5" customHeight="1">
      <c r="B45" s="40"/>
      <c r="C45" s="41"/>
      <c r="D45" s="41"/>
      <c r="E45" s="384" t="str">
        <f>E7</f>
        <v>Výmalba společných prostor objektu v ul. Radniční č.p. 230 a 272, Rumburk</v>
      </c>
      <c r="F45" s="385"/>
      <c r="G45" s="385"/>
      <c r="H45" s="385"/>
      <c r="I45" s="117"/>
      <c r="J45" s="41"/>
      <c r="K45" s="44"/>
    </row>
    <row r="46" spans="2:11" s="1" customFormat="1" ht="14.45" customHeight="1">
      <c r="B46" s="40"/>
      <c r="C46" s="36" t="s">
        <v>97</v>
      </c>
      <c r="D46" s="41"/>
      <c r="E46" s="41"/>
      <c r="F46" s="41"/>
      <c r="G46" s="41"/>
      <c r="H46" s="41"/>
      <c r="I46" s="117"/>
      <c r="J46" s="41"/>
      <c r="K46" s="44"/>
    </row>
    <row r="47" spans="2:11" s="1" customFormat="1" ht="23.25" customHeight="1">
      <c r="B47" s="40"/>
      <c r="C47" s="41"/>
      <c r="D47" s="41"/>
      <c r="E47" s="386" t="str">
        <f>E9</f>
        <v>SO 3 - Vchod objektu č.p. 272 z ul. Poštovní</v>
      </c>
      <c r="F47" s="387"/>
      <c r="G47" s="387"/>
      <c r="H47" s="387"/>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st.p.č. 453, 454/1; k.ú. Rumburk</v>
      </c>
      <c r="G49" s="41"/>
      <c r="H49" s="41"/>
      <c r="I49" s="118" t="s">
        <v>27</v>
      </c>
      <c r="J49" s="119" t="str">
        <f>IF(J12="","",J12)</f>
        <v>19.5.2017</v>
      </c>
      <c r="K49" s="44"/>
    </row>
    <row r="50" spans="2:47" s="1" customFormat="1" ht="6.95" customHeight="1">
      <c r="B50" s="40"/>
      <c r="C50" s="41"/>
      <c r="D50" s="41"/>
      <c r="E50" s="41"/>
      <c r="F50" s="41"/>
      <c r="G50" s="41"/>
      <c r="H50" s="41"/>
      <c r="I50" s="117"/>
      <c r="J50" s="41"/>
      <c r="K50" s="44"/>
    </row>
    <row r="51" spans="2:47" s="1" customFormat="1" ht="15">
      <c r="B51" s="40"/>
      <c r="C51" s="36" t="s">
        <v>31</v>
      </c>
      <c r="D51" s="41"/>
      <c r="E51" s="41"/>
      <c r="F51" s="34" t="str">
        <f>E15</f>
        <v>Město Rumburk</v>
      </c>
      <c r="G51" s="41"/>
      <c r="H51" s="41"/>
      <c r="I51" s="118" t="s">
        <v>37</v>
      </c>
      <c r="J51" s="34" t="str">
        <f>E21</f>
        <v>ProProjekt, s.r.o.</v>
      </c>
      <c r="K51" s="44"/>
    </row>
    <row r="52" spans="2:47" s="1" customFormat="1" ht="14.45" customHeight="1">
      <c r="B52" s="40"/>
      <c r="C52" s="36" t="s">
        <v>35</v>
      </c>
      <c r="D52" s="41"/>
      <c r="E52" s="41"/>
      <c r="F52" s="34" t="str">
        <f>IF(E18="","",E18)</f>
        <v/>
      </c>
      <c r="G52" s="41"/>
      <c r="H52" s="41"/>
      <c r="I52" s="117"/>
      <c r="J52" s="41"/>
      <c r="K52" s="44"/>
    </row>
    <row r="53" spans="2:47" s="1" customFormat="1" ht="10.35" customHeight="1">
      <c r="B53" s="40"/>
      <c r="C53" s="41"/>
      <c r="D53" s="41"/>
      <c r="E53" s="41"/>
      <c r="F53" s="41"/>
      <c r="G53" s="41"/>
      <c r="H53" s="41"/>
      <c r="I53" s="117"/>
      <c r="J53" s="41"/>
      <c r="K53" s="44"/>
    </row>
    <row r="54" spans="2:47" s="1" customFormat="1" ht="29.25" customHeight="1">
      <c r="B54" s="40"/>
      <c r="C54" s="143" t="s">
        <v>100</v>
      </c>
      <c r="D54" s="131"/>
      <c r="E54" s="131"/>
      <c r="F54" s="131"/>
      <c r="G54" s="131"/>
      <c r="H54" s="131"/>
      <c r="I54" s="144"/>
      <c r="J54" s="145" t="s">
        <v>101</v>
      </c>
      <c r="K54" s="146"/>
    </row>
    <row r="55" spans="2:47" s="1" customFormat="1" ht="10.35" customHeight="1">
      <c r="B55" s="40"/>
      <c r="C55" s="41"/>
      <c r="D55" s="41"/>
      <c r="E55" s="41"/>
      <c r="F55" s="41"/>
      <c r="G55" s="41"/>
      <c r="H55" s="41"/>
      <c r="I55" s="117"/>
      <c r="J55" s="41"/>
      <c r="K55" s="44"/>
    </row>
    <row r="56" spans="2:47" s="1" customFormat="1" ht="29.25" customHeight="1">
      <c r="B56" s="40"/>
      <c r="C56" s="147" t="s">
        <v>102</v>
      </c>
      <c r="D56" s="41"/>
      <c r="E56" s="41"/>
      <c r="F56" s="41"/>
      <c r="G56" s="41"/>
      <c r="H56" s="41"/>
      <c r="I56" s="117"/>
      <c r="J56" s="127">
        <f>J84</f>
        <v>0</v>
      </c>
      <c r="K56" s="44"/>
      <c r="AU56" s="23" t="s">
        <v>103</v>
      </c>
    </row>
    <row r="57" spans="2:47" s="7" customFormat="1" ht="24.95" customHeight="1">
      <c r="B57" s="148"/>
      <c r="C57" s="149"/>
      <c r="D57" s="150" t="s">
        <v>104</v>
      </c>
      <c r="E57" s="151"/>
      <c r="F57" s="151"/>
      <c r="G57" s="151"/>
      <c r="H57" s="151"/>
      <c r="I57" s="152"/>
      <c r="J57" s="153">
        <f>J85</f>
        <v>0</v>
      </c>
      <c r="K57" s="154"/>
    </row>
    <row r="58" spans="2:47" s="8" customFormat="1" ht="19.899999999999999" customHeight="1">
      <c r="B58" s="155"/>
      <c r="C58" s="156"/>
      <c r="D58" s="157" t="s">
        <v>105</v>
      </c>
      <c r="E58" s="158"/>
      <c r="F58" s="158"/>
      <c r="G58" s="158"/>
      <c r="H58" s="158"/>
      <c r="I58" s="159"/>
      <c r="J58" s="160">
        <f>J86</f>
        <v>0</v>
      </c>
      <c r="K58" s="161"/>
    </row>
    <row r="59" spans="2:47" s="8" customFormat="1" ht="19.899999999999999" customHeight="1">
      <c r="B59" s="155"/>
      <c r="C59" s="156"/>
      <c r="D59" s="157" t="s">
        <v>106</v>
      </c>
      <c r="E59" s="158"/>
      <c r="F59" s="158"/>
      <c r="G59" s="158"/>
      <c r="H59" s="158"/>
      <c r="I59" s="159"/>
      <c r="J59" s="160">
        <f>J138</f>
        <v>0</v>
      </c>
      <c r="K59" s="161"/>
    </row>
    <row r="60" spans="2:47" s="8" customFormat="1" ht="19.899999999999999" customHeight="1">
      <c r="B60" s="155"/>
      <c r="C60" s="156"/>
      <c r="D60" s="157" t="s">
        <v>107</v>
      </c>
      <c r="E60" s="158"/>
      <c r="F60" s="158"/>
      <c r="G60" s="158"/>
      <c r="H60" s="158"/>
      <c r="I60" s="159"/>
      <c r="J60" s="160">
        <f>J153</f>
        <v>0</v>
      </c>
      <c r="K60" s="161"/>
    </row>
    <row r="61" spans="2:47" s="8" customFormat="1" ht="19.899999999999999" customHeight="1">
      <c r="B61" s="155"/>
      <c r="C61" s="156"/>
      <c r="D61" s="157" t="s">
        <v>108</v>
      </c>
      <c r="E61" s="158"/>
      <c r="F61" s="158"/>
      <c r="G61" s="158"/>
      <c r="H61" s="158"/>
      <c r="I61" s="159"/>
      <c r="J61" s="160">
        <f>J163</f>
        <v>0</v>
      </c>
      <c r="K61" s="161"/>
    </row>
    <row r="62" spans="2:47" s="7" customFormat="1" ht="24.95" customHeight="1">
      <c r="B62" s="148"/>
      <c r="C62" s="149"/>
      <c r="D62" s="150" t="s">
        <v>109</v>
      </c>
      <c r="E62" s="151"/>
      <c r="F62" s="151"/>
      <c r="G62" s="151"/>
      <c r="H62" s="151"/>
      <c r="I62" s="152"/>
      <c r="J62" s="153">
        <f>J166</f>
        <v>0</v>
      </c>
      <c r="K62" s="154"/>
    </row>
    <row r="63" spans="2:47" s="8" customFormat="1" ht="19.899999999999999" customHeight="1">
      <c r="B63" s="155"/>
      <c r="C63" s="156"/>
      <c r="D63" s="157" t="s">
        <v>110</v>
      </c>
      <c r="E63" s="158"/>
      <c r="F63" s="158"/>
      <c r="G63" s="158"/>
      <c r="H63" s="158"/>
      <c r="I63" s="159"/>
      <c r="J63" s="160">
        <f>J167</f>
        <v>0</v>
      </c>
      <c r="K63" s="161"/>
    </row>
    <row r="64" spans="2:47" s="8" customFormat="1" ht="19.899999999999999" customHeight="1">
      <c r="B64" s="155"/>
      <c r="C64" s="156"/>
      <c r="D64" s="157" t="s">
        <v>111</v>
      </c>
      <c r="E64" s="158"/>
      <c r="F64" s="158"/>
      <c r="G64" s="158"/>
      <c r="H64" s="158"/>
      <c r="I64" s="159"/>
      <c r="J64" s="160">
        <f>J174</f>
        <v>0</v>
      </c>
      <c r="K64" s="161"/>
    </row>
    <row r="65" spans="2:12" s="1" customFormat="1" ht="21.75" customHeight="1">
      <c r="B65" s="40"/>
      <c r="C65" s="41"/>
      <c r="D65" s="41"/>
      <c r="E65" s="41"/>
      <c r="F65" s="41"/>
      <c r="G65" s="41"/>
      <c r="H65" s="41"/>
      <c r="I65" s="117"/>
      <c r="J65" s="41"/>
      <c r="K65" s="44"/>
    </row>
    <row r="66" spans="2:12" s="1" customFormat="1" ht="6.95" customHeight="1">
      <c r="B66" s="55"/>
      <c r="C66" s="56"/>
      <c r="D66" s="56"/>
      <c r="E66" s="56"/>
      <c r="F66" s="56"/>
      <c r="G66" s="56"/>
      <c r="H66" s="56"/>
      <c r="I66" s="138"/>
      <c r="J66" s="56"/>
      <c r="K66" s="57"/>
    </row>
    <row r="70" spans="2:12" s="1" customFormat="1" ht="6.95" customHeight="1">
      <c r="B70" s="58"/>
      <c r="C70" s="59"/>
      <c r="D70" s="59"/>
      <c r="E70" s="59"/>
      <c r="F70" s="59"/>
      <c r="G70" s="59"/>
      <c r="H70" s="59"/>
      <c r="I70" s="141"/>
      <c r="J70" s="59"/>
      <c r="K70" s="59"/>
      <c r="L70" s="60"/>
    </row>
    <row r="71" spans="2:12" s="1" customFormat="1" ht="36.950000000000003" customHeight="1">
      <c r="B71" s="40"/>
      <c r="C71" s="61" t="s">
        <v>112</v>
      </c>
      <c r="D71" s="62"/>
      <c r="E71" s="62"/>
      <c r="F71" s="62"/>
      <c r="G71" s="62"/>
      <c r="H71" s="62"/>
      <c r="I71" s="162"/>
      <c r="J71" s="62"/>
      <c r="K71" s="62"/>
      <c r="L71" s="60"/>
    </row>
    <row r="72" spans="2:12" s="1" customFormat="1" ht="6.95" customHeight="1">
      <c r="B72" s="40"/>
      <c r="C72" s="62"/>
      <c r="D72" s="62"/>
      <c r="E72" s="62"/>
      <c r="F72" s="62"/>
      <c r="G72" s="62"/>
      <c r="H72" s="62"/>
      <c r="I72" s="162"/>
      <c r="J72" s="62"/>
      <c r="K72" s="62"/>
      <c r="L72" s="60"/>
    </row>
    <row r="73" spans="2:12" s="1" customFormat="1" ht="14.45" customHeight="1">
      <c r="B73" s="40"/>
      <c r="C73" s="64" t="s">
        <v>19</v>
      </c>
      <c r="D73" s="62"/>
      <c r="E73" s="62"/>
      <c r="F73" s="62"/>
      <c r="G73" s="62"/>
      <c r="H73" s="62"/>
      <c r="I73" s="162"/>
      <c r="J73" s="62"/>
      <c r="K73" s="62"/>
      <c r="L73" s="60"/>
    </row>
    <row r="74" spans="2:12" s="1" customFormat="1" ht="22.5" customHeight="1">
      <c r="B74" s="40"/>
      <c r="C74" s="62"/>
      <c r="D74" s="62"/>
      <c r="E74" s="380" t="str">
        <f>E7</f>
        <v>Výmalba společných prostor objektu v ul. Radniční č.p. 230 a 272, Rumburk</v>
      </c>
      <c r="F74" s="381"/>
      <c r="G74" s="381"/>
      <c r="H74" s="381"/>
      <c r="I74" s="162"/>
      <c r="J74" s="62"/>
      <c r="K74" s="62"/>
      <c r="L74" s="60"/>
    </row>
    <row r="75" spans="2:12" s="1" customFormat="1" ht="14.45" customHeight="1">
      <c r="B75" s="40"/>
      <c r="C75" s="64" t="s">
        <v>97</v>
      </c>
      <c r="D75" s="62"/>
      <c r="E75" s="62"/>
      <c r="F75" s="62"/>
      <c r="G75" s="62"/>
      <c r="H75" s="62"/>
      <c r="I75" s="162"/>
      <c r="J75" s="62"/>
      <c r="K75" s="62"/>
      <c r="L75" s="60"/>
    </row>
    <row r="76" spans="2:12" s="1" customFormat="1" ht="23.25" customHeight="1">
      <c r="B76" s="40"/>
      <c r="C76" s="62"/>
      <c r="D76" s="62"/>
      <c r="E76" s="348" t="str">
        <f>E9</f>
        <v>SO 3 - Vchod objektu č.p. 272 z ul. Poštovní</v>
      </c>
      <c r="F76" s="382"/>
      <c r="G76" s="382"/>
      <c r="H76" s="382"/>
      <c r="I76" s="162"/>
      <c r="J76" s="62"/>
      <c r="K76" s="62"/>
      <c r="L76" s="60"/>
    </row>
    <row r="77" spans="2:12" s="1" customFormat="1" ht="6.95" customHeight="1">
      <c r="B77" s="40"/>
      <c r="C77" s="62"/>
      <c r="D77" s="62"/>
      <c r="E77" s="62"/>
      <c r="F77" s="62"/>
      <c r="G77" s="62"/>
      <c r="H77" s="62"/>
      <c r="I77" s="162"/>
      <c r="J77" s="62"/>
      <c r="K77" s="62"/>
      <c r="L77" s="60"/>
    </row>
    <row r="78" spans="2:12" s="1" customFormat="1" ht="18" customHeight="1">
      <c r="B78" s="40"/>
      <c r="C78" s="64" t="s">
        <v>25</v>
      </c>
      <c r="D78" s="62"/>
      <c r="E78" s="62"/>
      <c r="F78" s="163" t="str">
        <f>F12</f>
        <v>st.p.č. 453, 454/1; k.ú. Rumburk</v>
      </c>
      <c r="G78" s="62"/>
      <c r="H78" s="62"/>
      <c r="I78" s="164" t="s">
        <v>27</v>
      </c>
      <c r="J78" s="72" t="str">
        <f>IF(J12="","",J12)</f>
        <v>19.5.2017</v>
      </c>
      <c r="K78" s="62"/>
      <c r="L78" s="60"/>
    </row>
    <row r="79" spans="2:12" s="1" customFormat="1" ht="6.95" customHeight="1">
      <c r="B79" s="40"/>
      <c r="C79" s="62"/>
      <c r="D79" s="62"/>
      <c r="E79" s="62"/>
      <c r="F79" s="62"/>
      <c r="G79" s="62"/>
      <c r="H79" s="62"/>
      <c r="I79" s="162"/>
      <c r="J79" s="62"/>
      <c r="K79" s="62"/>
      <c r="L79" s="60"/>
    </row>
    <row r="80" spans="2:12" s="1" customFormat="1" ht="15">
      <c r="B80" s="40"/>
      <c r="C80" s="64" t="s">
        <v>31</v>
      </c>
      <c r="D80" s="62"/>
      <c r="E80" s="62"/>
      <c r="F80" s="163" t="str">
        <f>E15</f>
        <v>Město Rumburk</v>
      </c>
      <c r="G80" s="62"/>
      <c r="H80" s="62"/>
      <c r="I80" s="164" t="s">
        <v>37</v>
      </c>
      <c r="J80" s="163" t="str">
        <f>E21</f>
        <v>ProProjekt, s.r.o.</v>
      </c>
      <c r="K80" s="62"/>
      <c r="L80" s="60"/>
    </row>
    <row r="81" spans="2:65" s="1" customFormat="1" ht="14.45" customHeight="1">
      <c r="B81" s="40"/>
      <c r="C81" s="64" t="s">
        <v>35</v>
      </c>
      <c r="D81" s="62"/>
      <c r="E81" s="62"/>
      <c r="F81" s="163" t="str">
        <f>IF(E18="","",E18)</f>
        <v/>
      </c>
      <c r="G81" s="62"/>
      <c r="H81" s="62"/>
      <c r="I81" s="162"/>
      <c r="J81" s="62"/>
      <c r="K81" s="62"/>
      <c r="L81" s="60"/>
    </row>
    <row r="82" spans="2:65" s="1" customFormat="1" ht="10.35" customHeight="1">
      <c r="B82" s="40"/>
      <c r="C82" s="62"/>
      <c r="D82" s="62"/>
      <c r="E82" s="62"/>
      <c r="F82" s="62"/>
      <c r="G82" s="62"/>
      <c r="H82" s="62"/>
      <c r="I82" s="162"/>
      <c r="J82" s="62"/>
      <c r="K82" s="62"/>
      <c r="L82" s="60"/>
    </row>
    <row r="83" spans="2:65" s="9" customFormat="1" ht="29.25" customHeight="1">
      <c r="B83" s="165"/>
      <c r="C83" s="166" t="s">
        <v>113</v>
      </c>
      <c r="D83" s="167" t="s">
        <v>61</v>
      </c>
      <c r="E83" s="167" t="s">
        <v>57</v>
      </c>
      <c r="F83" s="167" t="s">
        <v>114</v>
      </c>
      <c r="G83" s="167" t="s">
        <v>115</v>
      </c>
      <c r="H83" s="167" t="s">
        <v>116</v>
      </c>
      <c r="I83" s="168" t="s">
        <v>117</v>
      </c>
      <c r="J83" s="167" t="s">
        <v>101</v>
      </c>
      <c r="K83" s="169" t="s">
        <v>118</v>
      </c>
      <c r="L83" s="170"/>
      <c r="M83" s="80" t="s">
        <v>119</v>
      </c>
      <c r="N83" s="81" t="s">
        <v>46</v>
      </c>
      <c r="O83" s="81" t="s">
        <v>120</v>
      </c>
      <c r="P83" s="81" t="s">
        <v>121</v>
      </c>
      <c r="Q83" s="81" t="s">
        <v>122</v>
      </c>
      <c r="R83" s="81" t="s">
        <v>123</v>
      </c>
      <c r="S83" s="81" t="s">
        <v>124</v>
      </c>
      <c r="T83" s="82" t="s">
        <v>125</v>
      </c>
    </row>
    <row r="84" spans="2:65" s="1" customFormat="1" ht="29.25" customHeight="1">
      <c r="B84" s="40"/>
      <c r="C84" s="86" t="s">
        <v>102</v>
      </c>
      <c r="D84" s="62"/>
      <c r="E84" s="62"/>
      <c r="F84" s="62"/>
      <c r="G84" s="62"/>
      <c r="H84" s="62"/>
      <c r="I84" s="162"/>
      <c r="J84" s="171">
        <f>BK84</f>
        <v>0</v>
      </c>
      <c r="K84" s="62"/>
      <c r="L84" s="60"/>
      <c r="M84" s="83"/>
      <c r="N84" s="84"/>
      <c r="O84" s="84"/>
      <c r="P84" s="172">
        <f>P85+P166</f>
        <v>0</v>
      </c>
      <c r="Q84" s="84"/>
      <c r="R84" s="172">
        <f>R85+R166</f>
        <v>6.2500139299999997</v>
      </c>
      <c r="S84" s="84"/>
      <c r="T84" s="173">
        <f>T85+T166</f>
        <v>4.4358794000000001</v>
      </c>
      <c r="AT84" s="23" t="s">
        <v>75</v>
      </c>
      <c r="AU84" s="23" t="s">
        <v>103</v>
      </c>
      <c r="BK84" s="174">
        <f>BK85+BK166</f>
        <v>0</v>
      </c>
    </row>
    <row r="85" spans="2:65" s="10" customFormat="1" ht="37.35" customHeight="1">
      <c r="B85" s="175"/>
      <c r="C85" s="176"/>
      <c r="D85" s="177" t="s">
        <v>75</v>
      </c>
      <c r="E85" s="178" t="s">
        <v>126</v>
      </c>
      <c r="F85" s="178" t="s">
        <v>127</v>
      </c>
      <c r="G85" s="176"/>
      <c r="H85" s="176"/>
      <c r="I85" s="179"/>
      <c r="J85" s="180">
        <f>BK85</f>
        <v>0</v>
      </c>
      <c r="K85" s="176"/>
      <c r="L85" s="181"/>
      <c r="M85" s="182"/>
      <c r="N85" s="183"/>
      <c r="O85" s="183"/>
      <c r="P85" s="184">
        <f>P86+P138+P153+P163</f>
        <v>0</v>
      </c>
      <c r="Q85" s="183"/>
      <c r="R85" s="184">
        <f>R86+R138+R153+R163</f>
        <v>5.4451799300000001</v>
      </c>
      <c r="S85" s="183"/>
      <c r="T85" s="185">
        <f>T86+T138+T153+T163</f>
        <v>4.3051399999999997</v>
      </c>
      <c r="AR85" s="186" t="s">
        <v>10</v>
      </c>
      <c r="AT85" s="187" t="s">
        <v>75</v>
      </c>
      <c r="AU85" s="187" t="s">
        <v>76</v>
      </c>
      <c r="AY85" s="186" t="s">
        <v>128</v>
      </c>
      <c r="BK85" s="188">
        <f>BK86+BK138+BK153+BK163</f>
        <v>0</v>
      </c>
    </row>
    <row r="86" spans="2:65" s="10" customFormat="1" ht="19.899999999999999" customHeight="1">
      <c r="B86" s="175"/>
      <c r="C86" s="176"/>
      <c r="D86" s="189" t="s">
        <v>75</v>
      </c>
      <c r="E86" s="190" t="s">
        <v>129</v>
      </c>
      <c r="F86" s="190" t="s">
        <v>130</v>
      </c>
      <c r="G86" s="176"/>
      <c r="H86" s="176"/>
      <c r="I86" s="179"/>
      <c r="J86" s="191">
        <f>BK86</f>
        <v>0</v>
      </c>
      <c r="K86" s="176"/>
      <c r="L86" s="181"/>
      <c r="M86" s="182"/>
      <c r="N86" s="183"/>
      <c r="O86" s="183"/>
      <c r="P86" s="184">
        <f>SUM(P87:P137)</f>
        <v>0</v>
      </c>
      <c r="Q86" s="183"/>
      <c r="R86" s="184">
        <f>SUM(R87:R137)</f>
        <v>5.4224174300000003</v>
      </c>
      <c r="S86" s="183"/>
      <c r="T86" s="185">
        <f>SUM(T87:T137)</f>
        <v>0</v>
      </c>
      <c r="AR86" s="186" t="s">
        <v>10</v>
      </c>
      <c r="AT86" s="187" t="s">
        <v>75</v>
      </c>
      <c r="AU86" s="187" t="s">
        <v>10</v>
      </c>
      <c r="AY86" s="186" t="s">
        <v>128</v>
      </c>
      <c r="BK86" s="188">
        <f>SUM(BK87:BK137)</f>
        <v>0</v>
      </c>
    </row>
    <row r="87" spans="2:65" s="1" customFormat="1" ht="22.5" customHeight="1">
      <c r="B87" s="40"/>
      <c r="C87" s="192" t="s">
        <v>10</v>
      </c>
      <c r="D87" s="192" t="s">
        <v>131</v>
      </c>
      <c r="E87" s="193" t="s">
        <v>132</v>
      </c>
      <c r="F87" s="194" t="s">
        <v>133</v>
      </c>
      <c r="G87" s="195" t="s">
        <v>134</v>
      </c>
      <c r="H87" s="196">
        <v>4</v>
      </c>
      <c r="I87" s="197"/>
      <c r="J87" s="198">
        <f>ROUND(I87*H87,0)</f>
        <v>0</v>
      </c>
      <c r="K87" s="194" t="s">
        <v>23</v>
      </c>
      <c r="L87" s="60"/>
      <c r="M87" s="199" t="s">
        <v>23</v>
      </c>
      <c r="N87" s="200" t="s">
        <v>50</v>
      </c>
      <c r="O87" s="41"/>
      <c r="P87" s="201">
        <f>O87*H87</f>
        <v>0</v>
      </c>
      <c r="Q87" s="201">
        <v>4.4900000000000001E-3</v>
      </c>
      <c r="R87" s="201">
        <f>Q87*H87</f>
        <v>1.796E-2</v>
      </c>
      <c r="S87" s="201">
        <v>0</v>
      </c>
      <c r="T87" s="202">
        <f>S87*H87</f>
        <v>0</v>
      </c>
      <c r="AR87" s="23" t="s">
        <v>135</v>
      </c>
      <c r="AT87" s="23" t="s">
        <v>131</v>
      </c>
      <c r="AU87" s="23" t="s">
        <v>136</v>
      </c>
      <c r="AY87" s="23" t="s">
        <v>128</v>
      </c>
      <c r="BE87" s="203">
        <f>IF(N87="základní",J87,0)</f>
        <v>0</v>
      </c>
      <c r="BF87" s="203">
        <f>IF(N87="snížená",J87,0)</f>
        <v>0</v>
      </c>
      <c r="BG87" s="203">
        <f>IF(N87="zákl. přenesená",J87,0)</f>
        <v>0</v>
      </c>
      <c r="BH87" s="203">
        <f>IF(N87="sníž. přenesená",J87,0)</f>
        <v>0</v>
      </c>
      <c r="BI87" s="203">
        <f>IF(N87="nulová",J87,0)</f>
        <v>0</v>
      </c>
      <c r="BJ87" s="23" t="s">
        <v>137</v>
      </c>
      <c r="BK87" s="203">
        <f>ROUND(I87*H87,0)</f>
        <v>0</v>
      </c>
      <c r="BL87" s="23" t="s">
        <v>135</v>
      </c>
      <c r="BM87" s="23" t="s">
        <v>448</v>
      </c>
    </row>
    <row r="88" spans="2:65" s="1" customFormat="1" ht="31.5" customHeight="1">
      <c r="B88" s="40"/>
      <c r="C88" s="192" t="s">
        <v>136</v>
      </c>
      <c r="D88" s="192" t="s">
        <v>131</v>
      </c>
      <c r="E88" s="193" t="s">
        <v>139</v>
      </c>
      <c r="F88" s="194" t="s">
        <v>140</v>
      </c>
      <c r="G88" s="195" t="s">
        <v>141</v>
      </c>
      <c r="H88" s="196">
        <v>15.148</v>
      </c>
      <c r="I88" s="197"/>
      <c r="J88" s="198">
        <f>ROUND(I88*H88,0)</f>
        <v>0</v>
      </c>
      <c r="K88" s="194" t="s">
        <v>142</v>
      </c>
      <c r="L88" s="60"/>
      <c r="M88" s="199" t="s">
        <v>23</v>
      </c>
      <c r="N88" s="200" t="s">
        <v>50</v>
      </c>
      <c r="O88" s="41"/>
      <c r="P88" s="201">
        <f>O88*H88</f>
        <v>0</v>
      </c>
      <c r="Q88" s="201">
        <v>4.8900000000000002E-3</v>
      </c>
      <c r="R88" s="201">
        <f>Q88*H88</f>
        <v>7.4073719999999996E-2</v>
      </c>
      <c r="S88" s="201">
        <v>0</v>
      </c>
      <c r="T88" s="202">
        <f>S88*H88</f>
        <v>0</v>
      </c>
      <c r="AR88" s="23" t="s">
        <v>135</v>
      </c>
      <c r="AT88" s="23" t="s">
        <v>131</v>
      </c>
      <c r="AU88" s="23" t="s">
        <v>136</v>
      </c>
      <c r="AY88" s="23" t="s">
        <v>128</v>
      </c>
      <c r="BE88" s="203">
        <f>IF(N88="základní",J88,0)</f>
        <v>0</v>
      </c>
      <c r="BF88" s="203">
        <f>IF(N88="snížená",J88,0)</f>
        <v>0</v>
      </c>
      <c r="BG88" s="203">
        <f>IF(N88="zákl. přenesená",J88,0)</f>
        <v>0</v>
      </c>
      <c r="BH88" s="203">
        <f>IF(N88="sníž. přenesená",J88,0)</f>
        <v>0</v>
      </c>
      <c r="BI88" s="203">
        <f>IF(N88="nulová",J88,0)</f>
        <v>0</v>
      </c>
      <c r="BJ88" s="23" t="s">
        <v>137</v>
      </c>
      <c r="BK88" s="203">
        <f>ROUND(I88*H88,0)</f>
        <v>0</v>
      </c>
      <c r="BL88" s="23" t="s">
        <v>135</v>
      </c>
      <c r="BM88" s="23" t="s">
        <v>449</v>
      </c>
    </row>
    <row r="89" spans="2:65" s="1" customFormat="1" ht="27">
      <c r="B89" s="40"/>
      <c r="C89" s="62"/>
      <c r="D89" s="204" t="s">
        <v>144</v>
      </c>
      <c r="E89" s="62"/>
      <c r="F89" s="205" t="s">
        <v>145</v>
      </c>
      <c r="G89" s="62"/>
      <c r="H89" s="62"/>
      <c r="I89" s="162"/>
      <c r="J89" s="62"/>
      <c r="K89" s="62"/>
      <c r="L89" s="60"/>
      <c r="M89" s="206"/>
      <c r="N89" s="41"/>
      <c r="O89" s="41"/>
      <c r="P89" s="41"/>
      <c r="Q89" s="41"/>
      <c r="R89" s="41"/>
      <c r="S89" s="41"/>
      <c r="T89" s="77"/>
      <c r="AT89" s="23" t="s">
        <v>144</v>
      </c>
      <c r="AU89" s="23" t="s">
        <v>136</v>
      </c>
    </row>
    <row r="90" spans="2:65" s="11" customFormat="1">
      <c r="B90" s="207"/>
      <c r="C90" s="208"/>
      <c r="D90" s="209" t="s">
        <v>146</v>
      </c>
      <c r="E90" s="210" t="s">
        <v>23</v>
      </c>
      <c r="F90" s="211" t="s">
        <v>450</v>
      </c>
      <c r="G90" s="208"/>
      <c r="H90" s="212">
        <v>15.148</v>
      </c>
      <c r="I90" s="213"/>
      <c r="J90" s="208"/>
      <c r="K90" s="208"/>
      <c r="L90" s="214"/>
      <c r="M90" s="215"/>
      <c r="N90" s="216"/>
      <c r="O90" s="216"/>
      <c r="P90" s="216"/>
      <c r="Q90" s="216"/>
      <c r="R90" s="216"/>
      <c r="S90" s="216"/>
      <c r="T90" s="217"/>
      <c r="AT90" s="218" t="s">
        <v>146</v>
      </c>
      <c r="AU90" s="218" t="s">
        <v>136</v>
      </c>
      <c r="AV90" s="11" t="s">
        <v>136</v>
      </c>
      <c r="AW90" s="11" t="s">
        <v>38</v>
      </c>
      <c r="AX90" s="11" t="s">
        <v>10</v>
      </c>
      <c r="AY90" s="218" t="s">
        <v>128</v>
      </c>
    </row>
    <row r="91" spans="2:65" s="1" customFormat="1" ht="31.5" customHeight="1">
      <c r="B91" s="40"/>
      <c r="C91" s="192" t="s">
        <v>148</v>
      </c>
      <c r="D91" s="192" t="s">
        <v>131</v>
      </c>
      <c r="E91" s="193" t="s">
        <v>451</v>
      </c>
      <c r="F91" s="194" t="s">
        <v>452</v>
      </c>
      <c r="G91" s="195" t="s">
        <v>141</v>
      </c>
      <c r="H91" s="196">
        <v>5.8650000000000002</v>
      </c>
      <c r="I91" s="197"/>
      <c r="J91" s="198">
        <f>ROUND(I91*H91,0)</f>
        <v>0</v>
      </c>
      <c r="K91" s="194" t="s">
        <v>142</v>
      </c>
      <c r="L91" s="60"/>
      <c r="M91" s="199" t="s">
        <v>23</v>
      </c>
      <c r="N91" s="200" t="s">
        <v>50</v>
      </c>
      <c r="O91" s="41"/>
      <c r="P91" s="201">
        <f>O91*H91</f>
        <v>0</v>
      </c>
      <c r="Q91" s="201">
        <v>9.3999999999999997E-4</v>
      </c>
      <c r="R91" s="201">
        <f>Q91*H91</f>
        <v>5.5130999999999999E-3</v>
      </c>
      <c r="S91" s="201">
        <v>0</v>
      </c>
      <c r="T91" s="202">
        <f>S91*H91</f>
        <v>0</v>
      </c>
      <c r="AR91" s="23" t="s">
        <v>135</v>
      </c>
      <c r="AT91" s="23" t="s">
        <v>131</v>
      </c>
      <c r="AU91" s="23" t="s">
        <v>136</v>
      </c>
      <c r="AY91" s="23" t="s">
        <v>128</v>
      </c>
      <c r="BE91" s="203">
        <f>IF(N91="základní",J91,0)</f>
        <v>0</v>
      </c>
      <c r="BF91" s="203">
        <f>IF(N91="snížená",J91,0)</f>
        <v>0</v>
      </c>
      <c r="BG91" s="203">
        <f>IF(N91="zákl. přenesená",J91,0)</f>
        <v>0</v>
      </c>
      <c r="BH91" s="203">
        <f>IF(N91="sníž. přenesená",J91,0)</f>
        <v>0</v>
      </c>
      <c r="BI91" s="203">
        <f>IF(N91="nulová",J91,0)</f>
        <v>0</v>
      </c>
      <c r="BJ91" s="23" t="s">
        <v>137</v>
      </c>
      <c r="BK91" s="203">
        <f>ROUND(I91*H91,0)</f>
        <v>0</v>
      </c>
      <c r="BL91" s="23" t="s">
        <v>135</v>
      </c>
      <c r="BM91" s="23" t="s">
        <v>453</v>
      </c>
    </row>
    <row r="92" spans="2:65" s="1" customFormat="1" ht="27">
      <c r="B92" s="40"/>
      <c r="C92" s="62"/>
      <c r="D92" s="204" t="s">
        <v>144</v>
      </c>
      <c r="E92" s="62"/>
      <c r="F92" s="205" t="s">
        <v>145</v>
      </c>
      <c r="G92" s="62"/>
      <c r="H92" s="62"/>
      <c r="I92" s="162"/>
      <c r="J92" s="62"/>
      <c r="K92" s="62"/>
      <c r="L92" s="60"/>
      <c r="M92" s="206"/>
      <c r="N92" s="41"/>
      <c r="O92" s="41"/>
      <c r="P92" s="41"/>
      <c r="Q92" s="41"/>
      <c r="R92" s="41"/>
      <c r="S92" s="41"/>
      <c r="T92" s="77"/>
      <c r="AT92" s="23" t="s">
        <v>144</v>
      </c>
      <c r="AU92" s="23" t="s">
        <v>136</v>
      </c>
    </row>
    <row r="93" spans="2:65" s="11" customFormat="1">
      <c r="B93" s="207"/>
      <c r="C93" s="208"/>
      <c r="D93" s="209" t="s">
        <v>146</v>
      </c>
      <c r="E93" s="210" t="s">
        <v>23</v>
      </c>
      <c r="F93" s="211" t="s">
        <v>454</v>
      </c>
      <c r="G93" s="208"/>
      <c r="H93" s="212">
        <v>5.8650000000000002</v>
      </c>
      <c r="I93" s="213"/>
      <c r="J93" s="208"/>
      <c r="K93" s="208"/>
      <c r="L93" s="214"/>
      <c r="M93" s="215"/>
      <c r="N93" s="216"/>
      <c r="O93" s="216"/>
      <c r="P93" s="216"/>
      <c r="Q93" s="216"/>
      <c r="R93" s="216"/>
      <c r="S93" s="216"/>
      <c r="T93" s="217"/>
      <c r="AT93" s="218" t="s">
        <v>146</v>
      </c>
      <c r="AU93" s="218" t="s">
        <v>136</v>
      </c>
      <c r="AV93" s="11" t="s">
        <v>136</v>
      </c>
      <c r="AW93" s="11" t="s">
        <v>38</v>
      </c>
      <c r="AX93" s="11" t="s">
        <v>10</v>
      </c>
      <c r="AY93" s="218" t="s">
        <v>128</v>
      </c>
    </row>
    <row r="94" spans="2:65" s="1" customFormat="1" ht="31.5" customHeight="1">
      <c r="B94" s="40"/>
      <c r="C94" s="192" t="s">
        <v>135</v>
      </c>
      <c r="D94" s="192" t="s">
        <v>131</v>
      </c>
      <c r="E94" s="193" t="s">
        <v>149</v>
      </c>
      <c r="F94" s="194" t="s">
        <v>150</v>
      </c>
      <c r="G94" s="195" t="s">
        <v>141</v>
      </c>
      <c r="H94" s="196">
        <v>159.703</v>
      </c>
      <c r="I94" s="197"/>
      <c r="J94" s="198">
        <f>ROUND(I94*H94,0)</f>
        <v>0</v>
      </c>
      <c r="K94" s="194" t="s">
        <v>142</v>
      </c>
      <c r="L94" s="60"/>
      <c r="M94" s="199" t="s">
        <v>23</v>
      </c>
      <c r="N94" s="200" t="s">
        <v>50</v>
      </c>
      <c r="O94" s="41"/>
      <c r="P94" s="201">
        <f>O94*H94</f>
        <v>0</v>
      </c>
      <c r="Q94" s="201">
        <v>3.0000000000000001E-3</v>
      </c>
      <c r="R94" s="201">
        <f>Q94*H94</f>
        <v>0.47910900000000001</v>
      </c>
      <c r="S94" s="201">
        <v>0</v>
      </c>
      <c r="T94" s="202">
        <f>S94*H94</f>
        <v>0</v>
      </c>
      <c r="AR94" s="23" t="s">
        <v>135</v>
      </c>
      <c r="AT94" s="23" t="s">
        <v>131</v>
      </c>
      <c r="AU94" s="23" t="s">
        <v>136</v>
      </c>
      <c r="AY94" s="23" t="s">
        <v>128</v>
      </c>
      <c r="BE94" s="203">
        <f>IF(N94="základní",J94,0)</f>
        <v>0</v>
      </c>
      <c r="BF94" s="203">
        <f>IF(N94="snížená",J94,0)</f>
        <v>0</v>
      </c>
      <c r="BG94" s="203">
        <f>IF(N94="zákl. přenesená",J94,0)</f>
        <v>0</v>
      </c>
      <c r="BH94" s="203">
        <f>IF(N94="sníž. přenesená",J94,0)</f>
        <v>0</v>
      </c>
      <c r="BI94" s="203">
        <f>IF(N94="nulová",J94,0)</f>
        <v>0</v>
      </c>
      <c r="BJ94" s="23" t="s">
        <v>137</v>
      </c>
      <c r="BK94" s="203">
        <f>ROUND(I94*H94,0)</f>
        <v>0</v>
      </c>
      <c r="BL94" s="23" t="s">
        <v>135</v>
      </c>
      <c r="BM94" s="23" t="s">
        <v>455</v>
      </c>
    </row>
    <row r="95" spans="2:65" s="11" customFormat="1">
      <c r="B95" s="207"/>
      <c r="C95" s="208"/>
      <c r="D95" s="209" t="s">
        <v>146</v>
      </c>
      <c r="E95" s="210" t="s">
        <v>23</v>
      </c>
      <c r="F95" s="211" t="s">
        <v>456</v>
      </c>
      <c r="G95" s="208"/>
      <c r="H95" s="212">
        <v>159.703</v>
      </c>
      <c r="I95" s="213"/>
      <c r="J95" s="208"/>
      <c r="K95" s="208"/>
      <c r="L95" s="214"/>
      <c r="M95" s="215"/>
      <c r="N95" s="216"/>
      <c r="O95" s="216"/>
      <c r="P95" s="216"/>
      <c r="Q95" s="216"/>
      <c r="R95" s="216"/>
      <c r="S95" s="216"/>
      <c r="T95" s="217"/>
      <c r="AT95" s="218" t="s">
        <v>146</v>
      </c>
      <c r="AU95" s="218" t="s">
        <v>136</v>
      </c>
      <c r="AV95" s="11" t="s">
        <v>136</v>
      </c>
      <c r="AW95" s="11" t="s">
        <v>38</v>
      </c>
      <c r="AX95" s="11" t="s">
        <v>10</v>
      </c>
      <c r="AY95" s="218" t="s">
        <v>128</v>
      </c>
    </row>
    <row r="96" spans="2:65" s="1" customFormat="1" ht="44.25" customHeight="1">
      <c r="B96" s="40"/>
      <c r="C96" s="192" t="s">
        <v>137</v>
      </c>
      <c r="D96" s="192" t="s">
        <v>131</v>
      </c>
      <c r="E96" s="193" t="s">
        <v>457</v>
      </c>
      <c r="F96" s="194" t="s">
        <v>458</v>
      </c>
      <c r="G96" s="195" t="s">
        <v>141</v>
      </c>
      <c r="H96" s="196">
        <v>5.8650000000000002</v>
      </c>
      <c r="I96" s="197"/>
      <c r="J96" s="198">
        <f>ROUND(I96*H96,0)</f>
        <v>0</v>
      </c>
      <c r="K96" s="194" t="s">
        <v>142</v>
      </c>
      <c r="L96" s="60"/>
      <c r="M96" s="199" t="s">
        <v>23</v>
      </c>
      <c r="N96" s="200" t="s">
        <v>50</v>
      </c>
      <c r="O96" s="41"/>
      <c r="P96" s="201">
        <f>O96*H96</f>
        <v>0</v>
      </c>
      <c r="Q96" s="201">
        <v>1.8380000000000001E-2</v>
      </c>
      <c r="R96" s="201">
        <f>Q96*H96</f>
        <v>0.10779870000000001</v>
      </c>
      <c r="S96" s="201">
        <v>0</v>
      </c>
      <c r="T96" s="202">
        <f>S96*H96</f>
        <v>0</v>
      </c>
      <c r="AR96" s="23" t="s">
        <v>135</v>
      </c>
      <c r="AT96" s="23" t="s">
        <v>131</v>
      </c>
      <c r="AU96" s="23" t="s">
        <v>136</v>
      </c>
      <c r="AY96" s="23" t="s">
        <v>128</v>
      </c>
      <c r="BE96" s="203">
        <f>IF(N96="základní",J96,0)</f>
        <v>0</v>
      </c>
      <c r="BF96" s="203">
        <f>IF(N96="snížená",J96,0)</f>
        <v>0</v>
      </c>
      <c r="BG96" s="203">
        <f>IF(N96="zákl. přenesená",J96,0)</f>
        <v>0</v>
      </c>
      <c r="BH96" s="203">
        <f>IF(N96="sníž. přenesená",J96,0)</f>
        <v>0</v>
      </c>
      <c r="BI96" s="203">
        <f>IF(N96="nulová",J96,0)</f>
        <v>0</v>
      </c>
      <c r="BJ96" s="23" t="s">
        <v>137</v>
      </c>
      <c r="BK96" s="203">
        <f>ROUND(I96*H96,0)</f>
        <v>0</v>
      </c>
      <c r="BL96" s="23" t="s">
        <v>135</v>
      </c>
      <c r="BM96" s="23" t="s">
        <v>459</v>
      </c>
    </row>
    <row r="97" spans="2:65" s="1" customFormat="1" ht="67.5">
      <c r="B97" s="40"/>
      <c r="C97" s="62"/>
      <c r="D97" s="204" t="s">
        <v>144</v>
      </c>
      <c r="E97" s="62"/>
      <c r="F97" s="205" t="s">
        <v>460</v>
      </c>
      <c r="G97" s="62"/>
      <c r="H97" s="62"/>
      <c r="I97" s="162"/>
      <c r="J97" s="62"/>
      <c r="K97" s="62"/>
      <c r="L97" s="60"/>
      <c r="M97" s="206"/>
      <c r="N97" s="41"/>
      <c r="O97" s="41"/>
      <c r="P97" s="41"/>
      <c r="Q97" s="41"/>
      <c r="R97" s="41"/>
      <c r="S97" s="41"/>
      <c r="T97" s="77"/>
      <c r="AT97" s="23" t="s">
        <v>144</v>
      </c>
      <c r="AU97" s="23" t="s">
        <v>136</v>
      </c>
    </row>
    <row r="98" spans="2:65" s="11" customFormat="1">
      <c r="B98" s="207"/>
      <c r="C98" s="208"/>
      <c r="D98" s="209" t="s">
        <v>146</v>
      </c>
      <c r="E98" s="210" t="s">
        <v>23</v>
      </c>
      <c r="F98" s="211" t="s">
        <v>454</v>
      </c>
      <c r="G98" s="208"/>
      <c r="H98" s="212">
        <v>5.8650000000000002</v>
      </c>
      <c r="I98" s="213"/>
      <c r="J98" s="208"/>
      <c r="K98" s="208"/>
      <c r="L98" s="214"/>
      <c r="M98" s="215"/>
      <c r="N98" s="216"/>
      <c r="O98" s="216"/>
      <c r="P98" s="216"/>
      <c r="Q98" s="216"/>
      <c r="R98" s="216"/>
      <c r="S98" s="216"/>
      <c r="T98" s="217"/>
      <c r="AT98" s="218" t="s">
        <v>146</v>
      </c>
      <c r="AU98" s="218" t="s">
        <v>136</v>
      </c>
      <c r="AV98" s="11" t="s">
        <v>136</v>
      </c>
      <c r="AW98" s="11" t="s">
        <v>38</v>
      </c>
      <c r="AX98" s="11" t="s">
        <v>10</v>
      </c>
      <c r="AY98" s="218" t="s">
        <v>128</v>
      </c>
    </row>
    <row r="99" spans="2:65" s="1" customFormat="1" ht="31.5" customHeight="1">
      <c r="B99" s="40"/>
      <c r="C99" s="192" t="s">
        <v>129</v>
      </c>
      <c r="D99" s="192" t="s">
        <v>131</v>
      </c>
      <c r="E99" s="193" t="s">
        <v>153</v>
      </c>
      <c r="F99" s="194" t="s">
        <v>154</v>
      </c>
      <c r="G99" s="195" t="s">
        <v>141</v>
      </c>
      <c r="H99" s="196">
        <v>102.562</v>
      </c>
      <c r="I99" s="197"/>
      <c r="J99" s="198">
        <f>ROUND(I99*H99,0)</f>
        <v>0</v>
      </c>
      <c r="K99" s="194" t="s">
        <v>142</v>
      </c>
      <c r="L99" s="60"/>
      <c r="M99" s="199" t="s">
        <v>23</v>
      </c>
      <c r="N99" s="200" t="s">
        <v>50</v>
      </c>
      <c r="O99" s="41"/>
      <c r="P99" s="201">
        <f>O99*H99</f>
        <v>0</v>
      </c>
      <c r="Q99" s="201">
        <v>5.7000000000000002E-3</v>
      </c>
      <c r="R99" s="201">
        <f>Q99*H99</f>
        <v>0.5846034</v>
      </c>
      <c r="S99" s="201">
        <v>0</v>
      </c>
      <c r="T99" s="202">
        <f>S99*H99</f>
        <v>0</v>
      </c>
      <c r="AR99" s="23" t="s">
        <v>135</v>
      </c>
      <c r="AT99" s="23" t="s">
        <v>131</v>
      </c>
      <c r="AU99" s="23" t="s">
        <v>136</v>
      </c>
      <c r="AY99" s="23" t="s">
        <v>128</v>
      </c>
      <c r="BE99" s="203">
        <f>IF(N99="základní",J99,0)</f>
        <v>0</v>
      </c>
      <c r="BF99" s="203">
        <f>IF(N99="snížená",J99,0)</f>
        <v>0</v>
      </c>
      <c r="BG99" s="203">
        <f>IF(N99="zákl. přenesená",J99,0)</f>
        <v>0</v>
      </c>
      <c r="BH99" s="203">
        <f>IF(N99="sníž. přenesená",J99,0)</f>
        <v>0</v>
      </c>
      <c r="BI99" s="203">
        <f>IF(N99="nulová",J99,0)</f>
        <v>0</v>
      </c>
      <c r="BJ99" s="23" t="s">
        <v>137</v>
      </c>
      <c r="BK99" s="203">
        <f>ROUND(I99*H99,0)</f>
        <v>0</v>
      </c>
      <c r="BL99" s="23" t="s">
        <v>135</v>
      </c>
      <c r="BM99" s="23" t="s">
        <v>461</v>
      </c>
    </row>
    <row r="100" spans="2:65" s="1" customFormat="1" ht="40.5">
      <c r="B100" s="40"/>
      <c r="C100" s="62"/>
      <c r="D100" s="204" t="s">
        <v>144</v>
      </c>
      <c r="E100" s="62"/>
      <c r="F100" s="205" t="s">
        <v>156</v>
      </c>
      <c r="G100" s="62"/>
      <c r="H100" s="62"/>
      <c r="I100" s="162"/>
      <c r="J100" s="62"/>
      <c r="K100" s="62"/>
      <c r="L100" s="60"/>
      <c r="M100" s="206"/>
      <c r="N100" s="41"/>
      <c r="O100" s="41"/>
      <c r="P100" s="41"/>
      <c r="Q100" s="41"/>
      <c r="R100" s="41"/>
      <c r="S100" s="41"/>
      <c r="T100" s="77"/>
      <c r="AT100" s="23" t="s">
        <v>144</v>
      </c>
      <c r="AU100" s="23" t="s">
        <v>136</v>
      </c>
    </row>
    <row r="101" spans="2:65" s="11" customFormat="1">
      <c r="B101" s="207"/>
      <c r="C101" s="208"/>
      <c r="D101" s="204" t="s">
        <v>146</v>
      </c>
      <c r="E101" s="219" t="s">
        <v>23</v>
      </c>
      <c r="F101" s="220" t="s">
        <v>462</v>
      </c>
      <c r="G101" s="208"/>
      <c r="H101" s="221">
        <v>38.25</v>
      </c>
      <c r="I101" s="213"/>
      <c r="J101" s="208"/>
      <c r="K101" s="208"/>
      <c r="L101" s="214"/>
      <c r="M101" s="215"/>
      <c r="N101" s="216"/>
      <c r="O101" s="216"/>
      <c r="P101" s="216"/>
      <c r="Q101" s="216"/>
      <c r="R101" s="216"/>
      <c r="S101" s="216"/>
      <c r="T101" s="217"/>
      <c r="AT101" s="218" t="s">
        <v>146</v>
      </c>
      <c r="AU101" s="218" t="s">
        <v>136</v>
      </c>
      <c r="AV101" s="11" t="s">
        <v>136</v>
      </c>
      <c r="AW101" s="11" t="s">
        <v>38</v>
      </c>
      <c r="AX101" s="11" t="s">
        <v>76</v>
      </c>
      <c r="AY101" s="218" t="s">
        <v>128</v>
      </c>
    </row>
    <row r="102" spans="2:65" s="11" customFormat="1">
      <c r="B102" s="207"/>
      <c r="C102" s="208"/>
      <c r="D102" s="204" t="s">
        <v>146</v>
      </c>
      <c r="E102" s="219" t="s">
        <v>23</v>
      </c>
      <c r="F102" s="220" t="s">
        <v>463</v>
      </c>
      <c r="G102" s="208"/>
      <c r="H102" s="221">
        <v>24.3</v>
      </c>
      <c r="I102" s="213"/>
      <c r="J102" s="208"/>
      <c r="K102" s="208"/>
      <c r="L102" s="214"/>
      <c r="M102" s="215"/>
      <c r="N102" s="216"/>
      <c r="O102" s="216"/>
      <c r="P102" s="216"/>
      <c r="Q102" s="216"/>
      <c r="R102" s="216"/>
      <c r="S102" s="216"/>
      <c r="T102" s="217"/>
      <c r="AT102" s="218" t="s">
        <v>146</v>
      </c>
      <c r="AU102" s="218" t="s">
        <v>136</v>
      </c>
      <c r="AV102" s="11" t="s">
        <v>136</v>
      </c>
      <c r="AW102" s="11" t="s">
        <v>38</v>
      </c>
      <c r="AX102" s="11" t="s">
        <v>76</v>
      </c>
      <c r="AY102" s="218" t="s">
        <v>128</v>
      </c>
    </row>
    <row r="103" spans="2:65" s="11" customFormat="1">
      <c r="B103" s="207"/>
      <c r="C103" s="208"/>
      <c r="D103" s="204" t="s">
        <v>146</v>
      </c>
      <c r="E103" s="219" t="s">
        <v>23</v>
      </c>
      <c r="F103" s="220" t="s">
        <v>464</v>
      </c>
      <c r="G103" s="208"/>
      <c r="H103" s="221">
        <v>9.66</v>
      </c>
      <c r="I103" s="213"/>
      <c r="J103" s="208"/>
      <c r="K103" s="208"/>
      <c r="L103" s="214"/>
      <c r="M103" s="215"/>
      <c r="N103" s="216"/>
      <c r="O103" s="216"/>
      <c r="P103" s="216"/>
      <c r="Q103" s="216"/>
      <c r="R103" s="216"/>
      <c r="S103" s="216"/>
      <c r="T103" s="217"/>
      <c r="AT103" s="218" t="s">
        <v>146</v>
      </c>
      <c r="AU103" s="218" t="s">
        <v>136</v>
      </c>
      <c r="AV103" s="11" t="s">
        <v>136</v>
      </c>
      <c r="AW103" s="11" t="s">
        <v>38</v>
      </c>
      <c r="AX103" s="11" t="s">
        <v>76</v>
      </c>
      <c r="AY103" s="218" t="s">
        <v>128</v>
      </c>
    </row>
    <row r="104" spans="2:65" s="11" customFormat="1">
      <c r="B104" s="207"/>
      <c r="C104" s="208"/>
      <c r="D104" s="204" t="s">
        <v>146</v>
      </c>
      <c r="E104" s="219" t="s">
        <v>23</v>
      </c>
      <c r="F104" s="220" t="s">
        <v>465</v>
      </c>
      <c r="G104" s="208"/>
      <c r="H104" s="221">
        <v>45.5</v>
      </c>
      <c r="I104" s="213"/>
      <c r="J104" s="208"/>
      <c r="K104" s="208"/>
      <c r="L104" s="214"/>
      <c r="M104" s="215"/>
      <c r="N104" s="216"/>
      <c r="O104" s="216"/>
      <c r="P104" s="216"/>
      <c r="Q104" s="216"/>
      <c r="R104" s="216"/>
      <c r="S104" s="216"/>
      <c r="T104" s="217"/>
      <c r="AT104" s="218" t="s">
        <v>146</v>
      </c>
      <c r="AU104" s="218" t="s">
        <v>136</v>
      </c>
      <c r="AV104" s="11" t="s">
        <v>136</v>
      </c>
      <c r="AW104" s="11" t="s">
        <v>38</v>
      </c>
      <c r="AX104" s="11" t="s">
        <v>76</v>
      </c>
      <c r="AY104" s="218" t="s">
        <v>128</v>
      </c>
    </row>
    <row r="105" spans="2:65" s="11" customFormat="1">
      <c r="B105" s="207"/>
      <c r="C105" s="208"/>
      <c r="D105" s="204" t="s">
        <v>146</v>
      </c>
      <c r="E105" s="219" t="s">
        <v>23</v>
      </c>
      <c r="F105" s="220" t="s">
        <v>466</v>
      </c>
      <c r="G105" s="208"/>
      <c r="H105" s="221">
        <v>-15.148</v>
      </c>
      <c r="I105" s="213"/>
      <c r="J105" s="208"/>
      <c r="K105" s="208"/>
      <c r="L105" s="214"/>
      <c r="M105" s="215"/>
      <c r="N105" s="216"/>
      <c r="O105" s="216"/>
      <c r="P105" s="216"/>
      <c r="Q105" s="216"/>
      <c r="R105" s="216"/>
      <c r="S105" s="216"/>
      <c r="T105" s="217"/>
      <c r="AT105" s="218" t="s">
        <v>146</v>
      </c>
      <c r="AU105" s="218" t="s">
        <v>136</v>
      </c>
      <c r="AV105" s="11" t="s">
        <v>136</v>
      </c>
      <c r="AW105" s="11" t="s">
        <v>38</v>
      </c>
      <c r="AX105" s="11" t="s">
        <v>76</v>
      </c>
      <c r="AY105" s="218" t="s">
        <v>128</v>
      </c>
    </row>
    <row r="106" spans="2:65" s="13" customFormat="1">
      <c r="B106" s="237"/>
      <c r="C106" s="238"/>
      <c r="D106" s="209" t="s">
        <v>146</v>
      </c>
      <c r="E106" s="261" t="s">
        <v>23</v>
      </c>
      <c r="F106" s="262" t="s">
        <v>273</v>
      </c>
      <c r="G106" s="238"/>
      <c r="H106" s="263">
        <v>102.562</v>
      </c>
      <c r="I106" s="242"/>
      <c r="J106" s="238"/>
      <c r="K106" s="238"/>
      <c r="L106" s="243"/>
      <c r="M106" s="244"/>
      <c r="N106" s="245"/>
      <c r="O106" s="245"/>
      <c r="P106" s="245"/>
      <c r="Q106" s="245"/>
      <c r="R106" s="245"/>
      <c r="S106" s="245"/>
      <c r="T106" s="246"/>
      <c r="AT106" s="247" t="s">
        <v>146</v>
      </c>
      <c r="AU106" s="247" t="s">
        <v>136</v>
      </c>
      <c r="AV106" s="13" t="s">
        <v>148</v>
      </c>
      <c r="AW106" s="13" t="s">
        <v>38</v>
      </c>
      <c r="AX106" s="13" t="s">
        <v>10</v>
      </c>
      <c r="AY106" s="247" t="s">
        <v>128</v>
      </c>
    </row>
    <row r="107" spans="2:65" s="1" customFormat="1" ht="31.5" customHeight="1">
      <c r="B107" s="40"/>
      <c r="C107" s="192" t="s">
        <v>170</v>
      </c>
      <c r="D107" s="192" t="s">
        <v>131</v>
      </c>
      <c r="E107" s="193" t="s">
        <v>158</v>
      </c>
      <c r="F107" s="194" t="s">
        <v>159</v>
      </c>
      <c r="G107" s="195" t="s">
        <v>141</v>
      </c>
      <c r="H107" s="196">
        <v>144.55500000000001</v>
      </c>
      <c r="I107" s="197"/>
      <c r="J107" s="198">
        <f>ROUND(I107*H107,0)</f>
        <v>0</v>
      </c>
      <c r="K107" s="194" t="s">
        <v>142</v>
      </c>
      <c r="L107" s="60"/>
      <c r="M107" s="199" t="s">
        <v>23</v>
      </c>
      <c r="N107" s="200" t="s">
        <v>50</v>
      </c>
      <c r="O107" s="41"/>
      <c r="P107" s="201">
        <f>O107*H107</f>
        <v>0</v>
      </c>
      <c r="Q107" s="201">
        <v>4.8900000000000002E-3</v>
      </c>
      <c r="R107" s="201">
        <f>Q107*H107</f>
        <v>0.70687395000000008</v>
      </c>
      <c r="S107" s="201">
        <v>0</v>
      </c>
      <c r="T107" s="202">
        <f>S107*H107</f>
        <v>0</v>
      </c>
      <c r="AR107" s="23" t="s">
        <v>135</v>
      </c>
      <c r="AT107" s="23" t="s">
        <v>131</v>
      </c>
      <c r="AU107" s="23" t="s">
        <v>136</v>
      </c>
      <c r="AY107" s="23" t="s">
        <v>128</v>
      </c>
      <c r="BE107" s="203">
        <f>IF(N107="základní",J107,0)</f>
        <v>0</v>
      </c>
      <c r="BF107" s="203">
        <f>IF(N107="snížená",J107,0)</f>
        <v>0</v>
      </c>
      <c r="BG107" s="203">
        <f>IF(N107="zákl. přenesená",J107,0)</f>
        <v>0</v>
      </c>
      <c r="BH107" s="203">
        <f>IF(N107="sníž. přenesená",J107,0)</f>
        <v>0</v>
      </c>
      <c r="BI107" s="203">
        <f>IF(N107="nulová",J107,0)</f>
        <v>0</v>
      </c>
      <c r="BJ107" s="23" t="s">
        <v>137</v>
      </c>
      <c r="BK107" s="203">
        <f>ROUND(I107*H107,0)</f>
        <v>0</v>
      </c>
      <c r="BL107" s="23" t="s">
        <v>135</v>
      </c>
      <c r="BM107" s="23" t="s">
        <v>467</v>
      </c>
    </row>
    <row r="108" spans="2:65" s="1" customFormat="1" ht="27">
      <c r="B108" s="40"/>
      <c r="C108" s="62"/>
      <c r="D108" s="204" t="s">
        <v>144</v>
      </c>
      <c r="E108" s="62"/>
      <c r="F108" s="205" t="s">
        <v>145</v>
      </c>
      <c r="G108" s="62"/>
      <c r="H108" s="62"/>
      <c r="I108" s="162"/>
      <c r="J108" s="62"/>
      <c r="K108" s="62"/>
      <c r="L108" s="60"/>
      <c r="M108" s="206"/>
      <c r="N108" s="41"/>
      <c r="O108" s="41"/>
      <c r="P108" s="41"/>
      <c r="Q108" s="41"/>
      <c r="R108" s="41"/>
      <c r="S108" s="41"/>
      <c r="T108" s="77"/>
      <c r="AT108" s="23" t="s">
        <v>144</v>
      </c>
      <c r="AU108" s="23" t="s">
        <v>136</v>
      </c>
    </row>
    <row r="109" spans="2:65" s="11" customFormat="1">
      <c r="B109" s="207"/>
      <c r="C109" s="208"/>
      <c r="D109" s="204" t="s">
        <v>146</v>
      </c>
      <c r="E109" s="219" t="s">
        <v>23</v>
      </c>
      <c r="F109" s="220" t="s">
        <v>468</v>
      </c>
      <c r="G109" s="208"/>
      <c r="H109" s="221">
        <v>26.98</v>
      </c>
      <c r="I109" s="213"/>
      <c r="J109" s="208"/>
      <c r="K109" s="208"/>
      <c r="L109" s="214"/>
      <c r="M109" s="215"/>
      <c r="N109" s="216"/>
      <c r="O109" s="216"/>
      <c r="P109" s="216"/>
      <c r="Q109" s="216"/>
      <c r="R109" s="216"/>
      <c r="S109" s="216"/>
      <c r="T109" s="217"/>
      <c r="AT109" s="218" t="s">
        <v>146</v>
      </c>
      <c r="AU109" s="218" t="s">
        <v>136</v>
      </c>
      <c r="AV109" s="11" t="s">
        <v>136</v>
      </c>
      <c r="AW109" s="11" t="s">
        <v>38</v>
      </c>
      <c r="AX109" s="11" t="s">
        <v>76</v>
      </c>
      <c r="AY109" s="218" t="s">
        <v>128</v>
      </c>
    </row>
    <row r="110" spans="2:65" s="11" customFormat="1">
      <c r="B110" s="207"/>
      <c r="C110" s="208"/>
      <c r="D110" s="204" t="s">
        <v>146</v>
      </c>
      <c r="E110" s="219" t="s">
        <v>23</v>
      </c>
      <c r="F110" s="220" t="s">
        <v>469</v>
      </c>
      <c r="G110" s="208"/>
      <c r="H110" s="221">
        <v>28.88</v>
      </c>
      <c r="I110" s="213"/>
      <c r="J110" s="208"/>
      <c r="K110" s="208"/>
      <c r="L110" s="214"/>
      <c r="M110" s="215"/>
      <c r="N110" s="216"/>
      <c r="O110" s="216"/>
      <c r="P110" s="216"/>
      <c r="Q110" s="216"/>
      <c r="R110" s="216"/>
      <c r="S110" s="216"/>
      <c r="T110" s="217"/>
      <c r="AT110" s="218" t="s">
        <v>146</v>
      </c>
      <c r="AU110" s="218" t="s">
        <v>136</v>
      </c>
      <c r="AV110" s="11" t="s">
        <v>136</v>
      </c>
      <c r="AW110" s="11" t="s">
        <v>38</v>
      </c>
      <c r="AX110" s="11" t="s">
        <v>76</v>
      </c>
      <c r="AY110" s="218" t="s">
        <v>128</v>
      </c>
    </row>
    <row r="111" spans="2:65" s="11" customFormat="1">
      <c r="B111" s="207"/>
      <c r="C111" s="208"/>
      <c r="D111" s="204" t="s">
        <v>146</v>
      </c>
      <c r="E111" s="219" t="s">
        <v>23</v>
      </c>
      <c r="F111" s="220" t="s">
        <v>470</v>
      </c>
      <c r="G111" s="208"/>
      <c r="H111" s="221">
        <v>27.36</v>
      </c>
      <c r="I111" s="213"/>
      <c r="J111" s="208"/>
      <c r="K111" s="208"/>
      <c r="L111" s="214"/>
      <c r="M111" s="215"/>
      <c r="N111" s="216"/>
      <c r="O111" s="216"/>
      <c r="P111" s="216"/>
      <c r="Q111" s="216"/>
      <c r="R111" s="216"/>
      <c r="S111" s="216"/>
      <c r="T111" s="217"/>
      <c r="AT111" s="218" t="s">
        <v>146</v>
      </c>
      <c r="AU111" s="218" t="s">
        <v>136</v>
      </c>
      <c r="AV111" s="11" t="s">
        <v>136</v>
      </c>
      <c r="AW111" s="11" t="s">
        <v>38</v>
      </c>
      <c r="AX111" s="11" t="s">
        <v>76</v>
      </c>
      <c r="AY111" s="218" t="s">
        <v>128</v>
      </c>
    </row>
    <row r="112" spans="2:65" s="11" customFormat="1">
      <c r="B112" s="207"/>
      <c r="C112" s="208"/>
      <c r="D112" s="204" t="s">
        <v>146</v>
      </c>
      <c r="E112" s="219" t="s">
        <v>23</v>
      </c>
      <c r="F112" s="220" t="s">
        <v>471</v>
      </c>
      <c r="G112" s="208"/>
      <c r="H112" s="221">
        <v>23.01</v>
      </c>
      <c r="I112" s="213"/>
      <c r="J112" s="208"/>
      <c r="K112" s="208"/>
      <c r="L112" s="214"/>
      <c r="M112" s="215"/>
      <c r="N112" s="216"/>
      <c r="O112" s="216"/>
      <c r="P112" s="216"/>
      <c r="Q112" s="216"/>
      <c r="R112" s="216"/>
      <c r="S112" s="216"/>
      <c r="T112" s="217"/>
      <c r="AT112" s="218" t="s">
        <v>146</v>
      </c>
      <c r="AU112" s="218" t="s">
        <v>136</v>
      </c>
      <c r="AV112" s="11" t="s">
        <v>136</v>
      </c>
      <c r="AW112" s="11" t="s">
        <v>38</v>
      </c>
      <c r="AX112" s="11" t="s">
        <v>76</v>
      </c>
      <c r="AY112" s="218" t="s">
        <v>128</v>
      </c>
    </row>
    <row r="113" spans="2:65" s="11" customFormat="1">
      <c r="B113" s="207"/>
      <c r="C113" s="208"/>
      <c r="D113" s="204" t="s">
        <v>146</v>
      </c>
      <c r="E113" s="219" t="s">
        <v>23</v>
      </c>
      <c r="F113" s="220" t="s">
        <v>472</v>
      </c>
      <c r="G113" s="208"/>
      <c r="H113" s="221">
        <v>38.325000000000003</v>
      </c>
      <c r="I113" s="213"/>
      <c r="J113" s="208"/>
      <c r="K113" s="208"/>
      <c r="L113" s="214"/>
      <c r="M113" s="215"/>
      <c r="N113" s="216"/>
      <c r="O113" s="216"/>
      <c r="P113" s="216"/>
      <c r="Q113" s="216"/>
      <c r="R113" s="216"/>
      <c r="S113" s="216"/>
      <c r="T113" s="217"/>
      <c r="AT113" s="218" t="s">
        <v>146</v>
      </c>
      <c r="AU113" s="218" t="s">
        <v>136</v>
      </c>
      <c r="AV113" s="11" t="s">
        <v>136</v>
      </c>
      <c r="AW113" s="11" t="s">
        <v>38</v>
      </c>
      <c r="AX113" s="11" t="s">
        <v>76</v>
      </c>
      <c r="AY113" s="218" t="s">
        <v>128</v>
      </c>
    </row>
    <row r="114" spans="2:65" s="12" customFormat="1">
      <c r="B114" s="222"/>
      <c r="C114" s="223"/>
      <c r="D114" s="209" t="s">
        <v>146</v>
      </c>
      <c r="E114" s="224" t="s">
        <v>23</v>
      </c>
      <c r="F114" s="225" t="s">
        <v>179</v>
      </c>
      <c r="G114" s="223"/>
      <c r="H114" s="226">
        <v>144.55500000000001</v>
      </c>
      <c r="I114" s="227"/>
      <c r="J114" s="223"/>
      <c r="K114" s="223"/>
      <c r="L114" s="228"/>
      <c r="M114" s="229"/>
      <c r="N114" s="230"/>
      <c r="O114" s="230"/>
      <c r="P114" s="230"/>
      <c r="Q114" s="230"/>
      <c r="R114" s="230"/>
      <c r="S114" s="230"/>
      <c r="T114" s="231"/>
      <c r="AT114" s="232" t="s">
        <v>146</v>
      </c>
      <c r="AU114" s="232" t="s">
        <v>136</v>
      </c>
      <c r="AV114" s="12" t="s">
        <v>135</v>
      </c>
      <c r="AW114" s="12" t="s">
        <v>38</v>
      </c>
      <c r="AX114" s="12" t="s">
        <v>10</v>
      </c>
      <c r="AY114" s="232" t="s">
        <v>128</v>
      </c>
    </row>
    <row r="115" spans="2:65" s="1" customFormat="1" ht="31.5" customHeight="1">
      <c r="B115" s="40"/>
      <c r="C115" s="192" t="s">
        <v>180</v>
      </c>
      <c r="D115" s="192" t="s">
        <v>131</v>
      </c>
      <c r="E115" s="193" t="s">
        <v>166</v>
      </c>
      <c r="F115" s="194" t="s">
        <v>167</v>
      </c>
      <c r="G115" s="195" t="s">
        <v>141</v>
      </c>
      <c r="H115" s="196">
        <v>72.265000000000001</v>
      </c>
      <c r="I115" s="197"/>
      <c r="J115" s="198">
        <f>ROUND(I115*H115,0)</f>
        <v>0</v>
      </c>
      <c r="K115" s="194" t="s">
        <v>142</v>
      </c>
      <c r="L115" s="60"/>
      <c r="M115" s="199" t="s">
        <v>23</v>
      </c>
      <c r="N115" s="200" t="s">
        <v>50</v>
      </c>
      <c r="O115" s="41"/>
      <c r="P115" s="201">
        <f>O115*H115</f>
        <v>0</v>
      </c>
      <c r="Q115" s="201">
        <v>5.7000000000000002E-3</v>
      </c>
      <c r="R115" s="201">
        <f>Q115*H115</f>
        <v>0.41191050000000001</v>
      </c>
      <c r="S115" s="201">
        <v>0</v>
      </c>
      <c r="T115" s="202">
        <f>S115*H115</f>
        <v>0</v>
      </c>
      <c r="AR115" s="23" t="s">
        <v>135</v>
      </c>
      <c r="AT115" s="23" t="s">
        <v>131</v>
      </c>
      <c r="AU115" s="23" t="s">
        <v>136</v>
      </c>
      <c r="AY115" s="23" t="s">
        <v>128</v>
      </c>
      <c r="BE115" s="203">
        <f>IF(N115="základní",J115,0)</f>
        <v>0</v>
      </c>
      <c r="BF115" s="203">
        <f>IF(N115="snížená",J115,0)</f>
        <v>0</v>
      </c>
      <c r="BG115" s="203">
        <f>IF(N115="zákl. přenesená",J115,0)</f>
        <v>0</v>
      </c>
      <c r="BH115" s="203">
        <f>IF(N115="sníž. přenesená",J115,0)</f>
        <v>0</v>
      </c>
      <c r="BI115" s="203">
        <f>IF(N115="nulová",J115,0)</f>
        <v>0</v>
      </c>
      <c r="BJ115" s="23" t="s">
        <v>137</v>
      </c>
      <c r="BK115" s="203">
        <f>ROUND(I115*H115,0)</f>
        <v>0</v>
      </c>
      <c r="BL115" s="23" t="s">
        <v>135</v>
      </c>
      <c r="BM115" s="23" t="s">
        <v>473</v>
      </c>
    </row>
    <row r="116" spans="2:65" s="1" customFormat="1" ht="40.5">
      <c r="B116" s="40"/>
      <c r="C116" s="62"/>
      <c r="D116" s="204" t="s">
        <v>144</v>
      </c>
      <c r="E116" s="62"/>
      <c r="F116" s="205" t="s">
        <v>156</v>
      </c>
      <c r="G116" s="62"/>
      <c r="H116" s="62"/>
      <c r="I116" s="162"/>
      <c r="J116" s="62"/>
      <c r="K116" s="62"/>
      <c r="L116" s="60"/>
      <c r="M116" s="206"/>
      <c r="N116" s="41"/>
      <c r="O116" s="41"/>
      <c r="P116" s="41"/>
      <c r="Q116" s="41"/>
      <c r="R116" s="41"/>
      <c r="S116" s="41"/>
      <c r="T116" s="77"/>
      <c r="AT116" s="23" t="s">
        <v>144</v>
      </c>
      <c r="AU116" s="23" t="s">
        <v>136</v>
      </c>
    </row>
    <row r="117" spans="2:65" s="11" customFormat="1">
      <c r="B117" s="207"/>
      <c r="C117" s="208"/>
      <c r="D117" s="204" t="s">
        <v>146</v>
      </c>
      <c r="E117" s="219" t="s">
        <v>23</v>
      </c>
      <c r="F117" s="220" t="s">
        <v>474</v>
      </c>
      <c r="G117" s="208"/>
      <c r="H117" s="221">
        <v>15.39</v>
      </c>
      <c r="I117" s="213"/>
      <c r="J117" s="208"/>
      <c r="K117" s="208"/>
      <c r="L117" s="214"/>
      <c r="M117" s="215"/>
      <c r="N117" s="216"/>
      <c r="O117" s="216"/>
      <c r="P117" s="216"/>
      <c r="Q117" s="216"/>
      <c r="R117" s="216"/>
      <c r="S117" s="216"/>
      <c r="T117" s="217"/>
      <c r="AT117" s="218" t="s">
        <v>146</v>
      </c>
      <c r="AU117" s="218" t="s">
        <v>136</v>
      </c>
      <c r="AV117" s="11" t="s">
        <v>136</v>
      </c>
      <c r="AW117" s="11" t="s">
        <v>38</v>
      </c>
      <c r="AX117" s="11" t="s">
        <v>76</v>
      </c>
      <c r="AY117" s="218" t="s">
        <v>128</v>
      </c>
    </row>
    <row r="118" spans="2:65" s="11" customFormat="1">
      <c r="B118" s="207"/>
      <c r="C118" s="208"/>
      <c r="D118" s="204" t="s">
        <v>146</v>
      </c>
      <c r="E118" s="219" t="s">
        <v>23</v>
      </c>
      <c r="F118" s="220" t="s">
        <v>475</v>
      </c>
      <c r="G118" s="208"/>
      <c r="H118" s="221">
        <v>25.5</v>
      </c>
      <c r="I118" s="213"/>
      <c r="J118" s="208"/>
      <c r="K118" s="208"/>
      <c r="L118" s="214"/>
      <c r="M118" s="215"/>
      <c r="N118" s="216"/>
      <c r="O118" s="216"/>
      <c r="P118" s="216"/>
      <c r="Q118" s="216"/>
      <c r="R118" s="216"/>
      <c r="S118" s="216"/>
      <c r="T118" s="217"/>
      <c r="AT118" s="218" t="s">
        <v>146</v>
      </c>
      <c r="AU118" s="218" t="s">
        <v>136</v>
      </c>
      <c r="AV118" s="11" t="s">
        <v>136</v>
      </c>
      <c r="AW118" s="11" t="s">
        <v>38</v>
      </c>
      <c r="AX118" s="11" t="s">
        <v>76</v>
      </c>
      <c r="AY118" s="218" t="s">
        <v>128</v>
      </c>
    </row>
    <row r="119" spans="2:65" s="11" customFormat="1">
      <c r="B119" s="207"/>
      <c r="C119" s="208"/>
      <c r="D119" s="204" t="s">
        <v>146</v>
      </c>
      <c r="E119" s="219" t="s">
        <v>23</v>
      </c>
      <c r="F119" s="220" t="s">
        <v>476</v>
      </c>
      <c r="G119" s="208"/>
      <c r="H119" s="221">
        <v>215.04</v>
      </c>
      <c r="I119" s="213"/>
      <c r="J119" s="208"/>
      <c r="K119" s="208"/>
      <c r="L119" s="214"/>
      <c r="M119" s="215"/>
      <c r="N119" s="216"/>
      <c r="O119" s="216"/>
      <c r="P119" s="216"/>
      <c r="Q119" s="216"/>
      <c r="R119" s="216"/>
      <c r="S119" s="216"/>
      <c r="T119" s="217"/>
      <c r="AT119" s="218" t="s">
        <v>146</v>
      </c>
      <c r="AU119" s="218" t="s">
        <v>136</v>
      </c>
      <c r="AV119" s="11" t="s">
        <v>136</v>
      </c>
      <c r="AW119" s="11" t="s">
        <v>38</v>
      </c>
      <c r="AX119" s="11" t="s">
        <v>76</v>
      </c>
      <c r="AY119" s="218" t="s">
        <v>128</v>
      </c>
    </row>
    <row r="120" spans="2:65" s="11" customFormat="1">
      <c r="B120" s="207"/>
      <c r="C120" s="208"/>
      <c r="D120" s="204" t="s">
        <v>146</v>
      </c>
      <c r="E120" s="219" t="s">
        <v>23</v>
      </c>
      <c r="F120" s="220" t="s">
        <v>477</v>
      </c>
      <c r="G120" s="208"/>
      <c r="H120" s="221">
        <v>48.1</v>
      </c>
      <c r="I120" s="213"/>
      <c r="J120" s="208"/>
      <c r="K120" s="208"/>
      <c r="L120" s="214"/>
      <c r="M120" s="215"/>
      <c r="N120" s="216"/>
      <c r="O120" s="216"/>
      <c r="P120" s="216"/>
      <c r="Q120" s="216"/>
      <c r="R120" s="216"/>
      <c r="S120" s="216"/>
      <c r="T120" s="217"/>
      <c r="AT120" s="218" t="s">
        <v>146</v>
      </c>
      <c r="AU120" s="218" t="s">
        <v>136</v>
      </c>
      <c r="AV120" s="11" t="s">
        <v>136</v>
      </c>
      <c r="AW120" s="11" t="s">
        <v>38</v>
      </c>
      <c r="AX120" s="11" t="s">
        <v>76</v>
      </c>
      <c r="AY120" s="218" t="s">
        <v>128</v>
      </c>
    </row>
    <row r="121" spans="2:65" s="11" customFormat="1">
      <c r="B121" s="207"/>
      <c r="C121" s="208"/>
      <c r="D121" s="204" t="s">
        <v>146</v>
      </c>
      <c r="E121" s="219" t="s">
        <v>23</v>
      </c>
      <c r="F121" s="220" t="s">
        <v>478</v>
      </c>
      <c r="G121" s="208"/>
      <c r="H121" s="221">
        <v>-144.55000000000001</v>
      </c>
      <c r="I121" s="213"/>
      <c r="J121" s="208"/>
      <c r="K121" s="208"/>
      <c r="L121" s="214"/>
      <c r="M121" s="215"/>
      <c r="N121" s="216"/>
      <c r="O121" s="216"/>
      <c r="P121" s="216"/>
      <c r="Q121" s="216"/>
      <c r="R121" s="216"/>
      <c r="S121" s="216"/>
      <c r="T121" s="217"/>
      <c r="AT121" s="218" t="s">
        <v>146</v>
      </c>
      <c r="AU121" s="218" t="s">
        <v>136</v>
      </c>
      <c r="AV121" s="11" t="s">
        <v>136</v>
      </c>
      <c r="AW121" s="11" t="s">
        <v>38</v>
      </c>
      <c r="AX121" s="11" t="s">
        <v>76</v>
      </c>
      <c r="AY121" s="218" t="s">
        <v>128</v>
      </c>
    </row>
    <row r="122" spans="2:65" s="11" customFormat="1">
      <c r="B122" s="207"/>
      <c r="C122" s="208"/>
      <c r="D122" s="204" t="s">
        <v>146</v>
      </c>
      <c r="E122" s="219" t="s">
        <v>23</v>
      </c>
      <c r="F122" s="220" t="s">
        <v>479</v>
      </c>
      <c r="G122" s="208"/>
      <c r="H122" s="221">
        <v>-87.215000000000003</v>
      </c>
      <c r="I122" s="213"/>
      <c r="J122" s="208"/>
      <c r="K122" s="208"/>
      <c r="L122" s="214"/>
      <c r="M122" s="215"/>
      <c r="N122" s="216"/>
      <c r="O122" s="216"/>
      <c r="P122" s="216"/>
      <c r="Q122" s="216"/>
      <c r="R122" s="216"/>
      <c r="S122" s="216"/>
      <c r="T122" s="217"/>
      <c r="AT122" s="218" t="s">
        <v>146</v>
      </c>
      <c r="AU122" s="218" t="s">
        <v>136</v>
      </c>
      <c r="AV122" s="11" t="s">
        <v>136</v>
      </c>
      <c r="AW122" s="11" t="s">
        <v>38</v>
      </c>
      <c r="AX122" s="11" t="s">
        <v>76</v>
      </c>
      <c r="AY122" s="218" t="s">
        <v>128</v>
      </c>
    </row>
    <row r="123" spans="2:65" s="13" customFormat="1">
      <c r="B123" s="237"/>
      <c r="C123" s="238"/>
      <c r="D123" s="209" t="s">
        <v>146</v>
      </c>
      <c r="E123" s="261" t="s">
        <v>23</v>
      </c>
      <c r="F123" s="262" t="s">
        <v>277</v>
      </c>
      <c r="G123" s="238"/>
      <c r="H123" s="263">
        <v>72.265000000000001</v>
      </c>
      <c r="I123" s="242"/>
      <c r="J123" s="238"/>
      <c r="K123" s="238"/>
      <c r="L123" s="243"/>
      <c r="M123" s="244"/>
      <c r="N123" s="245"/>
      <c r="O123" s="245"/>
      <c r="P123" s="245"/>
      <c r="Q123" s="245"/>
      <c r="R123" s="245"/>
      <c r="S123" s="245"/>
      <c r="T123" s="246"/>
      <c r="AT123" s="247" t="s">
        <v>146</v>
      </c>
      <c r="AU123" s="247" t="s">
        <v>136</v>
      </c>
      <c r="AV123" s="13" t="s">
        <v>148</v>
      </c>
      <c r="AW123" s="13" t="s">
        <v>38</v>
      </c>
      <c r="AX123" s="13" t="s">
        <v>10</v>
      </c>
      <c r="AY123" s="247" t="s">
        <v>128</v>
      </c>
    </row>
    <row r="124" spans="2:65" s="1" customFormat="1" ht="31.5" customHeight="1">
      <c r="B124" s="40"/>
      <c r="C124" s="192" t="s">
        <v>187</v>
      </c>
      <c r="D124" s="192" t="s">
        <v>131</v>
      </c>
      <c r="E124" s="193" t="s">
        <v>171</v>
      </c>
      <c r="F124" s="194" t="s">
        <v>172</v>
      </c>
      <c r="G124" s="195" t="s">
        <v>141</v>
      </c>
      <c r="H124" s="196">
        <v>87.215000000000003</v>
      </c>
      <c r="I124" s="197"/>
      <c r="J124" s="198">
        <f>ROUND(I124*H124,0)</f>
        <v>0</v>
      </c>
      <c r="K124" s="194" t="s">
        <v>142</v>
      </c>
      <c r="L124" s="60"/>
      <c r="M124" s="199" t="s">
        <v>23</v>
      </c>
      <c r="N124" s="200" t="s">
        <v>50</v>
      </c>
      <c r="O124" s="41"/>
      <c r="P124" s="201">
        <f>O124*H124</f>
        <v>0</v>
      </c>
      <c r="Q124" s="201">
        <v>3.4500000000000003E-2</v>
      </c>
      <c r="R124" s="201">
        <f>Q124*H124</f>
        <v>3.0089175000000004</v>
      </c>
      <c r="S124" s="201">
        <v>0</v>
      </c>
      <c r="T124" s="202">
        <f>S124*H124</f>
        <v>0</v>
      </c>
      <c r="AR124" s="23" t="s">
        <v>135</v>
      </c>
      <c r="AT124" s="23" t="s">
        <v>131</v>
      </c>
      <c r="AU124" s="23" t="s">
        <v>136</v>
      </c>
      <c r="AY124" s="23" t="s">
        <v>128</v>
      </c>
      <c r="BE124" s="203">
        <f>IF(N124="základní",J124,0)</f>
        <v>0</v>
      </c>
      <c r="BF124" s="203">
        <f>IF(N124="snížená",J124,0)</f>
        <v>0</v>
      </c>
      <c r="BG124" s="203">
        <f>IF(N124="zákl. přenesená",J124,0)</f>
        <v>0</v>
      </c>
      <c r="BH124" s="203">
        <f>IF(N124="sníž. přenesená",J124,0)</f>
        <v>0</v>
      </c>
      <c r="BI124" s="203">
        <f>IF(N124="nulová",J124,0)</f>
        <v>0</v>
      </c>
      <c r="BJ124" s="23" t="s">
        <v>137</v>
      </c>
      <c r="BK124" s="203">
        <f>ROUND(I124*H124,0)</f>
        <v>0</v>
      </c>
      <c r="BL124" s="23" t="s">
        <v>135</v>
      </c>
      <c r="BM124" s="23" t="s">
        <v>480</v>
      </c>
    </row>
    <row r="125" spans="2:65" s="1" customFormat="1" ht="175.5">
      <c r="B125" s="40"/>
      <c r="C125" s="62"/>
      <c r="D125" s="204" t="s">
        <v>144</v>
      </c>
      <c r="E125" s="62"/>
      <c r="F125" s="205" t="s">
        <v>174</v>
      </c>
      <c r="G125" s="62"/>
      <c r="H125" s="62"/>
      <c r="I125" s="162"/>
      <c r="J125" s="62"/>
      <c r="K125" s="62"/>
      <c r="L125" s="60"/>
      <c r="M125" s="206"/>
      <c r="N125" s="41"/>
      <c r="O125" s="41"/>
      <c r="P125" s="41"/>
      <c r="Q125" s="41"/>
      <c r="R125" s="41"/>
      <c r="S125" s="41"/>
      <c r="T125" s="77"/>
      <c r="AT125" s="23" t="s">
        <v>144</v>
      </c>
      <c r="AU125" s="23" t="s">
        <v>136</v>
      </c>
    </row>
    <row r="126" spans="2:65" s="11" customFormat="1">
      <c r="B126" s="207"/>
      <c r="C126" s="208"/>
      <c r="D126" s="204" t="s">
        <v>146</v>
      </c>
      <c r="E126" s="219" t="s">
        <v>23</v>
      </c>
      <c r="F126" s="220" t="s">
        <v>481</v>
      </c>
      <c r="G126" s="208"/>
      <c r="H126" s="221">
        <v>44.8</v>
      </c>
      <c r="I126" s="213"/>
      <c r="J126" s="208"/>
      <c r="K126" s="208"/>
      <c r="L126" s="214"/>
      <c r="M126" s="215"/>
      <c r="N126" s="216"/>
      <c r="O126" s="216"/>
      <c r="P126" s="216"/>
      <c r="Q126" s="216"/>
      <c r="R126" s="216"/>
      <c r="S126" s="216"/>
      <c r="T126" s="217"/>
      <c r="AT126" s="218" t="s">
        <v>146</v>
      </c>
      <c r="AU126" s="218" t="s">
        <v>136</v>
      </c>
      <c r="AV126" s="11" t="s">
        <v>136</v>
      </c>
      <c r="AW126" s="11" t="s">
        <v>38</v>
      </c>
      <c r="AX126" s="11" t="s">
        <v>76</v>
      </c>
      <c r="AY126" s="218" t="s">
        <v>128</v>
      </c>
    </row>
    <row r="127" spans="2:65" s="11" customFormat="1">
      <c r="B127" s="207"/>
      <c r="C127" s="208"/>
      <c r="D127" s="204" t="s">
        <v>146</v>
      </c>
      <c r="E127" s="219" t="s">
        <v>23</v>
      </c>
      <c r="F127" s="220" t="s">
        <v>482</v>
      </c>
      <c r="G127" s="208"/>
      <c r="H127" s="221">
        <v>42.414999999999999</v>
      </c>
      <c r="I127" s="213"/>
      <c r="J127" s="208"/>
      <c r="K127" s="208"/>
      <c r="L127" s="214"/>
      <c r="M127" s="215"/>
      <c r="N127" s="216"/>
      <c r="O127" s="216"/>
      <c r="P127" s="216"/>
      <c r="Q127" s="216"/>
      <c r="R127" s="216"/>
      <c r="S127" s="216"/>
      <c r="T127" s="217"/>
      <c r="AT127" s="218" t="s">
        <v>146</v>
      </c>
      <c r="AU127" s="218" t="s">
        <v>136</v>
      </c>
      <c r="AV127" s="11" t="s">
        <v>136</v>
      </c>
      <c r="AW127" s="11" t="s">
        <v>38</v>
      </c>
      <c r="AX127" s="11" t="s">
        <v>76</v>
      </c>
      <c r="AY127" s="218" t="s">
        <v>128</v>
      </c>
    </row>
    <row r="128" spans="2:65" s="12" customFormat="1">
      <c r="B128" s="222"/>
      <c r="C128" s="223"/>
      <c r="D128" s="209" t="s">
        <v>146</v>
      </c>
      <c r="E128" s="224" t="s">
        <v>23</v>
      </c>
      <c r="F128" s="225" t="s">
        <v>179</v>
      </c>
      <c r="G128" s="223"/>
      <c r="H128" s="226">
        <v>87.215000000000003</v>
      </c>
      <c r="I128" s="227"/>
      <c r="J128" s="223"/>
      <c r="K128" s="223"/>
      <c r="L128" s="228"/>
      <c r="M128" s="229"/>
      <c r="N128" s="230"/>
      <c r="O128" s="230"/>
      <c r="P128" s="230"/>
      <c r="Q128" s="230"/>
      <c r="R128" s="230"/>
      <c r="S128" s="230"/>
      <c r="T128" s="231"/>
      <c r="AT128" s="232" t="s">
        <v>146</v>
      </c>
      <c r="AU128" s="232" t="s">
        <v>136</v>
      </c>
      <c r="AV128" s="12" t="s">
        <v>135</v>
      </c>
      <c r="AW128" s="12" t="s">
        <v>38</v>
      </c>
      <c r="AX128" s="12" t="s">
        <v>10</v>
      </c>
      <c r="AY128" s="232" t="s">
        <v>128</v>
      </c>
    </row>
    <row r="129" spans="2:65" s="1" customFormat="1" ht="31.5" customHeight="1">
      <c r="B129" s="40"/>
      <c r="C129" s="192" t="s">
        <v>29</v>
      </c>
      <c r="D129" s="192" t="s">
        <v>131</v>
      </c>
      <c r="E129" s="193" t="s">
        <v>181</v>
      </c>
      <c r="F129" s="194" t="s">
        <v>182</v>
      </c>
      <c r="G129" s="195" t="s">
        <v>141</v>
      </c>
      <c r="H129" s="196">
        <v>113.813</v>
      </c>
      <c r="I129" s="197"/>
      <c r="J129" s="198">
        <f>ROUND(I129*H129,0)</f>
        <v>0</v>
      </c>
      <c r="K129" s="194" t="s">
        <v>142</v>
      </c>
      <c r="L129" s="60"/>
      <c r="M129" s="199" t="s">
        <v>23</v>
      </c>
      <c r="N129" s="200" t="s">
        <v>50</v>
      </c>
      <c r="O129" s="41"/>
      <c r="P129" s="201">
        <f>O129*H129</f>
        <v>0</v>
      </c>
      <c r="Q129" s="201">
        <v>1.2E-4</v>
      </c>
      <c r="R129" s="201">
        <f>Q129*H129</f>
        <v>1.3657560000000001E-2</v>
      </c>
      <c r="S129" s="201">
        <v>0</v>
      </c>
      <c r="T129" s="202">
        <f>S129*H129</f>
        <v>0</v>
      </c>
      <c r="AR129" s="23" t="s">
        <v>135</v>
      </c>
      <c r="AT129" s="23" t="s">
        <v>131</v>
      </c>
      <c r="AU129" s="23" t="s">
        <v>136</v>
      </c>
      <c r="AY129" s="23" t="s">
        <v>128</v>
      </c>
      <c r="BE129" s="203">
        <f>IF(N129="základní",J129,0)</f>
        <v>0</v>
      </c>
      <c r="BF129" s="203">
        <f>IF(N129="snížená",J129,0)</f>
        <v>0</v>
      </c>
      <c r="BG129" s="203">
        <f>IF(N129="zákl. přenesená",J129,0)</f>
        <v>0</v>
      </c>
      <c r="BH129" s="203">
        <f>IF(N129="sníž. přenesená",J129,0)</f>
        <v>0</v>
      </c>
      <c r="BI129" s="203">
        <f>IF(N129="nulová",J129,0)</f>
        <v>0</v>
      </c>
      <c r="BJ129" s="23" t="s">
        <v>137</v>
      </c>
      <c r="BK129" s="203">
        <f>ROUND(I129*H129,0)</f>
        <v>0</v>
      </c>
      <c r="BL129" s="23" t="s">
        <v>135</v>
      </c>
      <c r="BM129" s="23" t="s">
        <v>483</v>
      </c>
    </row>
    <row r="130" spans="2:65" s="1" customFormat="1" ht="54">
      <c r="B130" s="40"/>
      <c r="C130" s="62"/>
      <c r="D130" s="204" t="s">
        <v>144</v>
      </c>
      <c r="E130" s="62"/>
      <c r="F130" s="205" t="s">
        <v>184</v>
      </c>
      <c r="G130" s="62"/>
      <c r="H130" s="62"/>
      <c r="I130" s="162"/>
      <c r="J130" s="62"/>
      <c r="K130" s="62"/>
      <c r="L130" s="60"/>
      <c r="M130" s="206"/>
      <c r="N130" s="41"/>
      <c r="O130" s="41"/>
      <c r="P130" s="41"/>
      <c r="Q130" s="41"/>
      <c r="R130" s="41"/>
      <c r="S130" s="41"/>
      <c r="T130" s="77"/>
      <c r="AT130" s="23" t="s">
        <v>144</v>
      </c>
      <c r="AU130" s="23" t="s">
        <v>136</v>
      </c>
    </row>
    <row r="131" spans="2:65" s="11" customFormat="1">
      <c r="B131" s="207"/>
      <c r="C131" s="208"/>
      <c r="D131" s="209" t="s">
        <v>146</v>
      </c>
      <c r="E131" s="210" t="s">
        <v>23</v>
      </c>
      <c r="F131" s="211" t="s">
        <v>484</v>
      </c>
      <c r="G131" s="208"/>
      <c r="H131" s="212">
        <v>113.813</v>
      </c>
      <c r="I131" s="213"/>
      <c r="J131" s="208"/>
      <c r="K131" s="208"/>
      <c r="L131" s="214"/>
      <c r="M131" s="215"/>
      <c r="N131" s="216"/>
      <c r="O131" s="216"/>
      <c r="P131" s="216"/>
      <c r="Q131" s="216"/>
      <c r="R131" s="216"/>
      <c r="S131" s="216"/>
      <c r="T131" s="217"/>
      <c r="AT131" s="218" t="s">
        <v>146</v>
      </c>
      <c r="AU131" s="218" t="s">
        <v>136</v>
      </c>
      <c r="AV131" s="11" t="s">
        <v>136</v>
      </c>
      <c r="AW131" s="11" t="s">
        <v>38</v>
      </c>
      <c r="AX131" s="11" t="s">
        <v>10</v>
      </c>
      <c r="AY131" s="218" t="s">
        <v>128</v>
      </c>
    </row>
    <row r="132" spans="2:65" s="1" customFormat="1" ht="31.5" customHeight="1">
      <c r="B132" s="40"/>
      <c r="C132" s="192" t="s">
        <v>197</v>
      </c>
      <c r="D132" s="192" t="s">
        <v>131</v>
      </c>
      <c r="E132" s="193" t="s">
        <v>188</v>
      </c>
      <c r="F132" s="194" t="s">
        <v>189</v>
      </c>
      <c r="G132" s="195" t="s">
        <v>141</v>
      </c>
      <c r="H132" s="196">
        <v>50</v>
      </c>
      <c r="I132" s="197"/>
      <c r="J132" s="198">
        <f>ROUND(I132*H132,0)</f>
        <v>0</v>
      </c>
      <c r="K132" s="194" t="s">
        <v>142</v>
      </c>
      <c r="L132" s="60"/>
      <c r="M132" s="199" t="s">
        <v>23</v>
      </c>
      <c r="N132" s="200" t="s">
        <v>50</v>
      </c>
      <c r="O132" s="41"/>
      <c r="P132" s="201">
        <f>O132*H132</f>
        <v>0</v>
      </c>
      <c r="Q132" s="201">
        <v>2.4000000000000001E-4</v>
      </c>
      <c r="R132" s="201">
        <f>Q132*H132</f>
        <v>1.2E-2</v>
      </c>
      <c r="S132" s="201">
        <v>0</v>
      </c>
      <c r="T132" s="202">
        <f>S132*H132</f>
        <v>0</v>
      </c>
      <c r="AR132" s="23" t="s">
        <v>135</v>
      </c>
      <c r="AT132" s="23" t="s">
        <v>131</v>
      </c>
      <c r="AU132" s="23" t="s">
        <v>136</v>
      </c>
      <c r="AY132" s="23" t="s">
        <v>128</v>
      </c>
      <c r="BE132" s="203">
        <f>IF(N132="základní",J132,0)</f>
        <v>0</v>
      </c>
      <c r="BF132" s="203">
        <f>IF(N132="snížená",J132,0)</f>
        <v>0</v>
      </c>
      <c r="BG132" s="203">
        <f>IF(N132="zákl. přenesená",J132,0)</f>
        <v>0</v>
      </c>
      <c r="BH132" s="203">
        <f>IF(N132="sníž. přenesená",J132,0)</f>
        <v>0</v>
      </c>
      <c r="BI132" s="203">
        <f>IF(N132="nulová",J132,0)</f>
        <v>0</v>
      </c>
      <c r="BJ132" s="23" t="s">
        <v>137</v>
      </c>
      <c r="BK132" s="203">
        <f>ROUND(I132*H132,0)</f>
        <v>0</v>
      </c>
      <c r="BL132" s="23" t="s">
        <v>135</v>
      </c>
      <c r="BM132" s="23" t="s">
        <v>485</v>
      </c>
    </row>
    <row r="133" spans="2:65" s="1" customFormat="1" ht="54">
      <c r="B133" s="40"/>
      <c r="C133" s="62"/>
      <c r="D133" s="204" t="s">
        <v>144</v>
      </c>
      <c r="E133" s="62"/>
      <c r="F133" s="205" t="s">
        <v>184</v>
      </c>
      <c r="G133" s="62"/>
      <c r="H133" s="62"/>
      <c r="I133" s="162"/>
      <c r="J133" s="62"/>
      <c r="K133" s="62"/>
      <c r="L133" s="60"/>
      <c r="M133" s="206"/>
      <c r="N133" s="41"/>
      <c r="O133" s="41"/>
      <c r="P133" s="41"/>
      <c r="Q133" s="41"/>
      <c r="R133" s="41"/>
      <c r="S133" s="41"/>
      <c r="T133" s="77"/>
      <c r="AT133" s="23" t="s">
        <v>144</v>
      </c>
      <c r="AU133" s="23" t="s">
        <v>136</v>
      </c>
    </row>
    <row r="134" spans="2:65" s="11" customFormat="1">
      <c r="B134" s="207"/>
      <c r="C134" s="208"/>
      <c r="D134" s="209" t="s">
        <v>146</v>
      </c>
      <c r="E134" s="210" t="s">
        <v>23</v>
      </c>
      <c r="F134" s="211" t="s">
        <v>389</v>
      </c>
      <c r="G134" s="208"/>
      <c r="H134" s="212">
        <v>50</v>
      </c>
      <c r="I134" s="213"/>
      <c r="J134" s="208"/>
      <c r="K134" s="208"/>
      <c r="L134" s="214"/>
      <c r="M134" s="215"/>
      <c r="N134" s="216"/>
      <c r="O134" s="216"/>
      <c r="P134" s="216"/>
      <c r="Q134" s="216"/>
      <c r="R134" s="216"/>
      <c r="S134" s="216"/>
      <c r="T134" s="217"/>
      <c r="AT134" s="218" t="s">
        <v>146</v>
      </c>
      <c r="AU134" s="218" t="s">
        <v>136</v>
      </c>
      <c r="AV134" s="11" t="s">
        <v>136</v>
      </c>
      <c r="AW134" s="11" t="s">
        <v>38</v>
      </c>
      <c r="AX134" s="11" t="s">
        <v>10</v>
      </c>
      <c r="AY134" s="218" t="s">
        <v>128</v>
      </c>
    </row>
    <row r="135" spans="2:65" s="1" customFormat="1" ht="31.5" customHeight="1">
      <c r="B135" s="40"/>
      <c r="C135" s="192" t="s">
        <v>204</v>
      </c>
      <c r="D135" s="192" t="s">
        <v>131</v>
      </c>
      <c r="E135" s="193" t="s">
        <v>191</v>
      </c>
      <c r="F135" s="194" t="s">
        <v>192</v>
      </c>
      <c r="G135" s="195" t="s">
        <v>193</v>
      </c>
      <c r="H135" s="196">
        <v>150</v>
      </c>
      <c r="I135" s="197"/>
      <c r="J135" s="198">
        <f>ROUND(I135*H135,0)</f>
        <v>0</v>
      </c>
      <c r="K135" s="194" t="s">
        <v>142</v>
      </c>
      <c r="L135" s="60"/>
      <c r="M135" s="199" t="s">
        <v>23</v>
      </c>
      <c r="N135" s="200" t="s">
        <v>50</v>
      </c>
      <c r="O135" s="41"/>
      <c r="P135" s="201">
        <f>O135*H135</f>
        <v>0</v>
      </c>
      <c r="Q135" s="201">
        <v>0</v>
      </c>
      <c r="R135" s="201">
        <f>Q135*H135</f>
        <v>0</v>
      </c>
      <c r="S135" s="201">
        <v>0</v>
      </c>
      <c r="T135" s="202">
        <f>S135*H135</f>
        <v>0</v>
      </c>
      <c r="AR135" s="23" t="s">
        <v>135</v>
      </c>
      <c r="AT135" s="23" t="s">
        <v>131</v>
      </c>
      <c r="AU135" s="23" t="s">
        <v>136</v>
      </c>
      <c r="AY135" s="23" t="s">
        <v>128</v>
      </c>
      <c r="BE135" s="203">
        <f>IF(N135="základní",J135,0)</f>
        <v>0</v>
      </c>
      <c r="BF135" s="203">
        <f>IF(N135="snížená",J135,0)</f>
        <v>0</v>
      </c>
      <c r="BG135" s="203">
        <f>IF(N135="zákl. přenesená",J135,0)</f>
        <v>0</v>
      </c>
      <c r="BH135" s="203">
        <f>IF(N135="sníž. přenesená",J135,0)</f>
        <v>0</v>
      </c>
      <c r="BI135" s="203">
        <f>IF(N135="nulová",J135,0)</f>
        <v>0</v>
      </c>
      <c r="BJ135" s="23" t="s">
        <v>137</v>
      </c>
      <c r="BK135" s="203">
        <f>ROUND(I135*H135,0)</f>
        <v>0</v>
      </c>
      <c r="BL135" s="23" t="s">
        <v>135</v>
      </c>
      <c r="BM135" s="23" t="s">
        <v>486</v>
      </c>
    </row>
    <row r="136" spans="2:65" s="1" customFormat="1" ht="54">
      <c r="B136" s="40"/>
      <c r="C136" s="62"/>
      <c r="D136" s="204" t="s">
        <v>144</v>
      </c>
      <c r="E136" s="62"/>
      <c r="F136" s="205" t="s">
        <v>184</v>
      </c>
      <c r="G136" s="62"/>
      <c r="H136" s="62"/>
      <c r="I136" s="162"/>
      <c r="J136" s="62"/>
      <c r="K136" s="62"/>
      <c r="L136" s="60"/>
      <c r="M136" s="206"/>
      <c r="N136" s="41"/>
      <c r="O136" s="41"/>
      <c r="P136" s="41"/>
      <c r="Q136" s="41"/>
      <c r="R136" s="41"/>
      <c r="S136" s="41"/>
      <c r="T136" s="77"/>
      <c r="AT136" s="23" t="s">
        <v>144</v>
      </c>
      <c r="AU136" s="23" t="s">
        <v>136</v>
      </c>
    </row>
    <row r="137" spans="2:65" s="11" customFormat="1">
      <c r="B137" s="207"/>
      <c r="C137" s="208"/>
      <c r="D137" s="204" t="s">
        <v>146</v>
      </c>
      <c r="E137" s="219" t="s">
        <v>23</v>
      </c>
      <c r="F137" s="220" t="s">
        <v>487</v>
      </c>
      <c r="G137" s="208"/>
      <c r="H137" s="221">
        <v>150</v>
      </c>
      <c r="I137" s="213"/>
      <c r="J137" s="208"/>
      <c r="K137" s="208"/>
      <c r="L137" s="214"/>
      <c r="M137" s="215"/>
      <c r="N137" s="216"/>
      <c r="O137" s="216"/>
      <c r="P137" s="216"/>
      <c r="Q137" s="216"/>
      <c r="R137" s="216"/>
      <c r="S137" s="216"/>
      <c r="T137" s="217"/>
      <c r="AT137" s="218" t="s">
        <v>146</v>
      </c>
      <c r="AU137" s="218" t="s">
        <v>136</v>
      </c>
      <c r="AV137" s="11" t="s">
        <v>136</v>
      </c>
      <c r="AW137" s="11" t="s">
        <v>38</v>
      </c>
      <c r="AX137" s="11" t="s">
        <v>10</v>
      </c>
      <c r="AY137" s="218" t="s">
        <v>128</v>
      </c>
    </row>
    <row r="138" spans="2:65" s="10" customFormat="1" ht="29.85" customHeight="1">
      <c r="B138" s="175"/>
      <c r="C138" s="176"/>
      <c r="D138" s="189" t="s">
        <v>75</v>
      </c>
      <c r="E138" s="190" t="s">
        <v>187</v>
      </c>
      <c r="F138" s="190" t="s">
        <v>196</v>
      </c>
      <c r="G138" s="176"/>
      <c r="H138" s="176"/>
      <c r="I138" s="179"/>
      <c r="J138" s="191">
        <f>BK138</f>
        <v>0</v>
      </c>
      <c r="K138" s="176"/>
      <c r="L138" s="181"/>
      <c r="M138" s="182"/>
      <c r="N138" s="183"/>
      <c r="O138" s="183"/>
      <c r="P138" s="184">
        <f>SUM(P139:P152)</f>
        <v>0</v>
      </c>
      <c r="Q138" s="183"/>
      <c r="R138" s="184">
        <f>SUM(R139:R152)</f>
        <v>2.2762499999999998E-2</v>
      </c>
      <c r="S138" s="183"/>
      <c r="T138" s="185">
        <f>SUM(T139:T152)</f>
        <v>4.3051399999999997</v>
      </c>
      <c r="AR138" s="186" t="s">
        <v>10</v>
      </c>
      <c r="AT138" s="187" t="s">
        <v>75</v>
      </c>
      <c r="AU138" s="187" t="s">
        <v>10</v>
      </c>
      <c r="AY138" s="186" t="s">
        <v>128</v>
      </c>
      <c r="BK138" s="188">
        <f>SUM(BK139:BK152)</f>
        <v>0</v>
      </c>
    </row>
    <row r="139" spans="2:65" s="1" customFormat="1" ht="31.5" customHeight="1">
      <c r="B139" s="40"/>
      <c r="C139" s="192" t="s">
        <v>209</v>
      </c>
      <c r="D139" s="192" t="s">
        <v>131</v>
      </c>
      <c r="E139" s="193" t="s">
        <v>198</v>
      </c>
      <c r="F139" s="194" t="s">
        <v>199</v>
      </c>
      <c r="G139" s="195" t="s">
        <v>141</v>
      </c>
      <c r="H139" s="196">
        <v>91.05</v>
      </c>
      <c r="I139" s="197"/>
      <c r="J139" s="198">
        <f>ROUND(I139*H139,0)</f>
        <v>0</v>
      </c>
      <c r="K139" s="194" t="s">
        <v>142</v>
      </c>
      <c r="L139" s="60"/>
      <c r="M139" s="199" t="s">
        <v>23</v>
      </c>
      <c r="N139" s="200" t="s">
        <v>50</v>
      </c>
      <c r="O139" s="41"/>
      <c r="P139" s="201">
        <f>O139*H139</f>
        <v>0</v>
      </c>
      <c r="Q139" s="201">
        <v>2.1000000000000001E-4</v>
      </c>
      <c r="R139" s="201">
        <f>Q139*H139</f>
        <v>1.9120499999999999E-2</v>
      </c>
      <c r="S139" s="201">
        <v>0</v>
      </c>
      <c r="T139" s="202">
        <f>S139*H139</f>
        <v>0</v>
      </c>
      <c r="AR139" s="23" t="s">
        <v>135</v>
      </c>
      <c r="AT139" s="23" t="s">
        <v>131</v>
      </c>
      <c r="AU139" s="23" t="s">
        <v>136</v>
      </c>
      <c r="AY139" s="23" t="s">
        <v>128</v>
      </c>
      <c r="BE139" s="203">
        <f>IF(N139="základní",J139,0)</f>
        <v>0</v>
      </c>
      <c r="BF139" s="203">
        <f>IF(N139="snížená",J139,0)</f>
        <v>0</v>
      </c>
      <c r="BG139" s="203">
        <f>IF(N139="zákl. přenesená",J139,0)</f>
        <v>0</v>
      </c>
      <c r="BH139" s="203">
        <f>IF(N139="sníž. přenesená",J139,0)</f>
        <v>0</v>
      </c>
      <c r="BI139" s="203">
        <f>IF(N139="nulová",J139,0)</f>
        <v>0</v>
      </c>
      <c r="BJ139" s="23" t="s">
        <v>137</v>
      </c>
      <c r="BK139" s="203">
        <f>ROUND(I139*H139,0)</f>
        <v>0</v>
      </c>
      <c r="BL139" s="23" t="s">
        <v>135</v>
      </c>
      <c r="BM139" s="23" t="s">
        <v>488</v>
      </c>
    </row>
    <row r="140" spans="2:65" s="1" customFormat="1" ht="54">
      <c r="B140" s="40"/>
      <c r="C140" s="62"/>
      <c r="D140" s="204" t="s">
        <v>144</v>
      </c>
      <c r="E140" s="62"/>
      <c r="F140" s="205" t="s">
        <v>201</v>
      </c>
      <c r="G140" s="62"/>
      <c r="H140" s="62"/>
      <c r="I140" s="162"/>
      <c r="J140" s="62"/>
      <c r="K140" s="62"/>
      <c r="L140" s="60"/>
      <c r="M140" s="206"/>
      <c r="N140" s="41"/>
      <c r="O140" s="41"/>
      <c r="P140" s="41"/>
      <c r="Q140" s="41"/>
      <c r="R140" s="41"/>
      <c r="S140" s="41"/>
      <c r="T140" s="77"/>
      <c r="AT140" s="23" t="s">
        <v>144</v>
      </c>
      <c r="AU140" s="23" t="s">
        <v>136</v>
      </c>
    </row>
    <row r="141" spans="2:65" s="11" customFormat="1">
      <c r="B141" s="207"/>
      <c r="C141" s="208"/>
      <c r="D141" s="209" t="s">
        <v>146</v>
      </c>
      <c r="E141" s="210" t="s">
        <v>23</v>
      </c>
      <c r="F141" s="211" t="s">
        <v>489</v>
      </c>
      <c r="G141" s="208"/>
      <c r="H141" s="212">
        <v>91.05</v>
      </c>
      <c r="I141" s="213"/>
      <c r="J141" s="208"/>
      <c r="K141" s="208"/>
      <c r="L141" s="214"/>
      <c r="M141" s="215"/>
      <c r="N141" s="216"/>
      <c r="O141" s="216"/>
      <c r="P141" s="216"/>
      <c r="Q141" s="216"/>
      <c r="R141" s="216"/>
      <c r="S141" s="216"/>
      <c r="T141" s="217"/>
      <c r="AT141" s="218" t="s">
        <v>146</v>
      </c>
      <c r="AU141" s="218" t="s">
        <v>136</v>
      </c>
      <c r="AV141" s="11" t="s">
        <v>136</v>
      </c>
      <c r="AW141" s="11" t="s">
        <v>38</v>
      </c>
      <c r="AX141" s="11" t="s">
        <v>10</v>
      </c>
      <c r="AY141" s="218" t="s">
        <v>128</v>
      </c>
    </row>
    <row r="142" spans="2:65" s="1" customFormat="1" ht="69.75" customHeight="1">
      <c r="B142" s="40"/>
      <c r="C142" s="192" t="s">
        <v>216</v>
      </c>
      <c r="D142" s="192" t="s">
        <v>131</v>
      </c>
      <c r="E142" s="193" t="s">
        <v>205</v>
      </c>
      <c r="F142" s="194" t="s">
        <v>206</v>
      </c>
      <c r="G142" s="195" t="s">
        <v>141</v>
      </c>
      <c r="H142" s="196">
        <v>91.05</v>
      </c>
      <c r="I142" s="197"/>
      <c r="J142" s="198">
        <f>ROUND(I142*H142,0)</f>
        <v>0</v>
      </c>
      <c r="K142" s="194" t="s">
        <v>142</v>
      </c>
      <c r="L142" s="60"/>
      <c r="M142" s="199" t="s">
        <v>23</v>
      </c>
      <c r="N142" s="200" t="s">
        <v>50</v>
      </c>
      <c r="O142" s="41"/>
      <c r="P142" s="201">
        <f>O142*H142</f>
        <v>0</v>
      </c>
      <c r="Q142" s="201">
        <v>4.0000000000000003E-5</v>
      </c>
      <c r="R142" s="201">
        <f>Q142*H142</f>
        <v>3.6420000000000003E-3</v>
      </c>
      <c r="S142" s="201">
        <v>0</v>
      </c>
      <c r="T142" s="202">
        <f>S142*H142</f>
        <v>0</v>
      </c>
      <c r="AR142" s="23" t="s">
        <v>135</v>
      </c>
      <c r="AT142" s="23" t="s">
        <v>131</v>
      </c>
      <c r="AU142" s="23" t="s">
        <v>136</v>
      </c>
      <c r="AY142" s="23" t="s">
        <v>128</v>
      </c>
      <c r="BE142" s="203">
        <f>IF(N142="základní",J142,0)</f>
        <v>0</v>
      </c>
      <c r="BF142" s="203">
        <f>IF(N142="snížená",J142,0)</f>
        <v>0</v>
      </c>
      <c r="BG142" s="203">
        <f>IF(N142="zákl. přenesená",J142,0)</f>
        <v>0</v>
      </c>
      <c r="BH142" s="203">
        <f>IF(N142="sníž. přenesená",J142,0)</f>
        <v>0</v>
      </c>
      <c r="BI142" s="203">
        <f>IF(N142="nulová",J142,0)</f>
        <v>0</v>
      </c>
      <c r="BJ142" s="23" t="s">
        <v>137</v>
      </c>
      <c r="BK142" s="203">
        <f>ROUND(I142*H142,0)</f>
        <v>0</v>
      </c>
      <c r="BL142" s="23" t="s">
        <v>135</v>
      </c>
      <c r="BM142" s="23" t="s">
        <v>490</v>
      </c>
    </row>
    <row r="143" spans="2:65" s="1" customFormat="1" ht="94.5">
      <c r="B143" s="40"/>
      <c r="C143" s="62"/>
      <c r="D143" s="204" t="s">
        <v>144</v>
      </c>
      <c r="E143" s="62"/>
      <c r="F143" s="205" t="s">
        <v>208</v>
      </c>
      <c r="G143" s="62"/>
      <c r="H143" s="62"/>
      <c r="I143" s="162"/>
      <c r="J143" s="62"/>
      <c r="K143" s="62"/>
      <c r="L143" s="60"/>
      <c r="M143" s="206"/>
      <c r="N143" s="41"/>
      <c r="O143" s="41"/>
      <c r="P143" s="41"/>
      <c r="Q143" s="41"/>
      <c r="R143" s="41"/>
      <c r="S143" s="41"/>
      <c r="T143" s="77"/>
      <c r="AT143" s="23" t="s">
        <v>144</v>
      </c>
      <c r="AU143" s="23" t="s">
        <v>136</v>
      </c>
    </row>
    <row r="144" spans="2:65" s="11" customFormat="1">
      <c r="B144" s="207"/>
      <c r="C144" s="208"/>
      <c r="D144" s="209" t="s">
        <v>146</v>
      </c>
      <c r="E144" s="210" t="s">
        <v>23</v>
      </c>
      <c r="F144" s="211" t="s">
        <v>489</v>
      </c>
      <c r="G144" s="208"/>
      <c r="H144" s="212">
        <v>91.05</v>
      </c>
      <c r="I144" s="213"/>
      <c r="J144" s="208"/>
      <c r="K144" s="208"/>
      <c r="L144" s="214"/>
      <c r="M144" s="215"/>
      <c r="N144" s="216"/>
      <c r="O144" s="216"/>
      <c r="P144" s="216"/>
      <c r="Q144" s="216"/>
      <c r="R144" s="216"/>
      <c r="S144" s="216"/>
      <c r="T144" s="217"/>
      <c r="AT144" s="218" t="s">
        <v>146</v>
      </c>
      <c r="AU144" s="218" t="s">
        <v>136</v>
      </c>
      <c r="AV144" s="11" t="s">
        <v>136</v>
      </c>
      <c r="AW144" s="11" t="s">
        <v>38</v>
      </c>
      <c r="AX144" s="11" t="s">
        <v>10</v>
      </c>
      <c r="AY144" s="218" t="s">
        <v>128</v>
      </c>
    </row>
    <row r="145" spans="2:65" s="1" customFormat="1" ht="31.5" customHeight="1">
      <c r="B145" s="40"/>
      <c r="C145" s="192" t="s">
        <v>11</v>
      </c>
      <c r="D145" s="192" t="s">
        <v>131</v>
      </c>
      <c r="E145" s="193" t="s">
        <v>491</v>
      </c>
      <c r="F145" s="194" t="s">
        <v>492</v>
      </c>
      <c r="G145" s="195" t="s">
        <v>141</v>
      </c>
      <c r="H145" s="196">
        <v>5.8650000000000002</v>
      </c>
      <c r="I145" s="197"/>
      <c r="J145" s="198">
        <f>ROUND(I145*H145,0)</f>
        <v>0</v>
      </c>
      <c r="K145" s="194" t="s">
        <v>142</v>
      </c>
      <c r="L145" s="60"/>
      <c r="M145" s="199" t="s">
        <v>23</v>
      </c>
      <c r="N145" s="200" t="s">
        <v>50</v>
      </c>
      <c r="O145" s="41"/>
      <c r="P145" s="201">
        <f>O145*H145</f>
        <v>0</v>
      </c>
      <c r="Q145" s="201">
        <v>0</v>
      </c>
      <c r="R145" s="201">
        <f>Q145*H145</f>
        <v>0</v>
      </c>
      <c r="S145" s="201">
        <v>0.05</v>
      </c>
      <c r="T145" s="202">
        <f>S145*H145</f>
        <v>0.29325000000000001</v>
      </c>
      <c r="AR145" s="23" t="s">
        <v>135</v>
      </c>
      <c r="AT145" s="23" t="s">
        <v>131</v>
      </c>
      <c r="AU145" s="23" t="s">
        <v>136</v>
      </c>
      <c r="AY145" s="23" t="s">
        <v>128</v>
      </c>
      <c r="BE145" s="203">
        <f>IF(N145="základní",J145,0)</f>
        <v>0</v>
      </c>
      <c r="BF145" s="203">
        <f>IF(N145="snížená",J145,0)</f>
        <v>0</v>
      </c>
      <c r="BG145" s="203">
        <f>IF(N145="zákl. přenesená",J145,0)</f>
        <v>0</v>
      </c>
      <c r="BH145" s="203">
        <f>IF(N145="sníž. přenesená",J145,0)</f>
        <v>0</v>
      </c>
      <c r="BI145" s="203">
        <f>IF(N145="nulová",J145,0)</f>
        <v>0</v>
      </c>
      <c r="BJ145" s="23" t="s">
        <v>137</v>
      </c>
      <c r="BK145" s="203">
        <f>ROUND(I145*H145,0)</f>
        <v>0</v>
      </c>
      <c r="BL145" s="23" t="s">
        <v>135</v>
      </c>
      <c r="BM145" s="23" t="s">
        <v>493</v>
      </c>
    </row>
    <row r="146" spans="2:65" s="1" customFormat="1" ht="27">
      <c r="B146" s="40"/>
      <c r="C146" s="62"/>
      <c r="D146" s="204" t="s">
        <v>144</v>
      </c>
      <c r="E146" s="62"/>
      <c r="F146" s="205" t="s">
        <v>213</v>
      </c>
      <c r="G146" s="62"/>
      <c r="H146" s="62"/>
      <c r="I146" s="162"/>
      <c r="J146" s="62"/>
      <c r="K146" s="62"/>
      <c r="L146" s="60"/>
      <c r="M146" s="206"/>
      <c r="N146" s="41"/>
      <c r="O146" s="41"/>
      <c r="P146" s="41"/>
      <c r="Q146" s="41"/>
      <c r="R146" s="41"/>
      <c r="S146" s="41"/>
      <c r="T146" s="77"/>
      <c r="AT146" s="23" t="s">
        <v>144</v>
      </c>
      <c r="AU146" s="23" t="s">
        <v>136</v>
      </c>
    </row>
    <row r="147" spans="2:65" s="11" customFormat="1">
      <c r="B147" s="207"/>
      <c r="C147" s="208"/>
      <c r="D147" s="209" t="s">
        <v>146</v>
      </c>
      <c r="E147" s="210" t="s">
        <v>23</v>
      </c>
      <c r="F147" s="211" t="s">
        <v>454</v>
      </c>
      <c r="G147" s="208"/>
      <c r="H147" s="212">
        <v>5.8650000000000002</v>
      </c>
      <c r="I147" s="213"/>
      <c r="J147" s="208"/>
      <c r="K147" s="208"/>
      <c r="L147" s="214"/>
      <c r="M147" s="215"/>
      <c r="N147" s="216"/>
      <c r="O147" s="216"/>
      <c r="P147" s="216"/>
      <c r="Q147" s="216"/>
      <c r="R147" s="216"/>
      <c r="S147" s="216"/>
      <c r="T147" s="217"/>
      <c r="AT147" s="218" t="s">
        <v>146</v>
      </c>
      <c r="AU147" s="218" t="s">
        <v>136</v>
      </c>
      <c r="AV147" s="11" t="s">
        <v>136</v>
      </c>
      <c r="AW147" s="11" t="s">
        <v>38</v>
      </c>
      <c r="AX147" s="11" t="s">
        <v>10</v>
      </c>
      <c r="AY147" s="218" t="s">
        <v>128</v>
      </c>
    </row>
    <row r="148" spans="2:65" s="1" customFormat="1" ht="31.5" customHeight="1">
      <c r="B148" s="40"/>
      <c r="C148" s="192" t="s">
        <v>226</v>
      </c>
      <c r="D148" s="192" t="s">
        <v>131</v>
      </c>
      <c r="E148" s="193" t="s">
        <v>210</v>
      </c>
      <c r="F148" s="194" t="s">
        <v>211</v>
      </c>
      <c r="G148" s="195" t="s">
        <v>141</v>
      </c>
      <c r="H148" s="196">
        <v>87.215000000000003</v>
      </c>
      <c r="I148" s="197"/>
      <c r="J148" s="198">
        <f>ROUND(I148*H148,0)</f>
        <v>0</v>
      </c>
      <c r="K148" s="194" t="s">
        <v>142</v>
      </c>
      <c r="L148" s="60"/>
      <c r="M148" s="199" t="s">
        <v>23</v>
      </c>
      <c r="N148" s="200" t="s">
        <v>50</v>
      </c>
      <c r="O148" s="41"/>
      <c r="P148" s="201">
        <f>O148*H148</f>
        <v>0</v>
      </c>
      <c r="Q148" s="201">
        <v>0</v>
      </c>
      <c r="R148" s="201">
        <f>Q148*H148</f>
        <v>0</v>
      </c>
      <c r="S148" s="201">
        <v>4.5999999999999999E-2</v>
      </c>
      <c r="T148" s="202">
        <f>S148*H148</f>
        <v>4.0118900000000002</v>
      </c>
      <c r="AR148" s="23" t="s">
        <v>135</v>
      </c>
      <c r="AT148" s="23" t="s">
        <v>131</v>
      </c>
      <c r="AU148" s="23" t="s">
        <v>136</v>
      </c>
      <c r="AY148" s="23" t="s">
        <v>128</v>
      </c>
      <c r="BE148" s="203">
        <f>IF(N148="základní",J148,0)</f>
        <v>0</v>
      </c>
      <c r="BF148" s="203">
        <f>IF(N148="snížená",J148,0)</f>
        <v>0</v>
      </c>
      <c r="BG148" s="203">
        <f>IF(N148="zákl. přenesená",J148,0)</f>
        <v>0</v>
      </c>
      <c r="BH148" s="203">
        <f>IF(N148="sníž. přenesená",J148,0)</f>
        <v>0</v>
      </c>
      <c r="BI148" s="203">
        <f>IF(N148="nulová",J148,0)</f>
        <v>0</v>
      </c>
      <c r="BJ148" s="23" t="s">
        <v>137</v>
      </c>
      <c r="BK148" s="203">
        <f>ROUND(I148*H148,0)</f>
        <v>0</v>
      </c>
      <c r="BL148" s="23" t="s">
        <v>135</v>
      </c>
      <c r="BM148" s="23" t="s">
        <v>494</v>
      </c>
    </row>
    <row r="149" spans="2:65" s="1" customFormat="1" ht="27">
      <c r="B149" s="40"/>
      <c r="C149" s="62"/>
      <c r="D149" s="204" t="s">
        <v>144</v>
      </c>
      <c r="E149" s="62"/>
      <c r="F149" s="205" t="s">
        <v>213</v>
      </c>
      <c r="G149" s="62"/>
      <c r="H149" s="62"/>
      <c r="I149" s="162"/>
      <c r="J149" s="62"/>
      <c r="K149" s="62"/>
      <c r="L149" s="60"/>
      <c r="M149" s="206"/>
      <c r="N149" s="41"/>
      <c r="O149" s="41"/>
      <c r="P149" s="41"/>
      <c r="Q149" s="41"/>
      <c r="R149" s="41"/>
      <c r="S149" s="41"/>
      <c r="T149" s="77"/>
      <c r="AT149" s="23" t="s">
        <v>144</v>
      </c>
      <c r="AU149" s="23" t="s">
        <v>136</v>
      </c>
    </row>
    <row r="150" spans="2:65" s="11" customFormat="1">
      <c r="B150" s="207"/>
      <c r="C150" s="208"/>
      <c r="D150" s="204" t="s">
        <v>146</v>
      </c>
      <c r="E150" s="219" t="s">
        <v>23</v>
      </c>
      <c r="F150" s="220" t="s">
        <v>481</v>
      </c>
      <c r="G150" s="208"/>
      <c r="H150" s="221">
        <v>44.8</v>
      </c>
      <c r="I150" s="213"/>
      <c r="J150" s="208"/>
      <c r="K150" s="208"/>
      <c r="L150" s="214"/>
      <c r="M150" s="215"/>
      <c r="N150" s="216"/>
      <c r="O150" s="216"/>
      <c r="P150" s="216"/>
      <c r="Q150" s="216"/>
      <c r="R150" s="216"/>
      <c r="S150" s="216"/>
      <c r="T150" s="217"/>
      <c r="AT150" s="218" t="s">
        <v>146</v>
      </c>
      <c r="AU150" s="218" t="s">
        <v>136</v>
      </c>
      <c r="AV150" s="11" t="s">
        <v>136</v>
      </c>
      <c r="AW150" s="11" t="s">
        <v>38</v>
      </c>
      <c r="AX150" s="11" t="s">
        <v>76</v>
      </c>
      <c r="AY150" s="218" t="s">
        <v>128</v>
      </c>
    </row>
    <row r="151" spans="2:65" s="11" customFormat="1">
      <c r="B151" s="207"/>
      <c r="C151" s="208"/>
      <c r="D151" s="204" t="s">
        <v>146</v>
      </c>
      <c r="E151" s="219" t="s">
        <v>23</v>
      </c>
      <c r="F151" s="220" t="s">
        <v>482</v>
      </c>
      <c r="G151" s="208"/>
      <c r="H151" s="221">
        <v>42.414999999999999</v>
      </c>
      <c r="I151" s="213"/>
      <c r="J151" s="208"/>
      <c r="K151" s="208"/>
      <c r="L151" s="214"/>
      <c r="M151" s="215"/>
      <c r="N151" s="216"/>
      <c r="O151" s="216"/>
      <c r="P151" s="216"/>
      <c r="Q151" s="216"/>
      <c r="R151" s="216"/>
      <c r="S151" s="216"/>
      <c r="T151" s="217"/>
      <c r="AT151" s="218" t="s">
        <v>146</v>
      </c>
      <c r="AU151" s="218" t="s">
        <v>136</v>
      </c>
      <c r="AV151" s="11" t="s">
        <v>136</v>
      </c>
      <c r="AW151" s="11" t="s">
        <v>38</v>
      </c>
      <c r="AX151" s="11" t="s">
        <v>76</v>
      </c>
      <c r="AY151" s="218" t="s">
        <v>128</v>
      </c>
    </row>
    <row r="152" spans="2:65" s="12" customFormat="1">
      <c r="B152" s="222"/>
      <c r="C152" s="223"/>
      <c r="D152" s="204" t="s">
        <v>146</v>
      </c>
      <c r="E152" s="234" t="s">
        <v>23</v>
      </c>
      <c r="F152" s="235" t="s">
        <v>179</v>
      </c>
      <c r="G152" s="223"/>
      <c r="H152" s="236">
        <v>87.215000000000003</v>
      </c>
      <c r="I152" s="227"/>
      <c r="J152" s="223"/>
      <c r="K152" s="223"/>
      <c r="L152" s="228"/>
      <c r="M152" s="229"/>
      <c r="N152" s="230"/>
      <c r="O152" s="230"/>
      <c r="P152" s="230"/>
      <c r="Q152" s="230"/>
      <c r="R152" s="230"/>
      <c r="S152" s="230"/>
      <c r="T152" s="231"/>
      <c r="AT152" s="232" t="s">
        <v>146</v>
      </c>
      <c r="AU152" s="232" t="s">
        <v>136</v>
      </c>
      <c r="AV152" s="12" t="s">
        <v>135</v>
      </c>
      <c r="AW152" s="12" t="s">
        <v>38</v>
      </c>
      <c r="AX152" s="12" t="s">
        <v>10</v>
      </c>
      <c r="AY152" s="232" t="s">
        <v>128</v>
      </c>
    </row>
    <row r="153" spans="2:65" s="10" customFormat="1" ht="29.85" customHeight="1">
      <c r="B153" s="175"/>
      <c r="C153" s="176"/>
      <c r="D153" s="189" t="s">
        <v>75</v>
      </c>
      <c r="E153" s="190" t="s">
        <v>214</v>
      </c>
      <c r="F153" s="190" t="s">
        <v>215</v>
      </c>
      <c r="G153" s="176"/>
      <c r="H153" s="176"/>
      <c r="I153" s="179"/>
      <c r="J153" s="191">
        <f>BK153</f>
        <v>0</v>
      </c>
      <c r="K153" s="176"/>
      <c r="L153" s="181"/>
      <c r="M153" s="182"/>
      <c r="N153" s="183"/>
      <c r="O153" s="183"/>
      <c r="P153" s="184">
        <f>SUM(P154:P162)</f>
        <v>0</v>
      </c>
      <c r="Q153" s="183"/>
      <c r="R153" s="184">
        <f>SUM(R154:R162)</f>
        <v>0</v>
      </c>
      <c r="S153" s="183"/>
      <c r="T153" s="185">
        <f>SUM(T154:T162)</f>
        <v>0</v>
      </c>
      <c r="AR153" s="186" t="s">
        <v>10</v>
      </c>
      <c r="AT153" s="187" t="s">
        <v>75</v>
      </c>
      <c r="AU153" s="187" t="s">
        <v>10</v>
      </c>
      <c r="AY153" s="186" t="s">
        <v>128</v>
      </c>
      <c r="BK153" s="188">
        <f>SUM(BK154:BK162)</f>
        <v>0</v>
      </c>
    </row>
    <row r="154" spans="2:65" s="1" customFormat="1" ht="31.5" customHeight="1">
      <c r="B154" s="40"/>
      <c r="C154" s="192" t="s">
        <v>231</v>
      </c>
      <c r="D154" s="192" t="s">
        <v>131</v>
      </c>
      <c r="E154" s="193" t="s">
        <v>217</v>
      </c>
      <c r="F154" s="194" t="s">
        <v>218</v>
      </c>
      <c r="G154" s="195" t="s">
        <v>219</v>
      </c>
      <c r="H154" s="196">
        <v>4.4359999999999999</v>
      </c>
      <c r="I154" s="197"/>
      <c r="J154" s="198">
        <f>ROUND(I154*H154,0)</f>
        <v>0</v>
      </c>
      <c r="K154" s="194" t="s">
        <v>142</v>
      </c>
      <c r="L154" s="60"/>
      <c r="M154" s="199" t="s">
        <v>23</v>
      </c>
      <c r="N154" s="200" t="s">
        <v>50</v>
      </c>
      <c r="O154" s="41"/>
      <c r="P154" s="201">
        <f>O154*H154</f>
        <v>0</v>
      </c>
      <c r="Q154" s="201">
        <v>0</v>
      </c>
      <c r="R154" s="201">
        <f>Q154*H154</f>
        <v>0</v>
      </c>
      <c r="S154" s="201">
        <v>0</v>
      </c>
      <c r="T154" s="202">
        <f>S154*H154</f>
        <v>0</v>
      </c>
      <c r="AR154" s="23" t="s">
        <v>135</v>
      </c>
      <c r="AT154" s="23" t="s">
        <v>131</v>
      </c>
      <c r="AU154" s="23" t="s">
        <v>136</v>
      </c>
      <c r="AY154" s="23" t="s">
        <v>128</v>
      </c>
      <c r="BE154" s="203">
        <f>IF(N154="základní",J154,0)</f>
        <v>0</v>
      </c>
      <c r="BF154" s="203">
        <f>IF(N154="snížená",J154,0)</f>
        <v>0</v>
      </c>
      <c r="BG154" s="203">
        <f>IF(N154="zákl. přenesená",J154,0)</f>
        <v>0</v>
      </c>
      <c r="BH154" s="203">
        <f>IF(N154="sníž. přenesená",J154,0)</f>
        <v>0</v>
      </c>
      <c r="BI154" s="203">
        <f>IF(N154="nulová",J154,0)</f>
        <v>0</v>
      </c>
      <c r="BJ154" s="23" t="s">
        <v>137</v>
      </c>
      <c r="BK154" s="203">
        <f>ROUND(I154*H154,0)</f>
        <v>0</v>
      </c>
      <c r="BL154" s="23" t="s">
        <v>135</v>
      </c>
      <c r="BM154" s="23" t="s">
        <v>495</v>
      </c>
    </row>
    <row r="155" spans="2:65" s="1" customFormat="1" ht="121.5">
      <c r="B155" s="40"/>
      <c r="C155" s="62"/>
      <c r="D155" s="209" t="s">
        <v>144</v>
      </c>
      <c r="E155" s="62"/>
      <c r="F155" s="233" t="s">
        <v>221</v>
      </c>
      <c r="G155" s="62"/>
      <c r="H155" s="62"/>
      <c r="I155" s="162"/>
      <c r="J155" s="62"/>
      <c r="K155" s="62"/>
      <c r="L155" s="60"/>
      <c r="M155" s="206"/>
      <c r="N155" s="41"/>
      <c r="O155" s="41"/>
      <c r="P155" s="41"/>
      <c r="Q155" s="41"/>
      <c r="R155" s="41"/>
      <c r="S155" s="41"/>
      <c r="T155" s="77"/>
      <c r="AT155" s="23" t="s">
        <v>144</v>
      </c>
      <c r="AU155" s="23" t="s">
        <v>136</v>
      </c>
    </row>
    <row r="156" spans="2:65" s="1" customFormat="1" ht="31.5" customHeight="1">
      <c r="B156" s="40"/>
      <c r="C156" s="192" t="s">
        <v>238</v>
      </c>
      <c r="D156" s="192" t="s">
        <v>131</v>
      </c>
      <c r="E156" s="193" t="s">
        <v>222</v>
      </c>
      <c r="F156" s="194" t="s">
        <v>223</v>
      </c>
      <c r="G156" s="195" t="s">
        <v>219</v>
      </c>
      <c r="H156" s="196">
        <v>4.4359999999999999</v>
      </c>
      <c r="I156" s="197"/>
      <c r="J156" s="198">
        <f>ROUND(I156*H156,0)</f>
        <v>0</v>
      </c>
      <c r="K156" s="194" t="s">
        <v>142</v>
      </c>
      <c r="L156" s="60"/>
      <c r="M156" s="199" t="s">
        <v>23</v>
      </c>
      <c r="N156" s="200" t="s">
        <v>50</v>
      </c>
      <c r="O156" s="41"/>
      <c r="P156" s="201">
        <f>O156*H156</f>
        <v>0</v>
      </c>
      <c r="Q156" s="201">
        <v>0</v>
      </c>
      <c r="R156" s="201">
        <f>Q156*H156</f>
        <v>0</v>
      </c>
      <c r="S156" s="201">
        <v>0</v>
      </c>
      <c r="T156" s="202">
        <f>S156*H156</f>
        <v>0</v>
      </c>
      <c r="AR156" s="23" t="s">
        <v>135</v>
      </c>
      <c r="AT156" s="23" t="s">
        <v>131</v>
      </c>
      <c r="AU156" s="23" t="s">
        <v>136</v>
      </c>
      <c r="AY156" s="23" t="s">
        <v>128</v>
      </c>
      <c r="BE156" s="203">
        <f>IF(N156="základní",J156,0)</f>
        <v>0</v>
      </c>
      <c r="BF156" s="203">
        <f>IF(N156="snížená",J156,0)</f>
        <v>0</v>
      </c>
      <c r="BG156" s="203">
        <f>IF(N156="zákl. přenesená",J156,0)</f>
        <v>0</v>
      </c>
      <c r="BH156" s="203">
        <f>IF(N156="sníž. přenesená",J156,0)</f>
        <v>0</v>
      </c>
      <c r="BI156" s="203">
        <f>IF(N156="nulová",J156,0)</f>
        <v>0</v>
      </c>
      <c r="BJ156" s="23" t="s">
        <v>137</v>
      </c>
      <c r="BK156" s="203">
        <f>ROUND(I156*H156,0)</f>
        <v>0</v>
      </c>
      <c r="BL156" s="23" t="s">
        <v>135</v>
      </c>
      <c r="BM156" s="23" t="s">
        <v>496</v>
      </c>
    </row>
    <row r="157" spans="2:65" s="1" customFormat="1" ht="81">
      <c r="B157" s="40"/>
      <c r="C157" s="62"/>
      <c r="D157" s="209" t="s">
        <v>144</v>
      </c>
      <c r="E157" s="62"/>
      <c r="F157" s="233" t="s">
        <v>225</v>
      </c>
      <c r="G157" s="62"/>
      <c r="H157" s="62"/>
      <c r="I157" s="162"/>
      <c r="J157" s="62"/>
      <c r="K157" s="62"/>
      <c r="L157" s="60"/>
      <c r="M157" s="206"/>
      <c r="N157" s="41"/>
      <c r="O157" s="41"/>
      <c r="P157" s="41"/>
      <c r="Q157" s="41"/>
      <c r="R157" s="41"/>
      <c r="S157" s="41"/>
      <c r="T157" s="77"/>
      <c r="AT157" s="23" t="s">
        <v>144</v>
      </c>
      <c r="AU157" s="23" t="s">
        <v>136</v>
      </c>
    </row>
    <row r="158" spans="2:65" s="1" customFormat="1" ht="31.5" customHeight="1">
      <c r="B158" s="40"/>
      <c r="C158" s="192" t="s">
        <v>247</v>
      </c>
      <c r="D158" s="192" t="s">
        <v>131</v>
      </c>
      <c r="E158" s="193" t="s">
        <v>227</v>
      </c>
      <c r="F158" s="194" t="s">
        <v>228</v>
      </c>
      <c r="G158" s="195" t="s">
        <v>219</v>
      </c>
      <c r="H158" s="196">
        <v>39.923999999999999</v>
      </c>
      <c r="I158" s="197"/>
      <c r="J158" s="198">
        <f>ROUND(I158*H158,0)</f>
        <v>0</v>
      </c>
      <c r="K158" s="194" t="s">
        <v>142</v>
      </c>
      <c r="L158" s="60"/>
      <c r="M158" s="199" t="s">
        <v>23</v>
      </c>
      <c r="N158" s="200" t="s">
        <v>50</v>
      </c>
      <c r="O158" s="41"/>
      <c r="P158" s="201">
        <f>O158*H158</f>
        <v>0</v>
      </c>
      <c r="Q158" s="201">
        <v>0</v>
      </c>
      <c r="R158" s="201">
        <f>Q158*H158</f>
        <v>0</v>
      </c>
      <c r="S158" s="201">
        <v>0</v>
      </c>
      <c r="T158" s="202">
        <f>S158*H158</f>
        <v>0</v>
      </c>
      <c r="AR158" s="23" t="s">
        <v>135</v>
      </c>
      <c r="AT158" s="23" t="s">
        <v>131</v>
      </c>
      <c r="AU158" s="23" t="s">
        <v>136</v>
      </c>
      <c r="AY158" s="23" t="s">
        <v>128</v>
      </c>
      <c r="BE158" s="203">
        <f>IF(N158="základní",J158,0)</f>
        <v>0</v>
      </c>
      <c r="BF158" s="203">
        <f>IF(N158="snížená",J158,0)</f>
        <v>0</v>
      </c>
      <c r="BG158" s="203">
        <f>IF(N158="zákl. přenesená",J158,0)</f>
        <v>0</v>
      </c>
      <c r="BH158" s="203">
        <f>IF(N158="sníž. přenesená",J158,0)</f>
        <v>0</v>
      </c>
      <c r="BI158" s="203">
        <f>IF(N158="nulová",J158,0)</f>
        <v>0</v>
      </c>
      <c r="BJ158" s="23" t="s">
        <v>137</v>
      </c>
      <c r="BK158" s="203">
        <f>ROUND(I158*H158,0)</f>
        <v>0</v>
      </c>
      <c r="BL158" s="23" t="s">
        <v>135</v>
      </c>
      <c r="BM158" s="23" t="s">
        <v>497</v>
      </c>
    </row>
    <row r="159" spans="2:65" s="1" customFormat="1" ht="81">
      <c r="B159" s="40"/>
      <c r="C159" s="62"/>
      <c r="D159" s="204" t="s">
        <v>144</v>
      </c>
      <c r="E159" s="62"/>
      <c r="F159" s="205" t="s">
        <v>225</v>
      </c>
      <c r="G159" s="62"/>
      <c r="H159" s="62"/>
      <c r="I159" s="162"/>
      <c r="J159" s="62"/>
      <c r="K159" s="62"/>
      <c r="L159" s="60"/>
      <c r="M159" s="206"/>
      <c r="N159" s="41"/>
      <c r="O159" s="41"/>
      <c r="P159" s="41"/>
      <c r="Q159" s="41"/>
      <c r="R159" s="41"/>
      <c r="S159" s="41"/>
      <c r="T159" s="77"/>
      <c r="AT159" s="23" t="s">
        <v>144</v>
      </c>
      <c r="AU159" s="23" t="s">
        <v>136</v>
      </c>
    </row>
    <row r="160" spans="2:65" s="11" customFormat="1">
      <c r="B160" s="207"/>
      <c r="C160" s="208"/>
      <c r="D160" s="209" t="s">
        <v>146</v>
      </c>
      <c r="E160" s="208"/>
      <c r="F160" s="211" t="s">
        <v>498</v>
      </c>
      <c r="G160" s="208"/>
      <c r="H160" s="212">
        <v>39.923999999999999</v>
      </c>
      <c r="I160" s="213"/>
      <c r="J160" s="208"/>
      <c r="K160" s="208"/>
      <c r="L160" s="214"/>
      <c r="M160" s="215"/>
      <c r="N160" s="216"/>
      <c r="O160" s="216"/>
      <c r="P160" s="216"/>
      <c r="Q160" s="216"/>
      <c r="R160" s="216"/>
      <c r="S160" s="216"/>
      <c r="T160" s="217"/>
      <c r="AT160" s="218" t="s">
        <v>146</v>
      </c>
      <c r="AU160" s="218" t="s">
        <v>136</v>
      </c>
      <c r="AV160" s="11" t="s">
        <v>136</v>
      </c>
      <c r="AW160" s="11" t="s">
        <v>6</v>
      </c>
      <c r="AX160" s="11" t="s">
        <v>10</v>
      </c>
      <c r="AY160" s="218" t="s">
        <v>128</v>
      </c>
    </row>
    <row r="161" spans="2:65" s="1" customFormat="1" ht="22.5" customHeight="1">
      <c r="B161" s="40"/>
      <c r="C161" s="192" t="s">
        <v>252</v>
      </c>
      <c r="D161" s="192" t="s">
        <v>131</v>
      </c>
      <c r="E161" s="193" t="s">
        <v>232</v>
      </c>
      <c r="F161" s="194" t="s">
        <v>233</v>
      </c>
      <c r="G161" s="195" t="s">
        <v>219</v>
      </c>
      <c r="H161" s="196">
        <v>4.4359999999999999</v>
      </c>
      <c r="I161" s="197"/>
      <c r="J161" s="198">
        <f>ROUND(I161*H161,0)</f>
        <v>0</v>
      </c>
      <c r="K161" s="194" t="s">
        <v>142</v>
      </c>
      <c r="L161" s="60"/>
      <c r="M161" s="199" t="s">
        <v>23</v>
      </c>
      <c r="N161" s="200" t="s">
        <v>50</v>
      </c>
      <c r="O161" s="41"/>
      <c r="P161" s="201">
        <f>O161*H161</f>
        <v>0</v>
      </c>
      <c r="Q161" s="201">
        <v>0</v>
      </c>
      <c r="R161" s="201">
        <f>Q161*H161</f>
        <v>0</v>
      </c>
      <c r="S161" s="201">
        <v>0</v>
      </c>
      <c r="T161" s="202">
        <f>S161*H161</f>
        <v>0</v>
      </c>
      <c r="AR161" s="23" t="s">
        <v>135</v>
      </c>
      <c r="AT161" s="23" t="s">
        <v>131</v>
      </c>
      <c r="AU161" s="23" t="s">
        <v>136</v>
      </c>
      <c r="AY161" s="23" t="s">
        <v>128</v>
      </c>
      <c r="BE161" s="203">
        <f>IF(N161="základní",J161,0)</f>
        <v>0</v>
      </c>
      <c r="BF161" s="203">
        <f>IF(N161="snížená",J161,0)</f>
        <v>0</v>
      </c>
      <c r="BG161" s="203">
        <f>IF(N161="zákl. přenesená",J161,0)</f>
        <v>0</v>
      </c>
      <c r="BH161" s="203">
        <f>IF(N161="sníž. přenesená",J161,0)</f>
        <v>0</v>
      </c>
      <c r="BI161" s="203">
        <f>IF(N161="nulová",J161,0)</f>
        <v>0</v>
      </c>
      <c r="BJ161" s="23" t="s">
        <v>137</v>
      </c>
      <c r="BK161" s="203">
        <f>ROUND(I161*H161,0)</f>
        <v>0</v>
      </c>
      <c r="BL161" s="23" t="s">
        <v>135</v>
      </c>
      <c r="BM161" s="23" t="s">
        <v>499</v>
      </c>
    </row>
    <row r="162" spans="2:65" s="1" customFormat="1" ht="67.5">
      <c r="B162" s="40"/>
      <c r="C162" s="62"/>
      <c r="D162" s="204" t="s">
        <v>144</v>
      </c>
      <c r="E162" s="62"/>
      <c r="F162" s="205" t="s">
        <v>235</v>
      </c>
      <c r="G162" s="62"/>
      <c r="H162" s="62"/>
      <c r="I162" s="162"/>
      <c r="J162" s="62"/>
      <c r="K162" s="62"/>
      <c r="L162" s="60"/>
      <c r="M162" s="206"/>
      <c r="N162" s="41"/>
      <c r="O162" s="41"/>
      <c r="P162" s="41"/>
      <c r="Q162" s="41"/>
      <c r="R162" s="41"/>
      <c r="S162" s="41"/>
      <c r="T162" s="77"/>
      <c r="AT162" s="23" t="s">
        <v>144</v>
      </c>
      <c r="AU162" s="23" t="s">
        <v>136</v>
      </c>
    </row>
    <row r="163" spans="2:65" s="10" customFormat="1" ht="29.85" customHeight="1">
      <c r="B163" s="175"/>
      <c r="C163" s="176"/>
      <c r="D163" s="189" t="s">
        <v>75</v>
      </c>
      <c r="E163" s="190" t="s">
        <v>236</v>
      </c>
      <c r="F163" s="190" t="s">
        <v>237</v>
      </c>
      <c r="G163" s="176"/>
      <c r="H163" s="176"/>
      <c r="I163" s="179"/>
      <c r="J163" s="191">
        <f>BK163</f>
        <v>0</v>
      </c>
      <c r="K163" s="176"/>
      <c r="L163" s="181"/>
      <c r="M163" s="182"/>
      <c r="N163" s="183"/>
      <c r="O163" s="183"/>
      <c r="P163" s="184">
        <f>SUM(P164:P165)</f>
        <v>0</v>
      </c>
      <c r="Q163" s="183"/>
      <c r="R163" s="184">
        <f>SUM(R164:R165)</f>
        <v>0</v>
      </c>
      <c r="S163" s="183"/>
      <c r="T163" s="185">
        <f>SUM(T164:T165)</f>
        <v>0</v>
      </c>
      <c r="AR163" s="186" t="s">
        <v>10</v>
      </c>
      <c r="AT163" s="187" t="s">
        <v>75</v>
      </c>
      <c r="AU163" s="187" t="s">
        <v>10</v>
      </c>
      <c r="AY163" s="186" t="s">
        <v>128</v>
      </c>
      <c r="BK163" s="188">
        <f>SUM(BK164:BK165)</f>
        <v>0</v>
      </c>
    </row>
    <row r="164" spans="2:65" s="1" customFormat="1" ht="44.25" customHeight="1">
      <c r="B164" s="40"/>
      <c r="C164" s="192" t="s">
        <v>9</v>
      </c>
      <c r="D164" s="192" t="s">
        <v>131</v>
      </c>
      <c r="E164" s="193" t="s">
        <v>239</v>
      </c>
      <c r="F164" s="194" t="s">
        <v>240</v>
      </c>
      <c r="G164" s="195" t="s">
        <v>219</v>
      </c>
      <c r="H164" s="196">
        <v>5.4450000000000003</v>
      </c>
      <c r="I164" s="197"/>
      <c r="J164" s="198">
        <f>ROUND(I164*H164,0)</f>
        <v>0</v>
      </c>
      <c r="K164" s="194" t="s">
        <v>142</v>
      </c>
      <c r="L164" s="60"/>
      <c r="M164" s="199" t="s">
        <v>23</v>
      </c>
      <c r="N164" s="200" t="s">
        <v>50</v>
      </c>
      <c r="O164" s="41"/>
      <c r="P164" s="201">
        <f>O164*H164</f>
        <v>0</v>
      </c>
      <c r="Q164" s="201">
        <v>0</v>
      </c>
      <c r="R164" s="201">
        <f>Q164*H164</f>
        <v>0</v>
      </c>
      <c r="S164" s="201">
        <v>0</v>
      </c>
      <c r="T164" s="202">
        <f>S164*H164</f>
        <v>0</v>
      </c>
      <c r="AR164" s="23" t="s">
        <v>135</v>
      </c>
      <c r="AT164" s="23" t="s">
        <v>131</v>
      </c>
      <c r="AU164" s="23" t="s">
        <v>136</v>
      </c>
      <c r="AY164" s="23" t="s">
        <v>128</v>
      </c>
      <c r="BE164" s="203">
        <f>IF(N164="základní",J164,0)</f>
        <v>0</v>
      </c>
      <c r="BF164" s="203">
        <f>IF(N164="snížená",J164,0)</f>
        <v>0</v>
      </c>
      <c r="BG164" s="203">
        <f>IF(N164="zákl. přenesená",J164,0)</f>
        <v>0</v>
      </c>
      <c r="BH164" s="203">
        <f>IF(N164="sníž. přenesená",J164,0)</f>
        <v>0</v>
      </c>
      <c r="BI164" s="203">
        <f>IF(N164="nulová",J164,0)</f>
        <v>0</v>
      </c>
      <c r="BJ164" s="23" t="s">
        <v>137</v>
      </c>
      <c r="BK164" s="203">
        <f>ROUND(I164*H164,0)</f>
        <v>0</v>
      </c>
      <c r="BL164" s="23" t="s">
        <v>135</v>
      </c>
      <c r="BM164" s="23" t="s">
        <v>500</v>
      </c>
    </row>
    <row r="165" spans="2:65" s="1" customFormat="1" ht="81">
      <c r="B165" s="40"/>
      <c r="C165" s="62"/>
      <c r="D165" s="204" t="s">
        <v>144</v>
      </c>
      <c r="E165" s="62"/>
      <c r="F165" s="205" t="s">
        <v>242</v>
      </c>
      <c r="G165" s="62"/>
      <c r="H165" s="62"/>
      <c r="I165" s="162"/>
      <c r="J165" s="62"/>
      <c r="K165" s="62"/>
      <c r="L165" s="60"/>
      <c r="M165" s="206"/>
      <c r="N165" s="41"/>
      <c r="O165" s="41"/>
      <c r="P165" s="41"/>
      <c r="Q165" s="41"/>
      <c r="R165" s="41"/>
      <c r="S165" s="41"/>
      <c r="T165" s="77"/>
      <c r="AT165" s="23" t="s">
        <v>144</v>
      </c>
      <c r="AU165" s="23" t="s">
        <v>136</v>
      </c>
    </row>
    <row r="166" spans="2:65" s="10" customFormat="1" ht="37.35" customHeight="1">
      <c r="B166" s="175"/>
      <c r="C166" s="176"/>
      <c r="D166" s="177" t="s">
        <v>75</v>
      </c>
      <c r="E166" s="178" t="s">
        <v>243</v>
      </c>
      <c r="F166" s="178" t="s">
        <v>244</v>
      </c>
      <c r="G166" s="176"/>
      <c r="H166" s="176"/>
      <c r="I166" s="179"/>
      <c r="J166" s="180">
        <f>BK166</f>
        <v>0</v>
      </c>
      <c r="K166" s="176"/>
      <c r="L166" s="181"/>
      <c r="M166" s="182"/>
      <c r="N166" s="183"/>
      <c r="O166" s="183"/>
      <c r="P166" s="184">
        <f>P167+P174</f>
        <v>0</v>
      </c>
      <c r="Q166" s="183"/>
      <c r="R166" s="184">
        <f>R167+R174</f>
        <v>0.80483399999999994</v>
      </c>
      <c r="S166" s="183"/>
      <c r="T166" s="185">
        <f>T167+T174</f>
        <v>0.13073940000000001</v>
      </c>
      <c r="AR166" s="186" t="s">
        <v>136</v>
      </c>
      <c r="AT166" s="187" t="s">
        <v>75</v>
      </c>
      <c r="AU166" s="187" t="s">
        <v>76</v>
      </c>
      <c r="AY166" s="186" t="s">
        <v>128</v>
      </c>
      <c r="BK166" s="188">
        <f>BK167+BK174</f>
        <v>0</v>
      </c>
    </row>
    <row r="167" spans="2:65" s="10" customFormat="1" ht="19.899999999999999" customHeight="1">
      <c r="B167" s="175"/>
      <c r="C167" s="176"/>
      <c r="D167" s="189" t="s">
        <v>75</v>
      </c>
      <c r="E167" s="190" t="s">
        <v>245</v>
      </c>
      <c r="F167" s="190" t="s">
        <v>246</v>
      </c>
      <c r="G167" s="176"/>
      <c r="H167" s="176"/>
      <c r="I167" s="179"/>
      <c r="J167" s="191">
        <f>BK167</f>
        <v>0</v>
      </c>
      <c r="K167" s="176"/>
      <c r="L167" s="181"/>
      <c r="M167" s="182"/>
      <c r="N167" s="183"/>
      <c r="O167" s="183"/>
      <c r="P167" s="184">
        <f>SUM(P168:P173)</f>
        <v>0</v>
      </c>
      <c r="Q167" s="183"/>
      <c r="R167" s="184">
        <f>SUM(R168:R173)</f>
        <v>5.1408000000000002E-2</v>
      </c>
      <c r="S167" s="183"/>
      <c r="T167" s="185">
        <f>SUM(T168:T173)</f>
        <v>0</v>
      </c>
      <c r="AR167" s="186" t="s">
        <v>136</v>
      </c>
      <c r="AT167" s="187" t="s">
        <v>75</v>
      </c>
      <c r="AU167" s="187" t="s">
        <v>10</v>
      </c>
      <c r="AY167" s="186" t="s">
        <v>128</v>
      </c>
      <c r="BK167" s="188">
        <f>SUM(BK168:BK173)</f>
        <v>0</v>
      </c>
    </row>
    <row r="168" spans="2:65" s="1" customFormat="1" ht="31.5" customHeight="1">
      <c r="B168" s="40"/>
      <c r="C168" s="192" t="s">
        <v>259</v>
      </c>
      <c r="D168" s="192" t="s">
        <v>131</v>
      </c>
      <c r="E168" s="193" t="s">
        <v>248</v>
      </c>
      <c r="F168" s="194" t="s">
        <v>249</v>
      </c>
      <c r="G168" s="195" t="s">
        <v>141</v>
      </c>
      <c r="H168" s="196">
        <v>122.4</v>
      </c>
      <c r="I168" s="197"/>
      <c r="J168" s="198">
        <f>ROUND(I168*H168,0)</f>
        <v>0</v>
      </c>
      <c r="K168" s="194" t="s">
        <v>142</v>
      </c>
      <c r="L168" s="60"/>
      <c r="M168" s="199" t="s">
        <v>23</v>
      </c>
      <c r="N168" s="200" t="s">
        <v>50</v>
      </c>
      <c r="O168" s="41"/>
      <c r="P168" s="201">
        <f>O168*H168</f>
        <v>0</v>
      </c>
      <c r="Q168" s="201">
        <v>6.9999999999999994E-5</v>
      </c>
      <c r="R168" s="201">
        <f>Q168*H168</f>
        <v>8.5679999999999992E-3</v>
      </c>
      <c r="S168" s="201">
        <v>0</v>
      </c>
      <c r="T168" s="202">
        <f>S168*H168</f>
        <v>0</v>
      </c>
      <c r="AR168" s="23" t="s">
        <v>226</v>
      </c>
      <c r="AT168" s="23" t="s">
        <v>131</v>
      </c>
      <c r="AU168" s="23" t="s">
        <v>136</v>
      </c>
      <c r="AY168" s="23" t="s">
        <v>128</v>
      </c>
      <c r="BE168" s="203">
        <f>IF(N168="základní",J168,0)</f>
        <v>0</v>
      </c>
      <c r="BF168" s="203">
        <f>IF(N168="snížená",J168,0)</f>
        <v>0</v>
      </c>
      <c r="BG168" s="203">
        <f>IF(N168="zákl. přenesená",J168,0)</f>
        <v>0</v>
      </c>
      <c r="BH168" s="203">
        <f>IF(N168="sníž. přenesená",J168,0)</f>
        <v>0</v>
      </c>
      <c r="BI168" s="203">
        <f>IF(N168="nulová",J168,0)</f>
        <v>0</v>
      </c>
      <c r="BJ168" s="23" t="s">
        <v>137</v>
      </c>
      <c r="BK168" s="203">
        <f>ROUND(I168*H168,0)</f>
        <v>0</v>
      </c>
      <c r="BL168" s="23" t="s">
        <v>226</v>
      </c>
      <c r="BM168" s="23" t="s">
        <v>501</v>
      </c>
    </row>
    <row r="169" spans="2:65" s="11" customFormat="1">
      <c r="B169" s="207"/>
      <c r="C169" s="208"/>
      <c r="D169" s="209" t="s">
        <v>146</v>
      </c>
      <c r="E169" s="210" t="s">
        <v>23</v>
      </c>
      <c r="F169" s="211" t="s">
        <v>502</v>
      </c>
      <c r="G169" s="208"/>
      <c r="H169" s="212">
        <v>122.4</v>
      </c>
      <c r="I169" s="213"/>
      <c r="J169" s="208"/>
      <c r="K169" s="208"/>
      <c r="L169" s="214"/>
      <c r="M169" s="215"/>
      <c r="N169" s="216"/>
      <c r="O169" s="216"/>
      <c r="P169" s="216"/>
      <c r="Q169" s="216"/>
      <c r="R169" s="216"/>
      <c r="S169" s="216"/>
      <c r="T169" s="217"/>
      <c r="AT169" s="218" t="s">
        <v>146</v>
      </c>
      <c r="AU169" s="218" t="s">
        <v>136</v>
      </c>
      <c r="AV169" s="11" t="s">
        <v>136</v>
      </c>
      <c r="AW169" s="11" t="s">
        <v>38</v>
      </c>
      <c r="AX169" s="11" t="s">
        <v>10</v>
      </c>
      <c r="AY169" s="218" t="s">
        <v>128</v>
      </c>
    </row>
    <row r="170" spans="2:65" s="1" customFormat="1" ht="22.5" customHeight="1">
      <c r="B170" s="40"/>
      <c r="C170" s="192" t="s">
        <v>266</v>
      </c>
      <c r="D170" s="192" t="s">
        <v>131</v>
      </c>
      <c r="E170" s="193" t="s">
        <v>253</v>
      </c>
      <c r="F170" s="194" t="s">
        <v>254</v>
      </c>
      <c r="G170" s="195" t="s">
        <v>141</v>
      </c>
      <c r="H170" s="196">
        <v>122.4</v>
      </c>
      <c r="I170" s="197"/>
      <c r="J170" s="198">
        <f>ROUND(I170*H170,0)</f>
        <v>0</v>
      </c>
      <c r="K170" s="194" t="s">
        <v>142</v>
      </c>
      <c r="L170" s="60"/>
      <c r="M170" s="199" t="s">
        <v>23</v>
      </c>
      <c r="N170" s="200" t="s">
        <v>50</v>
      </c>
      <c r="O170" s="41"/>
      <c r="P170" s="201">
        <f>O170*H170</f>
        <v>0</v>
      </c>
      <c r="Q170" s="201">
        <v>2.0000000000000002E-5</v>
      </c>
      <c r="R170" s="201">
        <f>Q170*H170</f>
        <v>2.4480000000000005E-3</v>
      </c>
      <c r="S170" s="201">
        <v>0</v>
      </c>
      <c r="T170" s="202">
        <f>S170*H170</f>
        <v>0</v>
      </c>
      <c r="AR170" s="23" t="s">
        <v>226</v>
      </c>
      <c r="AT170" s="23" t="s">
        <v>131</v>
      </c>
      <c r="AU170" s="23" t="s">
        <v>136</v>
      </c>
      <c r="AY170" s="23" t="s">
        <v>128</v>
      </c>
      <c r="BE170" s="203">
        <f>IF(N170="základní",J170,0)</f>
        <v>0</v>
      </c>
      <c r="BF170" s="203">
        <f>IF(N170="snížená",J170,0)</f>
        <v>0</v>
      </c>
      <c r="BG170" s="203">
        <f>IF(N170="zákl. přenesená",J170,0)</f>
        <v>0</v>
      </c>
      <c r="BH170" s="203">
        <f>IF(N170="sníž. přenesená",J170,0)</f>
        <v>0</v>
      </c>
      <c r="BI170" s="203">
        <f>IF(N170="nulová",J170,0)</f>
        <v>0</v>
      </c>
      <c r="BJ170" s="23" t="s">
        <v>137</v>
      </c>
      <c r="BK170" s="203">
        <f>ROUND(I170*H170,0)</f>
        <v>0</v>
      </c>
      <c r="BL170" s="23" t="s">
        <v>226</v>
      </c>
      <c r="BM170" s="23" t="s">
        <v>503</v>
      </c>
    </row>
    <row r="171" spans="2:65" s="1" customFormat="1" ht="22.5" customHeight="1">
      <c r="B171" s="40"/>
      <c r="C171" s="192" t="s">
        <v>278</v>
      </c>
      <c r="D171" s="192" t="s">
        <v>131</v>
      </c>
      <c r="E171" s="193" t="s">
        <v>256</v>
      </c>
      <c r="F171" s="194" t="s">
        <v>257</v>
      </c>
      <c r="G171" s="195" t="s">
        <v>141</v>
      </c>
      <c r="H171" s="196">
        <v>122.4</v>
      </c>
      <c r="I171" s="197"/>
      <c r="J171" s="198">
        <f>ROUND(I171*H171,0)</f>
        <v>0</v>
      </c>
      <c r="K171" s="194" t="s">
        <v>142</v>
      </c>
      <c r="L171" s="60"/>
      <c r="M171" s="199" t="s">
        <v>23</v>
      </c>
      <c r="N171" s="200" t="s">
        <v>50</v>
      </c>
      <c r="O171" s="41"/>
      <c r="P171" s="201">
        <f>O171*H171</f>
        <v>0</v>
      </c>
      <c r="Q171" s="201">
        <v>1.4999999999999999E-4</v>
      </c>
      <c r="R171" s="201">
        <f>Q171*H171</f>
        <v>1.8359999999999998E-2</v>
      </c>
      <c r="S171" s="201">
        <v>0</v>
      </c>
      <c r="T171" s="202">
        <f>S171*H171</f>
        <v>0</v>
      </c>
      <c r="AR171" s="23" t="s">
        <v>226</v>
      </c>
      <c r="AT171" s="23" t="s">
        <v>131</v>
      </c>
      <c r="AU171" s="23" t="s">
        <v>136</v>
      </c>
      <c r="AY171" s="23" t="s">
        <v>128</v>
      </c>
      <c r="BE171" s="203">
        <f>IF(N171="základní",J171,0)</f>
        <v>0</v>
      </c>
      <c r="BF171" s="203">
        <f>IF(N171="snížená",J171,0)</f>
        <v>0</v>
      </c>
      <c r="BG171" s="203">
        <f>IF(N171="zákl. přenesená",J171,0)</f>
        <v>0</v>
      </c>
      <c r="BH171" s="203">
        <f>IF(N171="sníž. přenesená",J171,0)</f>
        <v>0</v>
      </c>
      <c r="BI171" s="203">
        <f>IF(N171="nulová",J171,0)</f>
        <v>0</v>
      </c>
      <c r="BJ171" s="23" t="s">
        <v>137</v>
      </c>
      <c r="BK171" s="203">
        <f>ROUND(I171*H171,0)</f>
        <v>0</v>
      </c>
      <c r="BL171" s="23" t="s">
        <v>226</v>
      </c>
      <c r="BM171" s="23" t="s">
        <v>504</v>
      </c>
    </row>
    <row r="172" spans="2:65" s="1" customFormat="1" ht="22.5" customHeight="1">
      <c r="B172" s="40"/>
      <c r="C172" s="192" t="s">
        <v>282</v>
      </c>
      <c r="D172" s="192" t="s">
        <v>131</v>
      </c>
      <c r="E172" s="193" t="s">
        <v>260</v>
      </c>
      <c r="F172" s="194" t="s">
        <v>261</v>
      </c>
      <c r="G172" s="195" t="s">
        <v>141</v>
      </c>
      <c r="H172" s="196">
        <v>244.8</v>
      </c>
      <c r="I172" s="197"/>
      <c r="J172" s="198">
        <f>ROUND(I172*H172,0)</f>
        <v>0</v>
      </c>
      <c r="K172" s="194" t="s">
        <v>142</v>
      </c>
      <c r="L172" s="60"/>
      <c r="M172" s="199" t="s">
        <v>23</v>
      </c>
      <c r="N172" s="200" t="s">
        <v>50</v>
      </c>
      <c r="O172" s="41"/>
      <c r="P172" s="201">
        <f>O172*H172</f>
        <v>0</v>
      </c>
      <c r="Q172" s="201">
        <v>9.0000000000000006E-5</v>
      </c>
      <c r="R172" s="201">
        <f>Q172*H172</f>
        <v>2.2032000000000003E-2</v>
      </c>
      <c r="S172" s="201">
        <v>0</v>
      </c>
      <c r="T172" s="202">
        <f>S172*H172</f>
        <v>0</v>
      </c>
      <c r="AR172" s="23" t="s">
        <v>226</v>
      </c>
      <c r="AT172" s="23" t="s">
        <v>131</v>
      </c>
      <c r="AU172" s="23" t="s">
        <v>136</v>
      </c>
      <c r="AY172" s="23" t="s">
        <v>128</v>
      </c>
      <c r="BE172" s="203">
        <f>IF(N172="základní",J172,0)</f>
        <v>0</v>
      </c>
      <c r="BF172" s="203">
        <f>IF(N172="snížená",J172,0)</f>
        <v>0</v>
      </c>
      <c r="BG172" s="203">
        <f>IF(N172="zákl. přenesená",J172,0)</f>
        <v>0</v>
      </c>
      <c r="BH172" s="203">
        <f>IF(N172="sníž. přenesená",J172,0)</f>
        <v>0</v>
      </c>
      <c r="BI172" s="203">
        <f>IF(N172="nulová",J172,0)</f>
        <v>0</v>
      </c>
      <c r="BJ172" s="23" t="s">
        <v>137</v>
      </c>
      <c r="BK172" s="203">
        <f>ROUND(I172*H172,0)</f>
        <v>0</v>
      </c>
      <c r="BL172" s="23" t="s">
        <v>226</v>
      </c>
      <c r="BM172" s="23" t="s">
        <v>505</v>
      </c>
    </row>
    <row r="173" spans="2:65" s="11" customFormat="1">
      <c r="B173" s="207"/>
      <c r="C173" s="208"/>
      <c r="D173" s="204" t="s">
        <v>146</v>
      </c>
      <c r="E173" s="208"/>
      <c r="F173" s="220" t="s">
        <v>506</v>
      </c>
      <c r="G173" s="208"/>
      <c r="H173" s="221">
        <v>244.8</v>
      </c>
      <c r="I173" s="213"/>
      <c r="J173" s="208"/>
      <c r="K173" s="208"/>
      <c r="L173" s="214"/>
      <c r="M173" s="215"/>
      <c r="N173" s="216"/>
      <c r="O173" s="216"/>
      <c r="P173" s="216"/>
      <c r="Q173" s="216"/>
      <c r="R173" s="216"/>
      <c r="S173" s="216"/>
      <c r="T173" s="217"/>
      <c r="AT173" s="218" t="s">
        <v>146</v>
      </c>
      <c r="AU173" s="218" t="s">
        <v>136</v>
      </c>
      <c r="AV173" s="11" t="s">
        <v>136</v>
      </c>
      <c r="AW173" s="11" t="s">
        <v>6</v>
      </c>
      <c r="AX173" s="11" t="s">
        <v>10</v>
      </c>
      <c r="AY173" s="218" t="s">
        <v>128</v>
      </c>
    </row>
    <row r="174" spans="2:65" s="10" customFormat="1" ht="29.85" customHeight="1">
      <c r="B174" s="175"/>
      <c r="C174" s="176"/>
      <c r="D174" s="189" t="s">
        <v>75</v>
      </c>
      <c r="E174" s="190" t="s">
        <v>264</v>
      </c>
      <c r="F174" s="190" t="s">
        <v>265</v>
      </c>
      <c r="G174" s="176"/>
      <c r="H174" s="176"/>
      <c r="I174" s="179"/>
      <c r="J174" s="191">
        <f>BK174</f>
        <v>0</v>
      </c>
      <c r="K174" s="176"/>
      <c r="L174" s="181"/>
      <c r="M174" s="182"/>
      <c r="N174" s="183"/>
      <c r="O174" s="183"/>
      <c r="P174" s="184">
        <f>SUM(P175:P240)</f>
        <v>0</v>
      </c>
      <c r="Q174" s="183"/>
      <c r="R174" s="184">
        <f>SUM(R175:R240)</f>
        <v>0.75342599999999993</v>
      </c>
      <c r="S174" s="183"/>
      <c r="T174" s="185">
        <f>SUM(T175:T240)</f>
        <v>0.13073940000000001</v>
      </c>
      <c r="AR174" s="186" t="s">
        <v>136</v>
      </c>
      <c r="AT174" s="187" t="s">
        <v>75</v>
      </c>
      <c r="AU174" s="187" t="s">
        <v>10</v>
      </c>
      <c r="AY174" s="186" t="s">
        <v>128</v>
      </c>
      <c r="BK174" s="188">
        <f>SUM(BK175:BK240)</f>
        <v>0</v>
      </c>
    </row>
    <row r="175" spans="2:65" s="1" customFormat="1" ht="22.5" customHeight="1">
      <c r="B175" s="40"/>
      <c r="C175" s="192" t="s">
        <v>287</v>
      </c>
      <c r="D175" s="192" t="s">
        <v>131</v>
      </c>
      <c r="E175" s="193" t="s">
        <v>267</v>
      </c>
      <c r="F175" s="194" t="s">
        <v>268</v>
      </c>
      <c r="G175" s="195" t="s">
        <v>141</v>
      </c>
      <c r="H175" s="196">
        <v>421.74</v>
      </c>
      <c r="I175" s="197"/>
      <c r="J175" s="198">
        <f>ROUND(I175*H175,0)</f>
        <v>0</v>
      </c>
      <c r="K175" s="194" t="s">
        <v>142</v>
      </c>
      <c r="L175" s="60"/>
      <c r="M175" s="199" t="s">
        <v>23</v>
      </c>
      <c r="N175" s="200" t="s">
        <v>50</v>
      </c>
      <c r="O175" s="41"/>
      <c r="P175" s="201">
        <f>O175*H175</f>
        <v>0</v>
      </c>
      <c r="Q175" s="201">
        <v>1E-3</v>
      </c>
      <c r="R175" s="201">
        <f>Q175*H175</f>
        <v>0.42174</v>
      </c>
      <c r="S175" s="201">
        <v>3.1E-4</v>
      </c>
      <c r="T175" s="202">
        <f>S175*H175</f>
        <v>0.13073940000000001</v>
      </c>
      <c r="AR175" s="23" t="s">
        <v>226</v>
      </c>
      <c r="AT175" s="23" t="s">
        <v>131</v>
      </c>
      <c r="AU175" s="23" t="s">
        <v>136</v>
      </c>
      <c r="AY175" s="23" t="s">
        <v>128</v>
      </c>
      <c r="BE175" s="203">
        <f>IF(N175="základní",J175,0)</f>
        <v>0</v>
      </c>
      <c r="BF175" s="203">
        <f>IF(N175="snížená",J175,0)</f>
        <v>0</v>
      </c>
      <c r="BG175" s="203">
        <f>IF(N175="zákl. přenesená",J175,0)</f>
        <v>0</v>
      </c>
      <c r="BH175" s="203">
        <f>IF(N175="sníž. přenesená",J175,0)</f>
        <v>0</v>
      </c>
      <c r="BI175" s="203">
        <f>IF(N175="nulová",J175,0)</f>
        <v>0</v>
      </c>
      <c r="BJ175" s="23" t="s">
        <v>137</v>
      </c>
      <c r="BK175" s="203">
        <f>ROUND(I175*H175,0)</f>
        <v>0</v>
      </c>
      <c r="BL175" s="23" t="s">
        <v>226</v>
      </c>
      <c r="BM175" s="23" t="s">
        <v>507</v>
      </c>
    </row>
    <row r="176" spans="2:65" s="1" customFormat="1" ht="27">
      <c r="B176" s="40"/>
      <c r="C176" s="62"/>
      <c r="D176" s="204" t="s">
        <v>144</v>
      </c>
      <c r="E176" s="62"/>
      <c r="F176" s="205" t="s">
        <v>270</v>
      </c>
      <c r="G176" s="62"/>
      <c r="H176" s="62"/>
      <c r="I176" s="162"/>
      <c r="J176" s="62"/>
      <c r="K176" s="62"/>
      <c r="L176" s="60"/>
      <c r="M176" s="206"/>
      <c r="N176" s="41"/>
      <c r="O176" s="41"/>
      <c r="P176" s="41"/>
      <c r="Q176" s="41"/>
      <c r="R176" s="41"/>
      <c r="S176" s="41"/>
      <c r="T176" s="77"/>
      <c r="AT176" s="23" t="s">
        <v>144</v>
      </c>
      <c r="AU176" s="23" t="s">
        <v>136</v>
      </c>
    </row>
    <row r="177" spans="2:65" s="11" customFormat="1">
      <c r="B177" s="207"/>
      <c r="C177" s="208"/>
      <c r="D177" s="204" t="s">
        <v>146</v>
      </c>
      <c r="E177" s="219" t="s">
        <v>23</v>
      </c>
      <c r="F177" s="220" t="s">
        <v>474</v>
      </c>
      <c r="G177" s="208"/>
      <c r="H177" s="221">
        <v>15.39</v>
      </c>
      <c r="I177" s="213"/>
      <c r="J177" s="208"/>
      <c r="K177" s="208"/>
      <c r="L177" s="214"/>
      <c r="M177" s="215"/>
      <c r="N177" s="216"/>
      <c r="O177" s="216"/>
      <c r="P177" s="216"/>
      <c r="Q177" s="216"/>
      <c r="R177" s="216"/>
      <c r="S177" s="216"/>
      <c r="T177" s="217"/>
      <c r="AT177" s="218" t="s">
        <v>146</v>
      </c>
      <c r="AU177" s="218" t="s">
        <v>136</v>
      </c>
      <c r="AV177" s="11" t="s">
        <v>136</v>
      </c>
      <c r="AW177" s="11" t="s">
        <v>38</v>
      </c>
      <c r="AX177" s="11" t="s">
        <v>76</v>
      </c>
      <c r="AY177" s="218" t="s">
        <v>128</v>
      </c>
    </row>
    <row r="178" spans="2:65" s="11" customFormat="1">
      <c r="B178" s="207"/>
      <c r="C178" s="208"/>
      <c r="D178" s="204" t="s">
        <v>146</v>
      </c>
      <c r="E178" s="219" t="s">
        <v>23</v>
      </c>
      <c r="F178" s="220" t="s">
        <v>475</v>
      </c>
      <c r="G178" s="208"/>
      <c r="H178" s="221">
        <v>25.5</v>
      </c>
      <c r="I178" s="213"/>
      <c r="J178" s="208"/>
      <c r="K178" s="208"/>
      <c r="L178" s="214"/>
      <c r="M178" s="215"/>
      <c r="N178" s="216"/>
      <c r="O178" s="216"/>
      <c r="P178" s="216"/>
      <c r="Q178" s="216"/>
      <c r="R178" s="216"/>
      <c r="S178" s="216"/>
      <c r="T178" s="217"/>
      <c r="AT178" s="218" t="s">
        <v>146</v>
      </c>
      <c r="AU178" s="218" t="s">
        <v>136</v>
      </c>
      <c r="AV178" s="11" t="s">
        <v>136</v>
      </c>
      <c r="AW178" s="11" t="s">
        <v>38</v>
      </c>
      <c r="AX178" s="11" t="s">
        <v>76</v>
      </c>
      <c r="AY178" s="218" t="s">
        <v>128</v>
      </c>
    </row>
    <row r="179" spans="2:65" s="11" customFormat="1">
      <c r="B179" s="207"/>
      <c r="C179" s="208"/>
      <c r="D179" s="204" t="s">
        <v>146</v>
      </c>
      <c r="E179" s="219" t="s">
        <v>23</v>
      </c>
      <c r="F179" s="220" t="s">
        <v>476</v>
      </c>
      <c r="G179" s="208"/>
      <c r="H179" s="221">
        <v>215.04</v>
      </c>
      <c r="I179" s="213"/>
      <c r="J179" s="208"/>
      <c r="K179" s="208"/>
      <c r="L179" s="214"/>
      <c r="M179" s="215"/>
      <c r="N179" s="216"/>
      <c r="O179" s="216"/>
      <c r="P179" s="216"/>
      <c r="Q179" s="216"/>
      <c r="R179" s="216"/>
      <c r="S179" s="216"/>
      <c r="T179" s="217"/>
      <c r="AT179" s="218" t="s">
        <v>146</v>
      </c>
      <c r="AU179" s="218" t="s">
        <v>136</v>
      </c>
      <c r="AV179" s="11" t="s">
        <v>136</v>
      </c>
      <c r="AW179" s="11" t="s">
        <v>38</v>
      </c>
      <c r="AX179" s="11" t="s">
        <v>76</v>
      </c>
      <c r="AY179" s="218" t="s">
        <v>128</v>
      </c>
    </row>
    <row r="180" spans="2:65" s="11" customFormat="1">
      <c r="B180" s="207"/>
      <c r="C180" s="208"/>
      <c r="D180" s="204" t="s">
        <v>146</v>
      </c>
      <c r="E180" s="219" t="s">
        <v>23</v>
      </c>
      <c r="F180" s="220" t="s">
        <v>477</v>
      </c>
      <c r="G180" s="208"/>
      <c r="H180" s="221">
        <v>48.1</v>
      </c>
      <c r="I180" s="213"/>
      <c r="J180" s="208"/>
      <c r="K180" s="208"/>
      <c r="L180" s="214"/>
      <c r="M180" s="215"/>
      <c r="N180" s="216"/>
      <c r="O180" s="216"/>
      <c r="P180" s="216"/>
      <c r="Q180" s="216"/>
      <c r="R180" s="216"/>
      <c r="S180" s="216"/>
      <c r="T180" s="217"/>
      <c r="AT180" s="218" t="s">
        <v>146</v>
      </c>
      <c r="AU180" s="218" t="s">
        <v>136</v>
      </c>
      <c r="AV180" s="11" t="s">
        <v>136</v>
      </c>
      <c r="AW180" s="11" t="s">
        <v>38</v>
      </c>
      <c r="AX180" s="11" t="s">
        <v>76</v>
      </c>
      <c r="AY180" s="218" t="s">
        <v>128</v>
      </c>
    </row>
    <row r="181" spans="2:65" s="13" customFormat="1">
      <c r="B181" s="237"/>
      <c r="C181" s="238"/>
      <c r="D181" s="204" t="s">
        <v>146</v>
      </c>
      <c r="E181" s="239" t="s">
        <v>23</v>
      </c>
      <c r="F181" s="240" t="s">
        <v>277</v>
      </c>
      <c r="G181" s="238"/>
      <c r="H181" s="241">
        <v>304.02999999999997</v>
      </c>
      <c r="I181" s="242"/>
      <c r="J181" s="238"/>
      <c r="K181" s="238"/>
      <c r="L181" s="243"/>
      <c r="M181" s="244"/>
      <c r="N181" s="245"/>
      <c r="O181" s="245"/>
      <c r="P181" s="245"/>
      <c r="Q181" s="245"/>
      <c r="R181" s="245"/>
      <c r="S181" s="245"/>
      <c r="T181" s="246"/>
      <c r="AT181" s="247" t="s">
        <v>146</v>
      </c>
      <c r="AU181" s="247" t="s">
        <v>136</v>
      </c>
      <c r="AV181" s="13" t="s">
        <v>148</v>
      </c>
      <c r="AW181" s="13" t="s">
        <v>38</v>
      </c>
      <c r="AX181" s="13" t="s">
        <v>76</v>
      </c>
      <c r="AY181" s="247" t="s">
        <v>128</v>
      </c>
    </row>
    <row r="182" spans="2:65" s="11" customFormat="1">
      <c r="B182" s="207"/>
      <c r="C182" s="208"/>
      <c r="D182" s="204" t="s">
        <v>146</v>
      </c>
      <c r="E182" s="219" t="s">
        <v>23</v>
      </c>
      <c r="F182" s="220" t="s">
        <v>462</v>
      </c>
      <c r="G182" s="208"/>
      <c r="H182" s="221">
        <v>38.25</v>
      </c>
      <c r="I182" s="213"/>
      <c r="J182" s="208"/>
      <c r="K182" s="208"/>
      <c r="L182" s="214"/>
      <c r="M182" s="215"/>
      <c r="N182" s="216"/>
      <c r="O182" s="216"/>
      <c r="P182" s="216"/>
      <c r="Q182" s="216"/>
      <c r="R182" s="216"/>
      <c r="S182" s="216"/>
      <c r="T182" s="217"/>
      <c r="AT182" s="218" t="s">
        <v>146</v>
      </c>
      <c r="AU182" s="218" t="s">
        <v>136</v>
      </c>
      <c r="AV182" s="11" t="s">
        <v>136</v>
      </c>
      <c r="AW182" s="11" t="s">
        <v>38</v>
      </c>
      <c r="AX182" s="11" t="s">
        <v>76</v>
      </c>
      <c r="AY182" s="218" t="s">
        <v>128</v>
      </c>
    </row>
    <row r="183" spans="2:65" s="11" customFormat="1">
      <c r="B183" s="207"/>
      <c r="C183" s="208"/>
      <c r="D183" s="204" t="s">
        <v>146</v>
      </c>
      <c r="E183" s="219" t="s">
        <v>23</v>
      </c>
      <c r="F183" s="220" t="s">
        <v>463</v>
      </c>
      <c r="G183" s="208"/>
      <c r="H183" s="221">
        <v>24.3</v>
      </c>
      <c r="I183" s="213"/>
      <c r="J183" s="208"/>
      <c r="K183" s="208"/>
      <c r="L183" s="214"/>
      <c r="M183" s="215"/>
      <c r="N183" s="216"/>
      <c r="O183" s="216"/>
      <c r="P183" s="216"/>
      <c r="Q183" s="216"/>
      <c r="R183" s="216"/>
      <c r="S183" s="216"/>
      <c r="T183" s="217"/>
      <c r="AT183" s="218" t="s">
        <v>146</v>
      </c>
      <c r="AU183" s="218" t="s">
        <v>136</v>
      </c>
      <c r="AV183" s="11" t="s">
        <v>136</v>
      </c>
      <c r="AW183" s="11" t="s">
        <v>38</v>
      </c>
      <c r="AX183" s="11" t="s">
        <v>76</v>
      </c>
      <c r="AY183" s="218" t="s">
        <v>128</v>
      </c>
    </row>
    <row r="184" spans="2:65" s="11" customFormat="1">
      <c r="B184" s="207"/>
      <c r="C184" s="208"/>
      <c r="D184" s="204" t="s">
        <v>146</v>
      </c>
      <c r="E184" s="219" t="s">
        <v>23</v>
      </c>
      <c r="F184" s="220" t="s">
        <v>464</v>
      </c>
      <c r="G184" s="208"/>
      <c r="H184" s="221">
        <v>9.66</v>
      </c>
      <c r="I184" s="213"/>
      <c r="J184" s="208"/>
      <c r="K184" s="208"/>
      <c r="L184" s="214"/>
      <c r="M184" s="215"/>
      <c r="N184" s="216"/>
      <c r="O184" s="216"/>
      <c r="P184" s="216"/>
      <c r="Q184" s="216"/>
      <c r="R184" s="216"/>
      <c r="S184" s="216"/>
      <c r="T184" s="217"/>
      <c r="AT184" s="218" t="s">
        <v>146</v>
      </c>
      <c r="AU184" s="218" t="s">
        <v>136</v>
      </c>
      <c r="AV184" s="11" t="s">
        <v>136</v>
      </c>
      <c r="AW184" s="11" t="s">
        <v>38</v>
      </c>
      <c r="AX184" s="11" t="s">
        <v>76</v>
      </c>
      <c r="AY184" s="218" t="s">
        <v>128</v>
      </c>
    </row>
    <row r="185" spans="2:65" s="11" customFormat="1">
      <c r="B185" s="207"/>
      <c r="C185" s="208"/>
      <c r="D185" s="204" t="s">
        <v>146</v>
      </c>
      <c r="E185" s="219" t="s">
        <v>23</v>
      </c>
      <c r="F185" s="220" t="s">
        <v>465</v>
      </c>
      <c r="G185" s="208"/>
      <c r="H185" s="221">
        <v>45.5</v>
      </c>
      <c r="I185" s="213"/>
      <c r="J185" s="208"/>
      <c r="K185" s="208"/>
      <c r="L185" s="214"/>
      <c r="M185" s="215"/>
      <c r="N185" s="216"/>
      <c r="O185" s="216"/>
      <c r="P185" s="216"/>
      <c r="Q185" s="216"/>
      <c r="R185" s="216"/>
      <c r="S185" s="216"/>
      <c r="T185" s="217"/>
      <c r="AT185" s="218" t="s">
        <v>146</v>
      </c>
      <c r="AU185" s="218" t="s">
        <v>136</v>
      </c>
      <c r="AV185" s="11" t="s">
        <v>136</v>
      </c>
      <c r="AW185" s="11" t="s">
        <v>38</v>
      </c>
      <c r="AX185" s="11" t="s">
        <v>76</v>
      </c>
      <c r="AY185" s="218" t="s">
        <v>128</v>
      </c>
    </row>
    <row r="186" spans="2:65" s="13" customFormat="1">
      <c r="B186" s="237"/>
      <c r="C186" s="238"/>
      <c r="D186" s="204" t="s">
        <v>146</v>
      </c>
      <c r="E186" s="239" t="s">
        <v>23</v>
      </c>
      <c r="F186" s="240" t="s">
        <v>273</v>
      </c>
      <c r="G186" s="238"/>
      <c r="H186" s="241">
        <v>117.71</v>
      </c>
      <c r="I186" s="242"/>
      <c r="J186" s="238"/>
      <c r="K186" s="238"/>
      <c r="L186" s="243"/>
      <c r="M186" s="244"/>
      <c r="N186" s="245"/>
      <c r="O186" s="245"/>
      <c r="P186" s="245"/>
      <c r="Q186" s="245"/>
      <c r="R186" s="245"/>
      <c r="S186" s="245"/>
      <c r="T186" s="246"/>
      <c r="AT186" s="247" t="s">
        <v>146</v>
      </c>
      <c r="AU186" s="247" t="s">
        <v>136</v>
      </c>
      <c r="AV186" s="13" t="s">
        <v>148</v>
      </c>
      <c r="AW186" s="13" t="s">
        <v>38</v>
      </c>
      <c r="AX186" s="13" t="s">
        <v>76</v>
      </c>
      <c r="AY186" s="247" t="s">
        <v>128</v>
      </c>
    </row>
    <row r="187" spans="2:65" s="12" customFormat="1">
      <c r="B187" s="222"/>
      <c r="C187" s="223"/>
      <c r="D187" s="209" t="s">
        <v>146</v>
      </c>
      <c r="E187" s="224" t="s">
        <v>23</v>
      </c>
      <c r="F187" s="225" t="s">
        <v>179</v>
      </c>
      <c r="G187" s="223"/>
      <c r="H187" s="226">
        <v>421.74</v>
      </c>
      <c r="I187" s="227"/>
      <c r="J187" s="223"/>
      <c r="K187" s="223"/>
      <c r="L187" s="228"/>
      <c r="M187" s="229"/>
      <c r="N187" s="230"/>
      <c r="O187" s="230"/>
      <c r="P187" s="230"/>
      <c r="Q187" s="230"/>
      <c r="R187" s="230"/>
      <c r="S187" s="230"/>
      <c r="T187" s="231"/>
      <c r="AT187" s="232" t="s">
        <v>146</v>
      </c>
      <c r="AU187" s="232" t="s">
        <v>136</v>
      </c>
      <c r="AV187" s="12" t="s">
        <v>135</v>
      </c>
      <c r="AW187" s="12" t="s">
        <v>38</v>
      </c>
      <c r="AX187" s="12" t="s">
        <v>10</v>
      </c>
      <c r="AY187" s="232" t="s">
        <v>128</v>
      </c>
    </row>
    <row r="188" spans="2:65" s="1" customFormat="1" ht="22.5" customHeight="1">
      <c r="B188" s="40"/>
      <c r="C188" s="192" t="s">
        <v>294</v>
      </c>
      <c r="D188" s="192" t="s">
        <v>131</v>
      </c>
      <c r="E188" s="193" t="s">
        <v>279</v>
      </c>
      <c r="F188" s="194" t="s">
        <v>280</v>
      </c>
      <c r="G188" s="195" t="s">
        <v>141</v>
      </c>
      <c r="H188" s="196">
        <v>421.74</v>
      </c>
      <c r="I188" s="197"/>
      <c r="J188" s="198">
        <f>ROUND(I188*H188,0)</f>
        <v>0</v>
      </c>
      <c r="K188" s="194" t="s">
        <v>142</v>
      </c>
      <c r="L188" s="60"/>
      <c r="M188" s="199" t="s">
        <v>23</v>
      </c>
      <c r="N188" s="200" t="s">
        <v>50</v>
      </c>
      <c r="O188" s="41"/>
      <c r="P188" s="201">
        <f>O188*H188</f>
        <v>0</v>
      </c>
      <c r="Q188" s="201">
        <v>0</v>
      </c>
      <c r="R188" s="201">
        <f>Q188*H188</f>
        <v>0</v>
      </c>
      <c r="S188" s="201">
        <v>0</v>
      </c>
      <c r="T188" s="202">
        <f>S188*H188</f>
        <v>0</v>
      </c>
      <c r="AR188" s="23" t="s">
        <v>226</v>
      </c>
      <c r="AT188" s="23" t="s">
        <v>131</v>
      </c>
      <c r="AU188" s="23" t="s">
        <v>136</v>
      </c>
      <c r="AY188" s="23" t="s">
        <v>128</v>
      </c>
      <c r="BE188" s="203">
        <f>IF(N188="základní",J188,0)</f>
        <v>0</v>
      </c>
      <c r="BF188" s="203">
        <f>IF(N188="snížená",J188,0)</f>
        <v>0</v>
      </c>
      <c r="BG188" s="203">
        <f>IF(N188="zákl. přenesená",J188,0)</f>
        <v>0</v>
      </c>
      <c r="BH188" s="203">
        <f>IF(N188="sníž. přenesená",J188,0)</f>
        <v>0</v>
      </c>
      <c r="BI188" s="203">
        <f>IF(N188="nulová",J188,0)</f>
        <v>0</v>
      </c>
      <c r="BJ188" s="23" t="s">
        <v>137</v>
      </c>
      <c r="BK188" s="203">
        <f>ROUND(I188*H188,0)</f>
        <v>0</v>
      </c>
      <c r="BL188" s="23" t="s">
        <v>226</v>
      </c>
      <c r="BM188" s="23" t="s">
        <v>508</v>
      </c>
    </row>
    <row r="189" spans="2:65" s="11" customFormat="1">
      <c r="B189" s="207"/>
      <c r="C189" s="208"/>
      <c r="D189" s="209" t="s">
        <v>146</v>
      </c>
      <c r="E189" s="210" t="s">
        <v>23</v>
      </c>
      <c r="F189" s="211" t="s">
        <v>509</v>
      </c>
      <c r="G189" s="208"/>
      <c r="H189" s="212">
        <v>421.74</v>
      </c>
      <c r="I189" s="213"/>
      <c r="J189" s="208"/>
      <c r="K189" s="208"/>
      <c r="L189" s="214"/>
      <c r="M189" s="215"/>
      <c r="N189" s="216"/>
      <c r="O189" s="216"/>
      <c r="P189" s="216"/>
      <c r="Q189" s="216"/>
      <c r="R189" s="216"/>
      <c r="S189" s="216"/>
      <c r="T189" s="217"/>
      <c r="AT189" s="218" t="s">
        <v>146</v>
      </c>
      <c r="AU189" s="218" t="s">
        <v>136</v>
      </c>
      <c r="AV189" s="11" t="s">
        <v>136</v>
      </c>
      <c r="AW189" s="11" t="s">
        <v>38</v>
      </c>
      <c r="AX189" s="11" t="s">
        <v>10</v>
      </c>
      <c r="AY189" s="218" t="s">
        <v>128</v>
      </c>
    </row>
    <row r="190" spans="2:65" s="1" customFormat="1" ht="31.5" customHeight="1">
      <c r="B190" s="40"/>
      <c r="C190" s="192" t="s">
        <v>298</v>
      </c>
      <c r="D190" s="192" t="s">
        <v>131</v>
      </c>
      <c r="E190" s="193" t="s">
        <v>283</v>
      </c>
      <c r="F190" s="194" t="s">
        <v>284</v>
      </c>
      <c r="G190" s="195" t="s">
        <v>193</v>
      </c>
      <c r="H190" s="196">
        <v>150</v>
      </c>
      <c r="I190" s="197"/>
      <c r="J190" s="198">
        <f>ROUND(I190*H190,0)</f>
        <v>0</v>
      </c>
      <c r="K190" s="194" t="s">
        <v>142</v>
      </c>
      <c r="L190" s="60"/>
      <c r="M190" s="199" t="s">
        <v>23</v>
      </c>
      <c r="N190" s="200" t="s">
        <v>50</v>
      </c>
      <c r="O190" s="41"/>
      <c r="P190" s="201">
        <f>O190*H190</f>
        <v>0</v>
      </c>
      <c r="Q190" s="201">
        <v>4.0000000000000003E-5</v>
      </c>
      <c r="R190" s="201">
        <f>Q190*H190</f>
        <v>6.0000000000000001E-3</v>
      </c>
      <c r="S190" s="201">
        <v>0</v>
      </c>
      <c r="T190" s="202">
        <f>S190*H190</f>
        <v>0</v>
      </c>
      <c r="AR190" s="23" t="s">
        <v>226</v>
      </c>
      <c r="AT190" s="23" t="s">
        <v>131</v>
      </c>
      <c r="AU190" s="23" t="s">
        <v>136</v>
      </c>
      <c r="AY190" s="23" t="s">
        <v>128</v>
      </c>
      <c r="BE190" s="203">
        <f>IF(N190="základní",J190,0)</f>
        <v>0</v>
      </c>
      <c r="BF190" s="203">
        <f>IF(N190="snížená",J190,0)</f>
        <v>0</v>
      </c>
      <c r="BG190" s="203">
        <f>IF(N190="zákl. přenesená",J190,0)</f>
        <v>0</v>
      </c>
      <c r="BH190" s="203">
        <f>IF(N190="sníž. přenesená",J190,0)</f>
        <v>0</v>
      </c>
      <c r="BI190" s="203">
        <f>IF(N190="nulová",J190,0)</f>
        <v>0</v>
      </c>
      <c r="BJ190" s="23" t="s">
        <v>137</v>
      </c>
      <c r="BK190" s="203">
        <f>ROUND(I190*H190,0)</f>
        <v>0</v>
      </c>
      <c r="BL190" s="23" t="s">
        <v>226</v>
      </c>
      <c r="BM190" s="23" t="s">
        <v>510</v>
      </c>
    </row>
    <row r="191" spans="2:65" s="1" customFormat="1" ht="40.5">
      <c r="B191" s="40"/>
      <c r="C191" s="62"/>
      <c r="D191" s="209" t="s">
        <v>144</v>
      </c>
      <c r="E191" s="62"/>
      <c r="F191" s="233" t="s">
        <v>286</v>
      </c>
      <c r="G191" s="62"/>
      <c r="H191" s="62"/>
      <c r="I191" s="162"/>
      <c r="J191" s="62"/>
      <c r="K191" s="62"/>
      <c r="L191" s="60"/>
      <c r="M191" s="206"/>
      <c r="N191" s="41"/>
      <c r="O191" s="41"/>
      <c r="P191" s="41"/>
      <c r="Q191" s="41"/>
      <c r="R191" s="41"/>
      <c r="S191" s="41"/>
      <c r="T191" s="77"/>
      <c r="AT191" s="23" t="s">
        <v>144</v>
      </c>
      <c r="AU191" s="23" t="s">
        <v>136</v>
      </c>
    </row>
    <row r="192" spans="2:65" s="1" customFormat="1" ht="22.5" customHeight="1">
      <c r="B192" s="40"/>
      <c r="C192" s="248" t="s">
        <v>301</v>
      </c>
      <c r="D192" s="248" t="s">
        <v>288</v>
      </c>
      <c r="E192" s="249" t="s">
        <v>289</v>
      </c>
      <c r="F192" s="250" t="s">
        <v>290</v>
      </c>
      <c r="G192" s="251" t="s">
        <v>193</v>
      </c>
      <c r="H192" s="252">
        <v>157.5</v>
      </c>
      <c r="I192" s="253"/>
      <c r="J192" s="254">
        <f>ROUND(I192*H192,0)</f>
        <v>0</v>
      </c>
      <c r="K192" s="250" t="s">
        <v>142</v>
      </c>
      <c r="L192" s="255"/>
      <c r="M192" s="256" t="s">
        <v>23</v>
      </c>
      <c r="N192" s="257" t="s">
        <v>50</v>
      </c>
      <c r="O192" s="41"/>
      <c r="P192" s="201">
        <f>O192*H192</f>
        <v>0</v>
      </c>
      <c r="Q192" s="201">
        <v>3.0000000000000001E-5</v>
      </c>
      <c r="R192" s="201">
        <f>Q192*H192</f>
        <v>4.725E-3</v>
      </c>
      <c r="S192" s="201">
        <v>0</v>
      </c>
      <c r="T192" s="202">
        <f>S192*H192</f>
        <v>0</v>
      </c>
      <c r="AR192" s="23" t="s">
        <v>291</v>
      </c>
      <c r="AT192" s="23" t="s">
        <v>288</v>
      </c>
      <c r="AU192" s="23" t="s">
        <v>136</v>
      </c>
      <c r="AY192" s="23" t="s">
        <v>128</v>
      </c>
      <c r="BE192" s="203">
        <f>IF(N192="základní",J192,0)</f>
        <v>0</v>
      </c>
      <c r="BF192" s="203">
        <f>IF(N192="snížená",J192,0)</f>
        <v>0</v>
      </c>
      <c r="BG192" s="203">
        <f>IF(N192="zákl. přenesená",J192,0)</f>
        <v>0</v>
      </c>
      <c r="BH192" s="203">
        <f>IF(N192="sníž. přenesená",J192,0)</f>
        <v>0</v>
      </c>
      <c r="BI192" s="203">
        <f>IF(N192="nulová",J192,0)</f>
        <v>0</v>
      </c>
      <c r="BJ192" s="23" t="s">
        <v>137</v>
      </c>
      <c r="BK192" s="203">
        <f>ROUND(I192*H192,0)</f>
        <v>0</v>
      </c>
      <c r="BL192" s="23" t="s">
        <v>226</v>
      </c>
      <c r="BM192" s="23" t="s">
        <v>511</v>
      </c>
    </row>
    <row r="193" spans="2:65" s="11" customFormat="1">
      <c r="B193" s="207"/>
      <c r="C193" s="208"/>
      <c r="D193" s="209" t="s">
        <v>146</v>
      </c>
      <c r="E193" s="208"/>
      <c r="F193" s="211" t="s">
        <v>293</v>
      </c>
      <c r="G193" s="208"/>
      <c r="H193" s="212">
        <v>157.5</v>
      </c>
      <c r="I193" s="213"/>
      <c r="J193" s="208"/>
      <c r="K193" s="208"/>
      <c r="L193" s="214"/>
      <c r="M193" s="215"/>
      <c r="N193" s="216"/>
      <c r="O193" s="216"/>
      <c r="P193" s="216"/>
      <c r="Q193" s="216"/>
      <c r="R193" s="216"/>
      <c r="S193" s="216"/>
      <c r="T193" s="217"/>
      <c r="AT193" s="218" t="s">
        <v>146</v>
      </c>
      <c r="AU193" s="218" t="s">
        <v>136</v>
      </c>
      <c r="AV193" s="11" t="s">
        <v>136</v>
      </c>
      <c r="AW193" s="11" t="s">
        <v>6</v>
      </c>
      <c r="AX193" s="11" t="s">
        <v>10</v>
      </c>
      <c r="AY193" s="218" t="s">
        <v>128</v>
      </c>
    </row>
    <row r="194" spans="2:65" s="1" customFormat="1" ht="31.5" customHeight="1">
      <c r="B194" s="40"/>
      <c r="C194" s="192" t="s">
        <v>312</v>
      </c>
      <c r="D194" s="192" t="s">
        <v>131</v>
      </c>
      <c r="E194" s="193" t="s">
        <v>295</v>
      </c>
      <c r="F194" s="194" t="s">
        <v>296</v>
      </c>
      <c r="G194" s="195" t="s">
        <v>193</v>
      </c>
      <c r="H194" s="196">
        <v>50</v>
      </c>
      <c r="I194" s="197"/>
      <c r="J194" s="198">
        <f>ROUND(I194*H194,0)</f>
        <v>0</v>
      </c>
      <c r="K194" s="194" t="s">
        <v>142</v>
      </c>
      <c r="L194" s="60"/>
      <c r="M194" s="199" t="s">
        <v>23</v>
      </c>
      <c r="N194" s="200" t="s">
        <v>50</v>
      </c>
      <c r="O194" s="41"/>
      <c r="P194" s="201">
        <f>O194*H194</f>
        <v>0</v>
      </c>
      <c r="Q194" s="201">
        <v>8.0000000000000007E-5</v>
      </c>
      <c r="R194" s="201">
        <f>Q194*H194</f>
        <v>4.0000000000000001E-3</v>
      </c>
      <c r="S194" s="201">
        <v>0</v>
      </c>
      <c r="T194" s="202">
        <f>S194*H194</f>
        <v>0</v>
      </c>
      <c r="AR194" s="23" t="s">
        <v>226</v>
      </c>
      <c r="AT194" s="23" t="s">
        <v>131</v>
      </c>
      <c r="AU194" s="23" t="s">
        <v>136</v>
      </c>
      <c r="AY194" s="23" t="s">
        <v>128</v>
      </c>
      <c r="BE194" s="203">
        <f>IF(N194="základní",J194,0)</f>
        <v>0</v>
      </c>
      <c r="BF194" s="203">
        <f>IF(N194="snížená",J194,0)</f>
        <v>0</v>
      </c>
      <c r="BG194" s="203">
        <f>IF(N194="zákl. přenesená",J194,0)</f>
        <v>0</v>
      </c>
      <c r="BH194" s="203">
        <f>IF(N194="sníž. přenesená",J194,0)</f>
        <v>0</v>
      </c>
      <c r="BI194" s="203">
        <f>IF(N194="nulová",J194,0)</f>
        <v>0</v>
      </c>
      <c r="BJ194" s="23" t="s">
        <v>137</v>
      </c>
      <c r="BK194" s="203">
        <f>ROUND(I194*H194,0)</f>
        <v>0</v>
      </c>
      <c r="BL194" s="23" t="s">
        <v>226</v>
      </c>
      <c r="BM194" s="23" t="s">
        <v>512</v>
      </c>
    </row>
    <row r="195" spans="2:65" s="1" customFormat="1" ht="40.5">
      <c r="B195" s="40"/>
      <c r="C195" s="62"/>
      <c r="D195" s="209" t="s">
        <v>144</v>
      </c>
      <c r="E195" s="62"/>
      <c r="F195" s="233" t="s">
        <v>286</v>
      </c>
      <c r="G195" s="62"/>
      <c r="H195" s="62"/>
      <c r="I195" s="162"/>
      <c r="J195" s="62"/>
      <c r="K195" s="62"/>
      <c r="L195" s="60"/>
      <c r="M195" s="206"/>
      <c r="N195" s="41"/>
      <c r="O195" s="41"/>
      <c r="P195" s="41"/>
      <c r="Q195" s="41"/>
      <c r="R195" s="41"/>
      <c r="S195" s="41"/>
      <c r="T195" s="77"/>
      <c r="AT195" s="23" t="s">
        <v>144</v>
      </c>
      <c r="AU195" s="23" t="s">
        <v>136</v>
      </c>
    </row>
    <row r="196" spans="2:65" s="1" customFormat="1" ht="22.5" customHeight="1">
      <c r="B196" s="40"/>
      <c r="C196" s="248" t="s">
        <v>316</v>
      </c>
      <c r="D196" s="248" t="s">
        <v>288</v>
      </c>
      <c r="E196" s="249" t="s">
        <v>289</v>
      </c>
      <c r="F196" s="250" t="s">
        <v>290</v>
      </c>
      <c r="G196" s="251" t="s">
        <v>193</v>
      </c>
      <c r="H196" s="252">
        <v>52.5</v>
      </c>
      <c r="I196" s="253"/>
      <c r="J196" s="254">
        <f>ROUND(I196*H196,0)</f>
        <v>0</v>
      </c>
      <c r="K196" s="250" t="s">
        <v>142</v>
      </c>
      <c r="L196" s="255"/>
      <c r="M196" s="256" t="s">
        <v>23</v>
      </c>
      <c r="N196" s="257" t="s">
        <v>50</v>
      </c>
      <c r="O196" s="41"/>
      <c r="P196" s="201">
        <f>O196*H196</f>
        <v>0</v>
      </c>
      <c r="Q196" s="201">
        <v>3.0000000000000001E-5</v>
      </c>
      <c r="R196" s="201">
        <f>Q196*H196</f>
        <v>1.575E-3</v>
      </c>
      <c r="S196" s="201">
        <v>0</v>
      </c>
      <c r="T196" s="202">
        <f>S196*H196</f>
        <v>0</v>
      </c>
      <c r="AR196" s="23" t="s">
        <v>291</v>
      </c>
      <c r="AT196" s="23" t="s">
        <v>288</v>
      </c>
      <c r="AU196" s="23" t="s">
        <v>136</v>
      </c>
      <c r="AY196" s="23" t="s">
        <v>128</v>
      </c>
      <c r="BE196" s="203">
        <f>IF(N196="základní",J196,0)</f>
        <v>0</v>
      </c>
      <c r="BF196" s="203">
        <f>IF(N196="snížená",J196,0)</f>
        <v>0</v>
      </c>
      <c r="BG196" s="203">
        <f>IF(N196="zákl. přenesená",J196,0)</f>
        <v>0</v>
      </c>
      <c r="BH196" s="203">
        <f>IF(N196="sníž. přenesená",J196,0)</f>
        <v>0</v>
      </c>
      <c r="BI196" s="203">
        <f>IF(N196="nulová",J196,0)</f>
        <v>0</v>
      </c>
      <c r="BJ196" s="23" t="s">
        <v>137</v>
      </c>
      <c r="BK196" s="203">
        <f>ROUND(I196*H196,0)</f>
        <v>0</v>
      </c>
      <c r="BL196" s="23" t="s">
        <v>226</v>
      </c>
      <c r="BM196" s="23" t="s">
        <v>513</v>
      </c>
    </row>
    <row r="197" spans="2:65" s="11" customFormat="1">
      <c r="B197" s="207"/>
      <c r="C197" s="208"/>
      <c r="D197" s="209" t="s">
        <v>146</v>
      </c>
      <c r="E197" s="208"/>
      <c r="F197" s="211" t="s">
        <v>300</v>
      </c>
      <c r="G197" s="208"/>
      <c r="H197" s="212">
        <v>52.5</v>
      </c>
      <c r="I197" s="213"/>
      <c r="J197" s="208"/>
      <c r="K197" s="208"/>
      <c r="L197" s="214"/>
      <c r="M197" s="215"/>
      <c r="N197" s="216"/>
      <c r="O197" s="216"/>
      <c r="P197" s="216"/>
      <c r="Q197" s="216"/>
      <c r="R197" s="216"/>
      <c r="S197" s="216"/>
      <c r="T197" s="217"/>
      <c r="AT197" s="218" t="s">
        <v>146</v>
      </c>
      <c r="AU197" s="218" t="s">
        <v>136</v>
      </c>
      <c r="AV197" s="11" t="s">
        <v>136</v>
      </c>
      <c r="AW197" s="11" t="s">
        <v>6</v>
      </c>
      <c r="AX197" s="11" t="s">
        <v>10</v>
      </c>
      <c r="AY197" s="218" t="s">
        <v>128</v>
      </c>
    </row>
    <row r="198" spans="2:65" s="1" customFormat="1" ht="31.5" customHeight="1">
      <c r="B198" s="40"/>
      <c r="C198" s="192" t="s">
        <v>291</v>
      </c>
      <c r="D198" s="192" t="s">
        <v>131</v>
      </c>
      <c r="E198" s="193" t="s">
        <v>302</v>
      </c>
      <c r="F198" s="194" t="s">
        <v>303</v>
      </c>
      <c r="G198" s="195" t="s">
        <v>141</v>
      </c>
      <c r="H198" s="196">
        <v>23.274999999999999</v>
      </c>
      <c r="I198" s="197"/>
      <c r="J198" s="198">
        <f>ROUND(I198*H198,0)</f>
        <v>0</v>
      </c>
      <c r="K198" s="194" t="s">
        <v>142</v>
      </c>
      <c r="L198" s="60"/>
      <c r="M198" s="199" t="s">
        <v>23</v>
      </c>
      <c r="N198" s="200" t="s">
        <v>50</v>
      </c>
      <c r="O198" s="41"/>
      <c r="P198" s="201">
        <f>O198*H198</f>
        <v>0</v>
      </c>
      <c r="Q198" s="201">
        <v>4.4999999999999997E-3</v>
      </c>
      <c r="R198" s="201">
        <f>Q198*H198</f>
        <v>0.10473749999999998</v>
      </c>
      <c r="S198" s="201">
        <v>0</v>
      </c>
      <c r="T198" s="202">
        <f>S198*H198</f>
        <v>0</v>
      </c>
      <c r="AR198" s="23" t="s">
        <v>226</v>
      </c>
      <c r="AT198" s="23" t="s">
        <v>131</v>
      </c>
      <c r="AU198" s="23" t="s">
        <v>136</v>
      </c>
      <c r="AY198" s="23" t="s">
        <v>128</v>
      </c>
      <c r="BE198" s="203">
        <f>IF(N198="základní",J198,0)</f>
        <v>0</v>
      </c>
      <c r="BF198" s="203">
        <f>IF(N198="snížená",J198,0)</f>
        <v>0</v>
      </c>
      <c r="BG198" s="203">
        <f>IF(N198="zákl. přenesená",J198,0)</f>
        <v>0</v>
      </c>
      <c r="BH198" s="203">
        <f>IF(N198="sníž. přenesená",J198,0)</f>
        <v>0</v>
      </c>
      <c r="BI198" s="203">
        <f>IF(N198="nulová",J198,0)</f>
        <v>0</v>
      </c>
      <c r="BJ198" s="23" t="s">
        <v>137</v>
      </c>
      <c r="BK198" s="203">
        <f>ROUND(I198*H198,0)</f>
        <v>0</v>
      </c>
      <c r="BL198" s="23" t="s">
        <v>226</v>
      </c>
      <c r="BM198" s="23" t="s">
        <v>514</v>
      </c>
    </row>
    <row r="199" spans="2:65" s="11" customFormat="1">
      <c r="B199" s="207"/>
      <c r="C199" s="208"/>
      <c r="D199" s="204" t="s">
        <v>146</v>
      </c>
      <c r="E199" s="219" t="s">
        <v>23</v>
      </c>
      <c r="F199" s="220" t="s">
        <v>515</v>
      </c>
      <c r="G199" s="208"/>
      <c r="H199" s="221">
        <v>2.5499999999999998</v>
      </c>
      <c r="I199" s="213"/>
      <c r="J199" s="208"/>
      <c r="K199" s="208"/>
      <c r="L199" s="214"/>
      <c r="M199" s="215"/>
      <c r="N199" s="216"/>
      <c r="O199" s="216"/>
      <c r="P199" s="216"/>
      <c r="Q199" s="216"/>
      <c r="R199" s="216"/>
      <c r="S199" s="216"/>
      <c r="T199" s="217"/>
      <c r="AT199" s="218" t="s">
        <v>146</v>
      </c>
      <c r="AU199" s="218" t="s">
        <v>136</v>
      </c>
      <c r="AV199" s="11" t="s">
        <v>136</v>
      </c>
      <c r="AW199" s="11" t="s">
        <v>38</v>
      </c>
      <c r="AX199" s="11" t="s">
        <v>76</v>
      </c>
      <c r="AY199" s="218" t="s">
        <v>128</v>
      </c>
    </row>
    <row r="200" spans="2:65" s="11" customFormat="1">
      <c r="B200" s="207"/>
      <c r="C200" s="208"/>
      <c r="D200" s="204" t="s">
        <v>146</v>
      </c>
      <c r="E200" s="219" t="s">
        <v>23</v>
      </c>
      <c r="F200" s="220" t="s">
        <v>516</v>
      </c>
      <c r="G200" s="208"/>
      <c r="H200" s="221">
        <v>1.56</v>
      </c>
      <c r="I200" s="213"/>
      <c r="J200" s="208"/>
      <c r="K200" s="208"/>
      <c r="L200" s="214"/>
      <c r="M200" s="215"/>
      <c r="N200" s="216"/>
      <c r="O200" s="216"/>
      <c r="P200" s="216"/>
      <c r="Q200" s="216"/>
      <c r="R200" s="216"/>
      <c r="S200" s="216"/>
      <c r="T200" s="217"/>
      <c r="AT200" s="218" t="s">
        <v>146</v>
      </c>
      <c r="AU200" s="218" t="s">
        <v>136</v>
      </c>
      <c r="AV200" s="11" t="s">
        <v>136</v>
      </c>
      <c r="AW200" s="11" t="s">
        <v>38</v>
      </c>
      <c r="AX200" s="11" t="s">
        <v>76</v>
      </c>
      <c r="AY200" s="218" t="s">
        <v>128</v>
      </c>
    </row>
    <row r="201" spans="2:65" s="11" customFormat="1">
      <c r="B201" s="207"/>
      <c r="C201" s="208"/>
      <c r="D201" s="204" t="s">
        <v>146</v>
      </c>
      <c r="E201" s="219" t="s">
        <v>23</v>
      </c>
      <c r="F201" s="220" t="s">
        <v>517</v>
      </c>
      <c r="G201" s="208"/>
      <c r="H201" s="221">
        <v>0.68500000000000005</v>
      </c>
      <c r="I201" s="213"/>
      <c r="J201" s="208"/>
      <c r="K201" s="208"/>
      <c r="L201" s="214"/>
      <c r="M201" s="215"/>
      <c r="N201" s="216"/>
      <c r="O201" s="216"/>
      <c r="P201" s="216"/>
      <c r="Q201" s="216"/>
      <c r="R201" s="216"/>
      <c r="S201" s="216"/>
      <c r="T201" s="217"/>
      <c r="AT201" s="218" t="s">
        <v>146</v>
      </c>
      <c r="AU201" s="218" t="s">
        <v>136</v>
      </c>
      <c r="AV201" s="11" t="s">
        <v>136</v>
      </c>
      <c r="AW201" s="11" t="s">
        <v>38</v>
      </c>
      <c r="AX201" s="11" t="s">
        <v>76</v>
      </c>
      <c r="AY201" s="218" t="s">
        <v>128</v>
      </c>
    </row>
    <row r="202" spans="2:65" s="11" customFormat="1">
      <c r="B202" s="207"/>
      <c r="C202" s="208"/>
      <c r="D202" s="204" t="s">
        <v>146</v>
      </c>
      <c r="E202" s="219" t="s">
        <v>23</v>
      </c>
      <c r="F202" s="220" t="s">
        <v>518</v>
      </c>
      <c r="G202" s="208"/>
      <c r="H202" s="221">
        <v>1.68</v>
      </c>
      <c r="I202" s="213"/>
      <c r="J202" s="208"/>
      <c r="K202" s="208"/>
      <c r="L202" s="214"/>
      <c r="M202" s="215"/>
      <c r="N202" s="216"/>
      <c r="O202" s="216"/>
      <c r="P202" s="216"/>
      <c r="Q202" s="216"/>
      <c r="R202" s="216"/>
      <c r="S202" s="216"/>
      <c r="T202" s="217"/>
      <c r="AT202" s="218" t="s">
        <v>146</v>
      </c>
      <c r="AU202" s="218" t="s">
        <v>136</v>
      </c>
      <c r="AV202" s="11" t="s">
        <v>136</v>
      </c>
      <c r="AW202" s="11" t="s">
        <v>38</v>
      </c>
      <c r="AX202" s="11" t="s">
        <v>76</v>
      </c>
      <c r="AY202" s="218" t="s">
        <v>128</v>
      </c>
    </row>
    <row r="203" spans="2:65" s="11" customFormat="1">
      <c r="B203" s="207"/>
      <c r="C203" s="208"/>
      <c r="D203" s="204" t="s">
        <v>146</v>
      </c>
      <c r="E203" s="219" t="s">
        <v>23</v>
      </c>
      <c r="F203" s="220" t="s">
        <v>519</v>
      </c>
      <c r="G203" s="208"/>
      <c r="H203" s="221">
        <v>7.2</v>
      </c>
      <c r="I203" s="213"/>
      <c r="J203" s="208"/>
      <c r="K203" s="208"/>
      <c r="L203" s="214"/>
      <c r="M203" s="215"/>
      <c r="N203" s="216"/>
      <c r="O203" s="216"/>
      <c r="P203" s="216"/>
      <c r="Q203" s="216"/>
      <c r="R203" s="216"/>
      <c r="S203" s="216"/>
      <c r="T203" s="217"/>
      <c r="AT203" s="218" t="s">
        <v>146</v>
      </c>
      <c r="AU203" s="218" t="s">
        <v>136</v>
      </c>
      <c r="AV203" s="11" t="s">
        <v>136</v>
      </c>
      <c r="AW203" s="11" t="s">
        <v>38</v>
      </c>
      <c r="AX203" s="11" t="s">
        <v>76</v>
      </c>
      <c r="AY203" s="218" t="s">
        <v>128</v>
      </c>
    </row>
    <row r="204" spans="2:65" s="11" customFormat="1">
      <c r="B204" s="207"/>
      <c r="C204" s="208"/>
      <c r="D204" s="204" t="s">
        <v>146</v>
      </c>
      <c r="E204" s="219" t="s">
        <v>23</v>
      </c>
      <c r="F204" s="220" t="s">
        <v>520</v>
      </c>
      <c r="G204" s="208"/>
      <c r="H204" s="221">
        <v>9.6</v>
      </c>
      <c r="I204" s="213"/>
      <c r="J204" s="208"/>
      <c r="K204" s="208"/>
      <c r="L204" s="214"/>
      <c r="M204" s="215"/>
      <c r="N204" s="216"/>
      <c r="O204" s="216"/>
      <c r="P204" s="216"/>
      <c r="Q204" s="216"/>
      <c r="R204" s="216"/>
      <c r="S204" s="216"/>
      <c r="T204" s="217"/>
      <c r="AT204" s="218" t="s">
        <v>146</v>
      </c>
      <c r="AU204" s="218" t="s">
        <v>136</v>
      </c>
      <c r="AV204" s="11" t="s">
        <v>136</v>
      </c>
      <c r="AW204" s="11" t="s">
        <v>38</v>
      </c>
      <c r="AX204" s="11" t="s">
        <v>76</v>
      </c>
      <c r="AY204" s="218" t="s">
        <v>128</v>
      </c>
    </row>
    <row r="205" spans="2:65" s="12" customFormat="1">
      <c r="B205" s="222"/>
      <c r="C205" s="223"/>
      <c r="D205" s="209" t="s">
        <v>146</v>
      </c>
      <c r="E205" s="224" t="s">
        <v>23</v>
      </c>
      <c r="F205" s="225" t="s">
        <v>427</v>
      </c>
      <c r="G205" s="223"/>
      <c r="H205" s="226">
        <v>23.274999999999999</v>
      </c>
      <c r="I205" s="227"/>
      <c r="J205" s="223"/>
      <c r="K205" s="223"/>
      <c r="L205" s="228"/>
      <c r="M205" s="229"/>
      <c r="N205" s="230"/>
      <c r="O205" s="230"/>
      <c r="P205" s="230"/>
      <c r="Q205" s="230"/>
      <c r="R205" s="230"/>
      <c r="S205" s="230"/>
      <c r="T205" s="231"/>
      <c r="AT205" s="232" t="s">
        <v>146</v>
      </c>
      <c r="AU205" s="232" t="s">
        <v>136</v>
      </c>
      <c r="AV205" s="12" t="s">
        <v>135</v>
      </c>
      <c r="AW205" s="12" t="s">
        <v>38</v>
      </c>
      <c r="AX205" s="12" t="s">
        <v>10</v>
      </c>
      <c r="AY205" s="232" t="s">
        <v>128</v>
      </c>
    </row>
    <row r="206" spans="2:65" s="1" customFormat="1" ht="31.5" customHeight="1">
      <c r="B206" s="40"/>
      <c r="C206" s="192" t="s">
        <v>333</v>
      </c>
      <c r="D206" s="192" t="s">
        <v>131</v>
      </c>
      <c r="E206" s="193" t="s">
        <v>313</v>
      </c>
      <c r="F206" s="194" t="s">
        <v>314</v>
      </c>
      <c r="G206" s="195" t="s">
        <v>141</v>
      </c>
      <c r="H206" s="196">
        <v>421.74</v>
      </c>
      <c r="I206" s="197"/>
      <c r="J206" s="198">
        <f>ROUND(I206*H206,0)</f>
        <v>0</v>
      </c>
      <c r="K206" s="194" t="s">
        <v>142</v>
      </c>
      <c r="L206" s="60"/>
      <c r="M206" s="199" t="s">
        <v>23</v>
      </c>
      <c r="N206" s="200" t="s">
        <v>50</v>
      </c>
      <c r="O206" s="41"/>
      <c r="P206" s="201">
        <f>O206*H206</f>
        <v>0</v>
      </c>
      <c r="Q206" s="201">
        <v>2.0000000000000001E-4</v>
      </c>
      <c r="R206" s="201">
        <f>Q206*H206</f>
        <v>8.4348000000000006E-2</v>
      </c>
      <c r="S206" s="201">
        <v>0</v>
      </c>
      <c r="T206" s="202">
        <f>S206*H206</f>
        <v>0</v>
      </c>
      <c r="AR206" s="23" t="s">
        <v>226</v>
      </c>
      <c r="AT206" s="23" t="s">
        <v>131</v>
      </c>
      <c r="AU206" s="23" t="s">
        <v>136</v>
      </c>
      <c r="AY206" s="23" t="s">
        <v>128</v>
      </c>
      <c r="BE206" s="203">
        <f>IF(N206="základní",J206,0)</f>
        <v>0</v>
      </c>
      <c r="BF206" s="203">
        <f>IF(N206="snížená",J206,0)</f>
        <v>0</v>
      </c>
      <c r="BG206" s="203">
        <f>IF(N206="zákl. přenesená",J206,0)</f>
        <v>0</v>
      </c>
      <c r="BH206" s="203">
        <f>IF(N206="sníž. přenesená",J206,0)</f>
        <v>0</v>
      </c>
      <c r="BI206" s="203">
        <f>IF(N206="nulová",J206,0)</f>
        <v>0</v>
      </c>
      <c r="BJ206" s="23" t="s">
        <v>137</v>
      </c>
      <c r="BK206" s="203">
        <f>ROUND(I206*H206,0)</f>
        <v>0</v>
      </c>
      <c r="BL206" s="23" t="s">
        <v>226</v>
      </c>
      <c r="BM206" s="23" t="s">
        <v>521</v>
      </c>
    </row>
    <row r="207" spans="2:65" s="11" customFormat="1">
      <c r="B207" s="207"/>
      <c r="C207" s="208"/>
      <c r="D207" s="209" t="s">
        <v>146</v>
      </c>
      <c r="E207" s="210" t="s">
        <v>23</v>
      </c>
      <c r="F207" s="211" t="s">
        <v>509</v>
      </c>
      <c r="G207" s="208"/>
      <c r="H207" s="212">
        <v>421.74</v>
      </c>
      <c r="I207" s="213"/>
      <c r="J207" s="208"/>
      <c r="K207" s="208"/>
      <c r="L207" s="214"/>
      <c r="M207" s="215"/>
      <c r="N207" s="216"/>
      <c r="O207" s="216"/>
      <c r="P207" s="216"/>
      <c r="Q207" s="216"/>
      <c r="R207" s="216"/>
      <c r="S207" s="216"/>
      <c r="T207" s="217"/>
      <c r="AT207" s="218" t="s">
        <v>146</v>
      </c>
      <c r="AU207" s="218" t="s">
        <v>136</v>
      </c>
      <c r="AV207" s="11" t="s">
        <v>136</v>
      </c>
      <c r="AW207" s="11" t="s">
        <v>38</v>
      </c>
      <c r="AX207" s="11" t="s">
        <v>10</v>
      </c>
      <c r="AY207" s="218" t="s">
        <v>128</v>
      </c>
    </row>
    <row r="208" spans="2:65" s="1" customFormat="1" ht="31.5" customHeight="1">
      <c r="B208" s="40"/>
      <c r="C208" s="192" t="s">
        <v>337</v>
      </c>
      <c r="D208" s="192" t="s">
        <v>131</v>
      </c>
      <c r="E208" s="193" t="s">
        <v>317</v>
      </c>
      <c r="F208" s="194" t="s">
        <v>318</v>
      </c>
      <c r="G208" s="195" t="s">
        <v>141</v>
      </c>
      <c r="H208" s="196">
        <v>138.52500000000001</v>
      </c>
      <c r="I208" s="197"/>
      <c r="J208" s="198">
        <f>ROUND(I208*H208,0)</f>
        <v>0</v>
      </c>
      <c r="K208" s="194" t="s">
        <v>142</v>
      </c>
      <c r="L208" s="60"/>
      <c r="M208" s="199" t="s">
        <v>23</v>
      </c>
      <c r="N208" s="200" t="s">
        <v>50</v>
      </c>
      <c r="O208" s="41"/>
      <c r="P208" s="201">
        <f>O208*H208</f>
        <v>0</v>
      </c>
      <c r="Q208" s="201">
        <v>2.5999999999999998E-4</v>
      </c>
      <c r="R208" s="201">
        <f>Q208*H208</f>
        <v>3.60165E-2</v>
      </c>
      <c r="S208" s="201">
        <v>0</v>
      </c>
      <c r="T208" s="202">
        <f>S208*H208</f>
        <v>0</v>
      </c>
      <c r="AR208" s="23" t="s">
        <v>226</v>
      </c>
      <c r="AT208" s="23" t="s">
        <v>131</v>
      </c>
      <c r="AU208" s="23" t="s">
        <v>136</v>
      </c>
      <c r="AY208" s="23" t="s">
        <v>128</v>
      </c>
      <c r="BE208" s="203">
        <f>IF(N208="základní",J208,0)</f>
        <v>0</v>
      </c>
      <c r="BF208" s="203">
        <f>IF(N208="snížená",J208,0)</f>
        <v>0</v>
      </c>
      <c r="BG208" s="203">
        <f>IF(N208="zákl. přenesená",J208,0)</f>
        <v>0</v>
      </c>
      <c r="BH208" s="203">
        <f>IF(N208="sníž. přenesená",J208,0)</f>
        <v>0</v>
      </c>
      <c r="BI208" s="203">
        <f>IF(N208="nulová",J208,0)</f>
        <v>0</v>
      </c>
      <c r="BJ208" s="23" t="s">
        <v>137</v>
      </c>
      <c r="BK208" s="203">
        <f>ROUND(I208*H208,0)</f>
        <v>0</v>
      </c>
      <c r="BL208" s="23" t="s">
        <v>226</v>
      </c>
      <c r="BM208" s="23" t="s">
        <v>522</v>
      </c>
    </row>
    <row r="209" spans="2:65" s="11" customFormat="1">
      <c r="B209" s="207"/>
      <c r="C209" s="208"/>
      <c r="D209" s="204" t="s">
        <v>146</v>
      </c>
      <c r="E209" s="219" t="s">
        <v>23</v>
      </c>
      <c r="F209" s="220" t="s">
        <v>523</v>
      </c>
      <c r="G209" s="208"/>
      <c r="H209" s="221">
        <v>38.25</v>
      </c>
      <c r="I209" s="213"/>
      <c r="J209" s="208"/>
      <c r="K209" s="208"/>
      <c r="L209" s="214"/>
      <c r="M209" s="215"/>
      <c r="N209" s="216"/>
      <c r="O209" s="216"/>
      <c r="P209" s="216"/>
      <c r="Q209" s="216"/>
      <c r="R209" s="216"/>
      <c r="S209" s="216"/>
      <c r="T209" s="217"/>
      <c r="AT209" s="218" t="s">
        <v>146</v>
      </c>
      <c r="AU209" s="218" t="s">
        <v>136</v>
      </c>
      <c r="AV209" s="11" t="s">
        <v>136</v>
      </c>
      <c r="AW209" s="11" t="s">
        <v>38</v>
      </c>
      <c r="AX209" s="11" t="s">
        <v>76</v>
      </c>
      <c r="AY209" s="218" t="s">
        <v>128</v>
      </c>
    </row>
    <row r="210" spans="2:65" s="11" customFormat="1">
      <c r="B210" s="207"/>
      <c r="C210" s="208"/>
      <c r="D210" s="204" t="s">
        <v>146</v>
      </c>
      <c r="E210" s="219" t="s">
        <v>23</v>
      </c>
      <c r="F210" s="220" t="s">
        <v>524</v>
      </c>
      <c r="G210" s="208"/>
      <c r="H210" s="221">
        <v>23.4</v>
      </c>
      <c r="I210" s="213"/>
      <c r="J210" s="208"/>
      <c r="K210" s="208"/>
      <c r="L210" s="214"/>
      <c r="M210" s="215"/>
      <c r="N210" s="216"/>
      <c r="O210" s="216"/>
      <c r="P210" s="216"/>
      <c r="Q210" s="216"/>
      <c r="R210" s="216"/>
      <c r="S210" s="216"/>
      <c r="T210" s="217"/>
      <c r="AT210" s="218" t="s">
        <v>146</v>
      </c>
      <c r="AU210" s="218" t="s">
        <v>136</v>
      </c>
      <c r="AV210" s="11" t="s">
        <v>136</v>
      </c>
      <c r="AW210" s="11" t="s">
        <v>38</v>
      </c>
      <c r="AX210" s="11" t="s">
        <v>76</v>
      </c>
      <c r="AY210" s="218" t="s">
        <v>128</v>
      </c>
    </row>
    <row r="211" spans="2:65" s="11" customFormat="1">
      <c r="B211" s="207"/>
      <c r="C211" s="208"/>
      <c r="D211" s="204" t="s">
        <v>146</v>
      </c>
      <c r="E211" s="219" t="s">
        <v>23</v>
      </c>
      <c r="F211" s="220" t="s">
        <v>525</v>
      </c>
      <c r="G211" s="208"/>
      <c r="H211" s="221">
        <v>10.275</v>
      </c>
      <c r="I211" s="213"/>
      <c r="J211" s="208"/>
      <c r="K211" s="208"/>
      <c r="L211" s="214"/>
      <c r="M211" s="215"/>
      <c r="N211" s="216"/>
      <c r="O211" s="216"/>
      <c r="P211" s="216"/>
      <c r="Q211" s="216"/>
      <c r="R211" s="216"/>
      <c r="S211" s="216"/>
      <c r="T211" s="217"/>
      <c r="AT211" s="218" t="s">
        <v>146</v>
      </c>
      <c r="AU211" s="218" t="s">
        <v>136</v>
      </c>
      <c r="AV211" s="11" t="s">
        <v>136</v>
      </c>
      <c r="AW211" s="11" t="s">
        <v>38</v>
      </c>
      <c r="AX211" s="11" t="s">
        <v>76</v>
      </c>
      <c r="AY211" s="218" t="s">
        <v>128</v>
      </c>
    </row>
    <row r="212" spans="2:65" s="11" customFormat="1">
      <c r="B212" s="207"/>
      <c r="C212" s="208"/>
      <c r="D212" s="204" t="s">
        <v>146</v>
      </c>
      <c r="E212" s="219" t="s">
        <v>23</v>
      </c>
      <c r="F212" s="220" t="s">
        <v>526</v>
      </c>
      <c r="G212" s="208"/>
      <c r="H212" s="221">
        <v>12.6</v>
      </c>
      <c r="I212" s="213"/>
      <c r="J212" s="208"/>
      <c r="K212" s="208"/>
      <c r="L212" s="214"/>
      <c r="M212" s="215"/>
      <c r="N212" s="216"/>
      <c r="O212" s="216"/>
      <c r="P212" s="216"/>
      <c r="Q212" s="216"/>
      <c r="R212" s="216"/>
      <c r="S212" s="216"/>
      <c r="T212" s="217"/>
      <c r="AT212" s="218" t="s">
        <v>146</v>
      </c>
      <c r="AU212" s="218" t="s">
        <v>136</v>
      </c>
      <c r="AV212" s="11" t="s">
        <v>136</v>
      </c>
      <c r="AW212" s="11" t="s">
        <v>38</v>
      </c>
      <c r="AX212" s="11" t="s">
        <v>76</v>
      </c>
      <c r="AY212" s="218" t="s">
        <v>128</v>
      </c>
    </row>
    <row r="213" spans="2:65" s="11" customFormat="1">
      <c r="B213" s="207"/>
      <c r="C213" s="208"/>
      <c r="D213" s="204" t="s">
        <v>146</v>
      </c>
      <c r="E213" s="219" t="s">
        <v>23</v>
      </c>
      <c r="F213" s="220" t="s">
        <v>527</v>
      </c>
      <c r="G213" s="208"/>
      <c r="H213" s="221">
        <v>54</v>
      </c>
      <c r="I213" s="213"/>
      <c r="J213" s="208"/>
      <c r="K213" s="208"/>
      <c r="L213" s="214"/>
      <c r="M213" s="215"/>
      <c r="N213" s="216"/>
      <c r="O213" s="216"/>
      <c r="P213" s="216"/>
      <c r="Q213" s="216"/>
      <c r="R213" s="216"/>
      <c r="S213" s="216"/>
      <c r="T213" s="217"/>
      <c r="AT213" s="218" t="s">
        <v>146</v>
      </c>
      <c r="AU213" s="218" t="s">
        <v>136</v>
      </c>
      <c r="AV213" s="11" t="s">
        <v>136</v>
      </c>
      <c r="AW213" s="11" t="s">
        <v>38</v>
      </c>
      <c r="AX213" s="11" t="s">
        <v>76</v>
      </c>
      <c r="AY213" s="218" t="s">
        <v>128</v>
      </c>
    </row>
    <row r="214" spans="2:65" s="12" customFormat="1">
      <c r="B214" s="222"/>
      <c r="C214" s="223"/>
      <c r="D214" s="209" t="s">
        <v>146</v>
      </c>
      <c r="E214" s="224" t="s">
        <v>23</v>
      </c>
      <c r="F214" s="225" t="s">
        <v>427</v>
      </c>
      <c r="G214" s="223"/>
      <c r="H214" s="226">
        <v>138.52500000000001</v>
      </c>
      <c r="I214" s="227"/>
      <c r="J214" s="223"/>
      <c r="K214" s="223"/>
      <c r="L214" s="228"/>
      <c r="M214" s="229"/>
      <c r="N214" s="230"/>
      <c r="O214" s="230"/>
      <c r="P214" s="230"/>
      <c r="Q214" s="230"/>
      <c r="R214" s="230"/>
      <c r="S214" s="230"/>
      <c r="T214" s="231"/>
      <c r="AT214" s="232" t="s">
        <v>146</v>
      </c>
      <c r="AU214" s="232" t="s">
        <v>136</v>
      </c>
      <c r="AV214" s="12" t="s">
        <v>135</v>
      </c>
      <c r="AW214" s="12" t="s">
        <v>38</v>
      </c>
      <c r="AX214" s="12" t="s">
        <v>10</v>
      </c>
      <c r="AY214" s="232" t="s">
        <v>128</v>
      </c>
    </row>
    <row r="215" spans="2:65" s="1" customFormat="1" ht="31.5" customHeight="1">
      <c r="B215" s="40"/>
      <c r="C215" s="192" t="s">
        <v>342</v>
      </c>
      <c r="D215" s="192" t="s">
        <v>131</v>
      </c>
      <c r="E215" s="193" t="s">
        <v>325</v>
      </c>
      <c r="F215" s="194" t="s">
        <v>326</v>
      </c>
      <c r="G215" s="195" t="s">
        <v>193</v>
      </c>
      <c r="H215" s="196">
        <v>92.35</v>
      </c>
      <c r="I215" s="197"/>
      <c r="J215" s="198">
        <f>ROUND(I215*H215,0)</f>
        <v>0</v>
      </c>
      <c r="K215" s="194" t="s">
        <v>142</v>
      </c>
      <c r="L215" s="60"/>
      <c r="M215" s="199" t="s">
        <v>23</v>
      </c>
      <c r="N215" s="200" t="s">
        <v>50</v>
      </c>
      <c r="O215" s="41"/>
      <c r="P215" s="201">
        <f>O215*H215</f>
        <v>0</v>
      </c>
      <c r="Q215" s="201">
        <v>0</v>
      </c>
      <c r="R215" s="201">
        <f>Q215*H215</f>
        <v>0</v>
      </c>
      <c r="S215" s="201">
        <v>0</v>
      </c>
      <c r="T215" s="202">
        <f>S215*H215</f>
        <v>0</v>
      </c>
      <c r="AR215" s="23" t="s">
        <v>226</v>
      </c>
      <c r="AT215" s="23" t="s">
        <v>131</v>
      </c>
      <c r="AU215" s="23" t="s">
        <v>136</v>
      </c>
      <c r="AY215" s="23" t="s">
        <v>128</v>
      </c>
      <c r="BE215" s="203">
        <f>IF(N215="základní",J215,0)</f>
        <v>0</v>
      </c>
      <c r="BF215" s="203">
        <f>IF(N215="snížená",J215,0)</f>
        <v>0</v>
      </c>
      <c r="BG215" s="203">
        <f>IF(N215="zákl. přenesená",J215,0)</f>
        <v>0</v>
      </c>
      <c r="BH215" s="203">
        <f>IF(N215="sníž. přenesená",J215,0)</f>
        <v>0</v>
      </c>
      <c r="BI215" s="203">
        <f>IF(N215="nulová",J215,0)</f>
        <v>0</v>
      </c>
      <c r="BJ215" s="23" t="s">
        <v>137</v>
      </c>
      <c r="BK215" s="203">
        <f>ROUND(I215*H215,0)</f>
        <v>0</v>
      </c>
      <c r="BL215" s="23" t="s">
        <v>226</v>
      </c>
      <c r="BM215" s="23" t="s">
        <v>528</v>
      </c>
    </row>
    <row r="216" spans="2:65" s="11" customFormat="1">
      <c r="B216" s="207"/>
      <c r="C216" s="208"/>
      <c r="D216" s="204" t="s">
        <v>146</v>
      </c>
      <c r="E216" s="219" t="s">
        <v>23</v>
      </c>
      <c r="F216" s="220" t="s">
        <v>529</v>
      </c>
      <c r="G216" s="208"/>
      <c r="H216" s="221">
        <v>25.5</v>
      </c>
      <c r="I216" s="213"/>
      <c r="J216" s="208"/>
      <c r="K216" s="208"/>
      <c r="L216" s="214"/>
      <c r="M216" s="215"/>
      <c r="N216" s="216"/>
      <c r="O216" s="216"/>
      <c r="P216" s="216"/>
      <c r="Q216" s="216"/>
      <c r="R216" s="216"/>
      <c r="S216" s="216"/>
      <c r="T216" s="217"/>
      <c r="AT216" s="218" t="s">
        <v>146</v>
      </c>
      <c r="AU216" s="218" t="s">
        <v>136</v>
      </c>
      <c r="AV216" s="11" t="s">
        <v>136</v>
      </c>
      <c r="AW216" s="11" t="s">
        <v>38</v>
      </c>
      <c r="AX216" s="11" t="s">
        <v>76</v>
      </c>
      <c r="AY216" s="218" t="s">
        <v>128</v>
      </c>
    </row>
    <row r="217" spans="2:65" s="11" customFormat="1">
      <c r="B217" s="207"/>
      <c r="C217" s="208"/>
      <c r="D217" s="204" t="s">
        <v>146</v>
      </c>
      <c r="E217" s="219" t="s">
        <v>23</v>
      </c>
      <c r="F217" s="220" t="s">
        <v>530</v>
      </c>
      <c r="G217" s="208"/>
      <c r="H217" s="221">
        <v>15.6</v>
      </c>
      <c r="I217" s="213"/>
      <c r="J217" s="208"/>
      <c r="K217" s="208"/>
      <c r="L217" s="214"/>
      <c r="M217" s="215"/>
      <c r="N217" s="216"/>
      <c r="O217" s="216"/>
      <c r="P217" s="216"/>
      <c r="Q217" s="216"/>
      <c r="R217" s="216"/>
      <c r="S217" s="216"/>
      <c r="T217" s="217"/>
      <c r="AT217" s="218" t="s">
        <v>146</v>
      </c>
      <c r="AU217" s="218" t="s">
        <v>136</v>
      </c>
      <c r="AV217" s="11" t="s">
        <v>136</v>
      </c>
      <c r="AW217" s="11" t="s">
        <v>38</v>
      </c>
      <c r="AX217" s="11" t="s">
        <v>76</v>
      </c>
      <c r="AY217" s="218" t="s">
        <v>128</v>
      </c>
    </row>
    <row r="218" spans="2:65" s="11" customFormat="1">
      <c r="B218" s="207"/>
      <c r="C218" s="208"/>
      <c r="D218" s="204" t="s">
        <v>146</v>
      </c>
      <c r="E218" s="219" t="s">
        <v>23</v>
      </c>
      <c r="F218" s="220" t="s">
        <v>531</v>
      </c>
      <c r="G218" s="208"/>
      <c r="H218" s="221">
        <v>6.85</v>
      </c>
      <c r="I218" s="213"/>
      <c r="J218" s="208"/>
      <c r="K218" s="208"/>
      <c r="L218" s="214"/>
      <c r="M218" s="215"/>
      <c r="N218" s="216"/>
      <c r="O218" s="216"/>
      <c r="P218" s="216"/>
      <c r="Q218" s="216"/>
      <c r="R218" s="216"/>
      <c r="S218" s="216"/>
      <c r="T218" s="217"/>
      <c r="AT218" s="218" t="s">
        <v>146</v>
      </c>
      <c r="AU218" s="218" t="s">
        <v>136</v>
      </c>
      <c r="AV218" s="11" t="s">
        <v>136</v>
      </c>
      <c r="AW218" s="11" t="s">
        <v>38</v>
      </c>
      <c r="AX218" s="11" t="s">
        <v>76</v>
      </c>
      <c r="AY218" s="218" t="s">
        <v>128</v>
      </c>
    </row>
    <row r="219" spans="2:65" s="11" customFormat="1">
      <c r="B219" s="207"/>
      <c r="C219" s="208"/>
      <c r="D219" s="204" t="s">
        <v>146</v>
      </c>
      <c r="E219" s="219" t="s">
        <v>23</v>
      </c>
      <c r="F219" s="220" t="s">
        <v>532</v>
      </c>
      <c r="G219" s="208"/>
      <c r="H219" s="221">
        <v>8.4</v>
      </c>
      <c r="I219" s="213"/>
      <c r="J219" s="208"/>
      <c r="K219" s="208"/>
      <c r="L219" s="214"/>
      <c r="M219" s="215"/>
      <c r="N219" s="216"/>
      <c r="O219" s="216"/>
      <c r="P219" s="216"/>
      <c r="Q219" s="216"/>
      <c r="R219" s="216"/>
      <c r="S219" s="216"/>
      <c r="T219" s="217"/>
      <c r="AT219" s="218" t="s">
        <v>146</v>
      </c>
      <c r="AU219" s="218" t="s">
        <v>136</v>
      </c>
      <c r="AV219" s="11" t="s">
        <v>136</v>
      </c>
      <c r="AW219" s="11" t="s">
        <v>38</v>
      </c>
      <c r="AX219" s="11" t="s">
        <v>76</v>
      </c>
      <c r="AY219" s="218" t="s">
        <v>128</v>
      </c>
    </row>
    <row r="220" spans="2:65" s="11" customFormat="1">
      <c r="B220" s="207"/>
      <c r="C220" s="208"/>
      <c r="D220" s="204" t="s">
        <v>146</v>
      </c>
      <c r="E220" s="219" t="s">
        <v>23</v>
      </c>
      <c r="F220" s="220" t="s">
        <v>533</v>
      </c>
      <c r="G220" s="208"/>
      <c r="H220" s="221">
        <v>36</v>
      </c>
      <c r="I220" s="213"/>
      <c r="J220" s="208"/>
      <c r="K220" s="208"/>
      <c r="L220" s="214"/>
      <c r="M220" s="215"/>
      <c r="N220" s="216"/>
      <c r="O220" s="216"/>
      <c r="P220" s="216"/>
      <c r="Q220" s="216"/>
      <c r="R220" s="216"/>
      <c r="S220" s="216"/>
      <c r="T220" s="217"/>
      <c r="AT220" s="218" t="s">
        <v>146</v>
      </c>
      <c r="AU220" s="218" t="s">
        <v>136</v>
      </c>
      <c r="AV220" s="11" t="s">
        <v>136</v>
      </c>
      <c r="AW220" s="11" t="s">
        <v>38</v>
      </c>
      <c r="AX220" s="11" t="s">
        <v>76</v>
      </c>
      <c r="AY220" s="218" t="s">
        <v>128</v>
      </c>
    </row>
    <row r="221" spans="2:65" s="12" customFormat="1">
      <c r="B221" s="222"/>
      <c r="C221" s="223"/>
      <c r="D221" s="209" t="s">
        <v>146</v>
      </c>
      <c r="E221" s="224" t="s">
        <v>23</v>
      </c>
      <c r="F221" s="225" t="s">
        <v>427</v>
      </c>
      <c r="G221" s="223"/>
      <c r="H221" s="226">
        <v>92.35</v>
      </c>
      <c r="I221" s="227"/>
      <c r="J221" s="223"/>
      <c r="K221" s="223"/>
      <c r="L221" s="228"/>
      <c r="M221" s="229"/>
      <c r="N221" s="230"/>
      <c r="O221" s="230"/>
      <c r="P221" s="230"/>
      <c r="Q221" s="230"/>
      <c r="R221" s="230"/>
      <c r="S221" s="230"/>
      <c r="T221" s="231"/>
      <c r="AT221" s="232" t="s">
        <v>146</v>
      </c>
      <c r="AU221" s="232" t="s">
        <v>136</v>
      </c>
      <c r="AV221" s="12" t="s">
        <v>135</v>
      </c>
      <c r="AW221" s="12" t="s">
        <v>38</v>
      </c>
      <c r="AX221" s="12" t="s">
        <v>10</v>
      </c>
      <c r="AY221" s="232" t="s">
        <v>128</v>
      </c>
    </row>
    <row r="222" spans="2:65" s="1" customFormat="1" ht="31.5" customHeight="1">
      <c r="B222" s="40"/>
      <c r="C222" s="192" t="s">
        <v>346</v>
      </c>
      <c r="D222" s="192" t="s">
        <v>131</v>
      </c>
      <c r="E222" s="193" t="s">
        <v>334</v>
      </c>
      <c r="F222" s="194" t="s">
        <v>335</v>
      </c>
      <c r="G222" s="195" t="s">
        <v>141</v>
      </c>
      <c r="H222" s="196">
        <v>138.52500000000001</v>
      </c>
      <c r="I222" s="197"/>
      <c r="J222" s="198">
        <f>ROUND(I222*H222,0)</f>
        <v>0</v>
      </c>
      <c r="K222" s="194" t="s">
        <v>142</v>
      </c>
      <c r="L222" s="60"/>
      <c r="M222" s="199" t="s">
        <v>23</v>
      </c>
      <c r="N222" s="200" t="s">
        <v>50</v>
      </c>
      <c r="O222" s="41"/>
      <c r="P222" s="201">
        <f>O222*H222</f>
        <v>0</v>
      </c>
      <c r="Q222" s="201">
        <v>3.0000000000000001E-5</v>
      </c>
      <c r="R222" s="201">
        <f>Q222*H222</f>
        <v>4.1557500000000006E-3</v>
      </c>
      <c r="S222" s="201">
        <v>0</v>
      </c>
      <c r="T222" s="202">
        <f>S222*H222</f>
        <v>0</v>
      </c>
      <c r="AR222" s="23" t="s">
        <v>226</v>
      </c>
      <c r="AT222" s="23" t="s">
        <v>131</v>
      </c>
      <c r="AU222" s="23" t="s">
        <v>136</v>
      </c>
      <c r="AY222" s="23" t="s">
        <v>128</v>
      </c>
      <c r="BE222" s="203">
        <f>IF(N222="základní",J222,0)</f>
        <v>0</v>
      </c>
      <c r="BF222" s="203">
        <f>IF(N222="snížená",J222,0)</f>
        <v>0</v>
      </c>
      <c r="BG222" s="203">
        <f>IF(N222="zákl. přenesená",J222,0)</f>
        <v>0</v>
      </c>
      <c r="BH222" s="203">
        <f>IF(N222="sníž. přenesená",J222,0)</f>
        <v>0</v>
      </c>
      <c r="BI222" s="203">
        <f>IF(N222="nulová",J222,0)</f>
        <v>0</v>
      </c>
      <c r="BJ222" s="23" t="s">
        <v>137</v>
      </c>
      <c r="BK222" s="203">
        <f>ROUND(I222*H222,0)</f>
        <v>0</v>
      </c>
      <c r="BL222" s="23" t="s">
        <v>226</v>
      </c>
      <c r="BM222" s="23" t="s">
        <v>534</v>
      </c>
    </row>
    <row r="223" spans="2:65" s="11" customFormat="1">
      <c r="B223" s="207"/>
      <c r="C223" s="208"/>
      <c r="D223" s="204" t="s">
        <v>146</v>
      </c>
      <c r="E223" s="219" t="s">
        <v>23</v>
      </c>
      <c r="F223" s="220" t="s">
        <v>523</v>
      </c>
      <c r="G223" s="208"/>
      <c r="H223" s="221">
        <v>38.25</v>
      </c>
      <c r="I223" s="213"/>
      <c r="J223" s="208"/>
      <c r="K223" s="208"/>
      <c r="L223" s="214"/>
      <c r="M223" s="215"/>
      <c r="N223" s="216"/>
      <c r="O223" s="216"/>
      <c r="P223" s="216"/>
      <c r="Q223" s="216"/>
      <c r="R223" s="216"/>
      <c r="S223" s="216"/>
      <c r="T223" s="217"/>
      <c r="AT223" s="218" t="s">
        <v>146</v>
      </c>
      <c r="AU223" s="218" t="s">
        <v>136</v>
      </c>
      <c r="AV223" s="11" t="s">
        <v>136</v>
      </c>
      <c r="AW223" s="11" t="s">
        <v>38</v>
      </c>
      <c r="AX223" s="11" t="s">
        <v>76</v>
      </c>
      <c r="AY223" s="218" t="s">
        <v>128</v>
      </c>
    </row>
    <row r="224" spans="2:65" s="11" customFormat="1">
      <c r="B224" s="207"/>
      <c r="C224" s="208"/>
      <c r="D224" s="204" t="s">
        <v>146</v>
      </c>
      <c r="E224" s="219" t="s">
        <v>23</v>
      </c>
      <c r="F224" s="220" t="s">
        <v>524</v>
      </c>
      <c r="G224" s="208"/>
      <c r="H224" s="221">
        <v>23.4</v>
      </c>
      <c r="I224" s="213"/>
      <c r="J224" s="208"/>
      <c r="K224" s="208"/>
      <c r="L224" s="214"/>
      <c r="M224" s="215"/>
      <c r="N224" s="216"/>
      <c r="O224" s="216"/>
      <c r="P224" s="216"/>
      <c r="Q224" s="216"/>
      <c r="R224" s="216"/>
      <c r="S224" s="216"/>
      <c r="T224" s="217"/>
      <c r="AT224" s="218" t="s">
        <v>146</v>
      </c>
      <c r="AU224" s="218" t="s">
        <v>136</v>
      </c>
      <c r="AV224" s="11" t="s">
        <v>136</v>
      </c>
      <c r="AW224" s="11" t="s">
        <v>38</v>
      </c>
      <c r="AX224" s="11" t="s">
        <v>76</v>
      </c>
      <c r="AY224" s="218" t="s">
        <v>128</v>
      </c>
    </row>
    <row r="225" spans="2:65" s="11" customFormat="1">
      <c r="B225" s="207"/>
      <c r="C225" s="208"/>
      <c r="D225" s="204" t="s">
        <v>146</v>
      </c>
      <c r="E225" s="219" t="s">
        <v>23</v>
      </c>
      <c r="F225" s="220" t="s">
        <v>525</v>
      </c>
      <c r="G225" s="208"/>
      <c r="H225" s="221">
        <v>10.275</v>
      </c>
      <c r="I225" s="213"/>
      <c r="J225" s="208"/>
      <c r="K225" s="208"/>
      <c r="L225" s="214"/>
      <c r="M225" s="215"/>
      <c r="N225" s="216"/>
      <c r="O225" s="216"/>
      <c r="P225" s="216"/>
      <c r="Q225" s="216"/>
      <c r="R225" s="216"/>
      <c r="S225" s="216"/>
      <c r="T225" s="217"/>
      <c r="AT225" s="218" t="s">
        <v>146</v>
      </c>
      <c r="AU225" s="218" t="s">
        <v>136</v>
      </c>
      <c r="AV225" s="11" t="s">
        <v>136</v>
      </c>
      <c r="AW225" s="11" t="s">
        <v>38</v>
      </c>
      <c r="AX225" s="11" t="s">
        <v>76</v>
      </c>
      <c r="AY225" s="218" t="s">
        <v>128</v>
      </c>
    </row>
    <row r="226" spans="2:65" s="11" customFormat="1">
      <c r="B226" s="207"/>
      <c r="C226" s="208"/>
      <c r="D226" s="204" t="s">
        <v>146</v>
      </c>
      <c r="E226" s="219" t="s">
        <v>23</v>
      </c>
      <c r="F226" s="220" t="s">
        <v>526</v>
      </c>
      <c r="G226" s="208"/>
      <c r="H226" s="221">
        <v>12.6</v>
      </c>
      <c r="I226" s="213"/>
      <c r="J226" s="208"/>
      <c r="K226" s="208"/>
      <c r="L226" s="214"/>
      <c r="M226" s="215"/>
      <c r="N226" s="216"/>
      <c r="O226" s="216"/>
      <c r="P226" s="216"/>
      <c r="Q226" s="216"/>
      <c r="R226" s="216"/>
      <c r="S226" s="216"/>
      <c r="T226" s="217"/>
      <c r="AT226" s="218" t="s">
        <v>146</v>
      </c>
      <c r="AU226" s="218" t="s">
        <v>136</v>
      </c>
      <c r="AV226" s="11" t="s">
        <v>136</v>
      </c>
      <c r="AW226" s="11" t="s">
        <v>38</v>
      </c>
      <c r="AX226" s="11" t="s">
        <v>76</v>
      </c>
      <c r="AY226" s="218" t="s">
        <v>128</v>
      </c>
    </row>
    <row r="227" spans="2:65" s="11" customFormat="1">
      <c r="B227" s="207"/>
      <c r="C227" s="208"/>
      <c r="D227" s="204" t="s">
        <v>146</v>
      </c>
      <c r="E227" s="219" t="s">
        <v>23</v>
      </c>
      <c r="F227" s="220" t="s">
        <v>527</v>
      </c>
      <c r="G227" s="208"/>
      <c r="H227" s="221">
        <v>54</v>
      </c>
      <c r="I227" s="213"/>
      <c r="J227" s="208"/>
      <c r="K227" s="208"/>
      <c r="L227" s="214"/>
      <c r="M227" s="215"/>
      <c r="N227" s="216"/>
      <c r="O227" s="216"/>
      <c r="P227" s="216"/>
      <c r="Q227" s="216"/>
      <c r="R227" s="216"/>
      <c r="S227" s="216"/>
      <c r="T227" s="217"/>
      <c r="AT227" s="218" t="s">
        <v>146</v>
      </c>
      <c r="AU227" s="218" t="s">
        <v>136</v>
      </c>
      <c r="AV227" s="11" t="s">
        <v>136</v>
      </c>
      <c r="AW227" s="11" t="s">
        <v>38</v>
      </c>
      <c r="AX227" s="11" t="s">
        <v>76</v>
      </c>
      <c r="AY227" s="218" t="s">
        <v>128</v>
      </c>
    </row>
    <row r="228" spans="2:65" s="12" customFormat="1">
      <c r="B228" s="222"/>
      <c r="C228" s="223"/>
      <c r="D228" s="209" t="s">
        <v>146</v>
      </c>
      <c r="E228" s="224" t="s">
        <v>23</v>
      </c>
      <c r="F228" s="225" t="s">
        <v>427</v>
      </c>
      <c r="G228" s="223"/>
      <c r="H228" s="226">
        <v>138.52500000000001</v>
      </c>
      <c r="I228" s="227"/>
      <c r="J228" s="223"/>
      <c r="K228" s="223"/>
      <c r="L228" s="228"/>
      <c r="M228" s="229"/>
      <c r="N228" s="230"/>
      <c r="O228" s="230"/>
      <c r="P228" s="230"/>
      <c r="Q228" s="230"/>
      <c r="R228" s="230"/>
      <c r="S228" s="230"/>
      <c r="T228" s="231"/>
      <c r="AT228" s="232" t="s">
        <v>146</v>
      </c>
      <c r="AU228" s="232" t="s">
        <v>136</v>
      </c>
      <c r="AV228" s="12" t="s">
        <v>135</v>
      </c>
      <c r="AW228" s="12" t="s">
        <v>38</v>
      </c>
      <c r="AX228" s="12" t="s">
        <v>10</v>
      </c>
      <c r="AY228" s="232" t="s">
        <v>128</v>
      </c>
    </row>
    <row r="229" spans="2:65" s="1" customFormat="1" ht="31.5" customHeight="1">
      <c r="B229" s="40"/>
      <c r="C229" s="192" t="s">
        <v>350</v>
      </c>
      <c r="D229" s="192" t="s">
        <v>131</v>
      </c>
      <c r="E229" s="193" t="s">
        <v>338</v>
      </c>
      <c r="F229" s="194" t="s">
        <v>339</v>
      </c>
      <c r="G229" s="195" t="s">
        <v>141</v>
      </c>
      <c r="H229" s="196">
        <v>259.94</v>
      </c>
      <c r="I229" s="197"/>
      <c r="J229" s="198">
        <f>ROUND(I229*H229,0)</f>
        <v>0</v>
      </c>
      <c r="K229" s="194" t="s">
        <v>142</v>
      </c>
      <c r="L229" s="60"/>
      <c r="M229" s="199" t="s">
        <v>23</v>
      </c>
      <c r="N229" s="200" t="s">
        <v>50</v>
      </c>
      <c r="O229" s="41"/>
      <c r="P229" s="201">
        <f>O229*H229</f>
        <v>0</v>
      </c>
      <c r="Q229" s="201">
        <v>2.9E-4</v>
      </c>
      <c r="R229" s="201">
        <f>Q229*H229</f>
        <v>7.5382599999999994E-2</v>
      </c>
      <c r="S229" s="201">
        <v>0</v>
      </c>
      <c r="T229" s="202">
        <f>S229*H229</f>
        <v>0</v>
      </c>
      <c r="AR229" s="23" t="s">
        <v>226</v>
      </c>
      <c r="AT229" s="23" t="s">
        <v>131</v>
      </c>
      <c r="AU229" s="23" t="s">
        <v>136</v>
      </c>
      <c r="AY229" s="23" t="s">
        <v>128</v>
      </c>
      <c r="BE229" s="203">
        <f>IF(N229="základní",J229,0)</f>
        <v>0</v>
      </c>
      <c r="BF229" s="203">
        <f>IF(N229="snížená",J229,0)</f>
        <v>0</v>
      </c>
      <c r="BG229" s="203">
        <f>IF(N229="zákl. přenesená",J229,0)</f>
        <v>0</v>
      </c>
      <c r="BH229" s="203">
        <f>IF(N229="sníž. přenesená",J229,0)</f>
        <v>0</v>
      </c>
      <c r="BI229" s="203">
        <f>IF(N229="nulová",J229,0)</f>
        <v>0</v>
      </c>
      <c r="BJ229" s="23" t="s">
        <v>137</v>
      </c>
      <c r="BK229" s="203">
        <f>ROUND(I229*H229,0)</f>
        <v>0</v>
      </c>
      <c r="BL229" s="23" t="s">
        <v>226</v>
      </c>
      <c r="BM229" s="23" t="s">
        <v>535</v>
      </c>
    </row>
    <row r="230" spans="2:65" s="11" customFormat="1">
      <c r="B230" s="207"/>
      <c r="C230" s="208"/>
      <c r="D230" s="209" t="s">
        <v>146</v>
      </c>
      <c r="E230" s="210" t="s">
        <v>23</v>
      </c>
      <c r="F230" s="211" t="s">
        <v>536</v>
      </c>
      <c r="G230" s="208"/>
      <c r="H230" s="212">
        <v>259.94</v>
      </c>
      <c r="I230" s="213"/>
      <c r="J230" s="208"/>
      <c r="K230" s="208"/>
      <c r="L230" s="214"/>
      <c r="M230" s="215"/>
      <c r="N230" s="216"/>
      <c r="O230" s="216"/>
      <c r="P230" s="216"/>
      <c r="Q230" s="216"/>
      <c r="R230" s="216"/>
      <c r="S230" s="216"/>
      <c r="T230" s="217"/>
      <c r="AT230" s="218" t="s">
        <v>146</v>
      </c>
      <c r="AU230" s="218" t="s">
        <v>136</v>
      </c>
      <c r="AV230" s="11" t="s">
        <v>136</v>
      </c>
      <c r="AW230" s="11" t="s">
        <v>38</v>
      </c>
      <c r="AX230" s="11" t="s">
        <v>10</v>
      </c>
      <c r="AY230" s="218" t="s">
        <v>128</v>
      </c>
    </row>
    <row r="231" spans="2:65" s="1" customFormat="1" ht="31.5" customHeight="1">
      <c r="B231" s="40"/>
      <c r="C231" s="192" t="s">
        <v>537</v>
      </c>
      <c r="D231" s="192" t="s">
        <v>131</v>
      </c>
      <c r="E231" s="193" t="s">
        <v>343</v>
      </c>
      <c r="F231" s="194" t="s">
        <v>344</v>
      </c>
      <c r="G231" s="195" t="s">
        <v>193</v>
      </c>
      <c r="H231" s="196">
        <v>92.35</v>
      </c>
      <c r="I231" s="197"/>
      <c r="J231" s="198">
        <f>ROUND(I231*H231,0)</f>
        <v>0</v>
      </c>
      <c r="K231" s="194" t="s">
        <v>142</v>
      </c>
      <c r="L231" s="60"/>
      <c r="M231" s="199" t="s">
        <v>23</v>
      </c>
      <c r="N231" s="200" t="s">
        <v>50</v>
      </c>
      <c r="O231" s="41"/>
      <c r="P231" s="201">
        <f>O231*H231</f>
        <v>0</v>
      </c>
      <c r="Q231" s="201">
        <v>0</v>
      </c>
      <c r="R231" s="201">
        <f>Q231*H231</f>
        <v>0</v>
      </c>
      <c r="S231" s="201">
        <v>0</v>
      </c>
      <c r="T231" s="202">
        <f>S231*H231</f>
        <v>0</v>
      </c>
      <c r="AR231" s="23" t="s">
        <v>226</v>
      </c>
      <c r="AT231" s="23" t="s">
        <v>131</v>
      </c>
      <c r="AU231" s="23" t="s">
        <v>136</v>
      </c>
      <c r="AY231" s="23" t="s">
        <v>128</v>
      </c>
      <c r="BE231" s="203">
        <f>IF(N231="základní",J231,0)</f>
        <v>0</v>
      </c>
      <c r="BF231" s="203">
        <f>IF(N231="snížená",J231,0)</f>
        <v>0</v>
      </c>
      <c r="BG231" s="203">
        <f>IF(N231="zákl. přenesená",J231,0)</f>
        <v>0</v>
      </c>
      <c r="BH231" s="203">
        <f>IF(N231="sníž. přenesená",J231,0)</f>
        <v>0</v>
      </c>
      <c r="BI231" s="203">
        <f>IF(N231="nulová",J231,0)</f>
        <v>0</v>
      </c>
      <c r="BJ231" s="23" t="s">
        <v>137</v>
      </c>
      <c r="BK231" s="203">
        <f>ROUND(I231*H231,0)</f>
        <v>0</v>
      </c>
      <c r="BL231" s="23" t="s">
        <v>226</v>
      </c>
      <c r="BM231" s="23" t="s">
        <v>538</v>
      </c>
    </row>
    <row r="232" spans="2:65" s="1" customFormat="1" ht="31.5" customHeight="1">
      <c r="B232" s="40"/>
      <c r="C232" s="192" t="s">
        <v>539</v>
      </c>
      <c r="D232" s="192" t="s">
        <v>131</v>
      </c>
      <c r="E232" s="193" t="s">
        <v>347</v>
      </c>
      <c r="F232" s="194" t="s">
        <v>348</v>
      </c>
      <c r="G232" s="195" t="s">
        <v>141</v>
      </c>
      <c r="H232" s="196">
        <v>259.94</v>
      </c>
      <c r="I232" s="197"/>
      <c r="J232" s="198">
        <f>ROUND(I232*H232,0)</f>
        <v>0</v>
      </c>
      <c r="K232" s="194" t="s">
        <v>142</v>
      </c>
      <c r="L232" s="60"/>
      <c r="M232" s="199" t="s">
        <v>23</v>
      </c>
      <c r="N232" s="200" t="s">
        <v>50</v>
      </c>
      <c r="O232" s="41"/>
      <c r="P232" s="201">
        <f>O232*H232</f>
        <v>0</v>
      </c>
      <c r="Q232" s="201">
        <v>1.0000000000000001E-5</v>
      </c>
      <c r="R232" s="201">
        <f>Q232*H232</f>
        <v>2.5994E-3</v>
      </c>
      <c r="S232" s="201">
        <v>0</v>
      </c>
      <c r="T232" s="202">
        <f>S232*H232</f>
        <v>0</v>
      </c>
      <c r="AR232" s="23" t="s">
        <v>226</v>
      </c>
      <c r="AT232" s="23" t="s">
        <v>131</v>
      </c>
      <c r="AU232" s="23" t="s">
        <v>136</v>
      </c>
      <c r="AY232" s="23" t="s">
        <v>128</v>
      </c>
      <c r="BE232" s="203">
        <f>IF(N232="základní",J232,0)</f>
        <v>0</v>
      </c>
      <c r="BF232" s="203">
        <f>IF(N232="snížená",J232,0)</f>
        <v>0</v>
      </c>
      <c r="BG232" s="203">
        <f>IF(N232="zákl. přenesená",J232,0)</f>
        <v>0</v>
      </c>
      <c r="BH232" s="203">
        <f>IF(N232="sníž. přenesená",J232,0)</f>
        <v>0</v>
      </c>
      <c r="BI232" s="203">
        <f>IF(N232="nulová",J232,0)</f>
        <v>0</v>
      </c>
      <c r="BJ232" s="23" t="s">
        <v>137</v>
      </c>
      <c r="BK232" s="203">
        <f>ROUND(I232*H232,0)</f>
        <v>0</v>
      </c>
      <c r="BL232" s="23" t="s">
        <v>226</v>
      </c>
      <c r="BM232" s="23" t="s">
        <v>540</v>
      </c>
    </row>
    <row r="233" spans="2:65" s="1" customFormat="1" ht="31.5" customHeight="1">
      <c r="B233" s="40"/>
      <c r="C233" s="192" t="s">
        <v>541</v>
      </c>
      <c r="D233" s="192" t="s">
        <v>131</v>
      </c>
      <c r="E233" s="193" t="s">
        <v>351</v>
      </c>
      <c r="F233" s="194" t="s">
        <v>352</v>
      </c>
      <c r="G233" s="195" t="s">
        <v>141</v>
      </c>
      <c r="H233" s="196">
        <v>23.274999999999999</v>
      </c>
      <c r="I233" s="197"/>
      <c r="J233" s="198">
        <f>ROUND(I233*H233,0)</f>
        <v>0</v>
      </c>
      <c r="K233" s="194" t="s">
        <v>23</v>
      </c>
      <c r="L233" s="60"/>
      <c r="M233" s="199" t="s">
        <v>23</v>
      </c>
      <c r="N233" s="200" t="s">
        <v>50</v>
      </c>
      <c r="O233" s="41"/>
      <c r="P233" s="201">
        <f>O233*H233</f>
        <v>0</v>
      </c>
      <c r="Q233" s="201">
        <v>3.5E-4</v>
      </c>
      <c r="R233" s="201">
        <f>Q233*H233</f>
        <v>8.146249999999999E-3</v>
      </c>
      <c r="S233" s="201">
        <v>0</v>
      </c>
      <c r="T233" s="202">
        <f>S233*H233</f>
        <v>0</v>
      </c>
      <c r="AR233" s="23" t="s">
        <v>226</v>
      </c>
      <c r="AT233" s="23" t="s">
        <v>131</v>
      </c>
      <c r="AU233" s="23" t="s">
        <v>136</v>
      </c>
      <c r="AY233" s="23" t="s">
        <v>128</v>
      </c>
      <c r="BE233" s="203">
        <f>IF(N233="základní",J233,0)</f>
        <v>0</v>
      </c>
      <c r="BF233" s="203">
        <f>IF(N233="snížená",J233,0)</f>
        <v>0</v>
      </c>
      <c r="BG233" s="203">
        <f>IF(N233="zákl. přenesená",J233,0)</f>
        <v>0</v>
      </c>
      <c r="BH233" s="203">
        <f>IF(N233="sníž. přenesená",J233,0)</f>
        <v>0</v>
      </c>
      <c r="BI233" s="203">
        <f>IF(N233="nulová",J233,0)</f>
        <v>0</v>
      </c>
      <c r="BJ233" s="23" t="s">
        <v>137</v>
      </c>
      <c r="BK233" s="203">
        <f>ROUND(I233*H233,0)</f>
        <v>0</v>
      </c>
      <c r="BL233" s="23" t="s">
        <v>226</v>
      </c>
      <c r="BM233" s="23" t="s">
        <v>542</v>
      </c>
    </row>
    <row r="234" spans="2:65" s="11" customFormat="1">
      <c r="B234" s="207"/>
      <c r="C234" s="208"/>
      <c r="D234" s="204" t="s">
        <v>146</v>
      </c>
      <c r="E234" s="219" t="s">
        <v>23</v>
      </c>
      <c r="F234" s="220" t="s">
        <v>515</v>
      </c>
      <c r="G234" s="208"/>
      <c r="H234" s="221">
        <v>2.5499999999999998</v>
      </c>
      <c r="I234" s="213"/>
      <c r="J234" s="208"/>
      <c r="K234" s="208"/>
      <c r="L234" s="214"/>
      <c r="M234" s="215"/>
      <c r="N234" s="216"/>
      <c r="O234" s="216"/>
      <c r="P234" s="216"/>
      <c r="Q234" s="216"/>
      <c r="R234" s="216"/>
      <c r="S234" s="216"/>
      <c r="T234" s="217"/>
      <c r="AT234" s="218" t="s">
        <v>146</v>
      </c>
      <c r="AU234" s="218" t="s">
        <v>136</v>
      </c>
      <c r="AV234" s="11" t="s">
        <v>136</v>
      </c>
      <c r="AW234" s="11" t="s">
        <v>38</v>
      </c>
      <c r="AX234" s="11" t="s">
        <v>76</v>
      </c>
      <c r="AY234" s="218" t="s">
        <v>128</v>
      </c>
    </row>
    <row r="235" spans="2:65" s="11" customFormat="1">
      <c r="B235" s="207"/>
      <c r="C235" s="208"/>
      <c r="D235" s="204" t="s">
        <v>146</v>
      </c>
      <c r="E235" s="219" t="s">
        <v>23</v>
      </c>
      <c r="F235" s="220" t="s">
        <v>516</v>
      </c>
      <c r="G235" s="208"/>
      <c r="H235" s="221">
        <v>1.56</v>
      </c>
      <c r="I235" s="213"/>
      <c r="J235" s="208"/>
      <c r="K235" s="208"/>
      <c r="L235" s="214"/>
      <c r="M235" s="215"/>
      <c r="N235" s="216"/>
      <c r="O235" s="216"/>
      <c r="P235" s="216"/>
      <c r="Q235" s="216"/>
      <c r="R235" s="216"/>
      <c r="S235" s="216"/>
      <c r="T235" s="217"/>
      <c r="AT235" s="218" t="s">
        <v>146</v>
      </c>
      <c r="AU235" s="218" t="s">
        <v>136</v>
      </c>
      <c r="AV235" s="11" t="s">
        <v>136</v>
      </c>
      <c r="AW235" s="11" t="s">
        <v>38</v>
      </c>
      <c r="AX235" s="11" t="s">
        <v>76</v>
      </c>
      <c r="AY235" s="218" t="s">
        <v>128</v>
      </c>
    </row>
    <row r="236" spans="2:65" s="11" customFormat="1">
      <c r="B236" s="207"/>
      <c r="C236" s="208"/>
      <c r="D236" s="204" t="s">
        <v>146</v>
      </c>
      <c r="E236" s="219" t="s">
        <v>23</v>
      </c>
      <c r="F236" s="220" t="s">
        <v>517</v>
      </c>
      <c r="G236" s="208"/>
      <c r="H236" s="221">
        <v>0.68500000000000005</v>
      </c>
      <c r="I236" s="213"/>
      <c r="J236" s="208"/>
      <c r="K236" s="208"/>
      <c r="L236" s="214"/>
      <c r="M236" s="215"/>
      <c r="N236" s="216"/>
      <c r="O236" s="216"/>
      <c r="P236" s="216"/>
      <c r="Q236" s="216"/>
      <c r="R236" s="216"/>
      <c r="S236" s="216"/>
      <c r="T236" s="217"/>
      <c r="AT236" s="218" t="s">
        <v>146</v>
      </c>
      <c r="AU236" s="218" t="s">
        <v>136</v>
      </c>
      <c r="AV236" s="11" t="s">
        <v>136</v>
      </c>
      <c r="AW236" s="11" t="s">
        <v>38</v>
      </c>
      <c r="AX236" s="11" t="s">
        <v>76</v>
      </c>
      <c r="AY236" s="218" t="s">
        <v>128</v>
      </c>
    </row>
    <row r="237" spans="2:65" s="11" customFormat="1">
      <c r="B237" s="207"/>
      <c r="C237" s="208"/>
      <c r="D237" s="204" t="s">
        <v>146</v>
      </c>
      <c r="E237" s="219" t="s">
        <v>23</v>
      </c>
      <c r="F237" s="220" t="s">
        <v>518</v>
      </c>
      <c r="G237" s="208"/>
      <c r="H237" s="221">
        <v>1.68</v>
      </c>
      <c r="I237" s="213"/>
      <c r="J237" s="208"/>
      <c r="K237" s="208"/>
      <c r="L237" s="214"/>
      <c r="M237" s="215"/>
      <c r="N237" s="216"/>
      <c r="O237" s="216"/>
      <c r="P237" s="216"/>
      <c r="Q237" s="216"/>
      <c r="R237" s="216"/>
      <c r="S237" s="216"/>
      <c r="T237" s="217"/>
      <c r="AT237" s="218" t="s">
        <v>146</v>
      </c>
      <c r="AU237" s="218" t="s">
        <v>136</v>
      </c>
      <c r="AV237" s="11" t="s">
        <v>136</v>
      </c>
      <c r="AW237" s="11" t="s">
        <v>38</v>
      </c>
      <c r="AX237" s="11" t="s">
        <v>76</v>
      </c>
      <c r="AY237" s="218" t="s">
        <v>128</v>
      </c>
    </row>
    <row r="238" spans="2:65" s="11" customFormat="1">
      <c r="B238" s="207"/>
      <c r="C238" s="208"/>
      <c r="D238" s="204" t="s">
        <v>146</v>
      </c>
      <c r="E238" s="219" t="s">
        <v>23</v>
      </c>
      <c r="F238" s="220" t="s">
        <v>519</v>
      </c>
      <c r="G238" s="208"/>
      <c r="H238" s="221">
        <v>7.2</v>
      </c>
      <c r="I238" s="213"/>
      <c r="J238" s="208"/>
      <c r="K238" s="208"/>
      <c r="L238" s="214"/>
      <c r="M238" s="215"/>
      <c r="N238" s="216"/>
      <c r="O238" s="216"/>
      <c r="P238" s="216"/>
      <c r="Q238" s="216"/>
      <c r="R238" s="216"/>
      <c r="S238" s="216"/>
      <c r="T238" s="217"/>
      <c r="AT238" s="218" t="s">
        <v>146</v>
      </c>
      <c r="AU238" s="218" t="s">
        <v>136</v>
      </c>
      <c r="AV238" s="11" t="s">
        <v>136</v>
      </c>
      <c r="AW238" s="11" t="s">
        <v>38</v>
      </c>
      <c r="AX238" s="11" t="s">
        <v>76</v>
      </c>
      <c r="AY238" s="218" t="s">
        <v>128</v>
      </c>
    </row>
    <row r="239" spans="2:65" s="11" customFormat="1">
      <c r="B239" s="207"/>
      <c r="C239" s="208"/>
      <c r="D239" s="204" t="s">
        <v>146</v>
      </c>
      <c r="E239" s="219" t="s">
        <v>23</v>
      </c>
      <c r="F239" s="220" t="s">
        <v>520</v>
      </c>
      <c r="G239" s="208"/>
      <c r="H239" s="221">
        <v>9.6</v>
      </c>
      <c r="I239" s="213"/>
      <c r="J239" s="208"/>
      <c r="K239" s="208"/>
      <c r="L239" s="214"/>
      <c r="M239" s="215"/>
      <c r="N239" s="216"/>
      <c r="O239" s="216"/>
      <c r="P239" s="216"/>
      <c r="Q239" s="216"/>
      <c r="R239" s="216"/>
      <c r="S239" s="216"/>
      <c r="T239" s="217"/>
      <c r="AT239" s="218" t="s">
        <v>146</v>
      </c>
      <c r="AU239" s="218" t="s">
        <v>136</v>
      </c>
      <c r="AV239" s="11" t="s">
        <v>136</v>
      </c>
      <c r="AW239" s="11" t="s">
        <v>38</v>
      </c>
      <c r="AX239" s="11" t="s">
        <v>76</v>
      </c>
      <c r="AY239" s="218" t="s">
        <v>128</v>
      </c>
    </row>
    <row r="240" spans="2:65" s="12" customFormat="1">
      <c r="B240" s="222"/>
      <c r="C240" s="223"/>
      <c r="D240" s="204" t="s">
        <v>146</v>
      </c>
      <c r="E240" s="234" t="s">
        <v>23</v>
      </c>
      <c r="F240" s="235" t="s">
        <v>427</v>
      </c>
      <c r="G240" s="223"/>
      <c r="H240" s="236">
        <v>23.274999999999999</v>
      </c>
      <c r="I240" s="227"/>
      <c r="J240" s="223"/>
      <c r="K240" s="223"/>
      <c r="L240" s="228"/>
      <c r="M240" s="258"/>
      <c r="N240" s="259"/>
      <c r="O240" s="259"/>
      <c r="P240" s="259"/>
      <c r="Q240" s="259"/>
      <c r="R240" s="259"/>
      <c r="S240" s="259"/>
      <c r="T240" s="260"/>
      <c r="AT240" s="232" t="s">
        <v>146</v>
      </c>
      <c r="AU240" s="232" t="s">
        <v>136</v>
      </c>
      <c r="AV240" s="12" t="s">
        <v>135</v>
      </c>
      <c r="AW240" s="12" t="s">
        <v>38</v>
      </c>
      <c r="AX240" s="12" t="s">
        <v>10</v>
      </c>
      <c r="AY240" s="232" t="s">
        <v>128</v>
      </c>
    </row>
    <row r="241" spans="2:12" s="1" customFormat="1" ht="6.95" customHeight="1">
      <c r="B241" s="55"/>
      <c r="C241" s="56"/>
      <c r="D241" s="56"/>
      <c r="E241" s="56"/>
      <c r="F241" s="56"/>
      <c r="G241" s="56"/>
      <c r="H241" s="56"/>
      <c r="I241" s="138"/>
      <c r="J241" s="56"/>
      <c r="K241" s="56"/>
      <c r="L241" s="60"/>
    </row>
  </sheetData>
  <sheetProtection password="CC35" sheet="1" objects="1" scenarios="1" formatCells="0" formatColumns="0" formatRows="0" sort="0" autoFilter="0"/>
  <autoFilter ref="C83:K240"/>
  <mergeCells count="9">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1"/>
  <sheetViews>
    <sheetView showGridLines="0" workbookViewId="0"/>
  </sheetViews>
  <sheetFormatPr defaultRowHeight="13.5"/>
  <cols>
    <col min="1" max="1" width="8.33203125" style="264" customWidth="1"/>
    <col min="2" max="2" width="1.6640625" style="264" customWidth="1"/>
    <col min="3" max="4" width="5" style="264" customWidth="1"/>
    <col min="5" max="5" width="11.6640625" style="264" customWidth="1"/>
    <col min="6" max="6" width="9.1640625" style="264" customWidth="1"/>
    <col min="7" max="7" width="5" style="264" customWidth="1"/>
    <col min="8" max="8" width="77.83203125" style="264" customWidth="1"/>
    <col min="9" max="10" width="20" style="264" customWidth="1"/>
    <col min="11" max="11" width="1.6640625" style="264" customWidth="1"/>
  </cols>
  <sheetData>
    <row r="1" spans="2:11" ht="37.5" customHeight="1"/>
    <row r="2" spans="2:11" ht="7.5" customHeight="1">
      <c r="B2" s="265"/>
      <c r="C2" s="266"/>
      <c r="D2" s="266"/>
      <c r="E2" s="266"/>
      <c r="F2" s="266"/>
      <c r="G2" s="266"/>
      <c r="H2" s="266"/>
      <c r="I2" s="266"/>
      <c r="J2" s="266"/>
      <c r="K2" s="267"/>
    </row>
    <row r="3" spans="2:11" s="14" customFormat="1" ht="45" customHeight="1">
      <c r="B3" s="268"/>
      <c r="C3" s="389" t="s">
        <v>543</v>
      </c>
      <c r="D3" s="389"/>
      <c r="E3" s="389"/>
      <c r="F3" s="389"/>
      <c r="G3" s="389"/>
      <c r="H3" s="389"/>
      <c r="I3" s="389"/>
      <c r="J3" s="389"/>
      <c r="K3" s="269"/>
    </row>
    <row r="4" spans="2:11" ht="25.5" customHeight="1">
      <c r="B4" s="270"/>
      <c r="C4" s="390" t="s">
        <v>544</v>
      </c>
      <c r="D4" s="390"/>
      <c r="E4" s="390"/>
      <c r="F4" s="390"/>
      <c r="G4" s="390"/>
      <c r="H4" s="390"/>
      <c r="I4" s="390"/>
      <c r="J4" s="390"/>
      <c r="K4" s="271"/>
    </row>
    <row r="5" spans="2:11" ht="5.25" customHeight="1">
      <c r="B5" s="270"/>
      <c r="C5" s="272"/>
      <c r="D5" s="272"/>
      <c r="E5" s="272"/>
      <c r="F5" s="272"/>
      <c r="G5" s="272"/>
      <c r="H5" s="272"/>
      <c r="I5" s="272"/>
      <c r="J5" s="272"/>
      <c r="K5" s="271"/>
    </row>
    <row r="6" spans="2:11" ht="15" customHeight="1">
      <c r="B6" s="270"/>
      <c r="C6" s="388" t="s">
        <v>545</v>
      </c>
      <c r="D6" s="388"/>
      <c r="E6" s="388"/>
      <c r="F6" s="388"/>
      <c r="G6" s="388"/>
      <c r="H6" s="388"/>
      <c r="I6" s="388"/>
      <c r="J6" s="388"/>
      <c r="K6" s="271"/>
    </row>
    <row r="7" spans="2:11" ht="15" customHeight="1">
      <c r="B7" s="274"/>
      <c r="C7" s="388" t="s">
        <v>546</v>
      </c>
      <c r="D7" s="388"/>
      <c r="E7" s="388"/>
      <c r="F7" s="388"/>
      <c r="G7" s="388"/>
      <c r="H7" s="388"/>
      <c r="I7" s="388"/>
      <c r="J7" s="388"/>
      <c r="K7" s="271"/>
    </row>
    <row r="8" spans="2:11" ht="12.75" customHeight="1">
      <c r="B8" s="274"/>
      <c r="C8" s="273"/>
      <c r="D8" s="273"/>
      <c r="E8" s="273"/>
      <c r="F8" s="273"/>
      <c r="G8" s="273"/>
      <c r="H8" s="273"/>
      <c r="I8" s="273"/>
      <c r="J8" s="273"/>
      <c r="K8" s="271"/>
    </row>
    <row r="9" spans="2:11" ht="15" customHeight="1">
      <c r="B9" s="274"/>
      <c r="C9" s="388" t="s">
        <v>547</v>
      </c>
      <c r="D9" s="388"/>
      <c r="E9" s="388"/>
      <c r="F9" s="388"/>
      <c r="G9" s="388"/>
      <c r="H9" s="388"/>
      <c r="I9" s="388"/>
      <c r="J9" s="388"/>
      <c r="K9" s="271"/>
    </row>
    <row r="10" spans="2:11" ht="15" customHeight="1">
      <c r="B10" s="274"/>
      <c r="C10" s="273"/>
      <c r="D10" s="388" t="s">
        <v>548</v>
      </c>
      <c r="E10" s="388"/>
      <c r="F10" s="388"/>
      <c r="G10" s="388"/>
      <c r="H10" s="388"/>
      <c r="I10" s="388"/>
      <c r="J10" s="388"/>
      <c r="K10" s="271"/>
    </row>
    <row r="11" spans="2:11" ht="15" customHeight="1">
      <c r="B11" s="274"/>
      <c r="C11" s="275"/>
      <c r="D11" s="388" t="s">
        <v>549</v>
      </c>
      <c r="E11" s="388"/>
      <c r="F11" s="388"/>
      <c r="G11" s="388"/>
      <c r="H11" s="388"/>
      <c r="I11" s="388"/>
      <c r="J11" s="388"/>
      <c r="K11" s="271"/>
    </row>
    <row r="12" spans="2:11" ht="12.75" customHeight="1">
      <c r="B12" s="274"/>
      <c r="C12" s="275"/>
      <c r="D12" s="275"/>
      <c r="E12" s="275"/>
      <c r="F12" s="275"/>
      <c r="G12" s="275"/>
      <c r="H12" s="275"/>
      <c r="I12" s="275"/>
      <c r="J12" s="275"/>
      <c r="K12" s="271"/>
    </row>
    <row r="13" spans="2:11" ht="15" customHeight="1">
      <c r="B13" s="274"/>
      <c r="C13" s="275"/>
      <c r="D13" s="388" t="s">
        <v>550</v>
      </c>
      <c r="E13" s="388"/>
      <c r="F13" s="388"/>
      <c r="G13" s="388"/>
      <c r="H13" s="388"/>
      <c r="I13" s="388"/>
      <c r="J13" s="388"/>
      <c r="K13" s="271"/>
    </row>
    <row r="14" spans="2:11" ht="15" customHeight="1">
      <c r="B14" s="274"/>
      <c r="C14" s="275"/>
      <c r="D14" s="388" t="s">
        <v>551</v>
      </c>
      <c r="E14" s="388"/>
      <c r="F14" s="388"/>
      <c r="G14" s="388"/>
      <c r="H14" s="388"/>
      <c r="I14" s="388"/>
      <c r="J14" s="388"/>
      <c r="K14" s="271"/>
    </row>
    <row r="15" spans="2:11" ht="15" customHeight="1">
      <c r="B15" s="274"/>
      <c r="C15" s="275"/>
      <c r="D15" s="388" t="s">
        <v>552</v>
      </c>
      <c r="E15" s="388"/>
      <c r="F15" s="388"/>
      <c r="G15" s="388"/>
      <c r="H15" s="388"/>
      <c r="I15" s="388"/>
      <c r="J15" s="388"/>
      <c r="K15" s="271"/>
    </row>
    <row r="16" spans="2:11" ht="15" customHeight="1">
      <c r="B16" s="274"/>
      <c r="C16" s="275"/>
      <c r="D16" s="275"/>
      <c r="E16" s="276" t="s">
        <v>83</v>
      </c>
      <c r="F16" s="388" t="s">
        <v>553</v>
      </c>
      <c r="G16" s="388"/>
      <c r="H16" s="388"/>
      <c r="I16" s="388"/>
      <c r="J16" s="388"/>
      <c r="K16" s="271"/>
    </row>
    <row r="17" spans="2:11" ht="15" customHeight="1">
      <c r="B17" s="274"/>
      <c r="C17" s="275"/>
      <c r="D17" s="275"/>
      <c r="E17" s="276" t="s">
        <v>554</v>
      </c>
      <c r="F17" s="388" t="s">
        <v>555</v>
      </c>
      <c r="G17" s="388"/>
      <c r="H17" s="388"/>
      <c r="I17" s="388"/>
      <c r="J17" s="388"/>
      <c r="K17" s="271"/>
    </row>
    <row r="18" spans="2:11" ht="15" customHeight="1">
      <c r="B18" s="274"/>
      <c r="C18" s="275"/>
      <c r="D18" s="275"/>
      <c r="E18" s="276" t="s">
        <v>556</v>
      </c>
      <c r="F18" s="388" t="s">
        <v>557</v>
      </c>
      <c r="G18" s="388"/>
      <c r="H18" s="388"/>
      <c r="I18" s="388"/>
      <c r="J18" s="388"/>
      <c r="K18" s="271"/>
    </row>
    <row r="19" spans="2:11" ht="15" customHeight="1">
      <c r="B19" s="274"/>
      <c r="C19" s="275"/>
      <c r="D19" s="275"/>
      <c r="E19" s="276" t="s">
        <v>558</v>
      </c>
      <c r="F19" s="388" t="s">
        <v>559</v>
      </c>
      <c r="G19" s="388"/>
      <c r="H19" s="388"/>
      <c r="I19" s="388"/>
      <c r="J19" s="388"/>
      <c r="K19" s="271"/>
    </row>
    <row r="20" spans="2:11" ht="15" customHeight="1">
      <c r="B20" s="274"/>
      <c r="C20" s="275"/>
      <c r="D20" s="275"/>
      <c r="E20" s="276" t="s">
        <v>560</v>
      </c>
      <c r="F20" s="388" t="s">
        <v>561</v>
      </c>
      <c r="G20" s="388"/>
      <c r="H20" s="388"/>
      <c r="I20" s="388"/>
      <c r="J20" s="388"/>
      <c r="K20" s="271"/>
    </row>
    <row r="21" spans="2:11" ht="15" customHeight="1">
      <c r="B21" s="274"/>
      <c r="C21" s="275"/>
      <c r="D21" s="275"/>
      <c r="E21" s="276" t="s">
        <v>562</v>
      </c>
      <c r="F21" s="388" t="s">
        <v>563</v>
      </c>
      <c r="G21" s="388"/>
      <c r="H21" s="388"/>
      <c r="I21" s="388"/>
      <c r="J21" s="388"/>
      <c r="K21" s="271"/>
    </row>
    <row r="22" spans="2:11" ht="12.75" customHeight="1">
      <c r="B22" s="274"/>
      <c r="C22" s="275"/>
      <c r="D22" s="275"/>
      <c r="E22" s="275"/>
      <c r="F22" s="275"/>
      <c r="G22" s="275"/>
      <c r="H22" s="275"/>
      <c r="I22" s="275"/>
      <c r="J22" s="275"/>
      <c r="K22" s="271"/>
    </row>
    <row r="23" spans="2:11" ht="15" customHeight="1">
      <c r="B23" s="274"/>
      <c r="C23" s="388" t="s">
        <v>564</v>
      </c>
      <c r="D23" s="388"/>
      <c r="E23" s="388"/>
      <c r="F23" s="388"/>
      <c r="G23" s="388"/>
      <c r="H23" s="388"/>
      <c r="I23" s="388"/>
      <c r="J23" s="388"/>
      <c r="K23" s="271"/>
    </row>
    <row r="24" spans="2:11" ht="15" customHeight="1">
      <c r="B24" s="274"/>
      <c r="C24" s="388" t="s">
        <v>565</v>
      </c>
      <c r="D24" s="388"/>
      <c r="E24" s="388"/>
      <c r="F24" s="388"/>
      <c r="G24" s="388"/>
      <c r="H24" s="388"/>
      <c r="I24" s="388"/>
      <c r="J24" s="388"/>
      <c r="K24" s="271"/>
    </row>
    <row r="25" spans="2:11" ht="15" customHeight="1">
      <c r="B25" s="274"/>
      <c r="C25" s="273"/>
      <c r="D25" s="388" t="s">
        <v>566</v>
      </c>
      <c r="E25" s="388"/>
      <c r="F25" s="388"/>
      <c r="G25" s="388"/>
      <c r="H25" s="388"/>
      <c r="I25" s="388"/>
      <c r="J25" s="388"/>
      <c r="K25" s="271"/>
    </row>
    <row r="26" spans="2:11" ht="15" customHeight="1">
      <c r="B26" s="274"/>
      <c r="C26" s="275"/>
      <c r="D26" s="388" t="s">
        <v>567</v>
      </c>
      <c r="E26" s="388"/>
      <c r="F26" s="388"/>
      <c r="G26" s="388"/>
      <c r="H26" s="388"/>
      <c r="I26" s="388"/>
      <c r="J26" s="388"/>
      <c r="K26" s="271"/>
    </row>
    <row r="27" spans="2:11" ht="12.75" customHeight="1">
      <c r="B27" s="274"/>
      <c r="C27" s="275"/>
      <c r="D27" s="275"/>
      <c r="E27" s="275"/>
      <c r="F27" s="275"/>
      <c r="G27" s="275"/>
      <c r="H27" s="275"/>
      <c r="I27" s="275"/>
      <c r="J27" s="275"/>
      <c r="K27" s="271"/>
    </row>
    <row r="28" spans="2:11" ht="15" customHeight="1">
      <c r="B28" s="274"/>
      <c r="C28" s="275"/>
      <c r="D28" s="388" t="s">
        <v>568</v>
      </c>
      <c r="E28" s="388"/>
      <c r="F28" s="388"/>
      <c r="G28" s="388"/>
      <c r="H28" s="388"/>
      <c r="I28" s="388"/>
      <c r="J28" s="388"/>
      <c r="K28" s="271"/>
    </row>
    <row r="29" spans="2:11" ht="15" customHeight="1">
      <c r="B29" s="274"/>
      <c r="C29" s="275"/>
      <c r="D29" s="388" t="s">
        <v>569</v>
      </c>
      <c r="E29" s="388"/>
      <c r="F29" s="388"/>
      <c r="G29" s="388"/>
      <c r="H29" s="388"/>
      <c r="I29" s="388"/>
      <c r="J29" s="388"/>
      <c r="K29" s="271"/>
    </row>
    <row r="30" spans="2:11" ht="12.75" customHeight="1">
      <c r="B30" s="274"/>
      <c r="C30" s="275"/>
      <c r="D30" s="275"/>
      <c r="E30" s="275"/>
      <c r="F30" s="275"/>
      <c r="G30" s="275"/>
      <c r="H30" s="275"/>
      <c r="I30" s="275"/>
      <c r="J30" s="275"/>
      <c r="K30" s="271"/>
    </row>
    <row r="31" spans="2:11" ht="15" customHeight="1">
      <c r="B31" s="274"/>
      <c r="C31" s="275"/>
      <c r="D31" s="388" t="s">
        <v>570</v>
      </c>
      <c r="E31" s="388"/>
      <c r="F31" s="388"/>
      <c r="G31" s="388"/>
      <c r="H31" s="388"/>
      <c r="I31" s="388"/>
      <c r="J31" s="388"/>
      <c r="K31" s="271"/>
    </row>
    <row r="32" spans="2:11" ht="15" customHeight="1">
      <c r="B32" s="274"/>
      <c r="C32" s="275"/>
      <c r="D32" s="388" t="s">
        <v>571</v>
      </c>
      <c r="E32" s="388"/>
      <c r="F32" s="388"/>
      <c r="G32" s="388"/>
      <c r="H32" s="388"/>
      <c r="I32" s="388"/>
      <c r="J32" s="388"/>
      <c r="K32" s="271"/>
    </row>
    <row r="33" spans="2:11" ht="15" customHeight="1">
      <c r="B33" s="274"/>
      <c r="C33" s="275"/>
      <c r="D33" s="388" t="s">
        <v>572</v>
      </c>
      <c r="E33" s="388"/>
      <c r="F33" s="388"/>
      <c r="G33" s="388"/>
      <c r="H33" s="388"/>
      <c r="I33" s="388"/>
      <c r="J33" s="388"/>
      <c r="K33" s="271"/>
    </row>
    <row r="34" spans="2:11" ht="15" customHeight="1">
      <c r="B34" s="274"/>
      <c r="C34" s="275"/>
      <c r="D34" s="273"/>
      <c r="E34" s="277" t="s">
        <v>113</v>
      </c>
      <c r="F34" s="273"/>
      <c r="G34" s="388" t="s">
        <v>573</v>
      </c>
      <c r="H34" s="388"/>
      <c r="I34" s="388"/>
      <c r="J34" s="388"/>
      <c r="K34" s="271"/>
    </row>
    <row r="35" spans="2:11" ht="30.75" customHeight="1">
      <c r="B35" s="274"/>
      <c r="C35" s="275"/>
      <c r="D35" s="273"/>
      <c r="E35" s="277" t="s">
        <v>574</v>
      </c>
      <c r="F35" s="273"/>
      <c r="G35" s="388" t="s">
        <v>575</v>
      </c>
      <c r="H35" s="388"/>
      <c r="I35" s="388"/>
      <c r="J35" s="388"/>
      <c r="K35" s="271"/>
    </row>
    <row r="36" spans="2:11" ht="15" customHeight="1">
      <c r="B36" s="274"/>
      <c r="C36" s="275"/>
      <c r="D36" s="273"/>
      <c r="E36" s="277" t="s">
        <v>57</v>
      </c>
      <c r="F36" s="273"/>
      <c r="G36" s="388" t="s">
        <v>576</v>
      </c>
      <c r="H36" s="388"/>
      <c r="I36" s="388"/>
      <c r="J36" s="388"/>
      <c r="K36" s="271"/>
    </row>
    <row r="37" spans="2:11" ht="15" customHeight="1">
      <c r="B37" s="274"/>
      <c r="C37" s="275"/>
      <c r="D37" s="273"/>
      <c r="E37" s="277" t="s">
        <v>114</v>
      </c>
      <c r="F37" s="273"/>
      <c r="G37" s="388" t="s">
        <v>577</v>
      </c>
      <c r="H37" s="388"/>
      <c r="I37" s="388"/>
      <c r="J37" s="388"/>
      <c r="K37" s="271"/>
    </row>
    <row r="38" spans="2:11" ht="15" customHeight="1">
      <c r="B38" s="274"/>
      <c r="C38" s="275"/>
      <c r="D38" s="273"/>
      <c r="E38" s="277" t="s">
        <v>115</v>
      </c>
      <c r="F38" s="273"/>
      <c r="G38" s="388" t="s">
        <v>578</v>
      </c>
      <c r="H38" s="388"/>
      <c r="I38" s="388"/>
      <c r="J38" s="388"/>
      <c r="K38" s="271"/>
    </row>
    <row r="39" spans="2:11" ht="15" customHeight="1">
      <c r="B39" s="274"/>
      <c r="C39" s="275"/>
      <c r="D39" s="273"/>
      <c r="E39" s="277" t="s">
        <v>116</v>
      </c>
      <c r="F39" s="273"/>
      <c r="G39" s="388" t="s">
        <v>579</v>
      </c>
      <c r="H39" s="388"/>
      <c r="I39" s="388"/>
      <c r="J39" s="388"/>
      <c r="K39" s="271"/>
    </row>
    <row r="40" spans="2:11" ht="15" customHeight="1">
      <c r="B40" s="274"/>
      <c r="C40" s="275"/>
      <c r="D40" s="273"/>
      <c r="E40" s="277" t="s">
        <v>580</v>
      </c>
      <c r="F40" s="273"/>
      <c r="G40" s="388" t="s">
        <v>581</v>
      </c>
      <c r="H40" s="388"/>
      <c r="I40" s="388"/>
      <c r="J40" s="388"/>
      <c r="K40" s="271"/>
    </row>
    <row r="41" spans="2:11" ht="15" customHeight="1">
      <c r="B41" s="274"/>
      <c r="C41" s="275"/>
      <c r="D41" s="273"/>
      <c r="E41" s="277"/>
      <c r="F41" s="273"/>
      <c r="G41" s="388" t="s">
        <v>582</v>
      </c>
      <c r="H41" s="388"/>
      <c r="I41" s="388"/>
      <c r="J41" s="388"/>
      <c r="K41" s="271"/>
    </row>
    <row r="42" spans="2:11" ht="15" customHeight="1">
      <c r="B42" s="274"/>
      <c r="C42" s="275"/>
      <c r="D42" s="273"/>
      <c r="E42" s="277" t="s">
        <v>583</v>
      </c>
      <c r="F42" s="273"/>
      <c r="G42" s="388" t="s">
        <v>584</v>
      </c>
      <c r="H42" s="388"/>
      <c r="I42" s="388"/>
      <c r="J42" s="388"/>
      <c r="K42" s="271"/>
    </row>
    <row r="43" spans="2:11" ht="15" customHeight="1">
      <c r="B43" s="274"/>
      <c r="C43" s="275"/>
      <c r="D43" s="273"/>
      <c r="E43" s="277" t="s">
        <v>118</v>
      </c>
      <c r="F43" s="273"/>
      <c r="G43" s="388" t="s">
        <v>585</v>
      </c>
      <c r="H43" s="388"/>
      <c r="I43" s="388"/>
      <c r="J43" s="388"/>
      <c r="K43" s="271"/>
    </row>
    <row r="44" spans="2:11" ht="12.75" customHeight="1">
      <c r="B44" s="274"/>
      <c r="C44" s="275"/>
      <c r="D44" s="273"/>
      <c r="E44" s="273"/>
      <c r="F44" s="273"/>
      <c r="G44" s="273"/>
      <c r="H44" s="273"/>
      <c r="I44" s="273"/>
      <c r="J44" s="273"/>
      <c r="K44" s="271"/>
    </row>
    <row r="45" spans="2:11" ht="15" customHeight="1">
      <c r="B45" s="274"/>
      <c r="C45" s="275"/>
      <c r="D45" s="388" t="s">
        <v>586</v>
      </c>
      <c r="E45" s="388"/>
      <c r="F45" s="388"/>
      <c r="G45" s="388"/>
      <c r="H45" s="388"/>
      <c r="I45" s="388"/>
      <c r="J45" s="388"/>
      <c r="K45" s="271"/>
    </row>
    <row r="46" spans="2:11" ht="15" customHeight="1">
      <c r="B46" s="274"/>
      <c r="C46" s="275"/>
      <c r="D46" s="275"/>
      <c r="E46" s="388" t="s">
        <v>587</v>
      </c>
      <c r="F46" s="388"/>
      <c r="G46" s="388"/>
      <c r="H46" s="388"/>
      <c r="I46" s="388"/>
      <c r="J46" s="388"/>
      <c r="K46" s="271"/>
    </row>
    <row r="47" spans="2:11" ht="15" customHeight="1">
      <c r="B47" s="274"/>
      <c r="C47" s="275"/>
      <c r="D47" s="275"/>
      <c r="E47" s="388" t="s">
        <v>588</v>
      </c>
      <c r="F47" s="388"/>
      <c r="G47" s="388"/>
      <c r="H47" s="388"/>
      <c r="I47" s="388"/>
      <c r="J47" s="388"/>
      <c r="K47" s="271"/>
    </row>
    <row r="48" spans="2:11" ht="15" customHeight="1">
      <c r="B48" s="274"/>
      <c r="C48" s="275"/>
      <c r="D48" s="275"/>
      <c r="E48" s="388" t="s">
        <v>589</v>
      </c>
      <c r="F48" s="388"/>
      <c r="G48" s="388"/>
      <c r="H48" s="388"/>
      <c r="I48" s="388"/>
      <c r="J48" s="388"/>
      <c r="K48" s="271"/>
    </row>
    <row r="49" spans="2:11" ht="15" customHeight="1">
      <c r="B49" s="274"/>
      <c r="C49" s="275"/>
      <c r="D49" s="388" t="s">
        <v>590</v>
      </c>
      <c r="E49" s="388"/>
      <c r="F49" s="388"/>
      <c r="G49" s="388"/>
      <c r="H49" s="388"/>
      <c r="I49" s="388"/>
      <c r="J49" s="388"/>
      <c r="K49" s="271"/>
    </row>
    <row r="50" spans="2:11" ht="25.5" customHeight="1">
      <c r="B50" s="270"/>
      <c r="C50" s="390" t="s">
        <v>591</v>
      </c>
      <c r="D50" s="390"/>
      <c r="E50" s="390"/>
      <c r="F50" s="390"/>
      <c r="G50" s="390"/>
      <c r="H50" s="390"/>
      <c r="I50" s="390"/>
      <c r="J50" s="390"/>
      <c r="K50" s="271"/>
    </row>
    <row r="51" spans="2:11" ht="5.25" customHeight="1">
      <c r="B51" s="270"/>
      <c r="C51" s="272"/>
      <c r="D51" s="272"/>
      <c r="E51" s="272"/>
      <c r="F51" s="272"/>
      <c r="G51" s="272"/>
      <c r="H51" s="272"/>
      <c r="I51" s="272"/>
      <c r="J51" s="272"/>
      <c r="K51" s="271"/>
    </row>
    <row r="52" spans="2:11" ht="15" customHeight="1">
      <c r="B52" s="270"/>
      <c r="C52" s="388" t="s">
        <v>592</v>
      </c>
      <c r="D52" s="388"/>
      <c r="E52" s="388"/>
      <c r="F52" s="388"/>
      <c r="G52" s="388"/>
      <c r="H52" s="388"/>
      <c r="I52" s="388"/>
      <c r="J52" s="388"/>
      <c r="K52" s="271"/>
    </row>
    <row r="53" spans="2:11" ht="15" customHeight="1">
      <c r="B53" s="270"/>
      <c r="C53" s="388" t="s">
        <v>593</v>
      </c>
      <c r="D53" s="388"/>
      <c r="E53" s="388"/>
      <c r="F53" s="388"/>
      <c r="G53" s="388"/>
      <c r="H53" s="388"/>
      <c r="I53" s="388"/>
      <c r="J53" s="388"/>
      <c r="K53" s="271"/>
    </row>
    <row r="54" spans="2:11" ht="12.75" customHeight="1">
      <c r="B54" s="270"/>
      <c r="C54" s="273"/>
      <c r="D54" s="273"/>
      <c r="E54" s="273"/>
      <c r="F54" s="273"/>
      <c r="G54" s="273"/>
      <c r="H54" s="273"/>
      <c r="I54" s="273"/>
      <c r="J54" s="273"/>
      <c r="K54" s="271"/>
    </row>
    <row r="55" spans="2:11" ht="15" customHeight="1">
      <c r="B55" s="270"/>
      <c r="C55" s="388" t="s">
        <v>594</v>
      </c>
      <c r="D55" s="388"/>
      <c r="E55" s="388"/>
      <c r="F55" s="388"/>
      <c r="G55" s="388"/>
      <c r="H55" s="388"/>
      <c r="I55" s="388"/>
      <c r="J55" s="388"/>
      <c r="K55" s="271"/>
    </row>
    <row r="56" spans="2:11" ht="15" customHeight="1">
      <c r="B56" s="270"/>
      <c r="C56" s="275"/>
      <c r="D56" s="388" t="s">
        <v>595</v>
      </c>
      <c r="E56" s="388"/>
      <c r="F56" s="388"/>
      <c r="G56" s="388"/>
      <c r="H56" s="388"/>
      <c r="I56" s="388"/>
      <c r="J56" s="388"/>
      <c r="K56" s="271"/>
    </row>
    <row r="57" spans="2:11" ht="15" customHeight="1">
      <c r="B57" s="270"/>
      <c r="C57" s="275"/>
      <c r="D57" s="388" t="s">
        <v>596</v>
      </c>
      <c r="E57" s="388"/>
      <c r="F57" s="388"/>
      <c r="G57" s="388"/>
      <c r="H57" s="388"/>
      <c r="I57" s="388"/>
      <c r="J57" s="388"/>
      <c r="K57" s="271"/>
    </row>
    <row r="58" spans="2:11" ht="15" customHeight="1">
      <c r="B58" s="270"/>
      <c r="C58" s="275"/>
      <c r="D58" s="388" t="s">
        <v>597</v>
      </c>
      <c r="E58" s="388"/>
      <c r="F58" s="388"/>
      <c r="G58" s="388"/>
      <c r="H58" s="388"/>
      <c r="I58" s="388"/>
      <c r="J58" s="388"/>
      <c r="K58" s="271"/>
    </row>
    <row r="59" spans="2:11" ht="15" customHeight="1">
      <c r="B59" s="270"/>
      <c r="C59" s="275"/>
      <c r="D59" s="388" t="s">
        <v>598</v>
      </c>
      <c r="E59" s="388"/>
      <c r="F59" s="388"/>
      <c r="G59" s="388"/>
      <c r="H59" s="388"/>
      <c r="I59" s="388"/>
      <c r="J59" s="388"/>
      <c r="K59" s="271"/>
    </row>
    <row r="60" spans="2:11" ht="15" customHeight="1">
      <c r="B60" s="270"/>
      <c r="C60" s="275"/>
      <c r="D60" s="392" t="s">
        <v>599</v>
      </c>
      <c r="E60" s="392"/>
      <c r="F60" s="392"/>
      <c r="G60" s="392"/>
      <c r="H60" s="392"/>
      <c r="I60" s="392"/>
      <c r="J60" s="392"/>
      <c r="K60" s="271"/>
    </row>
    <row r="61" spans="2:11" ht="15" customHeight="1">
      <c r="B61" s="270"/>
      <c r="C61" s="275"/>
      <c r="D61" s="388" t="s">
        <v>600</v>
      </c>
      <c r="E61" s="388"/>
      <c r="F61" s="388"/>
      <c r="G61" s="388"/>
      <c r="H61" s="388"/>
      <c r="I61" s="388"/>
      <c r="J61" s="388"/>
      <c r="K61" s="271"/>
    </row>
    <row r="62" spans="2:11" ht="12.75" customHeight="1">
      <c r="B62" s="270"/>
      <c r="C62" s="275"/>
      <c r="D62" s="275"/>
      <c r="E62" s="278"/>
      <c r="F62" s="275"/>
      <c r="G62" s="275"/>
      <c r="H62" s="275"/>
      <c r="I62" s="275"/>
      <c r="J62" s="275"/>
      <c r="K62" s="271"/>
    </row>
    <row r="63" spans="2:11" ht="15" customHeight="1">
      <c r="B63" s="270"/>
      <c r="C63" s="275"/>
      <c r="D63" s="388" t="s">
        <v>601</v>
      </c>
      <c r="E63" s="388"/>
      <c r="F63" s="388"/>
      <c r="G63" s="388"/>
      <c r="H63" s="388"/>
      <c r="I63" s="388"/>
      <c r="J63" s="388"/>
      <c r="K63" s="271"/>
    </row>
    <row r="64" spans="2:11" ht="15" customHeight="1">
      <c r="B64" s="270"/>
      <c r="C64" s="275"/>
      <c r="D64" s="392" t="s">
        <v>602</v>
      </c>
      <c r="E64" s="392"/>
      <c r="F64" s="392"/>
      <c r="G64" s="392"/>
      <c r="H64" s="392"/>
      <c r="I64" s="392"/>
      <c r="J64" s="392"/>
      <c r="K64" s="271"/>
    </row>
    <row r="65" spans="2:11" ht="15" customHeight="1">
      <c r="B65" s="270"/>
      <c r="C65" s="275"/>
      <c r="D65" s="388" t="s">
        <v>603</v>
      </c>
      <c r="E65" s="388"/>
      <c r="F65" s="388"/>
      <c r="G65" s="388"/>
      <c r="H65" s="388"/>
      <c r="I65" s="388"/>
      <c r="J65" s="388"/>
      <c r="K65" s="271"/>
    </row>
    <row r="66" spans="2:11" ht="15" customHeight="1">
      <c r="B66" s="270"/>
      <c r="C66" s="275"/>
      <c r="D66" s="388" t="s">
        <v>604</v>
      </c>
      <c r="E66" s="388"/>
      <c r="F66" s="388"/>
      <c r="G66" s="388"/>
      <c r="H66" s="388"/>
      <c r="I66" s="388"/>
      <c r="J66" s="388"/>
      <c r="K66" s="271"/>
    </row>
    <row r="67" spans="2:11" ht="15" customHeight="1">
      <c r="B67" s="270"/>
      <c r="C67" s="275"/>
      <c r="D67" s="388" t="s">
        <v>605</v>
      </c>
      <c r="E67" s="388"/>
      <c r="F67" s="388"/>
      <c r="G67" s="388"/>
      <c r="H67" s="388"/>
      <c r="I67" s="388"/>
      <c r="J67" s="388"/>
      <c r="K67" s="271"/>
    </row>
    <row r="68" spans="2:11" ht="15" customHeight="1">
      <c r="B68" s="270"/>
      <c r="C68" s="275"/>
      <c r="D68" s="388" t="s">
        <v>606</v>
      </c>
      <c r="E68" s="388"/>
      <c r="F68" s="388"/>
      <c r="G68" s="388"/>
      <c r="H68" s="388"/>
      <c r="I68" s="388"/>
      <c r="J68" s="388"/>
      <c r="K68" s="271"/>
    </row>
    <row r="69" spans="2:11" ht="12.75" customHeight="1">
      <c r="B69" s="279"/>
      <c r="C69" s="280"/>
      <c r="D69" s="280"/>
      <c r="E69" s="280"/>
      <c r="F69" s="280"/>
      <c r="G69" s="280"/>
      <c r="H69" s="280"/>
      <c r="I69" s="280"/>
      <c r="J69" s="280"/>
      <c r="K69" s="281"/>
    </row>
    <row r="70" spans="2:11" ht="18.75" customHeight="1">
      <c r="B70" s="282"/>
      <c r="C70" s="282"/>
      <c r="D70" s="282"/>
      <c r="E70" s="282"/>
      <c r="F70" s="282"/>
      <c r="G70" s="282"/>
      <c r="H70" s="282"/>
      <c r="I70" s="282"/>
      <c r="J70" s="282"/>
      <c r="K70" s="283"/>
    </row>
    <row r="71" spans="2:11" ht="18.75" customHeight="1">
      <c r="B71" s="283"/>
      <c r="C71" s="283"/>
      <c r="D71" s="283"/>
      <c r="E71" s="283"/>
      <c r="F71" s="283"/>
      <c r="G71" s="283"/>
      <c r="H71" s="283"/>
      <c r="I71" s="283"/>
      <c r="J71" s="283"/>
      <c r="K71" s="283"/>
    </row>
    <row r="72" spans="2:11" ht="7.5" customHeight="1">
      <c r="B72" s="284"/>
      <c r="C72" s="285"/>
      <c r="D72" s="285"/>
      <c r="E72" s="285"/>
      <c r="F72" s="285"/>
      <c r="G72" s="285"/>
      <c r="H72" s="285"/>
      <c r="I72" s="285"/>
      <c r="J72" s="285"/>
      <c r="K72" s="286"/>
    </row>
    <row r="73" spans="2:11" ht="45" customHeight="1">
      <c r="B73" s="287"/>
      <c r="C73" s="391" t="s">
        <v>607</v>
      </c>
      <c r="D73" s="391"/>
      <c r="E73" s="391"/>
      <c r="F73" s="391"/>
      <c r="G73" s="391"/>
      <c r="H73" s="391"/>
      <c r="I73" s="391"/>
      <c r="J73" s="391"/>
      <c r="K73" s="288"/>
    </row>
    <row r="74" spans="2:11" ht="17.25" customHeight="1">
      <c r="B74" s="287"/>
      <c r="C74" s="289" t="s">
        <v>608</v>
      </c>
      <c r="D74" s="289"/>
      <c r="E74" s="289"/>
      <c r="F74" s="289" t="s">
        <v>609</v>
      </c>
      <c r="G74" s="290"/>
      <c r="H74" s="289" t="s">
        <v>114</v>
      </c>
      <c r="I74" s="289" t="s">
        <v>61</v>
      </c>
      <c r="J74" s="289" t="s">
        <v>610</v>
      </c>
      <c r="K74" s="288"/>
    </row>
    <row r="75" spans="2:11" ht="17.25" customHeight="1">
      <c r="B75" s="287"/>
      <c r="C75" s="291" t="s">
        <v>611</v>
      </c>
      <c r="D75" s="291"/>
      <c r="E75" s="291"/>
      <c r="F75" s="292" t="s">
        <v>612</v>
      </c>
      <c r="G75" s="293"/>
      <c r="H75" s="291"/>
      <c r="I75" s="291"/>
      <c r="J75" s="291" t="s">
        <v>613</v>
      </c>
      <c r="K75" s="288"/>
    </row>
    <row r="76" spans="2:11" ht="5.25" customHeight="1">
      <c r="B76" s="287"/>
      <c r="C76" s="294"/>
      <c r="D76" s="294"/>
      <c r="E76" s="294"/>
      <c r="F76" s="294"/>
      <c r="G76" s="295"/>
      <c r="H76" s="294"/>
      <c r="I76" s="294"/>
      <c r="J76" s="294"/>
      <c r="K76" s="288"/>
    </row>
    <row r="77" spans="2:11" ht="15" customHeight="1">
      <c r="B77" s="287"/>
      <c r="C77" s="277" t="s">
        <v>57</v>
      </c>
      <c r="D77" s="294"/>
      <c r="E77" s="294"/>
      <c r="F77" s="296" t="s">
        <v>614</v>
      </c>
      <c r="G77" s="295"/>
      <c r="H77" s="277" t="s">
        <v>615</v>
      </c>
      <c r="I77" s="277" t="s">
        <v>616</v>
      </c>
      <c r="J77" s="277">
        <v>20</v>
      </c>
      <c r="K77" s="288"/>
    </row>
    <row r="78" spans="2:11" ht="15" customHeight="1">
      <c r="B78" s="287"/>
      <c r="C78" s="277" t="s">
        <v>617</v>
      </c>
      <c r="D78" s="277"/>
      <c r="E78" s="277"/>
      <c r="F78" s="296" t="s">
        <v>614</v>
      </c>
      <c r="G78" s="295"/>
      <c r="H78" s="277" t="s">
        <v>618</v>
      </c>
      <c r="I78" s="277" t="s">
        <v>616</v>
      </c>
      <c r="J78" s="277">
        <v>120</v>
      </c>
      <c r="K78" s="288"/>
    </row>
    <row r="79" spans="2:11" ht="15" customHeight="1">
      <c r="B79" s="297"/>
      <c r="C79" s="277" t="s">
        <v>619</v>
      </c>
      <c r="D79" s="277"/>
      <c r="E79" s="277"/>
      <c r="F79" s="296" t="s">
        <v>620</v>
      </c>
      <c r="G79" s="295"/>
      <c r="H79" s="277" t="s">
        <v>621</v>
      </c>
      <c r="I79" s="277" t="s">
        <v>616</v>
      </c>
      <c r="J79" s="277">
        <v>50</v>
      </c>
      <c r="K79" s="288"/>
    </row>
    <row r="80" spans="2:11" ht="15" customHeight="1">
      <c r="B80" s="297"/>
      <c r="C80" s="277" t="s">
        <v>622</v>
      </c>
      <c r="D80" s="277"/>
      <c r="E80" s="277"/>
      <c r="F80" s="296" t="s">
        <v>614</v>
      </c>
      <c r="G80" s="295"/>
      <c r="H80" s="277" t="s">
        <v>623</v>
      </c>
      <c r="I80" s="277" t="s">
        <v>624</v>
      </c>
      <c r="J80" s="277"/>
      <c r="K80" s="288"/>
    </row>
    <row r="81" spans="2:11" ht="15" customHeight="1">
      <c r="B81" s="297"/>
      <c r="C81" s="298" t="s">
        <v>625</v>
      </c>
      <c r="D81" s="298"/>
      <c r="E81" s="298"/>
      <c r="F81" s="299" t="s">
        <v>620</v>
      </c>
      <c r="G81" s="298"/>
      <c r="H81" s="298" t="s">
        <v>626</v>
      </c>
      <c r="I81" s="298" t="s">
        <v>616</v>
      </c>
      <c r="J81" s="298">
        <v>15</v>
      </c>
      <c r="K81" s="288"/>
    </row>
    <row r="82" spans="2:11" ht="15" customHeight="1">
      <c r="B82" s="297"/>
      <c r="C82" s="298" t="s">
        <v>627</v>
      </c>
      <c r="D82" s="298"/>
      <c r="E82" s="298"/>
      <c r="F82" s="299" t="s">
        <v>620</v>
      </c>
      <c r="G82" s="298"/>
      <c r="H82" s="298" t="s">
        <v>628</v>
      </c>
      <c r="I82" s="298" t="s">
        <v>616</v>
      </c>
      <c r="J82" s="298">
        <v>15</v>
      </c>
      <c r="K82" s="288"/>
    </row>
    <row r="83" spans="2:11" ht="15" customHeight="1">
      <c r="B83" s="297"/>
      <c r="C83" s="298" t="s">
        <v>629</v>
      </c>
      <c r="D83" s="298"/>
      <c r="E83" s="298"/>
      <c r="F83" s="299" t="s">
        <v>620</v>
      </c>
      <c r="G83" s="298"/>
      <c r="H83" s="298" t="s">
        <v>630</v>
      </c>
      <c r="I83" s="298" t="s">
        <v>616</v>
      </c>
      <c r="J83" s="298">
        <v>20</v>
      </c>
      <c r="K83" s="288"/>
    </row>
    <row r="84" spans="2:11" ht="15" customHeight="1">
      <c r="B84" s="297"/>
      <c r="C84" s="298" t="s">
        <v>631</v>
      </c>
      <c r="D84" s="298"/>
      <c r="E84" s="298"/>
      <c r="F84" s="299" t="s">
        <v>620</v>
      </c>
      <c r="G84" s="298"/>
      <c r="H84" s="298" t="s">
        <v>632</v>
      </c>
      <c r="I84" s="298" t="s">
        <v>616</v>
      </c>
      <c r="J84" s="298">
        <v>20</v>
      </c>
      <c r="K84" s="288"/>
    </row>
    <row r="85" spans="2:11" ht="15" customHeight="1">
      <c r="B85" s="297"/>
      <c r="C85" s="277" t="s">
        <v>633</v>
      </c>
      <c r="D85" s="277"/>
      <c r="E85" s="277"/>
      <c r="F85" s="296" t="s">
        <v>620</v>
      </c>
      <c r="G85" s="295"/>
      <c r="H85" s="277" t="s">
        <v>634</v>
      </c>
      <c r="I85" s="277" t="s">
        <v>616</v>
      </c>
      <c r="J85" s="277">
        <v>50</v>
      </c>
      <c r="K85" s="288"/>
    </row>
    <row r="86" spans="2:11" ht="15" customHeight="1">
      <c r="B86" s="297"/>
      <c r="C86" s="277" t="s">
        <v>635</v>
      </c>
      <c r="D86" s="277"/>
      <c r="E86" s="277"/>
      <c r="F86" s="296" t="s">
        <v>620</v>
      </c>
      <c r="G86" s="295"/>
      <c r="H86" s="277" t="s">
        <v>636</v>
      </c>
      <c r="I86" s="277" t="s">
        <v>616</v>
      </c>
      <c r="J86" s="277">
        <v>20</v>
      </c>
      <c r="K86" s="288"/>
    </row>
    <row r="87" spans="2:11" ht="15" customHeight="1">
      <c r="B87" s="297"/>
      <c r="C87" s="277" t="s">
        <v>637</v>
      </c>
      <c r="D87" s="277"/>
      <c r="E87" s="277"/>
      <c r="F87" s="296" t="s">
        <v>620</v>
      </c>
      <c r="G87" s="295"/>
      <c r="H87" s="277" t="s">
        <v>638</v>
      </c>
      <c r="I87" s="277" t="s">
        <v>616</v>
      </c>
      <c r="J87" s="277">
        <v>20</v>
      </c>
      <c r="K87" s="288"/>
    </row>
    <row r="88" spans="2:11" ht="15" customHeight="1">
      <c r="B88" s="297"/>
      <c r="C88" s="277" t="s">
        <v>639</v>
      </c>
      <c r="D88" s="277"/>
      <c r="E88" s="277"/>
      <c r="F88" s="296" t="s">
        <v>620</v>
      </c>
      <c r="G88" s="295"/>
      <c r="H88" s="277" t="s">
        <v>640</v>
      </c>
      <c r="I88" s="277" t="s">
        <v>616</v>
      </c>
      <c r="J88" s="277">
        <v>50</v>
      </c>
      <c r="K88" s="288"/>
    </row>
    <row r="89" spans="2:11" ht="15" customHeight="1">
      <c r="B89" s="297"/>
      <c r="C89" s="277" t="s">
        <v>641</v>
      </c>
      <c r="D89" s="277"/>
      <c r="E89" s="277"/>
      <c r="F89" s="296" t="s">
        <v>620</v>
      </c>
      <c r="G89" s="295"/>
      <c r="H89" s="277" t="s">
        <v>641</v>
      </c>
      <c r="I89" s="277" t="s">
        <v>616</v>
      </c>
      <c r="J89" s="277">
        <v>50</v>
      </c>
      <c r="K89" s="288"/>
    </row>
    <row r="90" spans="2:11" ht="15" customHeight="1">
      <c r="B90" s="297"/>
      <c r="C90" s="277" t="s">
        <v>119</v>
      </c>
      <c r="D90" s="277"/>
      <c r="E90" s="277"/>
      <c r="F90" s="296" t="s">
        <v>620</v>
      </c>
      <c r="G90" s="295"/>
      <c r="H90" s="277" t="s">
        <v>642</v>
      </c>
      <c r="I90" s="277" t="s">
        <v>616</v>
      </c>
      <c r="J90" s="277">
        <v>255</v>
      </c>
      <c r="K90" s="288"/>
    </row>
    <row r="91" spans="2:11" ht="15" customHeight="1">
      <c r="B91" s="297"/>
      <c r="C91" s="277" t="s">
        <v>643</v>
      </c>
      <c r="D91" s="277"/>
      <c r="E91" s="277"/>
      <c r="F91" s="296" t="s">
        <v>614</v>
      </c>
      <c r="G91" s="295"/>
      <c r="H91" s="277" t="s">
        <v>644</v>
      </c>
      <c r="I91" s="277" t="s">
        <v>645</v>
      </c>
      <c r="J91" s="277"/>
      <c r="K91" s="288"/>
    </row>
    <row r="92" spans="2:11" ht="15" customHeight="1">
      <c r="B92" s="297"/>
      <c r="C92" s="277" t="s">
        <v>646</v>
      </c>
      <c r="D92" s="277"/>
      <c r="E92" s="277"/>
      <c r="F92" s="296" t="s">
        <v>614</v>
      </c>
      <c r="G92" s="295"/>
      <c r="H92" s="277" t="s">
        <v>647</v>
      </c>
      <c r="I92" s="277" t="s">
        <v>648</v>
      </c>
      <c r="J92" s="277"/>
      <c r="K92" s="288"/>
    </row>
    <row r="93" spans="2:11" ht="15" customHeight="1">
      <c r="B93" s="297"/>
      <c r="C93" s="277" t="s">
        <v>649</v>
      </c>
      <c r="D93" s="277"/>
      <c r="E93" s="277"/>
      <c r="F93" s="296" t="s">
        <v>614</v>
      </c>
      <c r="G93" s="295"/>
      <c r="H93" s="277" t="s">
        <v>649</v>
      </c>
      <c r="I93" s="277" t="s">
        <v>648</v>
      </c>
      <c r="J93" s="277"/>
      <c r="K93" s="288"/>
    </row>
    <row r="94" spans="2:11" ht="15" customHeight="1">
      <c r="B94" s="297"/>
      <c r="C94" s="277" t="s">
        <v>42</v>
      </c>
      <c r="D94" s="277"/>
      <c r="E94" s="277"/>
      <c r="F94" s="296" t="s">
        <v>614</v>
      </c>
      <c r="G94" s="295"/>
      <c r="H94" s="277" t="s">
        <v>650</v>
      </c>
      <c r="I94" s="277" t="s">
        <v>648</v>
      </c>
      <c r="J94" s="277"/>
      <c r="K94" s="288"/>
    </row>
    <row r="95" spans="2:11" ht="15" customHeight="1">
      <c r="B95" s="297"/>
      <c r="C95" s="277" t="s">
        <v>52</v>
      </c>
      <c r="D95" s="277"/>
      <c r="E95" s="277"/>
      <c r="F95" s="296" t="s">
        <v>614</v>
      </c>
      <c r="G95" s="295"/>
      <c r="H95" s="277" t="s">
        <v>651</v>
      </c>
      <c r="I95" s="277" t="s">
        <v>648</v>
      </c>
      <c r="J95" s="277"/>
      <c r="K95" s="288"/>
    </row>
    <row r="96" spans="2:11" ht="15" customHeight="1">
      <c r="B96" s="300"/>
      <c r="C96" s="301"/>
      <c r="D96" s="301"/>
      <c r="E96" s="301"/>
      <c r="F96" s="301"/>
      <c r="G96" s="301"/>
      <c r="H96" s="301"/>
      <c r="I96" s="301"/>
      <c r="J96" s="301"/>
      <c r="K96" s="302"/>
    </row>
    <row r="97" spans="2:11" ht="18.75" customHeight="1">
      <c r="B97" s="303"/>
      <c r="C97" s="304"/>
      <c r="D97" s="304"/>
      <c r="E97" s="304"/>
      <c r="F97" s="304"/>
      <c r="G97" s="304"/>
      <c r="H97" s="304"/>
      <c r="I97" s="304"/>
      <c r="J97" s="304"/>
      <c r="K97" s="303"/>
    </row>
    <row r="98" spans="2:11" ht="18.75" customHeight="1">
      <c r="B98" s="283"/>
      <c r="C98" s="283"/>
      <c r="D98" s="283"/>
      <c r="E98" s="283"/>
      <c r="F98" s="283"/>
      <c r="G98" s="283"/>
      <c r="H98" s="283"/>
      <c r="I98" s="283"/>
      <c r="J98" s="283"/>
      <c r="K98" s="283"/>
    </row>
    <row r="99" spans="2:11" ht="7.5" customHeight="1">
      <c r="B99" s="284"/>
      <c r="C99" s="285"/>
      <c r="D99" s="285"/>
      <c r="E99" s="285"/>
      <c r="F99" s="285"/>
      <c r="G99" s="285"/>
      <c r="H99" s="285"/>
      <c r="I99" s="285"/>
      <c r="J99" s="285"/>
      <c r="K99" s="286"/>
    </row>
    <row r="100" spans="2:11" ht="45" customHeight="1">
      <c r="B100" s="287"/>
      <c r="C100" s="391" t="s">
        <v>652</v>
      </c>
      <c r="D100" s="391"/>
      <c r="E100" s="391"/>
      <c r="F100" s="391"/>
      <c r="G100" s="391"/>
      <c r="H100" s="391"/>
      <c r="I100" s="391"/>
      <c r="J100" s="391"/>
      <c r="K100" s="288"/>
    </row>
    <row r="101" spans="2:11" ht="17.25" customHeight="1">
      <c r="B101" s="287"/>
      <c r="C101" s="289" t="s">
        <v>608</v>
      </c>
      <c r="D101" s="289"/>
      <c r="E101" s="289"/>
      <c r="F101" s="289" t="s">
        <v>609</v>
      </c>
      <c r="G101" s="290"/>
      <c r="H101" s="289" t="s">
        <v>114</v>
      </c>
      <c r="I101" s="289" t="s">
        <v>61</v>
      </c>
      <c r="J101" s="289" t="s">
        <v>610</v>
      </c>
      <c r="K101" s="288"/>
    </row>
    <row r="102" spans="2:11" ht="17.25" customHeight="1">
      <c r="B102" s="287"/>
      <c r="C102" s="291" t="s">
        <v>611</v>
      </c>
      <c r="D102" s="291"/>
      <c r="E102" s="291"/>
      <c r="F102" s="292" t="s">
        <v>612</v>
      </c>
      <c r="G102" s="293"/>
      <c r="H102" s="291"/>
      <c r="I102" s="291"/>
      <c r="J102" s="291" t="s">
        <v>613</v>
      </c>
      <c r="K102" s="288"/>
    </row>
    <row r="103" spans="2:11" ht="5.25" customHeight="1">
      <c r="B103" s="287"/>
      <c r="C103" s="289"/>
      <c r="D103" s="289"/>
      <c r="E103" s="289"/>
      <c r="F103" s="289"/>
      <c r="G103" s="305"/>
      <c r="H103" s="289"/>
      <c r="I103" s="289"/>
      <c r="J103" s="289"/>
      <c r="K103" s="288"/>
    </row>
    <row r="104" spans="2:11" ht="15" customHeight="1">
      <c r="B104" s="287"/>
      <c r="C104" s="277" t="s">
        <v>57</v>
      </c>
      <c r="D104" s="294"/>
      <c r="E104" s="294"/>
      <c r="F104" s="296" t="s">
        <v>614</v>
      </c>
      <c r="G104" s="305"/>
      <c r="H104" s="277" t="s">
        <v>653</v>
      </c>
      <c r="I104" s="277" t="s">
        <v>616</v>
      </c>
      <c r="J104" s="277">
        <v>20</v>
      </c>
      <c r="K104" s="288"/>
    </row>
    <row r="105" spans="2:11" ht="15" customHeight="1">
      <c r="B105" s="287"/>
      <c r="C105" s="277" t="s">
        <v>617</v>
      </c>
      <c r="D105" s="277"/>
      <c r="E105" s="277"/>
      <c r="F105" s="296" t="s">
        <v>614</v>
      </c>
      <c r="G105" s="277"/>
      <c r="H105" s="277" t="s">
        <v>653</v>
      </c>
      <c r="I105" s="277" t="s">
        <v>616</v>
      </c>
      <c r="J105" s="277">
        <v>120</v>
      </c>
      <c r="K105" s="288"/>
    </row>
    <row r="106" spans="2:11" ht="15" customHeight="1">
      <c r="B106" s="297"/>
      <c r="C106" s="277" t="s">
        <v>619</v>
      </c>
      <c r="D106" s="277"/>
      <c r="E106" s="277"/>
      <c r="F106" s="296" t="s">
        <v>620</v>
      </c>
      <c r="G106" s="277"/>
      <c r="H106" s="277" t="s">
        <v>653</v>
      </c>
      <c r="I106" s="277" t="s">
        <v>616</v>
      </c>
      <c r="J106" s="277">
        <v>50</v>
      </c>
      <c r="K106" s="288"/>
    </row>
    <row r="107" spans="2:11" ht="15" customHeight="1">
      <c r="B107" s="297"/>
      <c r="C107" s="277" t="s">
        <v>622</v>
      </c>
      <c r="D107" s="277"/>
      <c r="E107" s="277"/>
      <c r="F107" s="296" t="s">
        <v>614</v>
      </c>
      <c r="G107" s="277"/>
      <c r="H107" s="277" t="s">
        <v>653</v>
      </c>
      <c r="I107" s="277" t="s">
        <v>624</v>
      </c>
      <c r="J107" s="277"/>
      <c r="K107" s="288"/>
    </row>
    <row r="108" spans="2:11" ht="15" customHeight="1">
      <c r="B108" s="297"/>
      <c r="C108" s="277" t="s">
        <v>633</v>
      </c>
      <c r="D108" s="277"/>
      <c r="E108" s="277"/>
      <c r="F108" s="296" t="s">
        <v>620</v>
      </c>
      <c r="G108" s="277"/>
      <c r="H108" s="277" t="s">
        <v>653</v>
      </c>
      <c r="I108" s="277" t="s">
        <v>616</v>
      </c>
      <c r="J108" s="277">
        <v>50</v>
      </c>
      <c r="K108" s="288"/>
    </row>
    <row r="109" spans="2:11" ht="15" customHeight="1">
      <c r="B109" s="297"/>
      <c r="C109" s="277" t="s">
        <v>641</v>
      </c>
      <c r="D109" s="277"/>
      <c r="E109" s="277"/>
      <c r="F109" s="296" t="s">
        <v>620</v>
      </c>
      <c r="G109" s="277"/>
      <c r="H109" s="277" t="s">
        <v>653</v>
      </c>
      <c r="I109" s="277" t="s">
        <v>616</v>
      </c>
      <c r="J109" s="277">
        <v>50</v>
      </c>
      <c r="K109" s="288"/>
    </row>
    <row r="110" spans="2:11" ht="15" customHeight="1">
      <c r="B110" s="297"/>
      <c r="C110" s="277" t="s">
        <v>639</v>
      </c>
      <c r="D110" s="277"/>
      <c r="E110" s="277"/>
      <c r="F110" s="296" t="s">
        <v>620</v>
      </c>
      <c r="G110" s="277"/>
      <c r="H110" s="277" t="s">
        <v>653</v>
      </c>
      <c r="I110" s="277" t="s">
        <v>616</v>
      </c>
      <c r="J110" s="277">
        <v>50</v>
      </c>
      <c r="K110" s="288"/>
    </row>
    <row r="111" spans="2:11" ht="15" customHeight="1">
      <c r="B111" s="297"/>
      <c r="C111" s="277" t="s">
        <v>57</v>
      </c>
      <c r="D111" s="277"/>
      <c r="E111" s="277"/>
      <c r="F111" s="296" t="s">
        <v>614</v>
      </c>
      <c r="G111" s="277"/>
      <c r="H111" s="277" t="s">
        <v>654</v>
      </c>
      <c r="I111" s="277" t="s">
        <v>616</v>
      </c>
      <c r="J111" s="277">
        <v>20</v>
      </c>
      <c r="K111" s="288"/>
    </row>
    <row r="112" spans="2:11" ht="15" customHeight="1">
      <c r="B112" s="297"/>
      <c r="C112" s="277" t="s">
        <v>655</v>
      </c>
      <c r="D112" s="277"/>
      <c r="E112" s="277"/>
      <c r="F112" s="296" t="s">
        <v>614</v>
      </c>
      <c r="G112" s="277"/>
      <c r="H112" s="277" t="s">
        <v>656</v>
      </c>
      <c r="I112" s="277" t="s">
        <v>616</v>
      </c>
      <c r="J112" s="277">
        <v>120</v>
      </c>
      <c r="K112" s="288"/>
    </row>
    <row r="113" spans="2:11" ht="15" customHeight="1">
      <c r="B113" s="297"/>
      <c r="C113" s="277" t="s">
        <v>42</v>
      </c>
      <c r="D113" s="277"/>
      <c r="E113" s="277"/>
      <c r="F113" s="296" t="s">
        <v>614</v>
      </c>
      <c r="G113" s="277"/>
      <c r="H113" s="277" t="s">
        <v>657</v>
      </c>
      <c r="I113" s="277" t="s">
        <v>648</v>
      </c>
      <c r="J113" s="277"/>
      <c r="K113" s="288"/>
    </row>
    <row r="114" spans="2:11" ht="15" customHeight="1">
      <c r="B114" s="297"/>
      <c r="C114" s="277" t="s">
        <v>52</v>
      </c>
      <c r="D114" s="277"/>
      <c r="E114" s="277"/>
      <c r="F114" s="296" t="s">
        <v>614</v>
      </c>
      <c r="G114" s="277"/>
      <c r="H114" s="277" t="s">
        <v>658</v>
      </c>
      <c r="I114" s="277" t="s">
        <v>648</v>
      </c>
      <c r="J114" s="277"/>
      <c r="K114" s="288"/>
    </row>
    <row r="115" spans="2:11" ht="15" customHeight="1">
      <c r="B115" s="297"/>
      <c r="C115" s="277" t="s">
        <v>61</v>
      </c>
      <c r="D115" s="277"/>
      <c r="E115" s="277"/>
      <c r="F115" s="296" t="s">
        <v>614</v>
      </c>
      <c r="G115" s="277"/>
      <c r="H115" s="277" t="s">
        <v>659</v>
      </c>
      <c r="I115" s="277" t="s">
        <v>660</v>
      </c>
      <c r="J115" s="277"/>
      <c r="K115" s="288"/>
    </row>
    <row r="116" spans="2:11" ht="15" customHeight="1">
      <c r="B116" s="300"/>
      <c r="C116" s="306"/>
      <c r="D116" s="306"/>
      <c r="E116" s="306"/>
      <c r="F116" s="306"/>
      <c r="G116" s="306"/>
      <c r="H116" s="306"/>
      <c r="I116" s="306"/>
      <c r="J116" s="306"/>
      <c r="K116" s="302"/>
    </row>
    <row r="117" spans="2:11" ht="18.75" customHeight="1">
      <c r="B117" s="307"/>
      <c r="C117" s="273"/>
      <c r="D117" s="273"/>
      <c r="E117" s="273"/>
      <c r="F117" s="308"/>
      <c r="G117" s="273"/>
      <c r="H117" s="273"/>
      <c r="I117" s="273"/>
      <c r="J117" s="273"/>
      <c r="K117" s="307"/>
    </row>
    <row r="118" spans="2:11" ht="18.75" customHeight="1">
      <c r="B118" s="283"/>
      <c r="C118" s="283"/>
      <c r="D118" s="283"/>
      <c r="E118" s="283"/>
      <c r="F118" s="283"/>
      <c r="G118" s="283"/>
      <c r="H118" s="283"/>
      <c r="I118" s="283"/>
      <c r="J118" s="283"/>
      <c r="K118" s="283"/>
    </row>
    <row r="119" spans="2:11" ht="7.5" customHeight="1">
      <c r="B119" s="309"/>
      <c r="C119" s="310"/>
      <c r="D119" s="310"/>
      <c r="E119" s="310"/>
      <c r="F119" s="310"/>
      <c r="G119" s="310"/>
      <c r="H119" s="310"/>
      <c r="I119" s="310"/>
      <c r="J119" s="310"/>
      <c r="K119" s="311"/>
    </row>
    <row r="120" spans="2:11" ht="45" customHeight="1">
      <c r="B120" s="312"/>
      <c r="C120" s="389" t="s">
        <v>661</v>
      </c>
      <c r="D120" s="389"/>
      <c r="E120" s="389"/>
      <c r="F120" s="389"/>
      <c r="G120" s="389"/>
      <c r="H120" s="389"/>
      <c r="I120" s="389"/>
      <c r="J120" s="389"/>
      <c r="K120" s="313"/>
    </row>
    <row r="121" spans="2:11" ht="17.25" customHeight="1">
      <c r="B121" s="314"/>
      <c r="C121" s="289" t="s">
        <v>608</v>
      </c>
      <c r="D121" s="289"/>
      <c r="E121" s="289"/>
      <c r="F121" s="289" t="s">
        <v>609</v>
      </c>
      <c r="G121" s="290"/>
      <c r="H121" s="289" t="s">
        <v>114</v>
      </c>
      <c r="I121" s="289" t="s">
        <v>61</v>
      </c>
      <c r="J121" s="289" t="s">
        <v>610</v>
      </c>
      <c r="K121" s="315"/>
    </row>
    <row r="122" spans="2:11" ht="17.25" customHeight="1">
      <c r="B122" s="314"/>
      <c r="C122" s="291" t="s">
        <v>611</v>
      </c>
      <c r="D122" s="291"/>
      <c r="E122" s="291"/>
      <c r="F122" s="292" t="s">
        <v>612</v>
      </c>
      <c r="G122" s="293"/>
      <c r="H122" s="291"/>
      <c r="I122" s="291"/>
      <c r="J122" s="291" t="s">
        <v>613</v>
      </c>
      <c r="K122" s="315"/>
    </row>
    <row r="123" spans="2:11" ht="5.25" customHeight="1">
      <c r="B123" s="316"/>
      <c r="C123" s="294"/>
      <c r="D123" s="294"/>
      <c r="E123" s="294"/>
      <c r="F123" s="294"/>
      <c r="G123" s="277"/>
      <c r="H123" s="294"/>
      <c r="I123" s="294"/>
      <c r="J123" s="294"/>
      <c r="K123" s="317"/>
    </row>
    <row r="124" spans="2:11" ht="15" customHeight="1">
      <c r="B124" s="316"/>
      <c r="C124" s="277" t="s">
        <v>617</v>
      </c>
      <c r="D124" s="294"/>
      <c r="E124" s="294"/>
      <c r="F124" s="296" t="s">
        <v>614</v>
      </c>
      <c r="G124" s="277"/>
      <c r="H124" s="277" t="s">
        <v>653</v>
      </c>
      <c r="I124" s="277" t="s">
        <v>616</v>
      </c>
      <c r="J124" s="277">
        <v>120</v>
      </c>
      <c r="K124" s="318"/>
    </row>
    <row r="125" spans="2:11" ht="15" customHeight="1">
      <c r="B125" s="316"/>
      <c r="C125" s="277" t="s">
        <v>662</v>
      </c>
      <c r="D125" s="277"/>
      <c r="E125" s="277"/>
      <c r="F125" s="296" t="s">
        <v>614</v>
      </c>
      <c r="G125" s="277"/>
      <c r="H125" s="277" t="s">
        <v>663</v>
      </c>
      <c r="I125" s="277" t="s">
        <v>616</v>
      </c>
      <c r="J125" s="277" t="s">
        <v>664</v>
      </c>
      <c r="K125" s="318"/>
    </row>
    <row r="126" spans="2:11" ht="15" customHeight="1">
      <c r="B126" s="316"/>
      <c r="C126" s="277" t="s">
        <v>562</v>
      </c>
      <c r="D126" s="277"/>
      <c r="E126" s="277"/>
      <c r="F126" s="296" t="s">
        <v>614</v>
      </c>
      <c r="G126" s="277"/>
      <c r="H126" s="277" t="s">
        <v>665</v>
      </c>
      <c r="I126" s="277" t="s">
        <v>616</v>
      </c>
      <c r="J126" s="277" t="s">
        <v>664</v>
      </c>
      <c r="K126" s="318"/>
    </row>
    <row r="127" spans="2:11" ht="15" customHeight="1">
      <c r="B127" s="316"/>
      <c r="C127" s="277" t="s">
        <v>625</v>
      </c>
      <c r="D127" s="277"/>
      <c r="E127" s="277"/>
      <c r="F127" s="296" t="s">
        <v>620</v>
      </c>
      <c r="G127" s="277"/>
      <c r="H127" s="277" t="s">
        <v>626</v>
      </c>
      <c r="I127" s="277" t="s">
        <v>616</v>
      </c>
      <c r="J127" s="277">
        <v>15</v>
      </c>
      <c r="K127" s="318"/>
    </row>
    <row r="128" spans="2:11" ht="15" customHeight="1">
      <c r="B128" s="316"/>
      <c r="C128" s="298" t="s">
        <v>627</v>
      </c>
      <c r="D128" s="298"/>
      <c r="E128" s="298"/>
      <c r="F128" s="299" t="s">
        <v>620</v>
      </c>
      <c r="G128" s="298"/>
      <c r="H128" s="298" t="s">
        <v>628</v>
      </c>
      <c r="I128" s="298" t="s">
        <v>616</v>
      </c>
      <c r="J128" s="298">
        <v>15</v>
      </c>
      <c r="K128" s="318"/>
    </row>
    <row r="129" spans="2:11" ht="15" customHeight="1">
      <c r="B129" s="316"/>
      <c r="C129" s="298" t="s">
        <v>629</v>
      </c>
      <c r="D129" s="298"/>
      <c r="E129" s="298"/>
      <c r="F129" s="299" t="s">
        <v>620</v>
      </c>
      <c r="G129" s="298"/>
      <c r="H129" s="298" t="s">
        <v>630</v>
      </c>
      <c r="I129" s="298" t="s">
        <v>616</v>
      </c>
      <c r="J129" s="298">
        <v>20</v>
      </c>
      <c r="K129" s="318"/>
    </row>
    <row r="130" spans="2:11" ht="15" customHeight="1">
      <c r="B130" s="316"/>
      <c r="C130" s="298" t="s">
        <v>631</v>
      </c>
      <c r="D130" s="298"/>
      <c r="E130" s="298"/>
      <c r="F130" s="299" t="s">
        <v>620</v>
      </c>
      <c r="G130" s="298"/>
      <c r="H130" s="298" t="s">
        <v>632</v>
      </c>
      <c r="I130" s="298" t="s">
        <v>616</v>
      </c>
      <c r="J130" s="298">
        <v>20</v>
      </c>
      <c r="K130" s="318"/>
    </row>
    <row r="131" spans="2:11" ht="15" customHeight="1">
      <c r="B131" s="316"/>
      <c r="C131" s="277" t="s">
        <v>619</v>
      </c>
      <c r="D131" s="277"/>
      <c r="E131" s="277"/>
      <c r="F131" s="296" t="s">
        <v>620</v>
      </c>
      <c r="G131" s="277"/>
      <c r="H131" s="277" t="s">
        <v>653</v>
      </c>
      <c r="I131" s="277" t="s">
        <v>616</v>
      </c>
      <c r="J131" s="277">
        <v>50</v>
      </c>
      <c r="K131" s="318"/>
    </row>
    <row r="132" spans="2:11" ht="15" customHeight="1">
      <c r="B132" s="316"/>
      <c r="C132" s="277" t="s">
        <v>633</v>
      </c>
      <c r="D132" s="277"/>
      <c r="E132" s="277"/>
      <c r="F132" s="296" t="s">
        <v>620</v>
      </c>
      <c r="G132" s="277"/>
      <c r="H132" s="277" t="s">
        <v>653</v>
      </c>
      <c r="I132" s="277" t="s">
        <v>616</v>
      </c>
      <c r="J132" s="277">
        <v>50</v>
      </c>
      <c r="K132" s="318"/>
    </row>
    <row r="133" spans="2:11" ht="15" customHeight="1">
      <c r="B133" s="316"/>
      <c r="C133" s="277" t="s">
        <v>639</v>
      </c>
      <c r="D133" s="277"/>
      <c r="E133" s="277"/>
      <c r="F133" s="296" t="s">
        <v>620</v>
      </c>
      <c r="G133" s="277"/>
      <c r="H133" s="277" t="s">
        <v>653</v>
      </c>
      <c r="I133" s="277" t="s">
        <v>616</v>
      </c>
      <c r="J133" s="277">
        <v>50</v>
      </c>
      <c r="K133" s="318"/>
    </row>
    <row r="134" spans="2:11" ht="15" customHeight="1">
      <c r="B134" s="316"/>
      <c r="C134" s="277" t="s">
        <v>641</v>
      </c>
      <c r="D134" s="277"/>
      <c r="E134" s="277"/>
      <c r="F134" s="296" t="s">
        <v>620</v>
      </c>
      <c r="G134" s="277"/>
      <c r="H134" s="277" t="s">
        <v>653</v>
      </c>
      <c r="I134" s="277" t="s">
        <v>616</v>
      </c>
      <c r="J134" s="277">
        <v>50</v>
      </c>
      <c r="K134" s="318"/>
    </row>
    <row r="135" spans="2:11" ht="15" customHeight="1">
      <c r="B135" s="316"/>
      <c r="C135" s="277" t="s">
        <v>119</v>
      </c>
      <c r="D135" s="277"/>
      <c r="E135" s="277"/>
      <c r="F135" s="296" t="s">
        <v>620</v>
      </c>
      <c r="G135" s="277"/>
      <c r="H135" s="277" t="s">
        <v>666</v>
      </c>
      <c r="I135" s="277" t="s">
        <v>616</v>
      </c>
      <c r="J135" s="277">
        <v>255</v>
      </c>
      <c r="K135" s="318"/>
    </row>
    <row r="136" spans="2:11" ht="15" customHeight="1">
      <c r="B136" s="316"/>
      <c r="C136" s="277" t="s">
        <v>643</v>
      </c>
      <c r="D136" s="277"/>
      <c r="E136" s="277"/>
      <c r="F136" s="296" t="s">
        <v>614</v>
      </c>
      <c r="G136" s="277"/>
      <c r="H136" s="277" t="s">
        <v>667</v>
      </c>
      <c r="I136" s="277" t="s">
        <v>645</v>
      </c>
      <c r="J136" s="277"/>
      <c r="K136" s="318"/>
    </row>
    <row r="137" spans="2:11" ht="15" customHeight="1">
      <c r="B137" s="316"/>
      <c r="C137" s="277" t="s">
        <v>646</v>
      </c>
      <c r="D137" s="277"/>
      <c r="E137" s="277"/>
      <c r="F137" s="296" t="s">
        <v>614</v>
      </c>
      <c r="G137" s="277"/>
      <c r="H137" s="277" t="s">
        <v>668</v>
      </c>
      <c r="I137" s="277" t="s">
        <v>648</v>
      </c>
      <c r="J137" s="277"/>
      <c r="K137" s="318"/>
    </row>
    <row r="138" spans="2:11" ht="15" customHeight="1">
      <c r="B138" s="316"/>
      <c r="C138" s="277" t="s">
        <v>649</v>
      </c>
      <c r="D138" s="277"/>
      <c r="E138" s="277"/>
      <c r="F138" s="296" t="s">
        <v>614</v>
      </c>
      <c r="G138" s="277"/>
      <c r="H138" s="277" t="s">
        <v>649</v>
      </c>
      <c r="I138" s="277" t="s">
        <v>648</v>
      </c>
      <c r="J138" s="277"/>
      <c r="K138" s="318"/>
    </row>
    <row r="139" spans="2:11" ht="15" customHeight="1">
      <c r="B139" s="316"/>
      <c r="C139" s="277" t="s">
        <v>42</v>
      </c>
      <c r="D139" s="277"/>
      <c r="E139" s="277"/>
      <c r="F139" s="296" t="s">
        <v>614</v>
      </c>
      <c r="G139" s="277"/>
      <c r="H139" s="277" t="s">
        <v>669</v>
      </c>
      <c r="I139" s="277" t="s">
        <v>648</v>
      </c>
      <c r="J139" s="277"/>
      <c r="K139" s="318"/>
    </row>
    <row r="140" spans="2:11" ht="15" customHeight="1">
      <c r="B140" s="316"/>
      <c r="C140" s="277" t="s">
        <v>670</v>
      </c>
      <c r="D140" s="277"/>
      <c r="E140" s="277"/>
      <c r="F140" s="296" t="s">
        <v>614</v>
      </c>
      <c r="G140" s="277"/>
      <c r="H140" s="277" t="s">
        <v>671</v>
      </c>
      <c r="I140" s="277" t="s">
        <v>648</v>
      </c>
      <c r="J140" s="277"/>
      <c r="K140" s="318"/>
    </row>
    <row r="141" spans="2:11" ht="15" customHeight="1">
      <c r="B141" s="319"/>
      <c r="C141" s="320"/>
      <c r="D141" s="320"/>
      <c r="E141" s="320"/>
      <c r="F141" s="320"/>
      <c r="G141" s="320"/>
      <c r="H141" s="320"/>
      <c r="I141" s="320"/>
      <c r="J141" s="320"/>
      <c r="K141" s="321"/>
    </row>
    <row r="142" spans="2:11" ht="18.75" customHeight="1">
      <c r="B142" s="273"/>
      <c r="C142" s="273"/>
      <c r="D142" s="273"/>
      <c r="E142" s="273"/>
      <c r="F142" s="308"/>
      <c r="G142" s="273"/>
      <c r="H142" s="273"/>
      <c r="I142" s="273"/>
      <c r="J142" s="273"/>
      <c r="K142" s="273"/>
    </row>
    <row r="143" spans="2:11" ht="18.75" customHeight="1">
      <c r="B143" s="283"/>
      <c r="C143" s="283"/>
      <c r="D143" s="283"/>
      <c r="E143" s="283"/>
      <c r="F143" s="283"/>
      <c r="G143" s="283"/>
      <c r="H143" s="283"/>
      <c r="I143" s="283"/>
      <c r="J143" s="283"/>
      <c r="K143" s="283"/>
    </row>
    <row r="144" spans="2:11" ht="7.5" customHeight="1">
      <c r="B144" s="284"/>
      <c r="C144" s="285"/>
      <c r="D144" s="285"/>
      <c r="E144" s="285"/>
      <c r="F144" s="285"/>
      <c r="G144" s="285"/>
      <c r="H144" s="285"/>
      <c r="I144" s="285"/>
      <c r="J144" s="285"/>
      <c r="K144" s="286"/>
    </row>
    <row r="145" spans="2:11" ht="45" customHeight="1">
      <c r="B145" s="287"/>
      <c r="C145" s="391" t="s">
        <v>672</v>
      </c>
      <c r="D145" s="391"/>
      <c r="E145" s="391"/>
      <c r="F145" s="391"/>
      <c r="G145" s="391"/>
      <c r="H145" s="391"/>
      <c r="I145" s="391"/>
      <c r="J145" s="391"/>
      <c r="K145" s="288"/>
    </row>
    <row r="146" spans="2:11" ht="17.25" customHeight="1">
      <c r="B146" s="287"/>
      <c r="C146" s="289" t="s">
        <v>608</v>
      </c>
      <c r="D146" s="289"/>
      <c r="E146" s="289"/>
      <c r="F146" s="289" t="s">
        <v>609</v>
      </c>
      <c r="G146" s="290"/>
      <c r="H146" s="289" t="s">
        <v>114</v>
      </c>
      <c r="I146" s="289" t="s">
        <v>61</v>
      </c>
      <c r="J146" s="289" t="s">
        <v>610</v>
      </c>
      <c r="K146" s="288"/>
    </row>
    <row r="147" spans="2:11" ht="17.25" customHeight="1">
      <c r="B147" s="287"/>
      <c r="C147" s="291" t="s">
        <v>611</v>
      </c>
      <c r="D147" s="291"/>
      <c r="E147" s="291"/>
      <c r="F147" s="292" t="s">
        <v>612</v>
      </c>
      <c r="G147" s="293"/>
      <c r="H147" s="291"/>
      <c r="I147" s="291"/>
      <c r="J147" s="291" t="s">
        <v>613</v>
      </c>
      <c r="K147" s="288"/>
    </row>
    <row r="148" spans="2:11" ht="5.25" customHeight="1">
      <c r="B148" s="297"/>
      <c r="C148" s="294"/>
      <c r="D148" s="294"/>
      <c r="E148" s="294"/>
      <c r="F148" s="294"/>
      <c r="G148" s="295"/>
      <c r="H148" s="294"/>
      <c r="I148" s="294"/>
      <c r="J148" s="294"/>
      <c r="K148" s="318"/>
    </row>
    <row r="149" spans="2:11" ht="15" customHeight="1">
      <c r="B149" s="297"/>
      <c r="C149" s="322" t="s">
        <v>617</v>
      </c>
      <c r="D149" s="277"/>
      <c r="E149" s="277"/>
      <c r="F149" s="323" t="s">
        <v>614</v>
      </c>
      <c r="G149" s="277"/>
      <c r="H149" s="322" t="s">
        <v>653</v>
      </c>
      <c r="I149" s="322" t="s">
        <v>616</v>
      </c>
      <c r="J149" s="322">
        <v>120</v>
      </c>
      <c r="K149" s="318"/>
    </row>
    <row r="150" spans="2:11" ht="15" customHeight="1">
      <c r="B150" s="297"/>
      <c r="C150" s="322" t="s">
        <v>662</v>
      </c>
      <c r="D150" s="277"/>
      <c r="E150" s="277"/>
      <c r="F150" s="323" t="s">
        <v>614</v>
      </c>
      <c r="G150" s="277"/>
      <c r="H150" s="322" t="s">
        <v>673</v>
      </c>
      <c r="I150" s="322" t="s">
        <v>616</v>
      </c>
      <c r="J150" s="322" t="s">
        <v>664</v>
      </c>
      <c r="K150" s="318"/>
    </row>
    <row r="151" spans="2:11" ht="15" customHeight="1">
      <c r="B151" s="297"/>
      <c r="C151" s="322" t="s">
        <v>562</v>
      </c>
      <c r="D151" s="277"/>
      <c r="E151" s="277"/>
      <c r="F151" s="323" t="s">
        <v>614</v>
      </c>
      <c r="G151" s="277"/>
      <c r="H151" s="322" t="s">
        <v>674</v>
      </c>
      <c r="I151" s="322" t="s">
        <v>616</v>
      </c>
      <c r="J151" s="322" t="s">
        <v>664</v>
      </c>
      <c r="K151" s="318"/>
    </row>
    <row r="152" spans="2:11" ht="15" customHeight="1">
      <c r="B152" s="297"/>
      <c r="C152" s="322" t="s">
        <v>619</v>
      </c>
      <c r="D152" s="277"/>
      <c r="E152" s="277"/>
      <c r="F152" s="323" t="s">
        <v>620</v>
      </c>
      <c r="G152" s="277"/>
      <c r="H152" s="322" t="s">
        <v>653</v>
      </c>
      <c r="I152" s="322" t="s">
        <v>616</v>
      </c>
      <c r="J152" s="322">
        <v>50</v>
      </c>
      <c r="K152" s="318"/>
    </row>
    <row r="153" spans="2:11" ht="15" customHeight="1">
      <c r="B153" s="297"/>
      <c r="C153" s="322" t="s">
        <v>622</v>
      </c>
      <c r="D153" s="277"/>
      <c r="E153" s="277"/>
      <c r="F153" s="323" t="s">
        <v>614</v>
      </c>
      <c r="G153" s="277"/>
      <c r="H153" s="322" t="s">
        <v>653</v>
      </c>
      <c r="I153" s="322" t="s">
        <v>624</v>
      </c>
      <c r="J153" s="322"/>
      <c r="K153" s="318"/>
    </row>
    <row r="154" spans="2:11" ht="15" customHeight="1">
      <c r="B154" s="297"/>
      <c r="C154" s="322" t="s">
        <v>633</v>
      </c>
      <c r="D154" s="277"/>
      <c r="E154" s="277"/>
      <c r="F154" s="323" t="s">
        <v>620</v>
      </c>
      <c r="G154" s="277"/>
      <c r="H154" s="322" t="s">
        <v>653</v>
      </c>
      <c r="I154" s="322" t="s">
        <v>616</v>
      </c>
      <c r="J154" s="322">
        <v>50</v>
      </c>
      <c r="K154" s="318"/>
    </row>
    <row r="155" spans="2:11" ht="15" customHeight="1">
      <c r="B155" s="297"/>
      <c r="C155" s="322" t="s">
        <v>641</v>
      </c>
      <c r="D155" s="277"/>
      <c r="E155" s="277"/>
      <c r="F155" s="323" t="s">
        <v>620</v>
      </c>
      <c r="G155" s="277"/>
      <c r="H155" s="322" t="s">
        <v>653</v>
      </c>
      <c r="I155" s="322" t="s">
        <v>616</v>
      </c>
      <c r="J155" s="322">
        <v>50</v>
      </c>
      <c r="K155" s="318"/>
    </row>
    <row r="156" spans="2:11" ht="15" customHeight="1">
      <c r="B156" s="297"/>
      <c r="C156" s="322" t="s">
        <v>639</v>
      </c>
      <c r="D156" s="277"/>
      <c r="E156" s="277"/>
      <c r="F156" s="323" t="s">
        <v>620</v>
      </c>
      <c r="G156" s="277"/>
      <c r="H156" s="322" t="s">
        <v>653</v>
      </c>
      <c r="I156" s="322" t="s">
        <v>616</v>
      </c>
      <c r="J156" s="322">
        <v>50</v>
      </c>
      <c r="K156" s="318"/>
    </row>
    <row r="157" spans="2:11" ht="15" customHeight="1">
      <c r="B157" s="297"/>
      <c r="C157" s="322" t="s">
        <v>100</v>
      </c>
      <c r="D157" s="277"/>
      <c r="E157" s="277"/>
      <c r="F157" s="323" t="s">
        <v>614</v>
      </c>
      <c r="G157" s="277"/>
      <c r="H157" s="322" t="s">
        <v>675</v>
      </c>
      <c r="I157" s="322" t="s">
        <v>616</v>
      </c>
      <c r="J157" s="322" t="s">
        <v>676</v>
      </c>
      <c r="K157" s="318"/>
    </row>
    <row r="158" spans="2:11" ht="15" customHeight="1">
      <c r="B158" s="297"/>
      <c r="C158" s="322" t="s">
        <v>677</v>
      </c>
      <c r="D158" s="277"/>
      <c r="E158" s="277"/>
      <c r="F158" s="323" t="s">
        <v>614</v>
      </c>
      <c r="G158" s="277"/>
      <c r="H158" s="322" t="s">
        <v>678</v>
      </c>
      <c r="I158" s="322" t="s">
        <v>648</v>
      </c>
      <c r="J158" s="322"/>
      <c r="K158" s="318"/>
    </row>
    <row r="159" spans="2:11" ht="15" customHeight="1">
      <c r="B159" s="324"/>
      <c r="C159" s="306"/>
      <c r="D159" s="306"/>
      <c r="E159" s="306"/>
      <c r="F159" s="306"/>
      <c r="G159" s="306"/>
      <c r="H159" s="306"/>
      <c r="I159" s="306"/>
      <c r="J159" s="306"/>
      <c r="K159" s="325"/>
    </row>
    <row r="160" spans="2:11" ht="18.75" customHeight="1">
      <c r="B160" s="273"/>
      <c r="C160" s="277"/>
      <c r="D160" s="277"/>
      <c r="E160" s="277"/>
      <c r="F160" s="296"/>
      <c r="G160" s="277"/>
      <c r="H160" s="277"/>
      <c r="I160" s="277"/>
      <c r="J160" s="277"/>
      <c r="K160" s="273"/>
    </row>
    <row r="161" spans="2:11" ht="18.75" customHeight="1">
      <c r="B161" s="273"/>
      <c r="C161" s="277"/>
      <c r="D161" s="277"/>
      <c r="E161" s="277"/>
      <c r="F161" s="296"/>
      <c r="G161" s="277"/>
      <c r="H161" s="277"/>
      <c r="I161" s="277"/>
      <c r="J161" s="277"/>
      <c r="K161" s="273"/>
    </row>
    <row r="162" spans="2:11" ht="18.75" customHeight="1">
      <c r="B162" s="273"/>
      <c r="C162" s="277"/>
      <c r="D162" s="277"/>
      <c r="E162" s="277"/>
      <c r="F162" s="296"/>
      <c r="G162" s="277"/>
      <c r="H162" s="277"/>
      <c r="I162" s="277"/>
      <c r="J162" s="277"/>
      <c r="K162" s="273"/>
    </row>
    <row r="163" spans="2:11" ht="18.75" customHeight="1">
      <c r="B163" s="273"/>
      <c r="C163" s="277"/>
      <c r="D163" s="277"/>
      <c r="E163" s="277"/>
      <c r="F163" s="296"/>
      <c r="G163" s="277"/>
      <c r="H163" s="277"/>
      <c r="I163" s="277"/>
      <c r="J163" s="277"/>
      <c r="K163" s="273"/>
    </row>
    <row r="164" spans="2:11" ht="18.75" customHeight="1">
      <c r="B164" s="273"/>
      <c r="C164" s="277"/>
      <c r="D164" s="277"/>
      <c r="E164" s="277"/>
      <c r="F164" s="296"/>
      <c r="G164" s="277"/>
      <c r="H164" s="277"/>
      <c r="I164" s="277"/>
      <c r="J164" s="277"/>
      <c r="K164" s="273"/>
    </row>
    <row r="165" spans="2:11" ht="18.75" customHeight="1">
      <c r="B165" s="273"/>
      <c r="C165" s="277"/>
      <c r="D165" s="277"/>
      <c r="E165" s="277"/>
      <c r="F165" s="296"/>
      <c r="G165" s="277"/>
      <c r="H165" s="277"/>
      <c r="I165" s="277"/>
      <c r="J165" s="277"/>
      <c r="K165" s="273"/>
    </row>
    <row r="166" spans="2:11" ht="18.75" customHeight="1">
      <c r="B166" s="273"/>
      <c r="C166" s="277"/>
      <c r="D166" s="277"/>
      <c r="E166" s="277"/>
      <c r="F166" s="296"/>
      <c r="G166" s="277"/>
      <c r="H166" s="277"/>
      <c r="I166" s="277"/>
      <c r="J166" s="277"/>
      <c r="K166" s="273"/>
    </row>
    <row r="167" spans="2:11" ht="18.75" customHeight="1">
      <c r="B167" s="283"/>
      <c r="C167" s="283"/>
      <c r="D167" s="283"/>
      <c r="E167" s="283"/>
      <c r="F167" s="283"/>
      <c r="G167" s="283"/>
      <c r="H167" s="283"/>
      <c r="I167" s="283"/>
      <c r="J167" s="283"/>
      <c r="K167" s="283"/>
    </row>
    <row r="168" spans="2:11" ht="7.5" customHeight="1">
      <c r="B168" s="265"/>
      <c r="C168" s="266"/>
      <c r="D168" s="266"/>
      <c r="E168" s="266"/>
      <c r="F168" s="266"/>
      <c r="G168" s="266"/>
      <c r="H168" s="266"/>
      <c r="I168" s="266"/>
      <c r="J168" s="266"/>
      <c r="K168" s="267"/>
    </row>
    <row r="169" spans="2:11" ht="45" customHeight="1">
      <c r="B169" s="268"/>
      <c r="C169" s="389" t="s">
        <v>679</v>
      </c>
      <c r="D169" s="389"/>
      <c r="E169" s="389"/>
      <c r="F169" s="389"/>
      <c r="G169" s="389"/>
      <c r="H169" s="389"/>
      <c r="I169" s="389"/>
      <c r="J169" s="389"/>
      <c r="K169" s="269"/>
    </row>
    <row r="170" spans="2:11" ht="17.25" customHeight="1">
      <c r="B170" s="268"/>
      <c r="C170" s="289" t="s">
        <v>608</v>
      </c>
      <c r="D170" s="289"/>
      <c r="E170" s="289"/>
      <c r="F170" s="289" t="s">
        <v>609</v>
      </c>
      <c r="G170" s="326"/>
      <c r="H170" s="327" t="s">
        <v>114</v>
      </c>
      <c r="I170" s="327" t="s">
        <v>61</v>
      </c>
      <c r="J170" s="289" t="s">
        <v>610</v>
      </c>
      <c r="K170" s="269"/>
    </row>
    <row r="171" spans="2:11" ht="17.25" customHeight="1">
      <c r="B171" s="270"/>
      <c r="C171" s="291" t="s">
        <v>611</v>
      </c>
      <c r="D171" s="291"/>
      <c r="E171" s="291"/>
      <c r="F171" s="292" t="s">
        <v>612</v>
      </c>
      <c r="G171" s="328"/>
      <c r="H171" s="329"/>
      <c r="I171" s="329"/>
      <c r="J171" s="291" t="s">
        <v>613</v>
      </c>
      <c r="K171" s="271"/>
    </row>
    <row r="172" spans="2:11" ht="5.25" customHeight="1">
      <c r="B172" s="297"/>
      <c r="C172" s="294"/>
      <c r="D172" s="294"/>
      <c r="E172" s="294"/>
      <c r="F172" s="294"/>
      <c r="G172" s="295"/>
      <c r="H172" s="294"/>
      <c r="I172" s="294"/>
      <c r="J172" s="294"/>
      <c r="K172" s="318"/>
    </row>
    <row r="173" spans="2:11" ht="15" customHeight="1">
      <c r="B173" s="297"/>
      <c r="C173" s="277" t="s">
        <v>617</v>
      </c>
      <c r="D173" s="277"/>
      <c r="E173" s="277"/>
      <c r="F173" s="296" t="s">
        <v>614</v>
      </c>
      <c r="G173" s="277"/>
      <c r="H173" s="277" t="s">
        <v>653</v>
      </c>
      <c r="I173" s="277" t="s">
        <v>616</v>
      </c>
      <c r="J173" s="277">
        <v>120</v>
      </c>
      <c r="K173" s="318"/>
    </row>
    <row r="174" spans="2:11" ht="15" customHeight="1">
      <c r="B174" s="297"/>
      <c r="C174" s="277" t="s">
        <v>662</v>
      </c>
      <c r="D174" s="277"/>
      <c r="E174" s="277"/>
      <c r="F174" s="296" t="s">
        <v>614</v>
      </c>
      <c r="G174" s="277"/>
      <c r="H174" s="277" t="s">
        <v>663</v>
      </c>
      <c r="I174" s="277" t="s">
        <v>616</v>
      </c>
      <c r="J174" s="277" t="s">
        <v>664</v>
      </c>
      <c r="K174" s="318"/>
    </row>
    <row r="175" spans="2:11" ht="15" customHeight="1">
      <c r="B175" s="297"/>
      <c r="C175" s="277" t="s">
        <v>562</v>
      </c>
      <c r="D175" s="277"/>
      <c r="E175" s="277"/>
      <c r="F175" s="296" t="s">
        <v>614</v>
      </c>
      <c r="G175" s="277"/>
      <c r="H175" s="277" t="s">
        <v>680</v>
      </c>
      <c r="I175" s="277" t="s">
        <v>616</v>
      </c>
      <c r="J175" s="277" t="s">
        <v>664</v>
      </c>
      <c r="K175" s="318"/>
    </row>
    <row r="176" spans="2:11" ht="15" customHeight="1">
      <c r="B176" s="297"/>
      <c r="C176" s="277" t="s">
        <v>619</v>
      </c>
      <c r="D176" s="277"/>
      <c r="E176" s="277"/>
      <c r="F176" s="296" t="s">
        <v>620</v>
      </c>
      <c r="G176" s="277"/>
      <c r="H176" s="277" t="s">
        <v>680</v>
      </c>
      <c r="I176" s="277" t="s">
        <v>616</v>
      </c>
      <c r="J176" s="277">
        <v>50</v>
      </c>
      <c r="K176" s="318"/>
    </row>
    <row r="177" spans="2:11" ht="15" customHeight="1">
      <c r="B177" s="297"/>
      <c r="C177" s="277" t="s">
        <v>622</v>
      </c>
      <c r="D177" s="277"/>
      <c r="E177" s="277"/>
      <c r="F177" s="296" t="s">
        <v>614</v>
      </c>
      <c r="G177" s="277"/>
      <c r="H177" s="277" t="s">
        <v>680</v>
      </c>
      <c r="I177" s="277" t="s">
        <v>624</v>
      </c>
      <c r="J177" s="277"/>
      <c r="K177" s="318"/>
    </row>
    <row r="178" spans="2:11" ht="15" customHeight="1">
      <c r="B178" s="297"/>
      <c r="C178" s="277" t="s">
        <v>633</v>
      </c>
      <c r="D178" s="277"/>
      <c r="E178" s="277"/>
      <c r="F178" s="296" t="s">
        <v>620</v>
      </c>
      <c r="G178" s="277"/>
      <c r="H178" s="277" t="s">
        <v>680</v>
      </c>
      <c r="I178" s="277" t="s">
        <v>616</v>
      </c>
      <c r="J178" s="277">
        <v>50</v>
      </c>
      <c r="K178" s="318"/>
    </row>
    <row r="179" spans="2:11" ht="15" customHeight="1">
      <c r="B179" s="297"/>
      <c r="C179" s="277" t="s">
        <v>641</v>
      </c>
      <c r="D179" s="277"/>
      <c r="E179" s="277"/>
      <c r="F179" s="296" t="s">
        <v>620</v>
      </c>
      <c r="G179" s="277"/>
      <c r="H179" s="277" t="s">
        <v>680</v>
      </c>
      <c r="I179" s="277" t="s">
        <v>616</v>
      </c>
      <c r="J179" s="277">
        <v>50</v>
      </c>
      <c r="K179" s="318"/>
    </row>
    <row r="180" spans="2:11" ht="15" customHeight="1">
      <c r="B180" s="297"/>
      <c r="C180" s="277" t="s">
        <v>639</v>
      </c>
      <c r="D180" s="277"/>
      <c r="E180" s="277"/>
      <c r="F180" s="296" t="s">
        <v>620</v>
      </c>
      <c r="G180" s="277"/>
      <c r="H180" s="277" t="s">
        <v>680</v>
      </c>
      <c r="I180" s="277" t="s">
        <v>616</v>
      </c>
      <c r="J180" s="277">
        <v>50</v>
      </c>
      <c r="K180" s="318"/>
    </row>
    <row r="181" spans="2:11" ht="15" customHeight="1">
      <c r="B181" s="297"/>
      <c r="C181" s="277" t="s">
        <v>113</v>
      </c>
      <c r="D181" s="277"/>
      <c r="E181" s="277"/>
      <c r="F181" s="296" t="s">
        <v>614</v>
      </c>
      <c r="G181" s="277"/>
      <c r="H181" s="277" t="s">
        <v>681</v>
      </c>
      <c r="I181" s="277" t="s">
        <v>682</v>
      </c>
      <c r="J181" s="277"/>
      <c r="K181" s="318"/>
    </row>
    <row r="182" spans="2:11" ht="15" customHeight="1">
      <c r="B182" s="297"/>
      <c r="C182" s="277" t="s">
        <v>61</v>
      </c>
      <c r="D182" s="277"/>
      <c r="E182" s="277"/>
      <c r="F182" s="296" t="s">
        <v>614</v>
      </c>
      <c r="G182" s="277"/>
      <c r="H182" s="277" t="s">
        <v>683</v>
      </c>
      <c r="I182" s="277" t="s">
        <v>684</v>
      </c>
      <c r="J182" s="277">
        <v>1</v>
      </c>
      <c r="K182" s="318"/>
    </row>
    <row r="183" spans="2:11" ht="15" customHeight="1">
      <c r="B183" s="297"/>
      <c r="C183" s="277" t="s">
        <v>57</v>
      </c>
      <c r="D183" s="277"/>
      <c r="E183" s="277"/>
      <c r="F183" s="296" t="s">
        <v>614</v>
      </c>
      <c r="G183" s="277"/>
      <c r="H183" s="277" t="s">
        <v>685</v>
      </c>
      <c r="I183" s="277" t="s">
        <v>616</v>
      </c>
      <c r="J183" s="277">
        <v>20</v>
      </c>
      <c r="K183" s="318"/>
    </row>
    <row r="184" spans="2:11" ht="15" customHeight="1">
      <c r="B184" s="297"/>
      <c r="C184" s="277" t="s">
        <v>114</v>
      </c>
      <c r="D184" s="277"/>
      <c r="E184" s="277"/>
      <c r="F184" s="296" t="s">
        <v>614</v>
      </c>
      <c r="G184" s="277"/>
      <c r="H184" s="277" t="s">
        <v>686</v>
      </c>
      <c r="I184" s="277" t="s">
        <v>616</v>
      </c>
      <c r="J184" s="277">
        <v>255</v>
      </c>
      <c r="K184" s="318"/>
    </row>
    <row r="185" spans="2:11" ht="15" customHeight="1">
      <c r="B185" s="297"/>
      <c r="C185" s="277" t="s">
        <v>115</v>
      </c>
      <c r="D185" s="277"/>
      <c r="E185" s="277"/>
      <c r="F185" s="296" t="s">
        <v>614</v>
      </c>
      <c r="G185" s="277"/>
      <c r="H185" s="277" t="s">
        <v>578</v>
      </c>
      <c r="I185" s="277" t="s">
        <v>616</v>
      </c>
      <c r="J185" s="277">
        <v>10</v>
      </c>
      <c r="K185" s="318"/>
    </row>
    <row r="186" spans="2:11" ht="15" customHeight="1">
      <c r="B186" s="297"/>
      <c r="C186" s="277" t="s">
        <v>116</v>
      </c>
      <c r="D186" s="277"/>
      <c r="E186" s="277"/>
      <c r="F186" s="296" t="s">
        <v>614</v>
      </c>
      <c r="G186" s="277"/>
      <c r="H186" s="277" t="s">
        <v>687</v>
      </c>
      <c r="I186" s="277" t="s">
        <v>648</v>
      </c>
      <c r="J186" s="277"/>
      <c r="K186" s="318"/>
    </row>
    <row r="187" spans="2:11" ht="15" customHeight="1">
      <c r="B187" s="297"/>
      <c r="C187" s="277" t="s">
        <v>688</v>
      </c>
      <c r="D187" s="277"/>
      <c r="E187" s="277"/>
      <c r="F187" s="296" t="s">
        <v>614</v>
      </c>
      <c r="G187" s="277"/>
      <c r="H187" s="277" t="s">
        <v>689</v>
      </c>
      <c r="I187" s="277" t="s">
        <v>648</v>
      </c>
      <c r="J187" s="277"/>
      <c r="K187" s="318"/>
    </row>
    <row r="188" spans="2:11" ht="15" customHeight="1">
      <c r="B188" s="297"/>
      <c r="C188" s="277" t="s">
        <v>677</v>
      </c>
      <c r="D188" s="277"/>
      <c r="E188" s="277"/>
      <c r="F188" s="296" t="s">
        <v>614</v>
      </c>
      <c r="G188" s="277"/>
      <c r="H188" s="277" t="s">
        <v>690</v>
      </c>
      <c r="I188" s="277" t="s">
        <v>648</v>
      </c>
      <c r="J188" s="277"/>
      <c r="K188" s="318"/>
    </row>
    <row r="189" spans="2:11" ht="15" customHeight="1">
      <c r="B189" s="297"/>
      <c r="C189" s="277" t="s">
        <v>118</v>
      </c>
      <c r="D189" s="277"/>
      <c r="E189" s="277"/>
      <c r="F189" s="296" t="s">
        <v>620</v>
      </c>
      <c r="G189" s="277"/>
      <c r="H189" s="277" t="s">
        <v>691</v>
      </c>
      <c r="I189" s="277" t="s">
        <v>616</v>
      </c>
      <c r="J189" s="277">
        <v>50</v>
      </c>
      <c r="K189" s="318"/>
    </row>
    <row r="190" spans="2:11" ht="15" customHeight="1">
      <c r="B190" s="297"/>
      <c r="C190" s="277" t="s">
        <v>692</v>
      </c>
      <c r="D190" s="277"/>
      <c r="E190" s="277"/>
      <c r="F190" s="296" t="s">
        <v>620</v>
      </c>
      <c r="G190" s="277"/>
      <c r="H190" s="277" t="s">
        <v>693</v>
      </c>
      <c r="I190" s="277" t="s">
        <v>694</v>
      </c>
      <c r="J190" s="277"/>
      <c r="K190" s="318"/>
    </row>
    <row r="191" spans="2:11" ht="15" customHeight="1">
      <c r="B191" s="297"/>
      <c r="C191" s="277" t="s">
        <v>695</v>
      </c>
      <c r="D191" s="277"/>
      <c r="E191" s="277"/>
      <c r="F191" s="296" t="s">
        <v>620</v>
      </c>
      <c r="G191" s="277"/>
      <c r="H191" s="277" t="s">
        <v>696</v>
      </c>
      <c r="I191" s="277" t="s">
        <v>694</v>
      </c>
      <c r="J191" s="277"/>
      <c r="K191" s="318"/>
    </row>
    <row r="192" spans="2:11" ht="15" customHeight="1">
      <c r="B192" s="297"/>
      <c r="C192" s="277" t="s">
        <v>697</v>
      </c>
      <c r="D192" s="277"/>
      <c r="E192" s="277"/>
      <c r="F192" s="296" t="s">
        <v>620</v>
      </c>
      <c r="G192" s="277"/>
      <c r="H192" s="277" t="s">
        <v>698</v>
      </c>
      <c r="I192" s="277" t="s">
        <v>694</v>
      </c>
      <c r="J192" s="277"/>
      <c r="K192" s="318"/>
    </row>
    <row r="193" spans="2:11" ht="15" customHeight="1">
      <c r="B193" s="297"/>
      <c r="C193" s="330" t="s">
        <v>699</v>
      </c>
      <c r="D193" s="277"/>
      <c r="E193" s="277"/>
      <c r="F193" s="296" t="s">
        <v>620</v>
      </c>
      <c r="G193" s="277"/>
      <c r="H193" s="277" t="s">
        <v>700</v>
      </c>
      <c r="I193" s="277" t="s">
        <v>701</v>
      </c>
      <c r="J193" s="331" t="s">
        <v>702</v>
      </c>
      <c r="K193" s="318"/>
    </row>
    <row r="194" spans="2:11" ht="15" customHeight="1">
      <c r="B194" s="297"/>
      <c r="C194" s="282" t="s">
        <v>46</v>
      </c>
      <c r="D194" s="277"/>
      <c r="E194" s="277"/>
      <c r="F194" s="296" t="s">
        <v>614</v>
      </c>
      <c r="G194" s="277"/>
      <c r="H194" s="273" t="s">
        <v>703</v>
      </c>
      <c r="I194" s="277" t="s">
        <v>704</v>
      </c>
      <c r="J194" s="277"/>
      <c r="K194" s="318"/>
    </row>
    <row r="195" spans="2:11" ht="15" customHeight="1">
      <c r="B195" s="297"/>
      <c r="C195" s="282" t="s">
        <v>705</v>
      </c>
      <c r="D195" s="277"/>
      <c r="E195" s="277"/>
      <c r="F195" s="296" t="s">
        <v>614</v>
      </c>
      <c r="G195" s="277"/>
      <c r="H195" s="277" t="s">
        <v>706</v>
      </c>
      <c r="I195" s="277" t="s">
        <v>648</v>
      </c>
      <c r="J195" s="277"/>
      <c r="K195" s="318"/>
    </row>
    <row r="196" spans="2:11" ht="15" customHeight="1">
      <c r="B196" s="297"/>
      <c r="C196" s="282" t="s">
        <v>707</v>
      </c>
      <c r="D196" s="277"/>
      <c r="E196" s="277"/>
      <c r="F196" s="296" t="s">
        <v>614</v>
      </c>
      <c r="G196" s="277"/>
      <c r="H196" s="277" t="s">
        <v>708</v>
      </c>
      <c r="I196" s="277" t="s">
        <v>648</v>
      </c>
      <c r="J196" s="277"/>
      <c r="K196" s="318"/>
    </row>
    <row r="197" spans="2:11" ht="15" customHeight="1">
      <c r="B197" s="297"/>
      <c r="C197" s="282" t="s">
        <v>134</v>
      </c>
      <c r="D197" s="277"/>
      <c r="E197" s="277"/>
      <c r="F197" s="296" t="s">
        <v>620</v>
      </c>
      <c r="G197" s="277"/>
      <c r="H197" s="277" t="s">
        <v>709</v>
      </c>
      <c r="I197" s="277" t="s">
        <v>648</v>
      </c>
      <c r="J197" s="277"/>
      <c r="K197" s="318"/>
    </row>
    <row r="198" spans="2:11" ht="15" customHeight="1">
      <c r="B198" s="324"/>
      <c r="C198" s="332"/>
      <c r="D198" s="306"/>
      <c r="E198" s="306"/>
      <c r="F198" s="306"/>
      <c r="G198" s="306"/>
      <c r="H198" s="306"/>
      <c r="I198" s="306"/>
      <c r="J198" s="306"/>
      <c r="K198" s="325"/>
    </row>
    <row r="199" spans="2:11" ht="18.75" customHeight="1">
      <c r="B199" s="273"/>
      <c r="C199" s="277"/>
      <c r="D199" s="277"/>
      <c r="E199" s="277"/>
      <c r="F199" s="296"/>
      <c r="G199" s="277"/>
      <c r="H199" s="277"/>
      <c r="I199" s="277"/>
      <c r="J199" s="277"/>
      <c r="K199" s="273"/>
    </row>
    <row r="200" spans="2:11" ht="18.75" customHeight="1">
      <c r="B200" s="283"/>
      <c r="C200" s="283"/>
      <c r="D200" s="283"/>
      <c r="E200" s="283"/>
      <c r="F200" s="283"/>
      <c r="G200" s="283"/>
      <c r="H200" s="283"/>
      <c r="I200" s="283"/>
      <c r="J200" s="283"/>
      <c r="K200" s="283"/>
    </row>
    <row r="201" spans="2:11">
      <c r="B201" s="265"/>
      <c r="C201" s="266"/>
      <c r="D201" s="266"/>
      <c r="E201" s="266"/>
      <c r="F201" s="266"/>
      <c r="G201" s="266"/>
      <c r="H201" s="266"/>
      <c r="I201" s="266"/>
      <c r="J201" s="266"/>
      <c r="K201" s="267"/>
    </row>
    <row r="202" spans="2:11" ht="21" customHeight="1">
      <c r="B202" s="268"/>
      <c r="C202" s="389" t="s">
        <v>710</v>
      </c>
      <c r="D202" s="389"/>
      <c r="E202" s="389"/>
      <c r="F202" s="389"/>
      <c r="G202" s="389"/>
      <c r="H202" s="389"/>
      <c r="I202" s="389"/>
      <c r="J202" s="389"/>
      <c r="K202" s="269"/>
    </row>
    <row r="203" spans="2:11" ht="25.5" customHeight="1">
      <c r="B203" s="268"/>
      <c r="C203" s="333" t="s">
        <v>711</v>
      </c>
      <c r="D203" s="333"/>
      <c r="E203" s="333"/>
      <c r="F203" s="333" t="s">
        <v>712</v>
      </c>
      <c r="G203" s="334"/>
      <c r="H203" s="395" t="s">
        <v>713</v>
      </c>
      <c r="I203" s="395"/>
      <c r="J203" s="395"/>
      <c r="K203" s="269"/>
    </row>
    <row r="204" spans="2:11" ht="5.25" customHeight="1">
      <c r="B204" s="297"/>
      <c r="C204" s="294"/>
      <c r="D204" s="294"/>
      <c r="E204" s="294"/>
      <c r="F204" s="294"/>
      <c r="G204" s="277"/>
      <c r="H204" s="294"/>
      <c r="I204" s="294"/>
      <c r="J204" s="294"/>
      <c r="K204" s="318"/>
    </row>
    <row r="205" spans="2:11" ht="15" customHeight="1">
      <c r="B205" s="297"/>
      <c r="C205" s="277" t="s">
        <v>704</v>
      </c>
      <c r="D205" s="277"/>
      <c r="E205" s="277"/>
      <c r="F205" s="296" t="s">
        <v>47</v>
      </c>
      <c r="G205" s="277"/>
      <c r="H205" s="394" t="s">
        <v>714</v>
      </c>
      <c r="I205" s="394"/>
      <c r="J205" s="394"/>
      <c r="K205" s="318"/>
    </row>
    <row r="206" spans="2:11" ht="15" customHeight="1">
      <c r="B206" s="297"/>
      <c r="C206" s="303"/>
      <c r="D206" s="277"/>
      <c r="E206" s="277"/>
      <c r="F206" s="296" t="s">
        <v>48</v>
      </c>
      <c r="G206" s="277"/>
      <c r="H206" s="394" t="s">
        <v>715</v>
      </c>
      <c r="I206" s="394"/>
      <c r="J206" s="394"/>
      <c r="K206" s="318"/>
    </row>
    <row r="207" spans="2:11" ht="15" customHeight="1">
      <c r="B207" s="297"/>
      <c r="C207" s="303"/>
      <c r="D207" s="277"/>
      <c r="E207" s="277"/>
      <c r="F207" s="296" t="s">
        <v>51</v>
      </c>
      <c r="G207" s="277"/>
      <c r="H207" s="394" t="s">
        <v>716</v>
      </c>
      <c r="I207" s="394"/>
      <c r="J207" s="394"/>
      <c r="K207" s="318"/>
    </row>
    <row r="208" spans="2:11" ht="15" customHeight="1">
      <c r="B208" s="297"/>
      <c r="C208" s="277"/>
      <c r="D208" s="277"/>
      <c r="E208" s="277"/>
      <c r="F208" s="296" t="s">
        <v>49</v>
      </c>
      <c r="G208" s="277"/>
      <c r="H208" s="394" t="s">
        <v>717</v>
      </c>
      <c r="I208" s="394"/>
      <c r="J208" s="394"/>
      <c r="K208" s="318"/>
    </row>
    <row r="209" spans="2:11" ht="15" customHeight="1">
      <c r="B209" s="297"/>
      <c r="C209" s="277"/>
      <c r="D209" s="277"/>
      <c r="E209" s="277"/>
      <c r="F209" s="296" t="s">
        <v>50</v>
      </c>
      <c r="G209" s="277"/>
      <c r="H209" s="394" t="s">
        <v>718</v>
      </c>
      <c r="I209" s="394"/>
      <c r="J209" s="394"/>
      <c r="K209" s="318"/>
    </row>
    <row r="210" spans="2:11" ht="15" customHeight="1">
      <c r="B210" s="297"/>
      <c r="C210" s="277"/>
      <c r="D210" s="277"/>
      <c r="E210" s="277"/>
      <c r="F210" s="296"/>
      <c r="G210" s="277"/>
      <c r="H210" s="277"/>
      <c r="I210" s="277"/>
      <c r="J210" s="277"/>
      <c r="K210" s="318"/>
    </row>
    <row r="211" spans="2:11" ht="15" customHeight="1">
      <c r="B211" s="297"/>
      <c r="C211" s="277" t="s">
        <v>660</v>
      </c>
      <c r="D211" s="277"/>
      <c r="E211" s="277"/>
      <c r="F211" s="296" t="s">
        <v>83</v>
      </c>
      <c r="G211" s="277"/>
      <c r="H211" s="394" t="s">
        <v>719</v>
      </c>
      <c r="I211" s="394"/>
      <c r="J211" s="394"/>
      <c r="K211" s="318"/>
    </row>
    <row r="212" spans="2:11" ht="15" customHeight="1">
      <c r="B212" s="297"/>
      <c r="C212" s="303"/>
      <c r="D212" s="277"/>
      <c r="E212" s="277"/>
      <c r="F212" s="296" t="s">
        <v>556</v>
      </c>
      <c r="G212" s="277"/>
      <c r="H212" s="394" t="s">
        <v>557</v>
      </c>
      <c r="I212" s="394"/>
      <c r="J212" s="394"/>
      <c r="K212" s="318"/>
    </row>
    <row r="213" spans="2:11" ht="15" customHeight="1">
      <c r="B213" s="297"/>
      <c r="C213" s="277"/>
      <c r="D213" s="277"/>
      <c r="E213" s="277"/>
      <c r="F213" s="296" t="s">
        <v>554</v>
      </c>
      <c r="G213" s="277"/>
      <c r="H213" s="394" t="s">
        <v>720</v>
      </c>
      <c r="I213" s="394"/>
      <c r="J213" s="394"/>
      <c r="K213" s="318"/>
    </row>
    <row r="214" spans="2:11" ht="15" customHeight="1">
      <c r="B214" s="335"/>
      <c r="C214" s="303"/>
      <c r="D214" s="303"/>
      <c r="E214" s="303"/>
      <c r="F214" s="296" t="s">
        <v>558</v>
      </c>
      <c r="G214" s="282"/>
      <c r="H214" s="393" t="s">
        <v>559</v>
      </c>
      <c r="I214" s="393"/>
      <c r="J214" s="393"/>
      <c r="K214" s="336"/>
    </row>
    <row r="215" spans="2:11" ht="15" customHeight="1">
      <c r="B215" s="335"/>
      <c r="C215" s="303"/>
      <c r="D215" s="303"/>
      <c r="E215" s="303"/>
      <c r="F215" s="296" t="s">
        <v>560</v>
      </c>
      <c r="G215" s="282"/>
      <c r="H215" s="393" t="s">
        <v>721</v>
      </c>
      <c r="I215" s="393"/>
      <c r="J215" s="393"/>
      <c r="K215" s="336"/>
    </row>
    <row r="216" spans="2:11" ht="15" customHeight="1">
      <c r="B216" s="335"/>
      <c r="C216" s="303"/>
      <c r="D216" s="303"/>
      <c r="E216" s="303"/>
      <c r="F216" s="337"/>
      <c r="G216" s="282"/>
      <c r="H216" s="338"/>
      <c r="I216" s="338"/>
      <c r="J216" s="338"/>
      <c r="K216" s="336"/>
    </row>
    <row r="217" spans="2:11" ht="15" customHeight="1">
      <c r="B217" s="335"/>
      <c r="C217" s="277" t="s">
        <v>684</v>
      </c>
      <c r="D217" s="303"/>
      <c r="E217" s="303"/>
      <c r="F217" s="296">
        <v>1</v>
      </c>
      <c r="G217" s="282"/>
      <c r="H217" s="393" t="s">
        <v>722</v>
      </c>
      <c r="I217" s="393"/>
      <c r="J217" s="393"/>
      <c r="K217" s="336"/>
    </row>
    <row r="218" spans="2:11" ht="15" customHeight="1">
      <c r="B218" s="335"/>
      <c r="C218" s="303"/>
      <c r="D218" s="303"/>
      <c r="E218" s="303"/>
      <c r="F218" s="296">
        <v>2</v>
      </c>
      <c r="G218" s="282"/>
      <c r="H218" s="393" t="s">
        <v>723</v>
      </c>
      <c r="I218" s="393"/>
      <c r="J218" s="393"/>
      <c r="K218" s="336"/>
    </row>
    <row r="219" spans="2:11" ht="15" customHeight="1">
      <c r="B219" s="335"/>
      <c r="C219" s="303"/>
      <c r="D219" s="303"/>
      <c r="E219" s="303"/>
      <c r="F219" s="296">
        <v>3</v>
      </c>
      <c r="G219" s="282"/>
      <c r="H219" s="393" t="s">
        <v>724</v>
      </c>
      <c r="I219" s="393"/>
      <c r="J219" s="393"/>
      <c r="K219" s="336"/>
    </row>
    <row r="220" spans="2:11" ht="15" customHeight="1">
      <c r="B220" s="335"/>
      <c r="C220" s="303"/>
      <c r="D220" s="303"/>
      <c r="E220" s="303"/>
      <c r="F220" s="296">
        <v>4</v>
      </c>
      <c r="G220" s="282"/>
      <c r="H220" s="393" t="s">
        <v>725</v>
      </c>
      <c r="I220" s="393"/>
      <c r="J220" s="393"/>
      <c r="K220" s="336"/>
    </row>
    <row r="221" spans="2:11" ht="12.75" customHeight="1">
      <c r="B221" s="339"/>
      <c r="C221" s="340"/>
      <c r="D221" s="340"/>
      <c r="E221" s="340"/>
      <c r="F221" s="340"/>
      <c r="G221" s="340"/>
      <c r="H221" s="340"/>
      <c r="I221" s="340"/>
      <c r="J221" s="340"/>
      <c r="K221" s="341"/>
    </row>
  </sheetData>
  <sheetProtection password="CC35" sheet="1" objects="1" scenarios="1" formatCells="0" formatColumns="0" formatRows="0" sort="0" autoFilter="0"/>
  <mergeCells count="77">
    <mergeCell ref="H203:J203"/>
    <mergeCell ref="H205:J205"/>
    <mergeCell ref="H206:J206"/>
    <mergeCell ref="H207:J207"/>
    <mergeCell ref="H220:J220"/>
    <mergeCell ref="H208:J208"/>
    <mergeCell ref="H209:J209"/>
    <mergeCell ref="H211:J211"/>
    <mergeCell ref="H212:J212"/>
    <mergeCell ref="H213:J213"/>
    <mergeCell ref="H214:J214"/>
    <mergeCell ref="H215:J215"/>
    <mergeCell ref="H217:J217"/>
    <mergeCell ref="H218:J218"/>
    <mergeCell ref="H219:J219"/>
    <mergeCell ref="C145:J145"/>
    <mergeCell ref="C169:J169"/>
    <mergeCell ref="C202:J202"/>
    <mergeCell ref="D60:J60"/>
    <mergeCell ref="D61:J61"/>
    <mergeCell ref="D63:J63"/>
    <mergeCell ref="D64:J64"/>
    <mergeCell ref="D65:J65"/>
    <mergeCell ref="D66:J66"/>
    <mergeCell ref="D67:J67"/>
    <mergeCell ref="D68:J68"/>
    <mergeCell ref="C73:J73"/>
    <mergeCell ref="C100:J100"/>
    <mergeCell ref="C120:J120"/>
    <mergeCell ref="G38:J38"/>
    <mergeCell ref="D59:J59"/>
    <mergeCell ref="G43:J43"/>
    <mergeCell ref="D45:J45"/>
    <mergeCell ref="E46:J46"/>
    <mergeCell ref="E47:J47"/>
    <mergeCell ref="E48:J48"/>
    <mergeCell ref="D49:J49"/>
    <mergeCell ref="C52:J52"/>
    <mergeCell ref="C53:J53"/>
    <mergeCell ref="C55:J55"/>
    <mergeCell ref="D56:J56"/>
    <mergeCell ref="D57:J57"/>
    <mergeCell ref="D58:J58"/>
    <mergeCell ref="D32:J32"/>
    <mergeCell ref="D33:J33"/>
    <mergeCell ref="G34:J34"/>
    <mergeCell ref="G35:J35"/>
    <mergeCell ref="G36:J36"/>
    <mergeCell ref="C50:J50"/>
    <mergeCell ref="G39:J39"/>
    <mergeCell ref="G40:J40"/>
    <mergeCell ref="G41:J41"/>
    <mergeCell ref="G42:J42"/>
    <mergeCell ref="D14:J14"/>
    <mergeCell ref="D15:J15"/>
    <mergeCell ref="F16:J16"/>
    <mergeCell ref="F17:J17"/>
    <mergeCell ref="G37:J37"/>
    <mergeCell ref="D25:J25"/>
    <mergeCell ref="D26:J26"/>
    <mergeCell ref="D28:J28"/>
    <mergeCell ref="D29:J29"/>
    <mergeCell ref="F18:J18"/>
    <mergeCell ref="F19:J19"/>
    <mergeCell ref="F20:J20"/>
    <mergeCell ref="F21:J21"/>
    <mergeCell ref="C23:J23"/>
    <mergeCell ref="C24:J24"/>
    <mergeCell ref="D31:J31"/>
    <mergeCell ref="D11:J11"/>
    <mergeCell ref="D13:J13"/>
    <mergeCell ref="C9:J9"/>
    <mergeCell ref="D10:J10"/>
    <mergeCell ref="C3:J3"/>
    <mergeCell ref="C4:J4"/>
    <mergeCell ref="C6:J6"/>
    <mergeCell ref="C7:J7"/>
  </mergeCells>
  <pageMargins left="0.7" right="0.7" top="0.78740157499999996" bottom="0.78740157499999996" header="0.3" footer="0.3"/>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8</vt:i4>
      </vt:variant>
    </vt:vector>
  </HeadingPairs>
  <TitlesOfParts>
    <vt:vector size="13" baseType="lpstr">
      <vt:lpstr>Rekapitulace zakázky</vt:lpstr>
      <vt:lpstr>SO 1 - Vchod objektu č.p....</vt:lpstr>
      <vt:lpstr>SO 2 - Vchod objektu č.p....</vt:lpstr>
      <vt:lpstr>SO 3 - Vchod objektu č.p....</vt:lpstr>
      <vt:lpstr>Pokyny pro vyplnění</vt:lpstr>
      <vt:lpstr>'Rekapitulace zakázky'!Názvy_tisku</vt:lpstr>
      <vt:lpstr>'SO 1 - Vchod objektu č.p....'!Názvy_tisku</vt:lpstr>
      <vt:lpstr>'SO 2 - Vchod objektu č.p....'!Názvy_tisku</vt:lpstr>
      <vt:lpstr>'SO 3 - Vchod objektu č.p....'!Názvy_tisku</vt:lpstr>
      <vt:lpstr>'Rekapitulace zakázky'!Oblast_tisku</vt:lpstr>
      <vt:lpstr>'SO 1 - Vchod objektu č.p....'!Oblast_tisku</vt:lpstr>
      <vt:lpstr>'SO 2 - Vchod objektu č.p....'!Oblast_tisku</vt:lpstr>
      <vt:lpstr>'SO 3 - Vchod objektu č.p....'!Oblast_tisku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Rousek</dc:creator>
  <cp:lastModifiedBy>Radek Makovička</cp:lastModifiedBy>
  <dcterms:created xsi:type="dcterms:W3CDTF">2017-06-14T11:40:26Z</dcterms:created>
  <dcterms:modified xsi:type="dcterms:W3CDTF">2017-07-11T08:56:52Z</dcterms:modified>
</cp:coreProperties>
</file>