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 - Vedlejší a ostatní..." sheetId="2" r:id="rId2"/>
    <sheet name="SO 1 - Oprava nástavby" sheetId="3" r:id="rId3"/>
    <sheet name="SO 2 - Oprava lodžií" sheetId="4" r:id="rId4"/>
  </sheets>
  <definedNames>
    <definedName name="_xlnm.Print_Area" localSheetId="0">'Rekapitulace stavby'!$D$4:$AO$76,'Rekapitulace stavby'!$C$82:$AQ$98</definedName>
    <definedName name="_xlnm._FilterDatabase" localSheetId="1" hidden="1">'SO 0 - Vedlejší a ostatní...'!$C$120:$K$130</definedName>
    <definedName name="_xlnm.Print_Area" localSheetId="1">'SO 0 - Vedlejší a ostatní...'!$C$4:$J$76,'SO 0 - Vedlejší a ostatní...'!$C$82:$J$102,'SO 0 - Vedlejší a ostatní...'!$C$108:$J$130</definedName>
    <definedName name="_xlnm._FilterDatabase" localSheetId="2" hidden="1">'SO 1 - Oprava nástavby'!$C$139:$K$1123</definedName>
    <definedName name="_xlnm.Print_Area" localSheetId="2">'SO 1 - Oprava nástavby'!$C$4:$J$76,'SO 1 - Oprava nástavby'!$C$82:$J$121,'SO 1 - Oprava nástavby'!$C$127:$J$1123</definedName>
    <definedName name="_xlnm._FilterDatabase" localSheetId="3" hidden="1">'SO 2 - Oprava lodžií'!$C$131:$K$385</definedName>
    <definedName name="_xlnm.Print_Area" localSheetId="3">'SO 2 - Oprava lodžií'!$C$4:$J$76,'SO 2 - Oprava lodžií'!$C$82:$J$113,'SO 2 - Oprava lodžií'!$C$119:$J$385</definedName>
    <definedName name="_xlnm.Print_Titles" localSheetId="0">'Rekapitulace stavby'!$92:$92</definedName>
    <definedName name="_xlnm.Print_Titles" localSheetId="1">'SO 0 - Vedlejší a ostatní...'!$120:$120</definedName>
    <definedName name="_xlnm.Print_Titles" localSheetId="2">'SO 1 - Oprava nástavby'!$139:$139</definedName>
    <definedName name="_xlnm.Print_Titles" localSheetId="3">'SO 2 - Oprava lodžií'!$131:$131</definedName>
  </definedNames>
  <calcPr fullCalcOnLoad="1"/>
</workbook>
</file>

<file path=xl/sharedStrings.xml><?xml version="1.0" encoding="utf-8"?>
<sst xmlns="http://schemas.openxmlformats.org/spreadsheetml/2006/main" count="13946" uniqueCount="2325">
  <si>
    <t>Export Komplet</t>
  </si>
  <si>
    <t/>
  </si>
  <si>
    <t>2.0</t>
  </si>
  <si>
    <t>ZAMOK</t>
  </si>
  <si>
    <t>False</t>
  </si>
  <si>
    <t>{0f51f0f8-86a6-434c-bd9a-de2e8468e31d}</t>
  </si>
  <si>
    <t>0,01</t>
  </si>
  <si>
    <t>21</t>
  </si>
  <si>
    <t>1</t>
  </si>
  <si>
    <t>12</t>
  </si>
  <si>
    <t>REKAPITULACE STAVBY</t>
  </si>
  <si>
    <t>v ---  níže se nacházejí doplnkové a pomocné údaje k sestavám  --- v</t>
  </si>
  <si>
    <t>Návod na vyplnění</t>
  </si>
  <si>
    <t>0,001</t>
  </si>
  <si>
    <t>Kód:</t>
  </si>
  <si>
    <t>2024006-R1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</si>
  <si>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</si>
  <si>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</si>
  <si>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Rekonstrukce střešní nástavby č.p. 15,16 a 17</t>
  </si>
  <si>
    <t>0,1</t>
  </si>
  <si>
    <t>KSO:</t>
  </si>
  <si>
    <t>CC-CZ:</t>
  </si>
  <si>
    <t>Místo:</t>
  </si>
  <si>
    <t>st.p.č.k. 304/5, 304/6, 304/7; k.ú. Rumburk</t>
  </si>
  <si>
    <t>Datum:</t>
  </si>
  <si>
    <t>17. 10. 2016</t>
  </si>
  <si>
    <t>10</t>
  </si>
  <si>
    <t>100</t>
  </si>
  <si>
    <t>Zadavatel:</t>
  </si>
  <si>
    <t>IČ:</t>
  </si>
  <si>
    <t>Město Rumburk</t>
  </si>
  <si>
    <t>DIČ:</t>
  </si>
  <si>
    <t>Uchazeč:</t>
  </si>
  <si>
    <t>Vyplň údaj</t>
  </si>
  <si>
    <t>Projektant:</t>
  </si>
  <si>
    <t>25487892</t>
  </si>
  <si>
    <t>True</t>
  </si>
  <si>
    <t xml:space="preserve">ProProjekt, s.r.o. </t>
  </si>
  <si>
    <t>CZ 25487892</t>
  </si>
  <si>
    <t>Zpracovatel:</t>
  </si>
  <si>
    <t>Jakub Hon</t>
  </si>
  <si>
    <t>Poznámka:</t>
  </si>
  <si>
    <t>Všechny názvy výrobků, materiálů a jejich výrobců uvedených v této PD jsou pouze informativní a slouží pro určení standardů vlastností a kvality. U všech těchto materiálů a výrobků zadavatel ve smyslu zákona č. 134/2016 Sb., o zadávání veřejných zakázek, výslovně umožňuje dodavatelům nabídnout rovnocenné řešení.
Položky uvedeny v soupisu prací (tzv. úvodní části katalogů) jsou neomezeně dálkově k dispozici na www.cs-urs.cz. Položky soupisu prací, které nemají ve sloupci "Cenová soustava" uvedeny žádný údaj, nepochází z cenové soustavy ÚRS. Dalším zdrojem byly internetové stránky několika výrobců. Podrobný popis jednotlivých prvků je uveden v projektové dokumentaci nebo soupisu prací.
Bližší informace k ocenění rozpočtu jsou uvedeny v textových a výkresových částech projektové dokumentace pro provádění stavby.
Ceny položek neuvedených v cenové soustavě ÚRS byly stanoveny na základě běžných cen výrobců a stavebních firem, nebo vychází z již realizovaných zakázek.
Přílohou k rozpočtu je projektová dokumentace, která je jeho nedílnou součástí. Případné nesrovnalosti rozpočtu s projektovou dokumentaci je nutně řešit s investorem či projektantem, aby se předešlo pochyběním a následné škodně škodám hned při jejich zjištění.</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</si>
  <si>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</si>
  <si>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</si>
  <si>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</si>
  <si>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</si>
  <si>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</si>
  <si>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</si>
  <si>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</si>
  <si>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</si>
  <si>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</si>
  <si>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</si>
  <si>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</si>
  <si>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</si>
  <si>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</si>
  <si>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</si>
  <si>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</si>
  <si>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</si>
  <si>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</si>
  <si>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</si>
  <si>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</si>
  <si>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</si>
  <si>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</si>
  <si>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</si>
  <si>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</si>
  <si>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</si>
  <si>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</si>
  <si>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</si>
  <si>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</si>
  <si>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</si>
  <si>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</si>
  <si>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</si>
  <si>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</si>
  <si>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</si>
  <si>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</si>
  <si>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</si>
  <si>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</si>
  <si>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</si>
  <si>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</si>
  <si>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</si>
  <si>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</si>
  <si>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</si>
  <si>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</si>
  <si>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</si>
  <si>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</si>
  <si>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</si>
  <si>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</si>
  <si>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0</t>
  </si>
  <si>
    <t>Vedlejší a ostatní náklady</t>
  </si>
  <si>
    <t>STA</t>
  </si>
  <si>
    <t>{4e77e5c0-586e-4321-9d86-438f02c47480}</t>
  </si>
  <si>
    <t>2</t>
  </si>
  <si>
    <t>SO 1</t>
  </si>
  <si>
    <t>Oprava nástavby</t>
  </si>
  <si>
    <t>{2e44c346-3205-40db-8165-2b681428ae8e}</t>
  </si>
  <si>
    <t>SO 2</t>
  </si>
  <si>
    <t>Oprava lodžií</t>
  </si>
  <si>
    <t>{6717a96d-9a0d-4206-91a2-2077f5a3101f}</t>
  </si>
  <si>
    <t>KRYCÍ LIST SOUPISU PRACÍ</t>
  </si>
  <si>
    <t>Objekt:</t>
  </si>
  <si>
    <t>SO 0 - Vedlejší a ostatní náklady</t>
  </si>
  <si>
    <t>Martin Rousek</t>
  </si>
  <si>
    <t>REKAPITULACE ČLENĚNÍ SOUPISU PRACÍ</t>
  </si>
  <si>
    <t>Kód dílu - Popis</t>
  </si>
  <si>
    <t>Cena celkem [CZK]</t>
  </si>
  <si>
    <t>Náklady ze soupisu prací</t>
  </si>
  <si>
    <t>-1</t>
  </si>
  <si>
    <t>VRN - Vedlejší rozpočtové náklady</t>
  </si>
  <si>
    <t xml:space="preserve">    VRN2 - Příprava staveniště</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</si>
  <si>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</si>
  <si>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</si>
  <si>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</si>
  <si>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</si>
  <si>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</si>
  <si>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</si>
  <si>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</si>
  <si>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</si>
  <si>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</si>
  <si>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</si>
  <si>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</si>
  <si>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</si>
  <si>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</si>
  <si>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</si>
  <si>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</si>
  <si>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</si>
  <si>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</si>
  <si>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</si>
  <si>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</si>
  <si>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</si>
  <si>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VRN2</t>
  </si>
  <si>
    <t>Příprava staveniště</t>
  </si>
  <si>
    <t>K</t>
  </si>
  <si>
    <t>024002000</t>
  </si>
  <si>
    <t>Hlavní tituly průvodních činností a nákladů příprava staveniště přestěhování lidí, zvířat</t>
  </si>
  <si>
    <t>…</t>
  </si>
  <si>
    <t>1024</t>
  </si>
  <si>
    <t>837232998</t>
  </si>
  <si>
    <t>VRN3</t>
  </si>
  <si>
    <t>Zařízení staveniště</t>
  </si>
  <si>
    <t>030001000</t>
  </si>
  <si>
    <t>Základní rozdělení průvodních činností a nákladů zařízení staveniště</t>
  </si>
  <si>
    <t>1104069199</t>
  </si>
  <si>
    <t>VRN4</t>
  </si>
  <si>
    <t>Inženýrská činnost</t>
  </si>
  <si>
    <t>3</t>
  </si>
  <si>
    <t>045002000</t>
  </si>
  <si>
    <t>Hlavní tituly průvodních činností a nákladů inženýrská činnost kompletační a koordinační činnost</t>
  </si>
  <si>
    <t>-601066796</t>
  </si>
  <si>
    <t>VRN7</t>
  </si>
  <si>
    <t>Provozní vlivy</t>
  </si>
  <si>
    <t>4</t>
  </si>
  <si>
    <t>070001000</t>
  </si>
  <si>
    <t>Základní rozdělení průvodních činností a nákladů provozní vlivy</t>
  </si>
  <si>
    <t>260824826</t>
  </si>
  <si>
    <t>SO 1 - Oprava nástavby</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</si>
  <si>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</si>
  <si>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</si>
  <si>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</si>
  <si>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</si>
  <si>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</si>
  <si>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</si>
  <si>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</si>
  <si>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</si>
  <si>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</si>
  <si>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</si>
  <si>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</si>
  <si>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</si>
  <si>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735 - Ústřední vytápění - otopná tělesa</t>
  </si>
  <si>
    <t xml:space="preserve">    743 - Elektromontáže - hrubá montáž</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</si>
  <si>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</si>
  <si>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</si>
  <si>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</si>
  <si>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</si>
  <si>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</si>
  <si>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</si>
  <si>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</si>
  <si>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</si>
  <si>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783 - Dokončovací práce - nátěry</t>
  </si>
  <si>
    <t xml:space="preserve">    784 - Dokončovací práce - malby a tapety</t>
  </si>
  <si>
    <t>HSV</t>
  </si>
  <si>
    <t>Práce a dodávky HSV</t>
  </si>
  <si>
    <t>Svislé a kompletní konstrukce</t>
  </si>
  <si>
    <t>311236101</t>
  </si>
  <si>
    <t>Zdivo jednovrstvé zvukově izolační z cihel děrovaných spojených na pero a drážku na maltu cementovou M10, pevnost cihel do P15, tl. zdiva 190 mm</t>
  </si>
  <si>
    <t>m2</t>
  </si>
  <si>
    <t>-349941799</t>
  </si>
  <si>
    <t>VV</t>
  </si>
  <si>
    <t>(3,7+2,3)*1,2"levá část</t>
  </si>
  <si>
    <t>(3,7*2)*1,2"střed</t>
  </si>
  <si>
    <t>(3,7+3,7)*1,2"pravá část</t>
  </si>
  <si>
    <t>Součet</t>
  </si>
  <si>
    <t>311236121</t>
  </si>
  <si>
    <t>Zdivo jednovrstvé zvukově izolační z cihel děrovaných spojených na pero a drážku na maltu cementovou M10, pevnost cihel do P15, tl. zdiva 250 mm</t>
  </si>
  <si>
    <t>716389009</t>
  </si>
  <si>
    <t>(4,65+7,35+7,05+2,1*2+5,97+3,45+5,92+3,55)*1,2"levá část</t>
  </si>
  <si>
    <t>(2,1*2+1,55+1,55+3,5)*1,2"střed</t>
  </si>
  <si>
    <t>(3,55+11,6+4+2,1+2,1+4,65+3,35+3,66)*1,2"pravá strana</t>
  </si>
  <si>
    <t>311235451</t>
  </si>
  <si>
    <t>Zdivo jednovrstvé z cihel děrovaných broušených na zdicí pěnu, pevnost cihel do P10, tl. zdiva 300 mm</t>
  </si>
  <si>
    <t>-1108552692</t>
  </si>
  <si>
    <t>3,45*4*0,4"balkóny</t>
  </si>
  <si>
    <t>311234081</t>
  </si>
  <si>
    <t>Zdivo jednovrstvé z cihel děrovaných nebroušených klasických spojených na pero a drážku na maltu M5, pevnost cihel do P10, tl. zdiva 380 mm</t>
  </si>
  <si>
    <t>1516145892</t>
  </si>
  <si>
    <t>0,9*0,15*4"detail prahu</t>
  </si>
  <si>
    <t>311238666</t>
  </si>
  <si>
    <t>Zdivo jednovrstvé tepelně izolační z cihel děrovaných broušených s integrovanou izolací z hydrofobizované minerální vlny na zdicí pěnu, součinitel prostupu tepla U do 0,14, pevnost cihel P8, tl. zdiva 500 mm</t>
  </si>
  <si>
    <t>-1605323917</t>
  </si>
  <si>
    <t>(2*2+1,8*0,35)*2+1,7*0,3+6,9"atika</t>
  </si>
  <si>
    <t>6</t>
  </si>
  <si>
    <t>340271021</t>
  </si>
  <si>
    <t>Zazdívka otvorů v příčkách nebo stěnách pórobetonovými tvárnicemi plochy přes 0,25 m2 do 1 m2, objemová hmotnost 500 kg/m3, tloušťka příčky 100 mm</t>
  </si>
  <si>
    <t>1088853182</t>
  </si>
  <si>
    <t>(0,9*4)*0,05"detail prahu</t>
  </si>
  <si>
    <t>0,27776</t>
  </si>
  <si>
    <t>7</t>
  </si>
  <si>
    <t>342244201</t>
  </si>
  <si>
    <t>Příčky jednoduché z cihel děrovaných broušených, na tenkovrstvou maltu, pevnost cihel do P15, tl. příčky 80 mm</t>
  </si>
  <si>
    <t>1404933197</t>
  </si>
  <si>
    <t>(3,45+3,5+2,55+1,7*2+0,85+2,3+1,2+2,05+0,7+0,8+1,75+2,45+3,5+1,7+0,85+3,45)*1,2"levá část</t>
  </si>
  <si>
    <t>(1,71+2,55+1,71+0,85+3,4+2,26+3,35+0,7+0,75+3,5+1,7+2,55+1,7+0,85)*1,2"střed</t>
  </si>
  <si>
    <t>(3,5+2,55+1,71*2+0,85+3,45+3,35+2,25+0,7+0,75+3,45+3,5+2,55+1,71*2+0,85)*1,2"pravá</t>
  </si>
  <si>
    <t>8</t>
  </si>
  <si>
    <t>342244221</t>
  </si>
  <si>
    <t>Příčky jednoduché z cihel děrovaných broušených, na tenkovrstvou maltu, pevnost cihel do P15, tl. příčky 140 mm</t>
  </si>
  <si>
    <t>1600210198</t>
  </si>
  <si>
    <t>(5,75+2,4+3,35+5,67+2,15)*1,2"levá část</t>
  </si>
  <si>
    <t>(1,9+2,36+3,35+1,9)*1,2"střed</t>
  </si>
  <si>
    <t>(3,4+3,35+3,35+6,95)*1,2"pravá část</t>
  </si>
  <si>
    <t>Vodorovné konstrukce</t>
  </si>
  <si>
    <t>9</t>
  </si>
  <si>
    <t>417321414</t>
  </si>
  <si>
    <t>Ztužující pásy a věnce z betonu železového (bez výztuže) tř. C 20/25</t>
  </si>
  <si>
    <t>m3</t>
  </si>
  <si>
    <t>-1067926740</t>
  </si>
  <si>
    <t>(3,7+2,3)*0,19*0,2"levá část</t>
  </si>
  <si>
    <t>(3,7*2)*0,19*0,2"střed</t>
  </si>
  <si>
    <t>(3,7+3,7)*0,19*0,2"pravá část</t>
  </si>
  <si>
    <t xml:space="preserve">Mezisoučet - 190 </t>
  </si>
  <si>
    <t>(4,65+7,35+7,05+2,1*2+5,97+3,45+5,92+3,55)*0,25*0,2"levá část</t>
  </si>
  <si>
    <t>(2,1*2+1,55+1,55+3,5)*0,25*0,2"střed</t>
  </si>
  <si>
    <t>(3,55+11,6+4+2,1+2,1+4,65+3,35+3,66)*0,25*0,2"pravá strana</t>
  </si>
  <si>
    <t>Mezisoučet - 250</t>
  </si>
  <si>
    <t>3,45*4*0,3*0,2"balkóny</t>
  </si>
  <si>
    <t>Mezisoučet - 300</t>
  </si>
  <si>
    <t>((2*2+1,8)*2+1,7*0,3+6,9)*0,5*0,2</t>
  </si>
  <si>
    <t>Mezisoučet - 500</t>
  </si>
  <si>
    <t>417351115</t>
  </si>
  <si>
    <t>Bednění bočnic ztužujících pásů a věnců včetně vzpěr zřízení</t>
  </si>
  <si>
    <t>1352787229</t>
  </si>
  <si>
    <t>(3,7+2,3)*0,25*2"levá část</t>
  </si>
  <si>
    <t>(3,7*2)*0,25*2"střed</t>
  </si>
  <si>
    <t>(3,7+3,7)*0,25*2"pravá část</t>
  </si>
  <si>
    <t>(4,65+7,35+7,05+2,1*2+5,97+3,45+5,92+3,55)*0,25*2"levá část</t>
  </si>
  <si>
    <t>(2,1*2+1,55+1,55+3,5)*0,25*2"střed</t>
  </si>
  <si>
    <t>(3,55+11,6+4+2,1+2,1+4,65+3,35+3,66)*0,25*2"pravá strana</t>
  </si>
  <si>
    <t>3,45*4*0,25*2"balkóny</t>
  </si>
  <si>
    <t>((2*2+1,8)*2+1,7*0,3+6,9)*0,25*2</t>
  </si>
  <si>
    <t>11</t>
  </si>
  <si>
    <t>417351116</t>
  </si>
  <si>
    <t>Bednění bočnic ztužujících pásů a věnců včetně vzpěr odstranění</t>
  </si>
  <si>
    <t>-734793159</t>
  </si>
  <si>
    <t>417361821</t>
  </si>
  <si>
    <t>Výztuž ztužujících pásů a věnců z betonářské oceli 10 505 (R) nebo BSt 500</t>
  </si>
  <si>
    <t>t</t>
  </si>
  <si>
    <t>-1753358006</t>
  </si>
  <si>
    <t>7,917*0,050</t>
  </si>
  <si>
    <t>Úpravy povrchů, podlahy a osazování výplní</t>
  </si>
  <si>
    <t>13</t>
  </si>
  <si>
    <t>612131121</t>
  </si>
  <si>
    <t>Podkladní a spojovací vrstva vnitřních omítaných ploch penetrace disperzní nanášená ručně stěn</t>
  </si>
  <si>
    <t>328322762</t>
  </si>
  <si>
    <t>14</t>
  </si>
  <si>
    <t>612142001</t>
  </si>
  <si>
    <t>Pletivo vnitřních ploch v ploše nebo pruzích, na plném podkladu sklovláknité vtlačené do tmelu včetně tmelu stěn</t>
  </si>
  <si>
    <t>177103981</t>
  </si>
  <si>
    <t>1100,349</t>
  </si>
  <si>
    <t>((2,4*3)/2)*2 "boky nadstřešní části středního bytu</t>
  </si>
  <si>
    <t>(22,0*0,11*2)+(6,5*0,11) "Oprava fasády pod přesahem střechy</t>
  </si>
  <si>
    <t>(12,5*0,5)*(8+6) "vnější boky lodžií</t>
  </si>
  <si>
    <t>15</t>
  </si>
  <si>
    <t>612311131</t>
  </si>
  <si>
    <t>Potažení vnitřních ploch štukem tloušťky do 3 mm svislých konstrukcí stěn</t>
  </si>
  <si>
    <t>-654594969</t>
  </si>
  <si>
    <t>(3,45+3,45+3,25+3,45+3,45+3,35+3,25+3,45+3,35+3,45+3,25+3,45+3,45)*1,17</t>
  </si>
  <si>
    <t>(6,85+3,45+10,45+3,45+6,85)*1,17</t>
  </si>
  <si>
    <t>(3,45+3,35+3,35+3,45)*2,26</t>
  </si>
  <si>
    <t>Mezisoučet - snížená část</t>
  </si>
  <si>
    <t>1,86*2,41*(26+10)</t>
  </si>
  <si>
    <t>2,4*0,95*8</t>
  </si>
  <si>
    <t>Mezisoučet - šikmá část stěn</t>
  </si>
  <si>
    <t>(10,15+10,15+5,98+1,75+11,5+12,1+6,65+6,95+1,8+6,1+10,4+8,85+10+9,9+5,9+1,75+13,9+13,45+3,25+10+6,95+1,75+13,95)*2,55</t>
  </si>
  <si>
    <t>(10+10+6+10,4+8,85+10+6,95+12,05+1,75+6+11,5+10,15+10,15+4)*2,55</t>
  </si>
  <si>
    <t>Mezisoučet - celé stěny</t>
  </si>
  <si>
    <t>(6,6+4+7,72+6,61+4+6,81+4+7,72+6,81+4+6,61+4,01+7,72+6,61+4,01)*(2,55-1,5)"obklady</t>
  </si>
  <si>
    <t>Mezisoučet - koupelny a wc</t>
  </si>
  <si>
    <t>8,3*8</t>
  </si>
  <si>
    <t>Mezisoučet - podkroví</t>
  </si>
  <si>
    <t>-(0,6*2)*14</t>
  </si>
  <si>
    <t>-(0,8*2)*(10+9+11)*2</t>
  </si>
  <si>
    <t xml:space="preserve">Mezisoučet - dveře </t>
  </si>
  <si>
    <t>-(2*2+2,2*2+4,1*4)</t>
  </si>
  <si>
    <t>Mezisoučet - okna</t>
  </si>
  <si>
    <t>((4,2*2)+6,7*4+6*6)*0,2</t>
  </si>
  <si>
    <t>Mezisoučet - ostění</t>
  </si>
  <si>
    <t>96,64 "lodžie</t>
  </si>
  <si>
    <t>Mezisoučet "lodžie</t>
  </si>
  <si>
    <t>16</t>
  </si>
  <si>
    <t>612325302</t>
  </si>
  <si>
    <t>Vápenocementová nebo vápenná omítka ostění nebo nadpraží štuková</t>
  </si>
  <si>
    <t>-783766209</t>
  </si>
  <si>
    <t>6,05*4*0,2"oprava u výměny dveří a oken</t>
  </si>
  <si>
    <t>17</t>
  </si>
  <si>
    <t>612325411</t>
  </si>
  <si>
    <t>Oprava vápenocementové nebo vápenné omítky vnitřních ploch hladké, tloušťky do 20 mm stěn, v rozsahu opravované plochy do 10%</t>
  </si>
  <si>
    <t>-1943641852</t>
  </si>
  <si>
    <t>1100,349"viz. otluk</t>
  </si>
  <si>
    <t>18</t>
  </si>
  <si>
    <t>619991001</t>
  </si>
  <si>
    <t>Zakrytí vnitřních ploch před znečištěním včetně pozdějšího odkrytí podlah fólií přilepenou lepící páskou</t>
  </si>
  <si>
    <t>-911981128</t>
  </si>
  <si>
    <t>385+4,6*15,2</t>
  </si>
  <si>
    <t>19</t>
  </si>
  <si>
    <t>619991011</t>
  </si>
  <si>
    <t>Zakrytí vnitřních ploch před znečištěním včetně pozdějšího odkrytí konstrukcí a prvků obalením fólií a přelepením páskou</t>
  </si>
  <si>
    <t>-2108913692</t>
  </si>
  <si>
    <t>(0,8*1,2*40)+4,5*4"okna</t>
  </si>
  <si>
    <t>(3*5)*9"linka</t>
  </si>
  <si>
    <t>4*18"dveře atd</t>
  </si>
  <si>
    <t>20</t>
  </si>
  <si>
    <t>621215131</t>
  </si>
  <si>
    <t>Oprava kontaktního zateplení z polystyrenových desek jednotlivých malých ploch tloušťky přes 120 do 160 mm podhledů, plochy jednotlivě do 0,1 m2</t>
  </si>
  <si>
    <t>kus</t>
  </si>
  <si>
    <t>2084408573</t>
  </si>
  <si>
    <t>18 "opravy děr po ptácích</t>
  </si>
  <si>
    <t>20 "lokální opravy fasády</t>
  </si>
  <si>
    <t>622211011</t>
  </si>
  <si>
    <t>Montáž kontaktního zateplení z polystyrenových desek nebo z kombinovaných desek na vnější stěny, tloušťky desek přes 40 do 80 mm</t>
  </si>
  <si>
    <t>-1355670227</t>
  </si>
  <si>
    <t>16,67"zateplení dozdívek</t>
  </si>
  <si>
    <t>22</t>
  </si>
  <si>
    <t>M</t>
  </si>
  <si>
    <t>28375933</t>
  </si>
  <si>
    <t>deska EPS 70 fasádní λ=0,039 tl 50mm</t>
  </si>
  <si>
    <t>2031675574</t>
  </si>
  <si>
    <t>16,67*1,02 'Přepočtené koeficientem množství</t>
  </si>
  <si>
    <t>23</t>
  </si>
  <si>
    <t>622211031</t>
  </si>
  <si>
    <t>Montáž kontaktního zateplení lepením a mechanickým kotvením z polystyrenových desek (dodávka ve specifikaci) na vnější stěny, na podklad betonový nebo z lehčeného betonu, z tvárnic keramických nebo vápenopískových, tloušťky desek přes 120 do 160 mm</t>
  </si>
  <si>
    <t>311263201</t>
  </si>
  <si>
    <t>24</t>
  </si>
  <si>
    <t>28375952</t>
  </si>
  <si>
    <t>deska EPS 70 fasádní λ=0,039 tl 160mm</t>
  </si>
  <si>
    <t>-1819476570</t>
  </si>
  <si>
    <t>7,2*1,05 'Přepočtené koeficientem množství</t>
  </si>
  <si>
    <t>25</t>
  </si>
  <si>
    <t>622212021</t>
  </si>
  <si>
    <t>Montáž kontaktního zateplení vnějšího ostění, nadpraží nebo parapetu lepením z polystyrenových desek (dodávka ve specifikaci) hloubky špalet do 200 mm, tloušťky desek přes 80 do 120 mm</t>
  </si>
  <si>
    <t>m</t>
  </si>
  <si>
    <t>-1471011694</t>
  </si>
  <si>
    <t>1,7*2 "špalety trojúhelníkových oken</t>
  </si>
  <si>
    <t>26</t>
  </si>
  <si>
    <t>28375939</t>
  </si>
  <si>
    <t>deska EPS 70 fasádní λ=0,039 tl 120mm</t>
  </si>
  <si>
    <t>-399158258</t>
  </si>
  <si>
    <t>27</t>
  </si>
  <si>
    <t>622251101</t>
  </si>
  <si>
    <t>Montáž kontaktního zateplení Příplatek k cenám za zápustnou montáž kotev s použitím tepelněizolačních zátek na vnější stěny z polystyrenu</t>
  </si>
  <si>
    <t>1778627279</t>
  </si>
  <si>
    <t>28</t>
  </si>
  <si>
    <t>622252002</t>
  </si>
  <si>
    <t>Montáž lišt kontaktního zateplení ostatních stěnových, dilatačních apod. lepených do tmelu</t>
  </si>
  <si>
    <t>1876748997</t>
  </si>
  <si>
    <t>29</t>
  </si>
  <si>
    <t>59051486</t>
  </si>
  <si>
    <t>profil rohový PVC 15x15mm s výztužnou tkaninou š 100mm pro ETICS</t>
  </si>
  <si>
    <t>-169422605</t>
  </si>
  <si>
    <t>0,4*12</t>
  </si>
  <si>
    <t>4,8*1,05 'Přepočtené koeficientem množství</t>
  </si>
  <si>
    <t>30</t>
  </si>
  <si>
    <t>622531012-R1</t>
  </si>
  <si>
    <t>Omítka tenkovrstvá silikonová vnějších ploch probarvená vč.penetrace zatíraná (škrábaná), zrnitost 1,5 mm stěn</t>
  </si>
  <si>
    <t>329775744</t>
  </si>
  <si>
    <t>16,67"na KZS</t>
  </si>
  <si>
    <t>31</t>
  </si>
  <si>
    <t>634112112</t>
  </si>
  <si>
    <t>Obvodová dilatace mezi stěnou a mazaninou nebo potěrem podlahovým páskem z pěnového PE tl. do 10 mm, výšky 100 mm</t>
  </si>
  <si>
    <t>-1953247992</t>
  </si>
  <si>
    <t>8,8*4 "terasa</t>
  </si>
  <si>
    <t>32</t>
  </si>
  <si>
    <t>783827525-R1</t>
  </si>
  <si>
    <t xml:space="preserve">Krycí (ochranný ) nátěr omítek dvojnásobný hrubých betonových povrchů nebo omítek hrubých, rýhovaných tenkovrstvých nebo škrábaných (břízolitových) silikonový vč.penetrace </t>
  </si>
  <si>
    <t>738741315</t>
  </si>
  <si>
    <t>26*2+16+45"nátěr fasády</t>
  </si>
  <si>
    <t>6*2+6,5*2"atika</t>
  </si>
  <si>
    <t>2*4"vykýře</t>
  </si>
  <si>
    <t>2*(4)"balkon</t>
  </si>
  <si>
    <t>33</t>
  </si>
  <si>
    <t>624635351</t>
  </si>
  <si>
    <t>Úpravy vnějších vodorovných a svislých spar obvodového pláště z panelových dílců tmelení spáry tmelem silikonovým, průřezu tmeleného profilu do 200 mm2</t>
  </si>
  <si>
    <t>1838761622</t>
  </si>
  <si>
    <t>2,6*4*2"nadpraží balk</t>
  </si>
  <si>
    <t>53"u atiky</t>
  </si>
  <si>
    <t>34</t>
  </si>
  <si>
    <t>629991012</t>
  </si>
  <si>
    <t>Zakrytí vnějších ploch před znečištěním včetně pozdějšího odkrytí výplní otvorů a svislých ploch fólií přilepenou na začišťovací lištu</t>
  </si>
  <si>
    <t>-1449944296</t>
  </si>
  <si>
    <t>(0,9*2,5+2,15*1,65)*28</t>
  </si>
  <si>
    <t>35</t>
  </si>
  <si>
    <t>631311114</t>
  </si>
  <si>
    <t>Mazanina z betonu prostého tl. přes 50 do 80 mm tř. C 16/20</t>
  </si>
  <si>
    <t>-1507878388</t>
  </si>
  <si>
    <t>(5,2+5,1+4,3+4,3+3,6+4,3)*0,043"skladba P1</t>
  </si>
  <si>
    <t>0,2793*4 "terasa</t>
  </si>
  <si>
    <t>36</t>
  </si>
  <si>
    <t>631319011</t>
  </si>
  <si>
    <t>Příplatek k cenám mazanin za úpravu povrchu mazaniny přehlazením, mazanina tl. přes 50 do 80 mm</t>
  </si>
  <si>
    <t>-1034962334</t>
  </si>
  <si>
    <t>37</t>
  </si>
  <si>
    <t>631319171</t>
  </si>
  <si>
    <t>Příplatek k cenám mazanin za stržení povrchu spodní vrstvy mazaniny latí před vložením výztuže nebo pletiva pro tl. obou vrstev mazaniny přes 50 do 80 mm</t>
  </si>
  <si>
    <t>-774240350</t>
  </si>
  <si>
    <t>38</t>
  </si>
  <si>
    <t>631319181</t>
  </si>
  <si>
    <t>Příplatek k cenám mazanin za sklon přes 15° do 35° od vodorovné roviny mazanina tl. přes 50 do 80 mm</t>
  </si>
  <si>
    <t>2041338632</t>
  </si>
  <si>
    <t>39</t>
  </si>
  <si>
    <t>631319195</t>
  </si>
  <si>
    <t>Příplatek k cenám mazanin za malou plochu do 5 m2 jednotlivě mazanina tl. přes 50 do 80 mm</t>
  </si>
  <si>
    <t>-1517599457</t>
  </si>
  <si>
    <t>40</t>
  </si>
  <si>
    <t>631362021</t>
  </si>
  <si>
    <t>Výztuž mazanin ze svařovaných sítí z drátů typu KARI</t>
  </si>
  <si>
    <t>-1871669234</t>
  </si>
  <si>
    <t>0,0740</t>
  </si>
  <si>
    <t>0,01795*4 "terasa</t>
  </si>
  <si>
    <t>41</t>
  </si>
  <si>
    <t>632450121</t>
  </si>
  <si>
    <t>Potěr cementový vyrovnávací ze suchých směsí v pásu o průměrné (střední) tl. od 10 do 20 mm</t>
  </si>
  <si>
    <t>1252763856</t>
  </si>
  <si>
    <t>2,5*0,3*4"pod parapaety</t>
  </si>
  <si>
    <t>42</t>
  </si>
  <si>
    <t>632450122</t>
  </si>
  <si>
    <t>Potěr cementový vyrovnávací ze suchých směsí v pásu o průměrné (střední) tl. přes 20 do 30 mm</t>
  </si>
  <si>
    <t>1001733728</t>
  </si>
  <si>
    <t>32*0,3"pod pozednici</t>
  </si>
  <si>
    <t>Ostatní konstrukce a práce, bourání</t>
  </si>
  <si>
    <t>43</t>
  </si>
  <si>
    <t>941111112</t>
  </si>
  <si>
    <t>Montáž lešení řadového trubkového lehkého pracovního s podlahami s provozním zatížením tř. 3 do 200 kg/m2 šířky tř. W06 od 0,6 do 0,9 m, výšky přes 10 do 25 m</t>
  </si>
  <si>
    <t>-1114561126</t>
  </si>
  <si>
    <t>(47,35+0,6*2)*14+11*3,5</t>
  </si>
  <si>
    <t>(47,35+0,6*2)*12,5+4*3,5</t>
  </si>
  <si>
    <t>((13,2+0,6*2)*15+(6,6*4,5))*2</t>
  </si>
  <si>
    <t>44</t>
  </si>
  <si>
    <t>941111212</t>
  </si>
  <si>
    <t>Montáž lešení řadového trubkového lehkého pracovního s podlahami s provozním zatížením tř. 3 do 200 kg/m2 Příplatek za první a každý další den použití lešení k ceně -1112</t>
  </si>
  <si>
    <t>1682290236</t>
  </si>
  <si>
    <t>1830,475*90 'Přepočtené koeficientem množství</t>
  </si>
  <si>
    <t>45</t>
  </si>
  <si>
    <t>941111812</t>
  </si>
  <si>
    <t>Demontáž lešení řadového trubkového lehkého pracovního s podlahami s provozním zatížením tř. 3 do 200 kg/m2 šířky tř. W06 od 0,6 do 0,9 m, výšky přes 10 do 25 m</t>
  </si>
  <si>
    <t>-1504339157</t>
  </si>
  <si>
    <t>46</t>
  </si>
  <si>
    <t>944511111</t>
  </si>
  <si>
    <t>Montáž ochranné sítě zavěšené na konstrukci lešení z textilie z umělých vláken</t>
  </si>
  <si>
    <t>-1205591967</t>
  </si>
  <si>
    <t>47</t>
  </si>
  <si>
    <t>944511211</t>
  </si>
  <si>
    <t>Montáž ochranné sítě Příplatek za první a každý další den použití sítě k ceně -1111</t>
  </si>
  <si>
    <t>2145328303</t>
  </si>
  <si>
    <t>48</t>
  </si>
  <si>
    <t>944511811</t>
  </si>
  <si>
    <t>Demontáž ochranné sítě zavěšené na konstrukci lešení z textilie z umělých vláken</t>
  </si>
  <si>
    <t>1403419441</t>
  </si>
  <si>
    <t>49</t>
  </si>
  <si>
    <t>9454121-R</t>
  </si>
  <si>
    <t>Montáž a demontáž stavebního výtahu včetně pronájmu</t>
  </si>
  <si>
    <t>kpl</t>
  </si>
  <si>
    <t>1866015674</t>
  </si>
  <si>
    <t>50</t>
  </si>
  <si>
    <t>949101111</t>
  </si>
  <si>
    <t>Lešení pomocné pracovní pro objekty pozemních staveb pro zatížení do 150 kg/m2, o výšce lešeňové podlahy do 1,9 m</t>
  </si>
  <si>
    <t>8232928</t>
  </si>
  <si>
    <t>8,3+8,4+7,8+8,4+8,3+8,2+7,8+8,5+8+8,4+7,8+8,3+8,3</t>
  </si>
  <si>
    <t>3,3+14,4+8,3+3,2+7,7+7,8+3,2+8,3+16,4+3,3</t>
  </si>
  <si>
    <t>4,5*15,2</t>
  </si>
  <si>
    <t>51</t>
  </si>
  <si>
    <t>949511111</t>
  </si>
  <si>
    <t>Montáž podchodu u trubkových lešení zřizovaného současně s lehkým nebo těžkým pracovním lešením, šířky do 1,5 m</t>
  </si>
  <si>
    <t>-1699362056</t>
  </si>
  <si>
    <t>1,5*3</t>
  </si>
  <si>
    <t>52</t>
  </si>
  <si>
    <t>949511211</t>
  </si>
  <si>
    <t>Montáž podchodu u trubkových lešení Příplatek k cenám za první a každý další den použití podchodu k ceně -1111</t>
  </si>
  <si>
    <t>-861020312</t>
  </si>
  <si>
    <t>4,5*90 'Přepočtené koeficientem množství</t>
  </si>
  <si>
    <t>53</t>
  </si>
  <si>
    <t>949511811</t>
  </si>
  <si>
    <t>Demontáž podchodu u trubkových lešení zřizovaného současně s lehkým nebo těžkým pracovním lešením, šířky do 1,5 m</t>
  </si>
  <si>
    <t>-1390356111</t>
  </si>
  <si>
    <t>54</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</si>
  <si>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</si>
  <si>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</si>
  <si>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1483428550</t>
  </si>
  <si>
    <t>385+4,6*15,2"dotčené místnosti a chodby</t>
  </si>
  <si>
    <t>60"chodbičky</t>
  </si>
  <si>
    <t>30"záchody koupelny</t>
  </si>
  <si>
    <t>55</t>
  </si>
  <si>
    <t>953961113</t>
  </si>
  <si>
    <t>Kotvy chemické s vyvrtáním otvoru do betonu, železobetonu nebo tvrdého kamene tmel, velikost M 12, hloubka 110 mm</t>
  </si>
  <si>
    <t>1316295917</t>
  </si>
  <si>
    <t>64"pro pozednici</t>
  </si>
  <si>
    <t>56</t>
  </si>
  <si>
    <t>953965124</t>
  </si>
  <si>
    <t>Kotvy chemické s vyvrtáním otvoru kotevní šrouby pro chemické kotvy, velikost M 12, délka 300 mm</t>
  </si>
  <si>
    <t>919561373</t>
  </si>
  <si>
    <t>57</t>
  </si>
  <si>
    <t>962032231</t>
  </si>
  <si>
    <t>Bourání zdiva nadzákladového z cihel nebo tvárnic z cihel pálených nebo vápenopískových, na maltu vápennou nebo vápenocementovou, objemu přes 1 m3</t>
  </si>
  <si>
    <t>331424918</t>
  </si>
  <si>
    <t>(5,75-0,6)*2*0,5</t>
  </si>
  <si>
    <t>(8,45-1,33)*2*0,5</t>
  </si>
  <si>
    <t xml:space="preserve">Mezisoučet - atyky </t>
  </si>
  <si>
    <t>(3,45*2,25-(1,58*1,38+0,9*2,1))*1*0,3</t>
  </si>
  <si>
    <t>(3,35*2,25-(1,58*1,38+0,9*2,1))*1*0,3</t>
  </si>
  <si>
    <t>(4,25*2,25-3,2*1,95)*2*0,3</t>
  </si>
  <si>
    <t>(3,9*2,25-3,6*1,95)*2*0,3</t>
  </si>
  <si>
    <t>(0,9*0,15)*4</t>
  </si>
  <si>
    <t>Mezisoučet - balk. stěny</t>
  </si>
  <si>
    <t>58</t>
  </si>
  <si>
    <t>965042131</t>
  </si>
  <si>
    <t>Bourání podkladů pod dlažby nebo litých celistvých podlah a mazanin betonových nebo z litého asfaltu tl. do 100 mm, plochy do 4 m2</t>
  </si>
  <si>
    <t>-1048768271</t>
  </si>
  <si>
    <t>(5,2+5,1+4,3+3,6+4,3+4,3)*0,05"bourané balk</t>
  </si>
  <si>
    <t>(3,4*1,2*2+3,25*1,2*2)*0,05"opravované balk</t>
  </si>
  <si>
    <t>59</t>
  </si>
  <si>
    <t>965049111</t>
  </si>
  <si>
    <t>Bourání podkladů pod dlažby nebo litých celistvých podlah a mazanin Příplatek k cenám za bourání mazanin betonových se svařovanou sítí, tl. do 100 mm</t>
  </si>
  <si>
    <t>-831013261</t>
  </si>
  <si>
    <t>60</t>
  </si>
  <si>
    <t>966080101</t>
  </si>
  <si>
    <t>Bourání kontaktního zateplení včetně povrchové úpravy omítkou nebo nátěrem z polystyrénových desek, tloušťky do 60 mm</t>
  </si>
  <si>
    <t>-1211633879</t>
  </si>
  <si>
    <t>2*4</t>
  </si>
  <si>
    <t>61</t>
  </si>
  <si>
    <t>968082016</t>
  </si>
  <si>
    <t>Vybourání plastových rámů oken s křídly, dveřních zárubní, vrat rámu oken s křídly, plochy přes 1 do 2 m2</t>
  </si>
  <si>
    <t>4739973</t>
  </si>
  <si>
    <t>2,58</t>
  </si>
  <si>
    <t>62</t>
  </si>
  <si>
    <t>968082017</t>
  </si>
  <si>
    <t>Vybourání plastových rámů oken s křídly, dveřních zárubní, vrat rámu oken s křídly zdvojenými, plochy přes 2 do 4 m2</t>
  </si>
  <si>
    <t>-453105644</t>
  </si>
  <si>
    <t>(1,59*1,38)*4+(0,9*2,1)*4</t>
  </si>
  <si>
    <t>3,2*1,95*2</t>
  </si>
  <si>
    <t>3,6*1,95*2</t>
  </si>
  <si>
    <t>2,55*1,95*2</t>
  </si>
  <si>
    <t>63</t>
  </si>
  <si>
    <t>978013111</t>
  </si>
  <si>
    <t>Otlučení vápenných nebo vápenocementových omítek vnitřních ploch stěn s vyškrabáním spar, s očištěním zdiva, v rozsahu do 5 %</t>
  </si>
  <si>
    <t>-15192937</t>
  </si>
  <si>
    <t>997</t>
  </si>
  <si>
    <t>Přesun sutě</t>
  </si>
  <si>
    <t>64</t>
  </si>
  <si>
    <t>997013116</t>
  </si>
  <si>
    <t>Vnitrostaveništní doprava suti a vybouraných hmot vodorovně do 50 m svisle s použitím mechanizace pro budovy a haly výšky přes 18 do 21 m</t>
  </si>
  <si>
    <t>-1748506778</t>
  </si>
  <si>
    <t>65</t>
  </si>
  <si>
    <t>997013213</t>
  </si>
  <si>
    <t>Vnitrostaveništní doprava suti a vybouraných hmot vodorovně do 50 m s naložením ručně pro budovy a haly výšky přes 9 do 12 m</t>
  </si>
  <si>
    <t>1472847741</t>
  </si>
  <si>
    <t>4,452</t>
  </si>
  <si>
    <t>66</t>
  </si>
  <si>
    <t>997013312</t>
  </si>
  <si>
    <t>Shoz suti montáž a demontáž shozu výšky přes 10 do 20 m</t>
  </si>
  <si>
    <t>-866109090</t>
  </si>
  <si>
    <t>15*4</t>
  </si>
  <si>
    <t>67</t>
  </si>
  <si>
    <t>997013322</t>
  </si>
  <si>
    <t>Shoz suti montáž a demontáž shozu výšky Příplatek za první a každý další den použití shozu k ceně -3312</t>
  </si>
  <si>
    <t>-2078326066</t>
  </si>
  <si>
    <t>60*90</t>
  </si>
  <si>
    <t>68</t>
  </si>
  <si>
    <t>997013501</t>
  </si>
  <si>
    <t>Odvoz suti a vybouraných hmot na skládku nebo meziskládku se složením, na vzdálenost do 1 km</t>
  </si>
  <si>
    <t>-1717619222</t>
  </si>
  <si>
    <t>88,071</t>
  </si>
  <si>
    <t>69</t>
  </si>
  <si>
    <t>997013509</t>
  </si>
  <si>
    <t>Odvoz suti a vybouraných hmot na skládku nebo meziskládku se složením, na vzdálenost Příplatek k ceně za každý další i započatý 1 km přes 1 km</t>
  </si>
  <si>
    <t>-218279150</t>
  </si>
  <si>
    <t>92,523*39 'Přepočtené koeficientem množství</t>
  </si>
  <si>
    <t>70</t>
  </si>
  <si>
    <t>997013861</t>
  </si>
  <si>
    <t>Poplatek za uložení stavebního odpadu na recyklační skládce (skládkovné) z prostého betonu zatříděného do Katalogu odpadů pod kódem 17 01 01</t>
  </si>
  <si>
    <t>-1416837696</t>
  </si>
  <si>
    <t>2,201+0,341</t>
  </si>
  <si>
    <t>71</t>
  </si>
  <si>
    <t>997013862</t>
  </si>
  <si>
    <t>Poplatek za uložení stavebního odpadu na recyklační skládce (skládkovné) z armovaného betonu zatříděného do Katalogu odpadů pod kódem 17 01 01</t>
  </si>
  <si>
    <t>1280063749</t>
  </si>
  <si>
    <t>4,704+0,094</t>
  </si>
  <si>
    <t>72</t>
  </si>
  <si>
    <t>997013867</t>
  </si>
  <si>
    <t>Poplatek za uložení stavebního odpadu na recyklační skládce (skládkovné) z tašek a keramických výrobků zatříděného do Katalogu odpadů pod kódem 17 01 03</t>
  </si>
  <si>
    <t>-307288769</t>
  </si>
  <si>
    <t>32,409+4,528</t>
  </si>
  <si>
    <t>73</t>
  </si>
  <si>
    <t>997013804</t>
  </si>
  <si>
    <t>Poplatek za uložení stavebního odpadu na skládce (skládkovné) ze skla</t>
  </si>
  <si>
    <t>2061551575</t>
  </si>
  <si>
    <t>(2,693/2)</t>
  </si>
  <si>
    <t>74</t>
  </si>
  <si>
    <t>997013811</t>
  </si>
  <si>
    <t>Poplatek za uložení stavebního odpadu na skládce (skládkovné) dřevěného</t>
  </si>
  <si>
    <t>-1891531649</t>
  </si>
  <si>
    <t>7,86+1,462+4,452</t>
  </si>
  <si>
    <t>75</t>
  </si>
  <si>
    <t>997013812</t>
  </si>
  <si>
    <t>Poplatek za uložení stavebního odpadu na skládce (skládkovné) z materiálů na bázi sádry</t>
  </si>
  <si>
    <t>1958567173</t>
  </si>
  <si>
    <t>76</t>
  </si>
  <si>
    <t>997013813</t>
  </si>
  <si>
    <t>Poplatek za uložení stavebního odpadu na skládce (skládkovné) z plastických hmot</t>
  </si>
  <si>
    <t>667542372</t>
  </si>
  <si>
    <t>2,693/2+0,233+0,387</t>
  </si>
  <si>
    <t>77</t>
  </si>
  <si>
    <t>997013814</t>
  </si>
  <si>
    <t>Poplatek za uložení stavebního odpadu na skládce (skládkovné) z izolačních materiálů</t>
  </si>
  <si>
    <t>205957819</t>
  </si>
  <si>
    <t>0,283+1,487</t>
  </si>
  <si>
    <t>5,315</t>
  </si>
  <si>
    <t>0,104</t>
  </si>
  <si>
    <t>78</t>
  </si>
  <si>
    <t>997013821</t>
  </si>
  <si>
    <t>Poplatek za uložení stavebního odpadu na skládce (skládkovné) s azbestem</t>
  </si>
  <si>
    <t>1017009172</t>
  </si>
  <si>
    <t>998</t>
  </si>
  <si>
    <t>Přesun hmot</t>
  </si>
  <si>
    <t>79</t>
  </si>
  <si>
    <t>998018003</t>
  </si>
  <si>
    <t>Přesun hmot pro budovy občanské výstavby, bydlení, výrobu a služby ruční - bez užití mechanizace vodorovná dopravní vzdálenost do 100 m pro budovy s jakoukoliv nosnou konstrukcí výšky přes 12 do 24 m</t>
  </si>
  <si>
    <t>-1576114599</t>
  </si>
  <si>
    <t>102,125+6,383</t>
  </si>
  <si>
    <t>PSV</t>
  </si>
  <si>
    <t>Práce a dodávky PSV</t>
  </si>
  <si>
    <t>711</t>
  </si>
  <si>
    <t>Izolace proti vodě, vlhkosti a plynům</t>
  </si>
  <si>
    <t>80</t>
  </si>
  <si>
    <t>711111001</t>
  </si>
  <si>
    <t>Provedení izolace proti zemní vlhkosti natěradly a tmely za studena na ploše vodorovné V nátěrem penetračním</t>
  </si>
  <si>
    <t>-1891308245</t>
  </si>
  <si>
    <t>(3,4*1,2*2+3,25*1,2*2)"skladba S8 - balkon</t>
  </si>
  <si>
    <t>81</t>
  </si>
  <si>
    <t>11163150</t>
  </si>
  <si>
    <t>lak penetrační asfaltový</t>
  </si>
  <si>
    <t>1765896631</t>
  </si>
  <si>
    <t>15,96*0,0003 'Přepočtené koeficientem množství</t>
  </si>
  <si>
    <t>82</t>
  </si>
  <si>
    <t>711112001</t>
  </si>
  <si>
    <t>Provedení izolace proti zemní vlhkosti natěradly a tmely za studena na ploše svislé S nátěrem penetračním</t>
  </si>
  <si>
    <t>209176336</t>
  </si>
  <si>
    <t>(3,4*2+1,2*2)*2*0,2+(3,25*2+1,2*2)*2*0,2"skladba S8 - balkon</t>
  </si>
  <si>
    <t>83</t>
  </si>
  <si>
    <t>-1473551032</t>
  </si>
  <si>
    <t>7,24*0,00035 'Přepočtené koeficientem množství</t>
  </si>
  <si>
    <t>84</t>
  </si>
  <si>
    <t>711131811</t>
  </si>
  <si>
    <t>Odstranění izolace proti zemní vlhkosti na ploše vodorovné V</t>
  </si>
  <si>
    <t>2087371205</t>
  </si>
  <si>
    <t>(5,2+5,1+4,3+3,6+4,3+4,3)"bourané balk</t>
  </si>
  <si>
    <t>(3,4*1,2*2+3,25*1,2*2)"opravované balk</t>
  </si>
  <si>
    <t>85</t>
  </si>
  <si>
    <t>711131821</t>
  </si>
  <si>
    <t>Odstranění izolace proti zemní vlhkosti na ploše svislé S</t>
  </si>
  <si>
    <t>1744159987</t>
  </si>
  <si>
    <t>(3,45*2+1,2*2)*0,3</t>
  </si>
  <si>
    <t>(3,35*2+1,2*2)*0,3</t>
  </si>
  <si>
    <t>(2,5*2+1,15*2)*2*0,3</t>
  </si>
  <si>
    <t>(2,15*2+1,25*2)*2*0,3</t>
  </si>
  <si>
    <t>Mezisoučet - bourané balk</t>
  </si>
  <si>
    <t>(3,4*2+1,2*2)*2*0,3</t>
  </si>
  <si>
    <t>(3,25*2+1,2*2)*2*0,3</t>
  </si>
  <si>
    <t>Mezisoučet - opravované balk</t>
  </si>
  <si>
    <t>86</t>
  </si>
  <si>
    <t>711141559</t>
  </si>
  <si>
    <t>Provedení izolace proti zemní vlhkosti pásy přitavením NAIP na ploše vodorovné V</t>
  </si>
  <si>
    <t>308269895</t>
  </si>
  <si>
    <t>5,2+5,1+4,3+4,3+3,6+4,3"skladba P1</t>
  </si>
  <si>
    <t>87</t>
  </si>
  <si>
    <t>62852011</t>
  </si>
  <si>
    <t>pás asfaltový samolepicí modifikovaný SBS s vložkou ze skleněné rohože se spalitelnou fólií nebo jemnozrnným minerálním posypem nebo textilií na horním povrchu tl 3,0mm</t>
  </si>
  <si>
    <t>320486831</t>
  </si>
  <si>
    <t>26,8*1,15 'Přepočtené koeficientem množství</t>
  </si>
  <si>
    <t>88</t>
  </si>
  <si>
    <t>62853001</t>
  </si>
  <si>
    <t>pás asfaltový samolepicí modifikovaný SBS s vložkou ze skleněné tkaniny se spalitelnou fólií nebo jemnozrnným minerálním posypem nebo textilií na horním povrchu tl 4,0mm</t>
  </si>
  <si>
    <t>-126856691</t>
  </si>
  <si>
    <t>15,96*1,15 'Přepočtené koeficientem množství</t>
  </si>
  <si>
    <t>89</t>
  </si>
  <si>
    <t>711142559</t>
  </si>
  <si>
    <t>Provedení izolace proti zemní vlhkosti pásy přitavením NAIP na ploše svislé S</t>
  </si>
  <si>
    <t>-191722883</t>
  </si>
  <si>
    <t>90</t>
  </si>
  <si>
    <t>-587031958</t>
  </si>
  <si>
    <t>7,24*1,2 'Přepočtené koeficientem množství</t>
  </si>
  <si>
    <t>91</t>
  </si>
  <si>
    <t>711191101</t>
  </si>
  <si>
    <t>Provedení izolace proti zemní vlhkosti hydroizolační stěrkou na ploše vodorovné V jednovrstvá na betonu</t>
  </si>
  <si>
    <t>-636552015</t>
  </si>
  <si>
    <t>3,99*4 "terasa</t>
  </si>
  <si>
    <t>92</t>
  </si>
  <si>
    <t>24551030</t>
  </si>
  <si>
    <t>stěrka hydroizolační dvousložková cemento-polymerová vlákny vyztužená proti zemní vlhkosti</t>
  </si>
  <si>
    <t>kg</t>
  </si>
  <si>
    <t>1701345293</t>
  </si>
  <si>
    <t>93</t>
  </si>
  <si>
    <t>711461103</t>
  </si>
  <si>
    <t>Provedení izolace proti povrchové a podpovrchové tlakové vodě fóliemi na ploše vodorovné V přilepenou v plné ploše</t>
  </si>
  <si>
    <t>1626157959</t>
  </si>
  <si>
    <t>94</t>
  </si>
  <si>
    <t>283220600-R1</t>
  </si>
  <si>
    <t>fólie z měkčeného polyvinylchloridu a jednoduché výrobky z nich hydroizolační střešní fólie (mPVC) fólie pro lepení PU lepidlem s plstí 3,2 mm</t>
  </si>
  <si>
    <t>-304933652</t>
  </si>
  <si>
    <t>95</t>
  </si>
  <si>
    <t>998711103</t>
  </si>
  <si>
    <t>Přesun hmot pro izolace proti vodě, vlhkosti a plynům stanovený z hmotnosti přesunovaného materiálu vodorovná dopravní vzdálenost do 50 m v objektech výšky přes 12 do 60 m</t>
  </si>
  <si>
    <t>869410968</t>
  </si>
  <si>
    <t>96</t>
  </si>
  <si>
    <t>998711123</t>
  </si>
  <si>
    <t>Přesun hmot pro izolace proti vodě, vlhkosti a plynům stanovený z hmotnosti přesunovaného materiálu vodorovná dopravní vzdálenost do 50 m ruční (bez užití mechanizace) v objektech výšky přes 12 do 24 m</t>
  </si>
  <si>
    <t>872634192</t>
  </si>
  <si>
    <t>712</t>
  </si>
  <si>
    <t>Povlakové krytiny</t>
  </si>
  <si>
    <t>97</t>
  </si>
  <si>
    <t>712341559</t>
  </si>
  <si>
    <t>Provedení povlakové krytiny střech plochých do 10 st. pásy přitavením NAIP v plné ploše</t>
  </si>
  <si>
    <t>1988387986</t>
  </si>
  <si>
    <t>(37,5+12,1)/Cos(6)"střecha - spodní hydroizolace</t>
  </si>
  <si>
    <t>Mezisoučet - podkladní izolace</t>
  </si>
  <si>
    <t>(40+12,1)/Cos(6)"střecha</t>
  </si>
  <si>
    <t>((11+4)*0,5)/Cos(6)"boky</t>
  </si>
  <si>
    <t>Mezisoučet - krytina</t>
  </si>
  <si>
    <t>98</t>
  </si>
  <si>
    <t>-369165817</t>
  </si>
  <si>
    <t>49,873*1,15 'Přepočtené koeficientem množství</t>
  </si>
  <si>
    <t>99</t>
  </si>
  <si>
    <t>62855002</t>
  </si>
  <si>
    <t>pás asfaltový natavitelný modifikovaný SBS s vložkou z polyesterové rohože a spalitelnou PE fólií nebo jemnozrnným minerálním posypem na horním povrchu tl 5,0mm</t>
  </si>
  <si>
    <t>-13043926</t>
  </si>
  <si>
    <t>52,387*1,15 'Přepočtené koeficientem množství</t>
  </si>
  <si>
    <t>712391587</t>
  </si>
  <si>
    <t>Provedení povlakové krytiny střech plochých do 10 st. -ostatní práce přibití pásů AIP, NAIP nebo folie hřebíky (drátěnkami)</t>
  </si>
  <si>
    <t>-57532891</t>
  </si>
  <si>
    <t>(37,5+12,1)/Cos(6)"střecha</t>
  </si>
  <si>
    <t>101</t>
  </si>
  <si>
    <t>31422181</t>
  </si>
  <si>
    <t>hřebík Cu 2,8x32mm</t>
  </si>
  <si>
    <t>-1815504902</t>
  </si>
  <si>
    <t>49,873*0,011 'Přepočtené koeficientem množství</t>
  </si>
  <si>
    <t>102</t>
  </si>
  <si>
    <t>62821109</t>
  </si>
  <si>
    <t>asfaltový pás separační s krycí vrstvou tl do 1,0mm, typu R</t>
  </si>
  <si>
    <t>1696142995</t>
  </si>
  <si>
    <t>103</t>
  </si>
  <si>
    <t>712441559</t>
  </si>
  <si>
    <t>Provedení povlakové krytiny střech šikmých přes 10 st. do 30 st. pásy přitavením NAIP v plné ploše</t>
  </si>
  <si>
    <t>724858918</t>
  </si>
  <si>
    <t>(105,7*2)/Cos(12)"střecha - spodní hydroizolace</t>
  </si>
  <si>
    <t>((6,8*4)*0,5)/Cos(12)"boky</t>
  </si>
  <si>
    <t>(416,1-(2,35*0,9*4)+(4,65*2))/Cos(36,5)-0,8*1,2*40"střecha - spodní izolace</t>
  </si>
  <si>
    <t>((3,2*8)*0,5)/Cos(36,5)"boky</t>
  </si>
  <si>
    <t>Mezisoučet - spodní pojistná izolace</t>
  </si>
  <si>
    <t>(105,7*2)/Cos(12)"střecha</t>
  </si>
  <si>
    <t>(416,1-3,25*0,9*2-0,8*1,2*40+4,65*2)/Cos(36,5)"střecha</t>
  </si>
  <si>
    <t>((6,9*4)*0,5)/Cos(12)"boky</t>
  </si>
  <si>
    <t>((4*4+3*2+2*2)*0,5)/Cos(36,5)"boky</t>
  </si>
  <si>
    <t>(2*4+6*2)+(14,6*2)"stěny na stříškách + atika</t>
  </si>
  <si>
    <t>104</t>
  </si>
  <si>
    <t>-1109661186</t>
  </si>
  <si>
    <t>726,224*1,15 'Přepočtené koeficientem množství</t>
  </si>
  <si>
    <t>105</t>
  </si>
  <si>
    <t>-2047532076</t>
  </si>
  <si>
    <t>769,755*1,15 'Přepočtené koeficientem množství</t>
  </si>
  <si>
    <t>106</t>
  </si>
  <si>
    <t>7124900-R1</t>
  </si>
  <si>
    <t>Pomocné kotvení podkladní vrstvy včetně návrhu a dodávky kotev</t>
  </si>
  <si>
    <t>1503075113</t>
  </si>
  <si>
    <t>49,873+726,224</t>
  </si>
  <si>
    <t>107</t>
  </si>
  <si>
    <t>7124900-R2</t>
  </si>
  <si>
    <t>Kotvení vrchní krytiny včetně návrhu a dodávky kotev</t>
  </si>
  <si>
    <t>-1934705443</t>
  </si>
  <si>
    <t>59,928+769,755</t>
  </si>
  <si>
    <t>108</t>
  </si>
  <si>
    <t>712491587</t>
  </si>
  <si>
    <t>Provedení povlakové krytiny střech šikmých přes 10 st. do 30 st.- ostatní práce přibití pásů AIP, NAIP nebo fólie hřebíky (drátěnkami)</t>
  </si>
  <si>
    <t>-1188239634</t>
  </si>
  <si>
    <t>Mezisoučet</t>
  </si>
  <si>
    <t>(416,1-(2,35*0,9*4)+(4,65*2))/Cos(36,5)-0,8*1,2*40"střecha</t>
  </si>
  <si>
    <t>109</t>
  </si>
  <si>
    <t>-1526640773</t>
  </si>
  <si>
    <t>726,224*0,011 'Přepočtené koeficientem množství</t>
  </si>
  <si>
    <t>110</t>
  </si>
  <si>
    <t>-2012834880</t>
  </si>
  <si>
    <t>111</t>
  </si>
  <si>
    <t>712499098</t>
  </si>
  <si>
    <t>Provedení povlakové krytiny střech šikmých přes 10 st. do 30 st.- ostatní práce Příplatek k cenám za sklon přes 30 st. do 60 st.</t>
  </si>
  <si>
    <t>1955393732</t>
  </si>
  <si>
    <t>112</t>
  </si>
  <si>
    <t>712840861</t>
  </si>
  <si>
    <t>Odstranění povlakové krytiny ze svislých ploch z přitavených pásů na konstrukcích převyšující úroveň střechy NAIP v plné ploše jednovrstvá</t>
  </si>
  <si>
    <t>-1381915190</t>
  </si>
  <si>
    <t>(100,25*2+31,45+10,5)/Cos(12)</t>
  </si>
  <si>
    <t>113</t>
  </si>
  <si>
    <t>998712103</t>
  </si>
  <si>
    <t>Přesun hmot pro povlakové krytiny stanovený z hmotnosti přesunovaného materiálu vodorovná dopravní vzdálenost do 50 m v objektech výšky přes 12 do 24 m</t>
  </si>
  <si>
    <t>1309211634</t>
  </si>
  <si>
    <t>114</t>
  </si>
  <si>
    <t>998712123</t>
  </si>
  <si>
    <t>Přesun hmot pro povlakové krytiny stanovený z hmotnosti přesunovaného materiálu vodorovná dopravní vzdálenost do 50 m ruční (bez užití mechanizace) v objektech výšky přes 12 do 24 m</t>
  </si>
  <si>
    <t>-681630980</t>
  </si>
  <si>
    <t>713</t>
  </si>
  <si>
    <t>Izolace tepelné</t>
  </si>
  <si>
    <t>115</t>
  </si>
  <si>
    <t>713120821</t>
  </si>
  <si>
    <t>Odstranění tepelné izolace běžných stavebních konstrukcí z rohoží, pásů, dílců, desek, bloků podlah volně kladených nebo mezi trámy z polystyrenu, tloušťka izolace do 100 mm</t>
  </si>
  <si>
    <t>-3258426</t>
  </si>
  <si>
    <t>116</t>
  </si>
  <si>
    <t>713121111</t>
  </si>
  <si>
    <t>Montáž tepelné izolace podlah rohožemi, pásy, deskami, dílci, bloky (izolační materiál ve specifikaci) kladenými volně jednovrstvá</t>
  </si>
  <si>
    <t>1588690529</t>
  </si>
  <si>
    <t>117</t>
  </si>
  <si>
    <t>28376456</t>
  </si>
  <si>
    <t>deska XPS hrana polodrážková a hladký povrch 500kPA λ=0,035 tl 80mm</t>
  </si>
  <si>
    <t>673918967</t>
  </si>
  <si>
    <t>15,96*1,05 'Přepočtené koeficientem množství</t>
  </si>
  <si>
    <t>118</t>
  </si>
  <si>
    <t>713131141</t>
  </si>
  <si>
    <t>Montáž tepelné izolace stěn rohožemi, pásy, deskami, dílci, bloky (izolační materiál ve specifikaci) lepením celoplošně</t>
  </si>
  <si>
    <t>-1228967315</t>
  </si>
  <si>
    <t>0,25*0,9*4"detail prahu</t>
  </si>
  <si>
    <t>14,6*2+6*2+2*4"zateplení atik a stěn</t>
  </si>
  <si>
    <t>119</t>
  </si>
  <si>
    <t>28376415</t>
  </si>
  <si>
    <t>deska XPS hrana polodrážková a hladký povrch 300kPA λ=0,035 tl 30mm</t>
  </si>
  <si>
    <t>217155050</t>
  </si>
  <si>
    <t>0,9*1,02 'Přepočtené koeficientem množství</t>
  </si>
  <si>
    <t>120</t>
  </si>
  <si>
    <t>28372201</t>
  </si>
  <si>
    <t>deska EPS 100 kašírovaná asfaltovým pásem V60 S35 λ=0,037 tl 50mm</t>
  </si>
  <si>
    <t>-1190031223</t>
  </si>
  <si>
    <t>49,2*1,02 'Přepočtené koeficientem množství</t>
  </si>
  <si>
    <t>121</t>
  </si>
  <si>
    <t>713141211</t>
  </si>
  <si>
    <t>Montáž tepelné izolace střech plochých atikovými klíny kladenými volně</t>
  </si>
  <si>
    <t>-1055311732</t>
  </si>
  <si>
    <t>(6,9*4)/Cos(12)</t>
  </si>
  <si>
    <t>(3,2*8)/Cos(36,5)</t>
  </si>
  <si>
    <t>122</t>
  </si>
  <si>
    <t>63152005</t>
  </si>
  <si>
    <t>klín atikový přechodný minerální plochých střech tl 50x50mm</t>
  </si>
  <si>
    <t>-1136740051</t>
  </si>
  <si>
    <t>123</t>
  </si>
  <si>
    <t>7131500-R</t>
  </si>
  <si>
    <t>Přípalatek za kotvení nadkrokevní tepelné izolace včetně návrhu a dodávky kotev</t>
  </si>
  <si>
    <t>797120546</t>
  </si>
  <si>
    <t>49,2+268,51+47,04+429,644</t>
  </si>
  <si>
    <t>124</t>
  </si>
  <si>
    <t>713151111</t>
  </si>
  <si>
    <t>Montáž tepelné izolace střech šikmých rohožemi, pásy, deskami (izolační materiál ve specifikaci) kladenými volně mezi krokve</t>
  </si>
  <si>
    <t>-811241658</t>
  </si>
  <si>
    <t>2,6*0,5*4"nadpraží balk</t>
  </si>
  <si>
    <t>(21,35*2+17,85*2+2,45*2+2*2)*0,6*5"u pozednice</t>
  </si>
  <si>
    <t>2*(1,2*2+1,9+5,7*2)*0,5"atika</t>
  </si>
  <si>
    <t>125</t>
  </si>
  <si>
    <t>63153706</t>
  </si>
  <si>
    <t>deska tepelně izolační minerální univerzální λ=0,036-0,037 tl 100mm</t>
  </si>
  <si>
    <t>1475964227</t>
  </si>
  <si>
    <t>(87,3*0,17)/0,1"výplň u pozednice</t>
  </si>
  <si>
    <t>148,41*1,02 'Přepočtené koeficientem množství</t>
  </si>
  <si>
    <t>126</t>
  </si>
  <si>
    <t>63153730</t>
  </si>
  <si>
    <t>deska tepelně izolační minerální univerzální λ=0,036-0,037 tl 200mm</t>
  </si>
  <si>
    <t>-1661779689</t>
  </si>
  <si>
    <t>5,2*2,04"nadpraží balk</t>
  </si>
  <si>
    <t>10,608*1,02 'Přepočtené koeficientem množství</t>
  </si>
  <si>
    <t>127</t>
  </si>
  <si>
    <t>283722011</t>
  </si>
  <si>
    <t>deska EPS 150 kašírovaná asfaltovým pásem V60 S35 λ=0,037 tl 50mm</t>
  </si>
  <si>
    <t>-982758720</t>
  </si>
  <si>
    <t>15,7*1,02 'Přepočtené koeficientem množství</t>
  </si>
  <si>
    <t>128</t>
  </si>
  <si>
    <t>713151158</t>
  </si>
  <si>
    <t>Montáž tepelné izolace střech šikmých rohožemi, pásy, deskami (izolační materiál ve specifikaci) přišroubovanými šrouby nad krokve, sklonu střechy do 30 st. tloušťky izolace přes 200 mm</t>
  </si>
  <si>
    <t>-1430717745</t>
  </si>
  <si>
    <t>(40+12,1)/Cos(6)</t>
  </si>
  <si>
    <t>(105,7*2)/Cos(12)</t>
  </si>
  <si>
    <t>129</t>
  </si>
  <si>
    <t>28372209-R1</t>
  </si>
  <si>
    <t>deska EPS 150 kašírovaná asfaltovým pásem V60 S35 λ=0,037 tl 240mm</t>
  </si>
  <si>
    <t>-1900953244</t>
  </si>
  <si>
    <t>268,51*1,02 'Přepočtené koeficientem množství</t>
  </si>
  <si>
    <t>130</t>
  </si>
  <si>
    <t>713151166</t>
  </si>
  <si>
    <t>Montáž tepelné izolace střech šikmých rohožemi, pásy, deskami (izolační materiál ve specifikaci) přišroubovanými šrouby nad krokve, sklonu střechy přes 30 st. do 45 st. tloušťky izolace přes 160 do 180 mm</t>
  </si>
  <si>
    <t>-1912336244</t>
  </si>
  <si>
    <t>(17,85*2+21,35*2)*0,6"detail u okapu</t>
  </si>
  <si>
    <t>131</t>
  </si>
  <si>
    <t>28376421</t>
  </si>
  <si>
    <t>deska XPS hrana polodrážková a hladký povrch 300kPA λ=0,035 tl 80mm</t>
  </si>
  <si>
    <t>-832899066</t>
  </si>
  <si>
    <t>47,04*1,02 'Přepočtené koeficientem množství</t>
  </si>
  <si>
    <t>132</t>
  </si>
  <si>
    <t>713151168</t>
  </si>
  <si>
    <t>Montáž tepelné izolace střech šikmých rohožemi, pásy, deskami (izolační materiál ve specifikaci) přišroubovanými šrouby nad krokve, sklonu střechy přes 30 st. do 45 st. tloušťky izolace přes 200 mm</t>
  </si>
  <si>
    <t>-1932842296</t>
  </si>
  <si>
    <t>(384,7-2,35*0,9*4)/Cos(36,5)-(0,8*1,2*40)</t>
  </si>
  <si>
    <t>133</t>
  </si>
  <si>
    <t>28372209-R2</t>
  </si>
  <si>
    <t>-851142674</t>
  </si>
  <si>
    <t>429,644*1,02 'Přepočtené koeficientem množství</t>
  </si>
  <si>
    <t>134</t>
  </si>
  <si>
    <t>713151813</t>
  </si>
  <si>
    <t>Odstranění tepelné izolace běžných stavebních konstrukcí z rohoží, pásů, dílců, desek, bloků střech šikmých nebo nadstřešních částí mezi krokve nebo pod krokve volně položených z vláknitých materiálů, tloušťka izolace přes 100 mm</t>
  </si>
  <si>
    <t>-580542426</t>
  </si>
  <si>
    <t>247,866+414,233</t>
  </si>
  <si>
    <t>135</t>
  </si>
  <si>
    <t>713291222</t>
  </si>
  <si>
    <t>Montáž tepelné izolace chlazených a temperovaných místností - doplňky a konstrukční součásti parotěsné zábrany stěn a sloupů fólií</t>
  </si>
  <si>
    <t>-723558004</t>
  </si>
  <si>
    <t>87,3*1,8"par+dif. u pozednice</t>
  </si>
  <si>
    <t>136</t>
  </si>
  <si>
    <t>28329322</t>
  </si>
  <si>
    <t>fólie kontaktní difuzně propustná pro doplňkovou hydroizolační vrstvu, čtyřvrstvá mikroporézní PP 160g/m2</t>
  </si>
  <si>
    <t>-2056242838</t>
  </si>
  <si>
    <t>87,3*0,9"u pozednice</t>
  </si>
  <si>
    <t>78,57*1,15 'Přepočtené koeficientem množství</t>
  </si>
  <si>
    <t>137</t>
  </si>
  <si>
    <t>28329336</t>
  </si>
  <si>
    <t>fólie PE vyztužená Al vrstvou pro parotěsnou vrstvu 160g/m2</t>
  </si>
  <si>
    <t>-1695627485</t>
  </si>
  <si>
    <t>138</t>
  </si>
  <si>
    <t>998713103</t>
  </si>
  <si>
    <t>Přesun hmot pro izolace tepelné stanovený z hmotnosti přesunovaného materiálu vodorovná dopravní vzdálenost do 50 m v objektech výšky přes 12 m do 24 m</t>
  </si>
  <si>
    <t>-1430680626</t>
  </si>
  <si>
    <t>139</t>
  </si>
  <si>
    <t>998713123</t>
  </si>
  <si>
    <t>Přesun hmot pro izolace tepelné stanovený z hmotnosti přesunovaného materiálu vodorovná dopravní vzdálenost do 50 m ruční (bez užití mechanizace) v objektech výšky přes 12 m do 24 m</t>
  </si>
  <si>
    <t>-1505189103</t>
  </si>
  <si>
    <t>721</t>
  </si>
  <si>
    <t>Zdravotechnika - vnitřní kanalizace</t>
  </si>
  <si>
    <t>140</t>
  </si>
  <si>
    <t>7210000-R1</t>
  </si>
  <si>
    <t>Demontáž sprchového koutu</t>
  </si>
  <si>
    <t>soubor</t>
  </si>
  <si>
    <t>-266928139</t>
  </si>
  <si>
    <t>2 "podkroví</t>
  </si>
  <si>
    <t>141</t>
  </si>
  <si>
    <t>7210000-R2</t>
  </si>
  <si>
    <t xml:space="preserve">D+M Combi WC Classic vč.potřebného materiálu </t>
  </si>
  <si>
    <t>1954514600</t>
  </si>
  <si>
    <t>142</t>
  </si>
  <si>
    <t>7210000-R3</t>
  </si>
  <si>
    <t xml:space="preserve">Podchytávka potrubí HT D 100mm vč.spojovacího materiálu </t>
  </si>
  <si>
    <t>-2029941127</t>
  </si>
  <si>
    <t>143</t>
  </si>
  <si>
    <t>7210000-R4</t>
  </si>
  <si>
    <t>Úprava přívodu vody pro WC vč.zprovoznění</t>
  </si>
  <si>
    <t>1971144696</t>
  </si>
  <si>
    <t>144</t>
  </si>
  <si>
    <t>721171803</t>
  </si>
  <si>
    <t>Demontáž potrubí z novodurových trub odpadních nebo připojovacích do D 75</t>
  </si>
  <si>
    <t>1220752631</t>
  </si>
  <si>
    <t>1,5*10</t>
  </si>
  <si>
    <t>145</t>
  </si>
  <si>
    <t>721174044</t>
  </si>
  <si>
    <t>Potrubí z plastových trub HT Systém (polypropylenové PPs) připojovací DN 70</t>
  </si>
  <si>
    <t>-400547865</t>
  </si>
  <si>
    <t>2*8</t>
  </si>
  <si>
    <t>146</t>
  </si>
  <si>
    <t>721194107</t>
  </si>
  <si>
    <t>Vyměření přípojek na potrubí vyvedení a upevnění odpadních výpustek DN 70</t>
  </si>
  <si>
    <t>654445659</t>
  </si>
  <si>
    <t>147</t>
  </si>
  <si>
    <t>721210823</t>
  </si>
  <si>
    <t>Demontáž kanalizačního příslušenství střešních vtoků DN 125</t>
  </si>
  <si>
    <t>-719537103</t>
  </si>
  <si>
    <t>148</t>
  </si>
  <si>
    <t>7212114-R2</t>
  </si>
  <si>
    <t>Podlahové vpusti terasové (balkonové) Doplňkové příslušenství k terasové vpusti - vyhřívací sada HL 82</t>
  </si>
  <si>
    <t>-1546317878</t>
  </si>
  <si>
    <t>149</t>
  </si>
  <si>
    <t>721223000-R1</t>
  </si>
  <si>
    <t>Montáž terasové vpusti</t>
  </si>
  <si>
    <t>-958138139</t>
  </si>
  <si>
    <t>150</t>
  </si>
  <si>
    <t>721001-R1</t>
  </si>
  <si>
    <t>Atikový odtok HL 68H.0/75, DN 75</t>
  </si>
  <si>
    <t>ks</t>
  </si>
  <si>
    <t>-333538938</t>
  </si>
  <si>
    <t>151</t>
  </si>
  <si>
    <t>721002-R1</t>
  </si>
  <si>
    <t>Izolační souprava pro stěrku HL 83.M</t>
  </si>
  <si>
    <t>-1100355080</t>
  </si>
  <si>
    <t>152</t>
  </si>
  <si>
    <t>721003-R1</t>
  </si>
  <si>
    <t>Izolační souprava s PVC přírubou HL 83.P</t>
  </si>
  <si>
    <t>-2129154097</t>
  </si>
  <si>
    <t>153</t>
  </si>
  <si>
    <t>721004</t>
  </si>
  <si>
    <t>Nástavec s izolační přírubou PP HL 85N</t>
  </si>
  <si>
    <t>15262491</t>
  </si>
  <si>
    <t>154</t>
  </si>
  <si>
    <t>721005</t>
  </si>
  <si>
    <t>Terasový vtok 40/50 + klapka HL 90.2</t>
  </si>
  <si>
    <t>1168229587</t>
  </si>
  <si>
    <t>155</t>
  </si>
  <si>
    <t>721006-R1</t>
  </si>
  <si>
    <t>Odvodňovací kroužek HL 163.1</t>
  </si>
  <si>
    <t>-1383365226</t>
  </si>
  <si>
    <t>156</t>
  </si>
  <si>
    <t>721290111</t>
  </si>
  <si>
    <t>Zkouška těsnosti kanalizace v objektech vodou do DN 125</t>
  </si>
  <si>
    <t>-1411149637</t>
  </si>
  <si>
    <t>157</t>
  </si>
  <si>
    <t>998721103</t>
  </si>
  <si>
    <t>Přesun hmot pro vnitřní kanalizace stanovený z hmotnosti přesunovaného materiálu vodorovná dopravní vzdálenost do 50 m v objektech výšky přes 12 do 24 m</t>
  </si>
  <si>
    <t>748064946</t>
  </si>
  <si>
    <t>158</t>
  </si>
  <si>
    <t>998721123</t>
  </si>
  <si>
    <t>Přesun hmot pro vnitřní kanalizaci stanovený z hmotnosti přesunovaného materiálu vodorovná dopravní vzdálenost do 50 m ruční (bez užití mechanizace) v objektech výšky přes 12 do 24 m</t>
  </si>
  <si>
    <t>2036301704</t>
  </si>
  <si>
    <t>735</t>
  </si>
  <si>
    <t>Ústřední vytápění - otopná tělesa</t>
  </si>
  <si>
    <t>159</t>
  </si>
  <si>
    <t>7351110000-R4</t>
  </si>
  <si>
    <t>Demontáž těles otopných litinových článkových</t>
  </si>
  <si>
    <t>-1556657344</t>
  </si>
  <si>
    <t>33,6</t>
  </si>
  <si>
    <t>16,56</t>
  </si>
  <si>
    <t>160</t>
  </si>
  <si>
    <t>7351170000-R1</t>
  </si>
  <si>
    <t>Odpojení a připojení těles po nátěru</t>
  </si>
  <si>
    <t>1453876872</t>
  </si>
  <si>
    <t>161</t>
  </si>
  <si>
    <t>7351170000-R2</t>
  </si>
  <si>
    <t>Tlaková zkouška otopných těles litinových - vodou</t>
  </si>
  <si>
    <t>1161581588</t>
  </si>
  <si>
    <t>162</t>
  </si>
  <si>
    <t>7351190000-R3</t>
  </si>
  <si>
    <t>Montáž těles otopných litinových článkových</t>
  </si>
  <si>
    <t>1331521659</t>
  </si>
  <si>
    <t>163</t>
  </si>
  <si>
    <t>7351500-R</t>
  </si>
  <si>
    <t xml:space="preserve">Úprava vytápění u zazdívaných lodžií včetně vypouštění a napouštění soustavy, topné žkoušky apod. </t>
  </si>
  <si>
    <t>1955189745</t>
  </si>
  <si>
    <t>164</t>
  </si>
  <si>
    <t>7351910000-R5</t>
  </si>
  <si>
    <t>Oprava - odvzdušnění otopných těles</t>
  </si>
  <si>
    <t>-1714031288</t>
  </si>
  <si>
    <t>165</t>
  </si>
  <si>
    <t>7351910000-R6</t>
  </si>
  <si>
    <t>Napuštění vody do otopného systému</t>
  </si>
  <si>
    <t>1397636825</t>
  </si>
  <si>
    <t>166</t>
  </si>
  <si>
    <t>7354940000-R7</t>
  </si>
  <si>
    <t>Vypuštění vody z otopných těles</t>
  </si>
  <si>
    <t>-336992950</t>
  </si>
  <si>
    <t>167</t>
  </si>
  <si>
    <t>9987350000-R8</t>
  </si>
  <si>
    <t>Přesun hmot pro otopná tělesa, výšky do 24 m</t>
  </si>
  <si>
    <t>945339093</t>
  </si>
  <si>
    <t>168</t>
  </si>
  <si>
    <t>9987350000-R9</t>
  </si>
  <si>
    <t xml:space="preserve">Příplatek zvětšený přesun, otopná tělesa </t>
  </si>
  <si>
    <t>-707933293</t>
  </si>
  <si>
    <t>743</t>
  </si>
  <si>
    <t>Elektromontáže - hrubá montáž</t>
  </si>
  <si>
    <t>169</t>
  </si>
  <si>
    <t>100002-R2</t>
  </si>
  <si>
    <t>Montáž rozvaděčů</t>
  </si>
  <si>
    <t>-1281911595</t>
  </si>
  <si>
    <t>170</t>
  </si>
  <si>
    <t>10003-R1</t>
  </si>
  <si>
    <t>Atesty rozvaděčů</t>
  </si>
  <si>
    <t>-1313138353</t>
  </si>
  <si>
    <t>171</t>
  </si>
  <si>
    <t>210001-R1</t>
  </si>
  <si>
    <t>Montáže vodičů</t>
  </si>
  <si>
    <t>-1387591792</t>
  </si>
  <si>
    <t>172</t>
  </si>
  <si>
    <t>210004-R1</t>
  </si>
  <si>
    <t>Kabel CYKY 5Cx6</t>
  </si>
  <si>
    <t>1055863090</t>
  </si>
  <si>
    <t>173</t>
  </si>
  <si>
    <t>210005</t>
  </si>
  <si>
    <t>Podružné rozvaděče elektro</t>
  </si>
  <si>
    <t>1375388348</t>
  </si>
  <si>
    <t>174</t>
  </si>
  <si>
    <t>6500000-R1</t>
  </si>
  <si>
    <t>Montáž spínače zapuštěného zpětná montáž</t>
  </si>
  <si>
    <t>1741131665</t>
  </si>
  <si>
    <t>175</t>
  </si>
  <si>
    <t>6500000-R2</t>
  </si>
  <si>
    <t xml:space="preserve">Montáž zásuvky zapuštěné </t>
  </si>
  <si>
    <t>-869402274</t>
  </si>
  <si>
    <t>176</t>
  </si>
  <si>
    <t>6500000-R3</t>
  </si>
  <si>
    <t>Demontáž zásuvek a vypínačů</t>
  </si>
  <si>
    <t>-552140544</t>
  </si>
  <si>
    <t>177</t>
  </si>
  <si>
    <t>7430000-1</t>
  </si>
  <si>
    <t xml:space="preserve">Demontáž stávajícího hromosvodu </t>
  </si>
  <si>
    <t>-1092123896</t>
  </si>
  <si>
    <t>178</t>
  </si>
  <si>
    <t>7430000-5</t>
  </si>
  <si>
    <t xml:space="preserve">Provizorní zajištění stávajících poloh elektroinstalace v době výstavby nových podhledů </t>
  </si>
  <si>
    <t>-1912315563</t>
  </si>
  <si>
    <t>179</t>
  </si>
  <si>
    <t>7430000-R1</t>
  </si>
  <si>
    <t xml:space="preserve">D+M hromosvodu + dodávka nového materiálu (systémového ke střešní krytině) včetně revize </t>
  </si>
  <si>
    <t>1532172368</t>
  </si>
  <si>
    <t>180</t>
  </si>
  <si>
    <t>7430000-2</t>
  </si>
  <si>
    <t>Přípojení vyhřívačí sady z terasy do rozvaděče umístěného na chodbě vč. stavebních přípomocí a revize</t>
  </si>
  <si>
    <t>-534355246</t>
  </si>
  <si>
    <t>181</t>
  </si>
  <si>
    <t>7430000-3</t>
  </si>
  <si>
    <t>Demontáž a montáž osvětlení včetně stavebních přípomocí a revize</t>
  </si>
  <si>
    <t>1170585080</t>
  </si>
  <si>
    <t>182</t>
  </si>
  <si>
    <t>7430000-4</t>
  </si>
  <si>
    <t>Dodávka a montáž vyhřívání žlabů včetně regulace, snímače a přípojení včetně stavební přípomoce a revize - severní fasáda</t>
  </si>
  <si>
    <t>-2055331495</t>
  </si>
  <si>
    <t>762</t>
  </si>
  <si>
    <t>Konstrukce tesařské</t>
  </si>
  <si>
    <t>183</t>
  </si>
  <si>
    <t>762083121</t>
  </si>
  <si>
    <t>Práce společné pro tesařské konstrukce impregnace řeziva máčením proti dřevokaznému hmyzu, houbám a plísním, třída ohrožení 1 a 2 (dřevo v interiéru)</t>
  </si>
  <si>
    <t>260136067</t>
  </si>
  <si>
    <t>0,111+7,534+19,596+0,33+0,072+1,11</t>
  </si>
  <si>
    <t>184</t>
  </si>
  <si>
    <t>7620851-R</t>
  </si>
  <si>
    <t>Ostatní kotevní železa, táhla, patky, svorníky atd</t>
  </si>
  <si>
    <t>-787911049</t>
  </si>
  <si>
    <t>185</t>
  </si>
  <si>
    <t>762332141</t>
  </si>
  <si>
    <t>Montáž vázaných konstrukcí krovů střech pultových, sedlových, valbových, stanových čtvercového nebo obdélníkového půdorysu, z řeziva hraněného s použitím ocelových spojek (spojky ve specifikaci), průřezové plochy do 120 cm2</t>
  </si>
  <si>
    <t>1888893379</t>
  </si>
  <si>
    <t>0,9*4"sloupky krovu</t>
  </si>
  <si>
    <t>0,85*4"výměna pro výlez</t>
  </si>
  <si>
    <t>186</t>
  </si>
  <si>
    <t>60512125</t>
  </si>
  <si>
    <t>hranol stavební řezivo průřezu do 120cm2 do dl 6m</t>
  </si>
  <si>
    <t>-1090611916</t>
  </si>
  <si>
    <t>3,6*0,18*0,1"sloupky krovu</t>
  </si>
  <si>
    <t>3,4*0,1*0,12"pro výměnu</t>
  </si>
  <si>
    <t>0,106*1,05 'Přepočtené koeficientem množství</t>
  </si>
  <si>
    <t>187</t>
  </si>
  <si>
    <t>762332142</t>
  </si>
  <si>
    <t>Montáž vázaných konstrukcí krovů střech pultových, sedlových, valbových, stanových čtvercového nebo obdélníkového půdorysu, z řeziva hraněného s použitím ocelových spojek (spojky ve specifikaci), průřezové plochy přes 120 do 224 cm2</t>
  </si>
  <si>
    <t>2129464351</t>
  </si>
  <si>
    <t>160*0,65"detail u okapu trámky</t>
  </si>
  <si>
    <t>(4,0*(24+8))/Cos(36,5)</t>
  </si>
  <si>
    <t>(1,6*4)/Cos(36,5)</t>
  </si>
  <si>
    <t xml:space="preserve">Mezisoučet - doplnění krokví </t>
  </si>
  <si>
    <t>(5,1+6,7+6,7+5,1+4*2)"pozednice</t>
  </si>
  <si>
    <t>Mezisoučet - pozednice</t>
  </si>
  <si>
    <t>188</t>
  </si>
  <si>
    <t>-267809230</t>
  </si>
  <si>
    <t>104*0,18*0,18"trámky u okapu</t>
  </si>
  <si>
    <t>167,194*0,18*0,1"krokve</t>
  </si>
  <si>
    <t>(5,1+6,7+6,7+5,1+4*2)*0,18*0,14"pozednice</t>
  </si>
  <si>
    <t>7,175*1,05 'Přepočtené koeficientem množství</t>
  </si>
  <si>
    <t>189</t>
  </si>
  <si>
    <t>590510-r1</t>
  </si>
  <si>
    <t>kotva pro uchycení okapového trámku</t>
  </si>
  <si>
    <t>1772960347</t>
  </si>
  <si>
    <t>160*2</t>
  </si>
  <si>
    <t>190</t>
  </si>
  <si>
    <t>762341013</t>
  </si>
  <si>
    <t>Bednění a laťování bednění střech rovných sklonu do 60 st. s vyřezáním otvorů z dřevoštěpkových desek OSB šroubovaných na krokve na sraz, tloušťky desky 15 mm</t>
  </si>
  <si>
    <t>-982976239</t>
  </si>
  <si>
    <t>2,6*0,3*4"nadpraží balk.</t>
  </si>
  <si>
    <t>(1,45*0,2*2)*4 "strany otvoru balk.</t>
  </si>
  <si>
    <t>(1,2+1,2+2,4)*0,2*8 "podklad pro oplechování u střešních oken</t>
  </si>
  <si>
    <t>(1,2+1,2+2,7)*0,2*12 "podklad pro oplechování u střešních oken</t>
  </si>
  <si>
    <t>(21,35*2+17,85*2+2,45*2+2*2)*0,25"u pozednice</t>
  </si>
  <si>
    <t>191</t>
  </si>
  <si>
    <t>762341046</t>
  </si>
  <si>
    <t>Bednění a laťování bednění střech rovných sklonu do 60 st. s vyřezáním otvorů z dřevoštěpkových desek OSB šroubovaných na rošt na pero a drážku, tloušťky desky 22 mm</t>
  </si>
  <si>
    <t>374357092</t>
  </si>
  <si>
    <t>(17,85*2+21,35*2)*0,55"detail u okapu</t>
  </si>
  <si>
    <t>0,5*0,25*90"podklad pro sněhové zachytávače</t>
  </si>
  <si>
    <t>192</t>
  </si>
  <si>
    <t>762341210</t>
  </si>
  <si>
    <t>Bednění a laťování montáž bednění střech rovných a šikmých sklonu do 60 st. s vyřezáním otvorů z prken hrubých na sraz tl. do 32 mm</t>
  </si>
  <si>
    <t>-1873068620</t>
  </si>
  <si>
    <t>(416,1+4,62*2-2,35*0,9*4)/Cos(36,5)-0,8*1,2*40"střecha</t>
  </si>
  <si>
    <t>(105,7*2+37+12,1)/Cos(12)"střecha</t>
  </si>
  <si>
    <t>193</t>
  </si>
  <si>
    <t>60515111</t>
  </si>
  <si>
    <t>řezivo jehličnaté boční prkno 20-30mm</t>
  </si>
  <si>
    <t>978056035</t>
  </si>
  <si>
    <t>746,52*0,025</t>
  </si>
  <si>
    <t>18,663*1,05 'Přepočtené koeficientem množství</t>
  </si>
  <si>
    <t>194</t>
  </si>
  <si>
    <t>762341811</t>
  </si>
  <si>
    <t>Demontáž bednění a laťování bednění střech rovných, obloukových, sklonu do 60 st. se všemi nadstřešními konstrukcemi z prken hrubých, hoblovaných tl. do 32 mm</t>
  </si>
  <si>
    <t>-590973263</t>
  </si>
  <si>
    <t>195</t>
  </si>
  <si>
    <t>762342441</t>
  </si>
  <si>
    <t>Bednění a laťování montáž lišt trojúhelníkových nebo kontralatí</t>
  </si>
  <si>
    <t>1994715834</t>
  </si>
  <si>
    <t>2*(1,2*2+1,9+5,7*2)*2"atika</t>
  </si>
  <si>
    <t>196</t>
  </si>
  <si>
    <t>60514114</t>
  </si>
  <si>
    <t>řezivo jehličnaté lať impregnovaná dl 4 m</t>
  </si>
  <si>
    <t>-376137834</t>
  </si>
  <si>
    <t>62,800*0,1*0,05"atika</t>
  </si>
  <si>
    <t>0,314*1,05 'Přepočtené koeficientem množství</t>
  </si>
  <si>
    <t>197</t>
  </si>
  <si>
    <t>762342811</t>
  </si>
  <si>
    <t>Demontáž bednění a laťování laťování střech sklonu do 60 st. se všemi nadstřešními konstrukcemi, z latí průřezové plochy do 25 cm2 při osové vzdálenosti do 0,22 m</t>
  </si>
  <si>
    <t>795344907</t>
  </si>
  <si>
    <t>(358,4-(2,35*1*2))/Cos(36,5)-(0,78*1,18*28)</t>
  </si>
  <si>
    <t>198</t>
  </si>
  <si>
    <t>762342813</t>
  </si>
  <si>
    <t>Demontáž bednění a laťování laťování střech sklonu do 60 st. se všemi nadstřešními konstrukcemi, z latí průřezové plochy do 25 cm2 při osové vzdálenosti přes 0,50 m</t>
  </si>
  <si>
    <t>927752814</t>
  </si>
  <si>
    <t>199</t>
  </si>
  <si>
    <t>762395000</t>
  </si>
  <si>
    <t>Spojovací prostředky krovů, bednění a laťování, nadstřešních konstrukcí svory, prkna, hřebíky, pásová ocel, vruty</t>
  </si>
  <si>
    <t>-1853255667</t>
  </si>
  <si>
    <t>0,111+7,534+24,945*0,015+58,82*0,022+19,596+0,33</t>
  </si>
  <si>
    <t>200</t>
  </si>
  <si>
    <t>762430812</t>
  </si>
  <si>
    <t>Demontáž obložení stěn z cementotřískových desek šroubovaných na sraz, tloušťka desky do 16 mm</t>
  </si>
  <si>
    <t>-1777123312</t>
  </si>
  <si>
    <t>201</t>
  </si>
  <si>
    <t>762713210</t>
  </si>
  <si>
    <t>Montáž prostorových vázaných konstrukcí z řeziva hraněného nebo polohraněného s použitím ocelových spojek (spojky ve specifikaci), průřezové plochy do 120 cm2</t>
  </si>
  <si>
    <t>765589281</t>
  </si>
  <si>
    <t>3,6*4"nadpraží balk</t>
  </si>
  <si>
    <t>202</t>
  </si>
  <si>
    <t>651991869</t>
  </si>
  <si>
    <t>14,4*0,06*0,08</t>
  </si>
  <si>
    <t>0,069*1,05 'Přepočtené koeficientem množství</t>
  </si>
  <si>
    <t>203</t>
  </si>
  <si>
    <t>762713220</t>
  </si>
  <si>
    <t>Montáž prostorových vázaných konstrukcí z řeziva hraněného nebo polohraněného s použitím ocelových spojek (spojky ve specifikaci), průřezové plochy přes 120 do 224 cm2</t>
  </si>
  <si>
    <t>1111018564</t>
  </si>
  <si>
    <t>3,6*4"detail zábradlí - pozednice</t>
  </si>
  <si>
    <t>(1,5*8+0,8*8+6,9*2)/Cos(36,5)"závětrná lišta</t>
  </si>
  <si>
    <t>204</t>
  </si>
  <si>
    <t>1157527709</t>
  </si>
  <si>
    <t>14,400*0,1*0,2"detail zábradlí pozednice</t>
  </si>
  <si>
    <t>40,057*0,08*0,24"závětrná lišta</t>
  </si>
  <si>
    <t>1,057*1,05 'Přepočtené koeficientem množství</t>
  </si>
  <si>
    <t>205</t>
  </si>
  <si>
    <t>762795000</t>
  </si>
  <si>
    <t>Spojovací prostředky prostorových vázaných konstrukcí hřebíky, svory, fixační prkna</t>
  </si>
  <si>
    <t>1878152477</t>
  </si>
  <si>
    <t>0,072+1,239</t>
  </si>
  <si>
    <t>206</t>
  </si>
  <si>
    <t>762920-R1</t>
  </si>
  <si>
    <t>Příložky (kotvy) doplňovaných krokví včetně výroby, návrhu a materiálu</t>
  </si>
  <si>
    <t>-1023535492</t>
  </si>
  <si>
    <t>8+28</t>
  </si>
  <si>
    <t>207</t>
  </si>
  <si>
    <t>762920-R2</t>
  </si>
  <si>
    <t>Příložky (kotvy) doplňované pozednice včetně výroby, návrhu a materiálu</t>
  </si>
  <si>
    <t>771428461</t>
  </si>
  <si>
    <t>208</t>
  </si>
  <si>
    <t>998762103</t>
  </si>
  <si>
    <t>Přesun hmot pro konstrukce tesařské stanovený z hmotnosti přesunovaného materiálu vodorovná dopravní vzdálenost do 50 m v objektech výšky přes 12 do 24 m</t>
  </si>
  <si>
    <t>1167592165</t>
  </si>
  <si>
    <t>763</t>
  </si>
  <si>
    <t>Konstrukce suché výstavby</t>
  </si>
  <si>
    <t>209</t>
  </si>
  <si>
    <t>763121441</t>
  </si>
  <si>
    <t>Stěna předsazená ze sádrokartonových desek s nosnou konstrukcí z ocelových profilů CW, UW jednoduše opláštěná deskou protipožární DF tl. 15 mm, TI tl. 40 mm 50 kg/m2, EI 30 stěna tl. 65 mm, profil 50</t>
  </si>
  <si>
    <t>-95804818</t>
  </si>
  <si>
    <t>(3,45+3,45+3,25+3,45+3,45+3,35+3,35+3,45+3,35+3,45+3,25+3,45+3,45)*1,2</t>
  </si>
  <si>
    <t>(3,45+6,85+3,45+3,35+10,45+3,35+3,45+6,85+3,45)*1,2</t>
  </si>
  <si>
    <t>Mezisoučet - patro</t>
  </si>
  <si>
    <t>15,8*2*0,95</t>
  </si>
  <si>
    <t>Mezisoučet - půda</t>
  </si>
  <si>
    <t>210</t>
  </si>
  <si>
    <t>763121714</t>
  </si>
  <si>
    <t>Stěna předsazená ze sádrokartonových desek ostatní konstrukce a práce na předsazených stěnách ze sádrokartonových desek základní penetrační nátěr</t>
  </si>
  <si>
    <t>1244937341</t>
  </si>
  <si>
    <t>211</t>
  </si>
  <si>
    <t>763121715</t>
  </si>
  <si>
    <t>Stěna předsazená ze sádrokartonových desek ostatní konstrukce a práce na předsazených stěnách ze sádrokartonových desek úprava styku stěny a podhledu separační páskou se silikonem</t>
  </si>
  <si>
    <t>1098554324</t>
  </si>
  <si>
    <t>((3,45*2+3,25+3,45*2+3,35+3,25+3,45+3,35+3,45+3,25+3,45*2)+(6,85+3,45+10,45+3,45+6,85))</t>
  </si>
  <si>
    <t>212</t>
  </si>
  <si>
    <t>763121811</t>
  </si>
  <si>
    <t>Demontáž předsazených nebo šachtových stěn ze sádrokartonových desek s nosnou konstrukcí z ocelových profilů jednoduchých, opláštění jednoduché</t>
  </si>
  <si>
    <t>-2034645116</t>
  </si>
  <si>
    <t>213</t>
  </si>
  <si>
    <t>763131432</t>
  </si>
  <si>
    <t>Podhled ze sádrokartonových desek dvouvrstvá zavěšená spodní konstrukce z ocelových profilů CD, UD jednoduše opláštěná deskou protipožární DF, tl. 15 mm, bez TI</t>
  </si>
  <si>
    <t>1160079545</t>
  </si>
  <si>
    <t>318,5"výměna sdk za nový tl. 15 mm</t>
  </si>
  <si>
    <t>214</t>
  </si>
  <si>
    <t>763131714</t>
  </si>
  <si>
    <t>Podhled ze sádrokartonových desek ostatní práce a konstrukce na podhledech ze sádrokartonových desek základní penetrační nátěr</t>
  </si>
  <si>
    <t>1378768066</t>
  </si>
  <si>
    <t>318,5+384,221</t>
  </si>
  <si>
    <t>215</t>
  </si>
  <si>
    <t>763131751</t>
  </si>
  <si>
    <t>Podhled ze sádrokartonových desek ostatní práce a konstrukce na podhledech ze sádrokartonových desek montáž parotěsné zábrany</t>
  </si>
  <si>
    <t>-235451087</t>
  </si>
  <si>
    <t>2,6*4*0,5"nadpraží balk</t>
  </si>
  <si>
    <t>2,6*4*1"nadpraží balk</t>
  </si>
  <si>
    <t>(106,4+77,7)/Cos(36,5)+(4*2)*15,2</t>
  </si>
  <si>
    <t>-(0,8*1,2*40)+(0,8*2+1,2*2)*40*0,45</t>
  </si>
  <si>
    <t>Mezisoučet - šikmý podhled</t>
  </si>
  <si>
    <t>318,5</t>
  </si>
  <si>
    <t>Mezisoučet - rovný podhled</t>
  </si>
  <si>
    <t>216</t>
  </si>
  <si>
    <t>-902540296</t>
  </si>
  <si>
    <t>707,921*1,15 'Přepočtené koeficientem množství</t>
  </si>
  <si>
    <t>217</t>
  </si>
  <si>
    <t>391020856</t>
  </si>
  <si>
    <t>10,4*1,15 'Přepočtené koeficientem množství</t>
  </si>
  <si>
    <t>218</t>
  </si>
  <si>
    <t>763131821</t>
  </si>
  <si>
    <t>Demontáž podhledu nebo samostatného požárního předělu ze sádrokartonových desek s nosnou konstrukcí dvouvrstvou z ocelových profilů, opláštění jednoduché</t>
  </si>
  <si>
    <t>1167675430</t>
  </si>
  <si>
    <t>219</t>
  </si>
  <si>
    <t>76316172-R</t>
  </si>
  <si>
    <t>Podkroví ze sádrokartonových desek dvouvrstvá spodní konstrukce z ocelových profilů CD, UD jednoduše opláštěná deskou protipožární DF, tl. 15 mm, bez TI</t>
  </si>
  <si>
    <t>-1821632334</t>
  </si>
  <si>
    <t>220</t>
  </si>
  <si>
    <t>763161821</t>
  </si>
  <si>
    <t>Demontáž podkroví ze sádrokartonových desek s nosnou konstrukcí dvouvrstvou z ocelových profilů, opláštění jednoduché</t>
  </si>
  <si>
    <t>447660199</t>
  </si>
  <si>
    <t>(78,2+48,1)/Cos(36,5)-(0,78*1,18)*28+(0,78*2+1,18*2)*28*0,2+(4,6*2)*15,8"šikmá část</t>
  </si>
  <si>
    <t xml:space="preserve">(46*2)*0,3"stěna </t>
  </si>
  <si>
    <t>221</t>
  </si>
  <si>
    <t>763182411</t>
  </si>
  <si>
    <t>Výplně otvorů konstrukcí ze sádrokartonových desek opláštění obvodu střešního okna z desek a UA profilů hloubky do 0,5 m</t>
  </si>
  <si>
    <t>724944513</t>
  </si>
  <si>
    <t>40*(0,8*2+1,2*2)</t>
  </si>
  <si>
    <t>222</t>
  </si>
  <si>
    <t>998763303</t>
  </si>
  <si>
    <t>Přesun hmot pro konstrukce montované z desek sádrokartonových, sádrovláknitých, cementovláknitých nebo cementových stanovený z hmotnosti přesunovaného materiálu vodorovná dopravní vzdálenost do 50 m v objektech výšky přes 12 do 24 m</t>
  </si>
  <si>
    <t>-1014056008</t>
  </si>
  <si>
    <t>223</t>
  </si>
  <si>
    <t>998763333</t>
  </si>
  <si>
    <t>Přesun hmot pro konstrukce montované z desek sádrokartonových, sádrovláknitých, cementovláknitých nebo cementových stanovený z hmotnosti přesunovaného materiálu vodorovná dopravní vzdálenost do 50 m ruční (bez užití mechanizace) v objektech výšky přes 12 do 24 m</t>
  </si>
  <si>
    <t>610704342</t>
  </si>
  <si>
    <t>764</t>
  </si>
  <si>
    <t>Konstrukce klempířské</t>
  </si>
  <si>
    <t>224</t>
  </si>
  <si>
    <t>764001801</t>
  </si>
  <si>
    <t>Demontáž klempířských konstrukcí podkladního plechu do suti</t>
  </si>
  <si>
    <t>102188357</t>
  </si>
  <si>
    <t>64,7+29,6</t>
  </si>
  <si>
    <t>225</t>
  </si>
  <si>
    <t>764001821</t>
  </si>
  <si>
    <t>Demontáž klempířských konstrukcí krytiny ze svitků nebo tabulí do suti</t>
  </si>
  <si>
    <t>1872111051</t>
  </si>
  <si>
    <t>226</t>
  </si>
  <si>
    <t>764001851</t>
  </si>
  <si>
    <t>Demontáž klempířských konstrukcí oplechování hřebene s větrací mřížkou nebo podkladním plechem do suti</t>
  </si>
  <si>
    <t>63610845</t>
  </si>
  <si>
    <t>15,4*2+3,3+3</t>
  </si>
  <si>
    <t>227</t>
  </si>
  <si>
    <t>764001891</t>
  </si>
  <si>
    <t>Demontáž klempířských konstrukcí oplechování úžlabí do suti</t>
  </si>
  <si>
    <t>617316851</t>
  </si>
  <si>
    <t>(5,55*2+2,4*2)/Cos(36,5)</t>
  </si>
  <si>
    <t>228</t>
  </si>
  <si>
    <t>764002801</t>
  </si>
  <si>
    <t>Demontáž klempířských konstrukcí závětrné lišty do suti</t>
  </si>
  <si>
    <t>437363392</t>
  </si>
  <si>
    <t>(0,7*4+2,5*2+1,5*2+1*6+1*16+4,8*2)/Cos(36,5)</t>
  </si>
  <si>
    <t>(4,6*2)/Cos(12)</t>
  </si>
  <si>
    <t>229</t>
  </si>
  <si>
    <t>764002812</t>
  </si>
  <si>
    <t>Demontáž klempířských konstrukcí okapového plechu do suti, v krytině skládané</t>
  </si>
  <si>
    <t>-2045254270</t>
  </si>
  <si>
    <t>230</t>
  </si>
  <si>
    <t>764002821</t>
  </si>
  <si>
    <t>Demontáž klempířských konstrukcí střešního výlezu do suti</t>
  </si>
  <si>
    <t>1521871422</t>
  </si>
  <si>
    <t>28+1</t>
  </si>
  <si>
    <t>231</t>
  </si>
  <si>
    <t>764002841</t>
  </si>
  <si>
    <t>Demontáž klempířských konstrukcí oplechování horních ploch zdí a nadezdívek do suti</t>
  </si>
  <si>
    <t>-348088414</t>
  </si>
  <si>
    <t>(13,2*2)/Cos(36,5)</t>
  </si>
  <si>
    <t>(5,1*2+2,35*2+14,2)/Cos(36,5)</t>
  </si>
  <si>
    <t>232</t>
  </si>
  <si>
    <t>764002851</t>
  </si>
  <si>
    <t>Demontáž klempířských konstrukcí oplechování parapetů do suti</t>
  </si>
  <si>
    <t>2098555310</t>
  </si>
  <si>
    <t>2,4*4</t>
  </si>
  <si>
    <t>3,35+3,25+2,75*2+3,4*2"bourané balk</t>
  </si>
  <si>
    <t>2,6*4"opravované balk</t>
  </si>
  <si>
    <t>233</t>
  </si>
  <si>
    <t>764002871</t>
  </si>
  <si>
    <t>Demontáž klempířských konstrukcí lemování zdí do suti</t>
  </si>
  <si>
    <t>-11227970</t>
  </si>
  <si>
    <t>(3,35*4+2*2+2,95*2)/Cos(36,5)</t>
  </si>
  <si>
    <t>(6,5*4)/Cos(12)</t>
  </si>
  <si>
    <t>6*2+3,9*2</t>
  </si>
  <si>
    <t>234</t>
  </si>
  <si>
    <t>764003801</t>
  </si>
  <si>
    <t>Demontáž klempířských konstrukcí lemování trub, konzol, držáků, ventilačních nástavců a ostatních kusových prvků do suti</t>
  </si>
  <si>
    <t>-814549520</t>
  </si>
  <si>
    <t>9*2</t>
  </si>
  <si>
    <t>235</t>
  </si>
  <si>
    <t>764004801</t>
  </si>
  <si>
    <t>Demontáž klempířských konstrukcí žlabu podokapního do suti</t>
  </si>
  <si>
    <t>1008364100</t>
  </si>
  <si>
    <t>2,85*2+1,9*2+14,55*2+1,15*2+6,4*2+3,2*2+1,2*2+1,1*2</t>
  </si>
  <si>
    <t>236</t>
  </si>
  <si>
    <t>764004821</t>
  </si>
  <si>
    <t>Demontáž klempířských konstrukcí žlabu nástřešního do suti</t>
  </si>
  <si>
    <t>1559561861</t>
  </si>
  <si>
    <t>2,85*8+3,4*2</t>
  </si>
  <si>
    <t>237</t>
  </si>
  <si>
    <t>764004861</t>
  </si>
  <si>
    <t>Demontáž klempířských konstrukcí svodu do suti</t>
  </si>
  <si>
    <t>-1815713062</t>
  </si>
  <si>
    <t>3*2+1,5*4</t>
  </si>
  <si>
    <t>238</t>
  </si>
  <si>
    <t>764011611</t>
  </si>
  <si>
    <t>Podkladní plech z pozinkovaného plechu s povrchovou úpravou rš 150 mm</t>
  </si>
  <si>
    <t>-1754354155</t>
  </si>
  <si>
    <t>(1,5*8+0,8*8+6,9*2)/Cos(36,5)"podklad pod závětrnou lištu</t>
  </si>
  <si>
    <t>239</t>
  </si>
  <si>
    <t>764021401</t>
  </si>
  <si>
    <t>Podkladní plech z eloxovaného Al plechu rš 150 mm - podkladní pásky atiky</t>
  </si>
  <si>
    <t>-2041812179</t>
  </si>
  <si>
    <t>212*0,75"podkladní pás atik plechu</t>
  </si>
  <si>
    <t>240</t>
  </si>
  <si>
    <t>764021404-R</t>
  </si>
  <si>
    <t>Podkladní plech z hliníkového eloxovaného plechu rš 330 mm</t>
  </si>
  <si>
    <t>123620361</t>
  </si>
  <si>
    <t xml:space="preserve">(17,85*2+21,35*2+2,35*4)"detail u žlabu </t>
  </si>
  <si>
    <t>241</t>
  </si>
  <si>
    <t>764021407</t>
  </si>
  <si>
    <t>Podkladní plech z eloxovaného Al plechu rš 670 mm - podkladní plech olech par. balk.</t>
  </si>
  <si>
    <t>-374215241</t>
  </si>
  <si>
    <t>9,8"pod parapet terasy</t>
  </si>
  <si>
    <t>242</t>
  </si>
  <si>
    <t>764222407</t>
  </si>
  <si>
    <t>Oplechování štítu závětrnou lištou z eloxovaného Al plechu rš 670 mm</t>
  </si>
  <si>
    <t>-2068085956</t>
  </si>
  <si>
    <t>(1,5*8+0,8*8+6,9*2)/Cos(36,5)</t>
  </si>
  <si>
    <t>243</t>
  </si>
  <si>
    <t>764222432</t>
  </si>
  <si>
    <t>Oplechování rovné okapové hrany z eloxovaného Al plechu rš 200 mm</t>
  </si>
  <si>
    <t>-1410382364</t>
  </si>
  <si>
    <t>21,33*2+17,85*2+2,35*4</t>
  </si>
  <si>
    <t>244</t>
  </si>
  <si>
    <t>764222437</t>
  </si>
  <si>
    <t>Oplechování rovné okapové hrany z eloxovaného Al plechu rš 670 mm</t>
  </si>
  <si>
    <t>-676474662</t>
  </si>
  <si>
    <t>245</t>
  </si>
  <si>
    <t>764223000-R</t>
  </si>
  <si>
    <t>Dodávka a montáž sněhového systémového zachytávače - severní fasáda (v celé délce)</t>
  </si>
  <si>
    <t>-743054862</t>
  </si>
  <si>
    <t>246</t>
  </si>
  <si>
    <t>764223400-R</t>
  </si>
  <si>
    <t>Atypický střešní výlez 850 x 1100 mm včetně nosné konstrukce, bednění, tepelné a hydro izolace a oplechování - dle detailu D9</t>
  </si>
  <si>
    <t>-1775961350</t>
  </si>
  <si>
    <t>247</t>
  </si>
  <si>
    <t>764224408</t>
  </si>
  <si>
    <t>Oplechování horních ploch a nadezdívek (atik) bez rohů z eloxovaného Al plechu mechanicky kotvené rš 750 mm</t>
  </si>
  <si>
    <t>1337961778</t>
  </si>
  <si>
    <t>18*2+11,5+5,5</t>
  </si>
  <si>
    <t>248</t>
  </si>
  <si>
    <t>764225446</t>
  </si>
  <si>
    <t>Příplatek za zvýšenou pracnost při oplechování rohů nadezdívek (atik) z eloxovaného Al plechu rš přes 400 mm</t>
  </si>
  <si>
    <t>-1293317861</t>
  </si>
  <si>
    <t>8*2+4+4</t>
  </si>
  <si>
    <t>249</t>
  </si>
  <si>
    <t>764226407</t>
  </si>
  <si>
    <t>Oplechování parapetů rovných mechanicky kotvené z eloxovaného Al plechu rš 670 mm</t>
  </si>
  <si>
    <t>-555993047</t>
  </si>
  <si>
    <t>2,45*4"zábradlí balk</t>
  </si>
  <si>
    <t>250</t>
  </si>
  <si>
    <t>764226442</t>
  </si>
  <si>
    <t>Oplechování parapetů rovných celoplošně lepené z eloxovaného Al plechu rš 200 mm</t>
  </si>
  <si>
    <t>-1034283748</t>
  </si>
  <si>
    <t>0,9*4"detail prahu</t>
  </si>
  <si>
    <t>1,6*4"k oknu balk stěny</t>
  </si>
  <si>
    <t>251</t>
  </si>
  <si>
    <t>764228404</t>
  </si>
  <si>
    <t>Oplechování římsy rovné mechanicky kotvené z eloxovaného Al plechu rš 330 mm</t>
  </si>
  <si>
    <t>-555385575</t>
  </si>
  <si>
    <t>7*4</t>
  </si>
  <si>
    <t>252</t>
  </si>
  <si>
    <t>764228445</t>
  </si>
  <si>
    <t>Oplechování říms a ozdobných prvků z hliníkového plechu rovných, bez rohů Příplatek k cenám za zvýšenou pracnost při provedení rohu nebo koutu rovné římsy do rš 400 mm</t>
  </si>
  <si>
    <t>404204436</t>
  </si>
  <si>
    <t>253</t>
  </si>
  <si>
    <t>764322405</t>
  </si>
  <si>
    <t>Spodní lemování rovných zdí střech s krytinou prejzovou nebo vlnitou z eloxovaného Al plechu rš 400 mm</t>
  </si>
  <si>
    <t>-650784299</t>
  </si>
  <si>
    <t>(2*2+3*2)/Cos(36,5)</t>
  </si>
  <si>
    <t>254</t>
  </si>
  <si>
    <t>764325403</t>
  </si>
  <si>
    <t>Lemování trub, konzol nebo držáků z eloxovaného Al plechu střech s krytinou prejzovou, vlnitou D přes 100 do 150 mm</t>
  </si>
  <si>
    <t>407306472</t>
  </si>
  <si>
    <t>255</t>
  </si>
  <si>
    <t>764325423</t>
  </si>
  <si>
    <t>Lemování trub, konzol nebo držáků z eloxovaného Al plechu střech s krytinou skládanou D přes 100 do 150 mm</t>
  </si>
  <si>
    <t>-181697618</t>
  </si>
  <si>
    <t>256</t>
  </si>
  <si>
    <t>764325425</t>
  </si>
  <si>
    <t>Lemování trub, konzol nebo držáků z eloxovaného Al plechu střech s krytinou skládanou D přes 200 do 300 mm</t>
  </si>
  <si>
    <t>-929254142</t>
  </si>
  <si>
    <t>257</t>
  </si>
  <si>
    <t>76432540-R1</t>
  </si>
  <si>
    <t>Hlavice vzduchotechniky z eloxovaného Al plechu</t>
  </si>
  <si>
    <t>1182302858</t>
  </si>
  <si>
    <t>258</t>
  </si>
  <si>
    <t>76432540-R2</t>
  </si>
  <si>
    <t>Ventilační hlavice kanalizace z eloxovaného Al plechu</t>
  </si>
  <si>
    <t>752821971</t>
  </si>
  <si>
    <t>259</t>
  </si>
  <si>
    <t>764521403</t>
  </si>
  <si>
    <t>Žlab podokapní půlkruhový z eloxovaného Al plechu rš 250 mm</t>
  </si>
  <si>
    <t>-1176867997</t>
  </si>
  <si>
    <t>3*2+2*2</t>
  </si>
  <si>
    <t>260</t>
  </si>
  <si>
    <t>764521443</t>
  </si>
  <si>
    <t>Kotlík oválný (trychtýřový) pro podokapní žlaby z eloxovaného Al plechu 250/80 mm</t>
  </si>
  <si>
    <t>217856582</t>
  </si>
  <si>
    <t>261</t>
  </si>
  <si>
    <t>764523406</t>
  </si>
  <si>
    <t>Žlaby nadokapní (nástřešní ) oblého tvaru včetně háků, čel a hrdel z eloxovaného Al plechu rš 500 mm</t>
  </si>
  <si>
    <t>-1751700821</t>
  </si>
  <si>
    <t>3,2*4</t>
  </si>
  <si>
    <t>262</t>
  </si>
  <si>
    <t>764523407</t>
  </si>
  <si>
    <t>Žlaby nadokapní (nástřešní ) oblého tvaru včetně háků, čel a hrdel z eloxovaného Al plechu rš 670 mm</t>
  </si>
  <si>
    <t>63806679</t>
  </si>
  <si>
    <t>21,35*2+17,85*2</t>
  </si>
  <si>
    <t>263</t>
  </si>
  <si>
    <t>764523426</t>
  </si>
  <si>
    <t>Příplatek k cenám nadokapního žlabu za provedení rohu nebo koutu  z eloxovaného Al plechu rš 500 mm</t>
  </si>
  <si>
    <t>-2026930080</t>
  </si>
  <si>
    <t>264</t>
  </si>
  <si>
    <t>764528421</t>
  </si>
  <si>
    <t>Svody kruhové včetně objímek, kolen, odskoků z eloxovaného Al plechu průměru 80 mm</t>
  </si>
  <si>
    <t>1152929151</t>
  </si>
  <si>
    <t>2*4+1,5*4+3*2</t>
  </si>
  <si>
    <t>265</t>
  </si>
  <si>
    <t>764528423</t>
  </si>
  <si>
    <t>Svody kruhové včetně objímek, kolen, odskoků z eloxovaného Al plechu průměru 120 mm</t>
  </si>
  <si>
    <t>904448569</t>
  </si>
  <si>
    <t>266</t>
  </si>
  <si>
    <t>998764103</t>
  </si>
  <si>
    <t>Přesun hmot pro konstrukce klempířské stanovený z hmotnosti přesunovaného materiálu vodorovná dopravní vzdálenost do 50 m v objektech výšky přes 12 do 24 m</t>
  </si>
  <si>
    <t>718761535</t>
  </si>
  <si>
    <t>267</t>
  </si>
  <si>
    <t>998764123</t>
  </si>
  <si>
    <t>Přesun hmot pro konstrukce klempířské stanovený z hmotnosti přesunovaného materiálu vodorovná dopravní vzdálenost do 50 m ruční (bez užtití mechanizace) v objektech výšky přes 12 do 24 m</t>
  </si>
  <si>
    <t>2111179131</t>
  </si>
  <si>
    <t>765</t>
  </si>
  <si>
    <t>Krytina skládaná</t>
  </si>
  <si>
    <t>268</t>
  </si>
  <si>
    <t>765121201</t>
  </si>
  <si>
    <t>Montáž krytiny betonové okapové hrany s okapním větrací pásem</t>
  </si>
  <si>
    <t>1348586704</t>
  </si>
  <si>
    <t>(21,35*2+17,7*2) "ochrana proti ptákům</t>
  </si>
  <si>
    <t>269</t>
  </si>
  <si>
    <t>59660022</t>
  </si>
  <si>
    <t>pás plastový okapní ochranný a větrací šířky 100mm</t>
  </si>
  <si>
    <t>-1641008776</t>
  </si>
  <si>
    <t>78,1*1,03 'Přepočtené koeficientem množství</t>
  </si>
  <si>
    <t>270</t>
  </si>
  <si>
    <t>765131801</t>
  </si>
  <si>
    <t>Demontáž vláknocementové krytiny skládané sklonu do 30 st. do suti</t>
  </si>
  <si>
    <t>1807520097</t>
  </si>
  <si>
    <t>271</t>
  </si>
  <si>
    <t>765131821</t>
  </si>
  <si>
    <t>Demontáž vláknocementové krytiny skládané sklonu do 30 st. hřebene nebo nároží z hřebenáčů do suti</t>
  </si>
  <si>
    <t>-1859304367</t>
  </si>
  <si>
    <t>272</t>
  </si>
  <si>
    <t>765131841</t>
  </si>
  <si>
    <t>Demontáž vláknocementové krytiny skládané Příplatek k cenám za sklon přes 30 st. demontáže krytiny</t>
  </si>
  <si>
    <t>751870011</t>
  </si>
  <si>
    <t>273</t>
  </si>
  <si>
    <t>765131845</t>
  </si>
  <si>
    <t>Demontáž vláknocementové krytiny skládané Příplatek k cenám za sklon přes 30 st. demontáže hřebene nebo nároží</t>
  </si>
  <si>
    <t>1757629866</t>
  </si>
  <si>
    <t>274</t>
  </si>
  <si>
    <t>765191901</t>
  </si>
  <si>
    <t>Demontáž pojistné hydroizolační fólie kladené ve sklonu do 30 st.</t>
  </si>
  <si>
    <t>-1237004432</t>
  </si>
  <si>
    <t>275</t>
  </si>
  <si>
    <t>765191911</t>
  </si>
  <si>
    <t>Demontáž pojistné hydroizolační fólie kladené ve sklonu přes 30 st.</t>
  </si>
  <si>
    <t>1876506933</t>
  </si>
  <si>
    <t>276</t>
  </si>
  <si>
    <t>765192001</t>
  </si>
  <si>
    <t>Nouzové zakrytí střechy plachtou</t>
  </si>
  <si>
    <t>1517838326</t>
  </si>
  <si>
    <t>50/Cos(6)</t>
  </si>
  <si>
    <t>211,4/Cos(12)</t>
  </si>
  <si>
    <t>424,9/Cos(36,5)</t>
  </si>
  <si>
    <t>794,975*1,25 'Přepočtené koeficientem množství</t>
  </si>
  <si>
    <t>277</t>
  </si>
  <si>
    <t>998765103</t>
  </si>
  <si>
    <t>Přesun hmot pro krytiny skládané stanovený z hmotnosti přesunovaného materiálu vodorovná dopravní vzdálenost do 50 m na objektech výšky přes 12 do 24 m</t>
  </si>
  <si>
    <t>-1159435654</t>
  </si>
  <si>
    <t>278</t>
  </si>
  <si>
    <t>998765123</t>
  </si>
  <si>
    <t>Přesun hmot pro krytiny skládané stanovený z hmotnosti přesunovaného materiálu vodorovná dopravní vzdálenost do 50 m ruční (bez užití mechanizace) na objektech výšky přes 12 do 24 m</t>
  </si>
  <si>
    <t>1666207810</t>
  </si>
  <si>
    <t>766</t>
  </si>
  <si>
    <t>Konstrukce truhlářské</t>
  </si>
  <si>
    <t>279</t>
  </si>
  <si>
    <t>7660000-R</t>
  </si>
  <si>
    <t>Demontáž výlezu do půdního prostoru včetně schodů</t>
  </si>
  <si>
    <t>846194508</t>
  </si>
  <si>
    <t>280</t>
  </si>
  <si>
    <t>766231113</t>
  </si>
  <si>
    <t>Montáž sklápěcich schodů na půdu s vyřezáním otvoru a kompletizací</t>
  </si>
  <si>
    <t>-1481571491</t>
  </si>
  <si>
    <t>281</t>
  </si>
  <si>
    <t>6123310-r</t>
  </si>
  <si>
    <t>schody půdní skládací s AL mechanismem, protipožární EI 30, tepelně izolační, rozměry 700 x 1100 mm</t>
  </si>
  <si>
    <t>1032767624</t>
  </si>
  <si>
    <t>282</t>
  </si>
  <si>
    <t>766421821</t>
  </si>
  <si>
    <t>Demontáž obložení podhledů palubkami</t>
  </si>
  <si>
    <t>-451312899</t>
  </si>
  <si>
    <t>1,5*(21,35*2+17,85*2)+0,5*(4*4+3*2+2*2)"Podhled palubkovy stávající</t>
  </si>
  <si>
    <t>283</t>
  </si>
  <si>
    <t>766423113</t>
  </si>
  <si>
    <t>Montáž obložení podhledů členitých palubkami na pero a drážku z měkkého dřeva, šířky přes 80 do 100 mm</t>
  </si>
  <si>
    <t>-1464558303</t>
  </si>
  <si>
    <t xml:space="preserve">2,5*4*0,7"nadpraží balk. </t>
  </si>
  <si>
    <t xml:space="preserve">(2,1*4)/Cos(36,5)"nadpraží balk. </t>
  </si>
  <si>
    <t>(5*4)*0,5"boky balkonu</t>
  </si>
  <si>
    <t>1,5*(5,1+6,7+6,7+5,1+3,2+3,2)"podhled na doplňovanou střechu</t>
  </si>
  <si>
    <t>(1*8)*0,5"boky střechy</t>
  </si>
  <si>
    <t>1,5*(21,35*2+17,85*2)+0,5*(4*4+3*2+2*2)"Podhled palubkovy</t>
  </si>
  <si>
    <t>284</t>
  </si>
  <si>
    <t>61191155</t>
  </si>
  <si>
    <t>palubky obkladové smrk profil klasický 19x116mm jakost A/B</t>
  </si>
  <si>
    <t>-1924751054</t>
  </si>
  <si>
    <t>207,05*1,1 'Přepočtené koeficientem množství</t>
  </si>
  <si>
    <t>285</t>
  </si>
  <si>
    <t>766427112</t>
  </si>
  <si>
    <t>Montáž obložení podhledů rošt podkladový</t>
  </si>
  <si>
    <t>2016616966</t>
  </si>
  <si>
    <t>2,5*6*4</t>
  </si>
  <si>
    <t>286</t>
  </si>
  <si>
    <t>-1797081688</t>
  </si>
  <si>
    <t>60,000*0,06*0,06</t>
  </si>
  <si>
    <t>0,216*1,25 'Přepočtené koeficientem množství</t>
  </si>
  <si>
    <t>287</t>
  </si>
  <si>
    <t>766492100</t>
  </si>
  <si>
    <t>Ostatní práce při obkládání montáž dřevěného obložení ostění</t>
  </si>
  <si>
    <t>-382939714</t>
  </si>
  <si>
    <t>40*(0,8*2+1,2*2)*0,3 "kastlík pro střešní okna z OSB</t>
  </si>
  <si>
    <t>288</t>
  </si>
  <si>
    <t>60726285</t>
  </si>
  <si>
    <t>deska dřevoštěpková OSB 3 P+D broušená tl 22mm</t>
  </si>
  <si>
    <t>52308481</t>
  </si>
  <si>
    <t>48*1,1 'Přepočtené koeficientem množství</t>
  </si>
  <si>
    <t>289</t>
  </si>
  <si>
    <t>766691811</t>
  </si>
  <si>
    <t>Demontáž parapetních desek šířky do 300 mm</t>
  </si>
  <si>
    <t>-829275293</t>
  </si>
  <si>
    <t>290</t>
  </si>
  <si>
    <t>222597121</t>
  </si>
  <si>
    <t>6,4+3,56</t>
  </si>
  <si>
    <t>291</t>
  </si>
  <si>
    <t>766622131</t>
  </si>
  <si>
    <t>Montáž oken plastových včetně montáže rámu na polyuretanovou pěnu plochy přes 1 m2 otevíravých nebo sklápěcích do zdiva, výšky do 1,5 m</t>
  </si>
  <si>
    <t>388430266</t>
  </si>
  <si>
    <t>8,717+1,139</t>
  </si>
  <si>
    <t>292</t>
  </si>
  <si>
    <t>6111000-r</t>
  </si>
  <si>
    <t>okno plastové tepelně izolační 1585 x 1375 mm včetně kování, žaluzií a doplňků</t>
  </si>
  <si>
    <t>591428467</t>
  </si>
  <si>
    <t>293</t>
  </si>
  <si>
    <t>766001-R1</t>
  </si>
  <si>
    <t>Okno plast trojúhelníkové S, 1780 x 640 mm</t>
  </si>
  <si>
    <t>-1052207028</t>
  </si>
  <si>
    <t>294</t>
  </si>
  <si>
    <t>766641131</t>
  </si>
  <si>
    <t>Montáž balkónových dveří dřevěných nebo plastových včetně rámu na PU pěnu zdvojených do zdiva jednokřídlových bez nadsvětlíku</t>
  </si>
  <si>
    <t>-1335635212</t>
  </si>
  <si>
    <t>295</t>
  </si>
  <si>
    <t>6110000-r</t>
  </si>
  <si>
    <t>dveře balkónové tepelně izolační 870 x 2105 mm včetně kování, žaluzií a doplňků</t>
  </si>
  <si>
    <t>-359278798</t>
  </si>
  <si>
    <t>296</t>
  </si>
  <si>
    <t>766671004</t>
  </si>
  <si>
    <t>Montáž střešních oken dřevěných nebo plastových kyvných, výklopných/kyvných (např. LANGER plus, VELUX řady GZL, GGL, GGU, GPL, …) s okenním rámem a lemováním, s plisovaným límcem, s napojením na krytinu do krytiny ploché, rozměru 78 x 118 cm</t>
  </si>
  <si>
    <t>-960246331</t>
  </si>
  <si>
    <t>297</t>
  </si>
  <si>
    <t>6112400-r1</t>
  </si>
  <si>
    <t>okno střešní kyvné 780 x 1180 mm v bezúdržbovém provedení s dřevěným jádrem a vodotěsnou polyuretanovou krycí vrstvou, eloxované hliníkové oplechování, plisovaná hydroizolační manžeta, tepelně izolační sada viz.PD</t>
  </si>
  <si>
    <t>1592464775</t>
  </si>
  <si>
    <t>298</t>
  </si>
  <si>
    <t>5487900-r2</t>
  </si>
  <si>
    <t>atypický zámečnický prvek pro uchycení střešního okna - viz. detail D2</t>
  </si>
  <si>
    <t>-1765682502</t>
  </si>
  <si>
    <t>40*6</t>
  </si>
  <si>
    <t>299</t>
  </si>
  <si>
    <t>766674811</t>
  </si>
  <si>
    <t>Demontáž střešních oken na krytině hladké a drážkové, sklonu přes 30 do 45 st.</t>
  </si>
  <si>
    <t>1512934762</t>
  </si>
  <si>
    <t>300</t>
  </si>
  <si>
    <t>766691510</t>
  </si>
  <si>
    <t>Montáž ostatních truhlářských konstrukcí těsnění oken a balkónových dveří ve styku křídel s okenním rámem polyuretanovou páskou</t>
  </si>
  <si>
    <t>-1795128460</t>
  </si>
  <si>
    <t>9,2*4"balk. stěna</t>
  </si>
  <si>
    <t>36,8*2 'Přepočtené koeficientem množství</t>
  </si>
  <si>
    <t>301</t>
  </si>
  <si>
    <t>286000-r01</t>
  </si>
  <si>
    <t>páska okenní vnitřní parotěsná šířky 100 mm</t>
  </si>
  <si>
    <t>-169010036</t>
  </si>
  <si>
    <t>36,8*1,05 'Přepočtené koeficientem množství</t>
  </si>
  <si>
    <t>302</t>
  </si>
  <si>
    <t>286000-r02</t>
  </si>
  <si>
    <t>páska okenní vnější difúzní šířky 100 mm</t>
  </si>
  <si>
    <t>-1708523742</t>
  </si>
  <si>
    <t>303</t>
  </si>
  <si>
    <t>766694116</t>
  </si>
  <si>
    <t>Montáž ostatních truhlářských konstrukcí parapetních desek dřevěných nebo plastových šířky do 300 mm</t>
  </si>
  <si>
    <t>-459262301</t>
  </si>
  <si>
    <t>304</t>
  </si>
  <si>
    <t>61144401</t>
  </si>
  <si>
    <t>parapet plastový vnitřní komůrkový tl 20mm š 250mm</t>
  </si>
  <si>
    <t>1958261435</t>
  </si>
  <si>
    <t>0,9*4</t>
  </si>
  <si>
    <t>305</t>
  </si>
  <si>
    <t>611444150</t>
  </si>
  <si>
    <t>okna a dveře balkónové z plastů koncovka k parapetu plastovému vnitřnímu 1 pár</t>
  </si>
  <si>
    <t>-895565064</t>
  </si>
  <si>
    <t>306</t>
  </si>
  <si>
    <t>1299718431</t>
  </si>
  <si>
    <t>307</t>
  </si>
  <si>
    <t>-1908551397</t>
  </si>
  <si>
    <t>308</t>
  </si>
  <si>
    <t>-1041640808</t>
  </si>
  <si>
    <t>309</t>
  </si>
  <si>
    <t>766699761</t>
  </si>
  <si>
    <t>Montáž ostatních truhlářských konstrukcí překrytí spár stěn lištou plochou</t>
  </si>
  <si>
    <t>-737628757</t>
  </si>
  <si>
    <t>6*4</t>
  </si>
  <si>
    <t>310</t>
  </si>
  <si>
    <t>2861000-r1</t>
  </si>
  <si>
    <t xml:space="preserve">lišta krycí systémová okenní interiérová v barvě okna - styk rámu okna a stěny </t>
  </si>
  <si>
    <t>1535079061</t>
  </si>
  <si>
    <t>311</t>
  </si>
  <si>
    <t>766699762</t>
  </si>
  <si>
    <t>Montáž ostatních truhlářských konstrukcí překrytí spár stěn lištou rohovou</t>
  </si>
  <si>
    <t>-1746474890</t>
  </si>
  <si>
    <t>2,5*4</t>
  </si>
  <si>
    <t>312</t>
  </si>
  <si>
    <t>2861000-r2</t>
  </si>
  <si>
    <t xml:space="preserve">lišta krycí rohová systémová okenní interiérová v barvě okna - styk rámu okna a stěny </t>
  </si>
  <si>
    <t>-1670643550</t>
  </si>
  <si>
    <t>313</t>
  </si>
  <si>
    <t>998766103</t>
  </si>
  <si>
    <t>Přesun hmot pro konstrukce truhlářské stanovený z hmotnosti přesunovaného materiálu vodorovná dopravní vzdálenost do 50 m v objektech výšky přes 12 do 24 m</t>
  </si>
  <si>
    <t>1749598835</t>
  </si>
  <si>
    <t>314</t>
  </si>
  <si>
    <t>998766123</t>
  </si>
  <si>
    <t>Přesun hmot pro konstrukce truhlářské stanovený z hmotnosti přesunovaného materiálu vodorovná dopravní vzdálenost do 50 m ruční (bez užití mechanizace) v objektech výšky přes 12 do 24 m</t>
  </si>
  <si>
    <t>-1857312011</t>
  </si>
  <si>
    <t>767</t>
  </si>
  <si>
    <t>Konstrukce zámečnické</t>
  </si>
  <si>
    <t>315</t>
  </si>
  <si>
    <t>7678900-R</t>
  </si>
  <si>
    <t>Zámečnická výroba včetně dopravy a výrobní dokumentace</t>
  </si>
  <si>
    <t>-1192103109</t>
  </si>
  <si>
    <t>316</t>
  </si>
  <si>
    <t>767995111</t>
  </si>
  <si>
    <t>Montáž ostatních atypických zámečnických konstrukcí hmotnosti do 5 kg</t>
  </si>
  <si>
    <t>399971196</t>
  </si>
  <si>
    <t>317</t>
  </si>
  <si>
    <t>13611210</t>
  </si>
  <si>
    <t>plech ocelový hladký jakost S235JR tl 3mm tabule</t>
  </si>
  <si>
    <t>-900774700</t>
  </si>
  <si>
    <t>(40*0,1*0,67)*24/1000"detail parapetu</t>
  </si>
  <si>
    <t>318</t>
  </si>
  <si>
    <t>767995115</t>
  </si>
  <si>
    <t>Montáž ostatních atypických zámečnických konstrukcí hmotnosti přes 50 do 100 kg</t>
  </si>
  <si>
    <t>-1750933615</t>
  </si>
  <si>
    <t>488+26"detail zábradlí</t>
  </si>
  <si>
    <t>319</t>
  </si>
  <si>
    <t>13010830</t>
  </si>
  <si>
    <t>ocel profilová jakost S235JR (11 375) průřez U (UPN) 240</t>
  </si>
  <si>
    <t>980836272</t>
  </si>
  <si>
    <t>(3,6*33,9)*4/1000"detail zábradlí</t>
  </si>
  <si>
    <t>320</t>
  </si>
  <si>
    <t>13611228</t>
  </si>
  <si>
    <t>plech ocelový hladký jakost S235JR tl 10mm tabule</t>
  </si>
  <si>
    <t>406540989</t>
  </si>
  <si>
    <t>((0,2*0,2)*2*4)*80/1000"detail zábradlí</t>
  </si>
  <si>
    <t>321</t>
  </si>
  <si>
    <t>998767103</t>
  </si>
  <si>
    <t>Přesun hmot pro zámečnické konstrukce stanovený z hmotnosti přesunovaného materiálu vodorovná dopravní vzdálenost do 50 m v objektech výšky přes 12 do 24 m</t>
  </si>
  <si>
    <t>117785702</t>
  </si>
  <si>
    <t>322</t>
  </si>
  <si>
    <t>998767123</t>
  </si>
  <si>
    <t>Přesun hmot pro zámečnické konstrukce stanovený z hmotnosti přesunovaného materiálu vodorovná dopravní vzdálenost do 50 m ruční (bez užití mechanizace) v objektech výšky přes 12 do 24 m</t>
  </si>
  <si>
    <t>629305598</t>
  </si>
  <si>
    <t>771</t>
  </si>
  <si>
    <t>Podlahy z dlaždic</t>
  </si>
  <si>
    <t>323</t>
  </si>
  <si>
    <t>771471810</t>
  </si>
  <si>
    <t>Demontáž soklíků z dlaždic keramických kladených do malty rovných</t>
  </si>
  <si>
    <t>398043541</t>
  </si>
  <si>
    <t>(3,45*2+1,2*2)</t>
  </si>
  <si>
    <t>(3,35*2+1,2*2)</t>
  </si>
  <si>
    <t>(2,5*2+1,15*2)*2</t>
  </si>
  <si>
    <t>(2,15*2+1,25*2)*2</t>
  </si>
  <si>
    <t>(3,4*2+1,2*2)*2</t>
  </si>
  <si>
    <t>(3,25*2+1,2*2)*2</t>
  </si>
  <si>
    <t>324</t>
  </si>
  <si>
    <t>771474115</t>
  </si>
  <si>
    <t>Montáž soklíků z dlaždic keramických lepených flexibilním lepidlem rovných výšky přes 150 do 200 mm</t>
  </si>
  <si>
    <t>373183790</t>
  </si>
  <si>
    <t>(3,4*2+1,2*2)*2+(3,25*2+1,2*2)*2</t>
  </si>
  <si>
    <t>325</t>
  </si>
  <si>
    <t>59761001</t>
  </si>
  <si>
    <t>obklad velkoformátový keramický hladký přes 4 do 6ks/m2</t>
  </si>
  <si>
    <t>737233349</t>
  </si>
  <si>
    <t>36,200*0,2</t>
  </si>
  <si>
    <t>7,24*1,5 'Přepočtené koeficientem množství</t>
  </si>
  <si>
    <t>326</t>
  </si>
  <si>
    <t>771571810</t>
  </si>
  <si>
    <t>Demontáž podlah z dlaždic keramických kladených do malty</t>
  </si>
  <si>
    <t>-343145352</t>
  </si>
  <si>
    <t>327</t>
  </si>
  <si>
    <t>771574434</t>
  </si>
  <si>
    <t>Montáž podlah z dlaždic keramických lepených cementovým flexibilním lepidlem reliéfních nebo z dekorů, tloušťky do 10 mm přes 4 do 6 ks/m2</t>
  </si>
  <si>
    <t>-1866825271</t>
  </si>
  <si>
    <t>328</t>
  </si>
  <si>
    <t>59761156</t>
  </si>
  <si>
    <t>dlažba keramická slinutá mrazuvzdorná do interiéru i exteriéru povrch reliéfní/matný tl do 10mm přes 4 do 6ks/m2</t>
  </si>
  <si>
    <t>-1701734231</t>
  </si>
  <si>
    <t>15,96*1,1 'Přepočtené koeficientem množství</t>
  </si>
  <si>
    <t>329</t>
  </si>
  <si>
    <t>771577151</t>
  </si>
  <si>
    <t>Montáž podlah z dlaždic keramických kladených do malty Příplatek k cenám za plochu do 5 m2 jednotlivě</t>
  </si>
  <si>
    <t>-994033031</t>
  </si>
  <si>
    <t>15,96+36,2*0,2</t>
  </si>
  <si>
    <t>330</t>
  </si>
  <si>
    <t>771577152</t>
  </si>
  <si>
    <t>Montáž podlah z dlaždic keramických kladených do malty Příplatek k cenám za podlahy v omezeném prostoru</t>
  </si>
  <si>
    <t>-856446928</t>
  </si>
  <si>
    <t>331</t>
  </si>
  <si>
    <t>771121011</t>
  </si>
  <si>
    <t>Příprava podkladu před provedením dlažby nátěr penetrační na podlahu</t>
  </si>
  <si>
    <t>1310093514</t>
  </si>
  <si>
    <t>332</t>
  </si>
  <si>
    <t>771591115</t>
  </si>
  <si>
    <t>Podlahy - ostatní práce spárování silikonem</t>
  </si>
  <si>
    <t>73474829</t>
  </si>
  <si>
    <t>333</t>
  </si>
  <si>
    <t>771591175</t>
  </si>
  <si>
    <t>Podlahy - ostatní práce montáž ukončujícího profilu pro balkony a terasy</t>
  </si>
  <si>
    <t>-938609800</t>
  </si>
  <si>
    <t>334</t>
  </si>
  <si>
    <t>5905400-r</t>
  </si>
  <si>
    <t>profil  ukončovací tvaru L - plastový</t>
  </si>
  <si>
    <t>-1211198443</t>
  </si>
  <si>
    <t>36,2*1,1 'Přepočtené koeficientem množství</t>
  </si>
  <si>
    <t>335</t>
  </si>
  <si>
    <t>998771103</t>
  </si>
  <si>
    <t>Přesun hmot pro podlahy z dlaždic stanovený z hmotnosti přesunovaného materiálu vodorovná dopravní vzdálenost do 50 m v objektech výšky přes 12 do 24 m</t>
  </si>
  <si>
    <t>1437373970</t>
  </si>
  <si>
    <t>336</t>
  </si>
  <si>
    <t>998771181</t>
  </si>
  <si>
    <t>Přesun hmot pro podlahy z dlaždic stanovený z hmotnosti přesunovaného materiálu Příplatek k ceně za přesun prováděný bez použití mechanizace pro jakoukoliv výšku objektu</t>
  </si>
  <si>
    <t>1925725128</t>
  </si>
  <si>
    <t>776</t>
  </si>
  <si>
    <t>Podlahy povlakové</t>
  </si>
  <si>
    <t>337</t>
  </si>
  <si>
    <t>776401800</t>
  </si>
  <si>
    <t>Demontáž soklíků nebo lišt pryžových nebo plastových</t>
  </si>
  <si>
    <t>1661848605</t>
  </si>
  <si>
    <t>18,2+18+23,7+28,7+23,7"sokl v pokoj po býv. balk</t>
  </si>
  <si>
    <t>266,34</t>
  </si>
  <si>
    <t>338</t>
  </si>
  <si>
    <t>776421111</t>
  </si>
  <si>
    <t>Montáž lišt obvodových lepených</t>
  </si>
  <si>
    <t>-195802376</t>
  </si>
  <si>
    <t>(18,2+18+23,7+28,7+23,7)"skladba P1</t>
  </si>
  <si>
    <t>339</t>
  </si>
  <si>
    <t>28411006</t>
  </si>
  <si>
    <t>lišta soklová PVC samolepící 15x50mm</t>
  </si>
  <si>
    <t>-1825444681</t>
  </si>
  <si>
    <t>340</t>
  </si>
  <si>
    <t>776511820</t>
  </si>
  <si>
    <t>Odstranění povlakových podlah lepených ručně s podložkou</t>
  </si>
  <si>
    <t>205274873</t>
  </si>
  <si>
    <t>19,56+19,16+27,45+35,55+27,39"pokoje po výb. balk</t>
  </si>
  <si>
    <t>341</t>
  </si>
  <si>
    <t>776221111</t>
  </si>
  <si>
    <t>Montáž podlahovin z PVC lepením standardním lepidlem z pásů</t>
  </si>
  <si>
    <t>-1372455003</t>
  </si>
  <si>
    <t>19,56+19,16+27,45+35,55+27,39"skladba P1</t>
  </si>
  <si>
    <t>342</t>
  </si>
  <si>
    <t>28412285</t>
  </si>
  <si>
    <t>krytina podlahová heterogenní tl 2mm</t>
  </si>
  <si>
    <t>-534317454</t>
  </si>
  <si>
    <t>129,11*1,02 'Přepočtené koeficientem množství</t>
  </si>
  <si>
    <t>343</t>
  </si>
  <si>
    <t>776223112</t>
  </si>
  <si>
    <t>Montáž podlahovin z PVC spoj podlah svařováním za studena</t>
  </si>
  <si>
    <t>481957284</t>
  </si>
  <si>
    <t>129,110*1,25</t>
  </si>
  <si>
    <t>344</t>
  </si>
  <si>
    <t>776111311</t>
  </si>
  <si>
    <t>Příprava podkladu povlakových podlah a stěn vysátí podlah</t>
  </si>
  <si>
    <t>2015828783</t>
  </si>
  <si>
    <t>345</t>
  </si>
  <si>
    <t>776121112</t>
  </si>
  <si>
    <t>Příprava podkladu povlakových podlah a stěn penetrace vodou ředitelná podlah</t>
  </si>
  <si>
    <t>766176838</t>
  </si>
  <si>
    <t>346</t>
  </si>
  <si>
    <t>776141112</t>
  </si>
  <si>
    <t>Příprava podkladu vyrovnání samonivelační stěrkou podlah min.pevnosti 20 MPa, tloušťky přes 3 do 5 mm</t>
  </si>
  <si>
    <t>849883229</t>
  </si>
  <si>
    <t>347</t>
  </si>
  <si>
    <t>998776103</t>
  </si>
  <si>
    <t>Přesun hmot pro podlahy povlakové stanovený z hmotnosti přesunovaného materiálu vodorovná dopravní vzdálenost do 50 m v objektech výšky přes 12 do 24 m</t>
  </si>
  <si>
    <t>-1898639294</t>
  </si>
  <si>
    <t>348</t>
  </si>
  <si>
    <t>998776123</t>
  </si>
  <si>
    <t>Přesun hmot pro podlahy povlakové stanovený z hmotnosti přesunovaného materiálu vodorovná dopravní vzdálenost do 50 m ruční (bez užití mechanizace) v objektech výšky přes 12 do 24 m</t>
  </si>
  <si>
    <t>96050833</t>
  </si>
  <si>
    <t>783</t>
  </si>
  <si>
    <t>Dokončovací práce - nátěry</t>
  </si>
  <si>
    <t>349</t>
  </si>
  <si>
    <t>7832510-R</t>
  </si>
  <si>
    <t>Nátěr syntetycký (1x email, 1x základní, 2x antikorozní) stávajících ocelových rámů včetně přípravy podkladu (odstranění stávajících nátěrů, odrezivění, odmaštění)</t>
  </si>
  <si>
    <t>-980382093</t>
  </si>
  <si>
    <t>350</t>
  </si>
  <si>
    <t>783206801</t>
  </si>
  <si>
    <t>Odstranění nátěrů z tesařských konstrukcí obroušením</t>
  </si>
  <si>
    <t>-1252433877</t>
  </si>
  <si>
    <t>1,5*(21,35*2+17,85*2-30)+0,5*(4*4+3*2+2*2)"Podhled palubkovy</t>
  </si>
  <si>
    <t>351</t>
  </si>
  <si>
    <t>783118101</t>
  </si>
  <si>
    <t>Lazurovací nátěr truhlářských konstrukcí jednonásobný syntetický</t>
  </si>
  <si>
    <t>1340972973</t>
  </si>
  <si>
    <t xml:space="preserve">(2,5*4*0,7)*1,2"nadpraží balk. </t>
  </si>
  <si>
    <t>352</t>
  </si>
  <si>
    <t>783118211</t>
  </si>
  <si>
    <t>Lakovací nátěr truhlářských konstrukcí dvojnásobný s mezibroušením syntetický</t>
  </si>
  <si>
    <t>636364480</t>
  </si>
  <si>
    <t>353</t>
  </si>
  <si>
    <t>783213011</t>
  </si>
  <si>
    <t>Preventivní napouštěcí nátěr tesařských prvků proti dřevokazným houbám, hmyzu a plísním nezabudovaných do konstrukce jednonásobný syntetický</t>
  </si>
  <si>
    <t>1509477128</t>
  </si>
  <si>
    <t>Součet - stávající bednění</t>
  </si>
  <si>
    <t>726,224*2 'Přepočtené koeficientem množství</t>
  </si>
  <si>
    <t>354</t>
  </si>
  <si>
    <t>7837833-R</t>
  </si>
  <si>
    <t>Ošetření stávajících dřevěných konstrukcí krovu sanačním postřikem</t>
  </si>
  <si>
    <t>379856104</t>
  </si>
  <si>
    <t>784</t>
  </si>
  <si>
    <t>Dokončovací práce - malby a tapety</t>
  </si>
  <si>
    <t>355</t>
  </si>
  <si>
    <t>784121001</t>
  </si>
  <si>
    <t>Oškrabání malby v místnostech výšky do 3,80 m</t>
  </si>
  <si>
    <t>669290857</t>
  </si>
  <si>
    <t>356</t>
  </si>
  <si>
    <t>784121011</t>
  </si>
  <si>
    <t>Rozmývání podkladu po oškrabání malby v místnostech výšky do 3,80 m</t>
  </si>
  <si>
    <t>732099736</t>
  </si>
  <si>
    <t>357</t>
  </si>
  <si>
    <t>784181121</t>
  </si>
  <si>
    <t>Penetrace podkladu jednonásobná hloubková akrylátová bezbarvá v místnostech výšky do 3,80 m</t>
  </si>
  <si>
    <t>-1082087145</t>
  </si>
  <si>
    <t>1100,349"viz. štuk stěn</t>
  </si>
  <si>
    <t>(384,221+160*0,5)"sdk podhled</t>
  </si>
  <si>
    <t>15,2*1*2"stěny v podkrovíčku</t>
  </si>
  <si>
    <t>358</t>
  </si>
  <si>
    <t>784221101</t>
  </si>
  <si>
    <t>Malby z malířských směsí otěruvzdorných za sucha dvojnásobné, bílé za sucha otěruvzdorné dobře v místnostech výšky do 3,80 m</t>
  </si>
  <si>
    <t>-611516342</t>
  </si>
  <si>
    <t>359</t>
  </si>
  <si>
    <t>784221157</t>
  </si>
  <si>
    <t>Malby z malířských směsí otěruvzdorných za sucha Příplatek k cenám dvojnásobných maleb na tónovacích automatech, v odstínu náročném</t>
  </si>
  <si>
    <t>-1442320126</t>
  </si>
  <si>
    <t>SO 2 - Oprava lodžií</t>
  </si>
  <si>
    <t>342272235</t>
  </si>
  <si>
    <t>Příčky z pórobetonových tvárnic hladkých na tenké maltové lože objemová hmotnost do 500 kg/m3, tloušťka příčky 125 mm</t>
  </si>
  <si>
    <t>-985119983</t>
  </si>
  <si>
    <t>84,56</t>
  </si>
  <si>
    <t>342291131</t>
  </si>
  <si>
    <t>Ukotvení příček plochými kotvami, do konstrukce betonové</t>
  </si>
  <si>
    <t>-1277645259</t>
  </si>
  <si>
    <t>611311131</t>
  </si>
  <si>
    <t>Potažení vnitřních ploch štukem tloušťky do 3 mm vodorovných konstrukcí stropů rovných</t>
  </si>
  <si>
    <t>1648095083</t>
  </si>
  <si>
    <t>20*(16+12)"vnitřní plochy bytů</t>
  </si>
  <si>
    <t>335373122</t>
  </si>
  <si>
    <t>94,29</t>
  </si>
  <si>
    <t>(3,05*0,1)*28"ostění</t>
  </si>
  <si>
    <t>Mezisoučet - zateplená stěna</t>
  </si>
  <si>
    <t>((2,65*2)*1,1*16)+((2,65*2)*1,3*12)"stěny boky</t>
  </si>
  <si>
    <t>1207829910</t>
  </si>
  <si>
    <t>612311121</t>
  </si>
  <si>
    <t>Omítka vápenná vnitřních ploch nanášená ručně jednovrstvá hladká, tloušťky do 10 mm svislých konstrukcí stěn</t>
  </si>
  <si>
    <t>-574731908</t>
  </si>
  <si>
    <t>-2042137749</t>
  </si>
  <si>
    <t>(3,5*3)*28"uvnitř</t>
  </si>
  <si>
    <t>621325103</t>
  </si>
  <si>
    <t>Oprava vápenné nebo vápenocementové omítky vnějších ploch stupně členitosti I hladké podhledů, v rozsahu opravované plochy přes 30 do 50%</t>
  </si>
  <si>
    <t>-1429496184</t>
  </si>
  <si>
    <t>(3,5*1,1*16)+(3,5*1,3*12)"stop</t>
  </si>
  <si>
    <t>621531012</t>
  </si>
  <si>
    <t>Omítka tenkovrstvá silikonová vnějších ploch probarvená bez penetrace zatíraná (škrábaná), zrnitost 1,5 mm podhledů</t>
  </si>
  <si>
    <t>-1537804174</t>
  </si>
  <si>
    <t>622211021</t>
  </si>
  <si>
    <t>Montáž kontaktního zateplení z polystyrenových desek nebo z kombinovaných desek na vnější stěny, tloušťky desek přes 80 do 120 mm</t>
  </si>
  <si>
    <t>84341272</t>
  </si>
  <si>
    <t>28375938</t>
  </si>
  <si>
    <t>deska EPS 70 fasádní λ=0,039 tl 100mm</t>
  </si>
  <si>
    <t>-1405898239</t>
  </si>
  <si>
    <t>94,29-23,52</t>
  </si>
  <si>
    <t>70,77*1,02 'Přepočtené koeficientem množství</t>
  </si>
  <si>
    <t>28376443</t>
  </si>
  <si>
    <t>deska XPS hrana rovná a strukturovaný povrch 300kPA λ=0,035 tl 100mm</t>
  </si>
  <si>
    <t>-634916719</t>
  </si>
  <si>
    <t>(3,25*0,35-0,85*0,35)*(12+16)</t>
  </si>
  <si>
    <t>622212001</t>
  </si>
  <si>
    <t>Montáž kontaktního zateplení vnějšího ostění nebo nadpraží z polystyrenových desek hloubky špalet do 200 mm, tloušťky desek do 40 mm</t>
  </si>
  <si>
    <t>1413346024</t>
  </si>
  <si>
    <t>11,1*(12+16)</t>
  </si>
  <si>
    <t>28375932</t>
  </si>
  <si>
    <t>deska EPS 70 fasádní λ=0,039 tl 40mm</t>
  </si>
  <si>
    <t>-1474876222</t>
  </si>
  <si>
    <t>(310,800*0,05)-0,98</t>
  </si>
  <si>
    <t>14,56*1,1 'Přepočtené koeficientem množství</t>
  </si>
  <si>
    <t>28376439</t>
  </si>
  <si>
    <t>deska XPS hrana rovná a strukturovaný povrch 250kPa λ=0,032 tl 40mm</t>
  </si>
  <si>
    <t>-2076371362</t>
  </si>
  <si>
    <t>(0,35*2*0,05)*(12+16)</t>
  </si>
  <si>
    <t>0,98*1,1 'Přepočtené koeficientem množství</t>
  </si>
  <si>
    <t>-586076125</t>
  </si>
  <si>
    <t>-1431743657</t>
  </si>
  <si>
    <t>310,8+140+85,4+85,4</t>
  </si>
  <si>
    <t>2,4*2 "boky nadstřešní části</t>
  </si>
  <si>
    <t>1,7*2 " špalety trojúhelníkových oken</t>
  </si>
  <si>
    <t>59051476</t>
  </si>
  <si>
    <t>profil začišťovací PVC 9mm s výztužnou tkaninou pro ostění ETICS</t>
  </si>
  <si>
    <t>1191365250</t>
  </si>
  <si>
    <t>(3,05*2+2,5*2)*28</t>
  </si>
  <si>
    <t>314,2*1,05 'Přepočtené koeficientem množství</t>
  </si>
  <si>
    <t>1513053815</t>
  </si>
  <si>
    <t>(2,5*2)*28</t>
  </si>
  <si>
    <t>144,8*1,05 'Přepočtené koeficientem množství</t>
  </si>
  <si>
    <t>59051510</t>
  </si>
  <si>
    <t>profil začišťovací s okapnicí PVC s výztužnou tkaninou pro nadpraží ETICS</t>
  </si>
  <si>
    <t>10207704</t>
  </si>
  <si>
    <t>(3,05)*28</t>
  </si>
  <si>
    <t>85,4*1,05 'Přepočtené koeficientem množství</t>
  </si>
  <si>
    <t>59051512</t>
  </si>
  <si>
    <t>profil začišťovací s okapnicí PVC s výztužnou tkaninou pro parapet ETICS</t>
  </si>
  <si>
    <t>627083411</t>
  </si>
  <si>
    <t>622325103</t>
  </si>
  <si>
    <t>Oprava vápenné nebo vápenocementové omítky vnějších ploch stupně členitosti I hladké stěn, v rozsahu opravované plochy přes 30 do 50%</t>
  </si>
  <si>
    <t>-237609339</t>
  </si>
  <si>
    <t>((2,65*2)*1,1*16)+((2,65*2)*1,3*12)"stěny</t>
  </si>
  <si>
    <t>622531012</t>
  </si>
  <si>
    <t>Omítka tenkovrstvá silikonová vnějších ploch probarvená bez penetrace zatíraná (škrábaná), zrnitost 1,5 mm stěn</t>
  </si>
  <si>
    <t>1625419828</t>
  </si>
  <si>
    <t>632395302</t>
  </si>
  <si>
    <t>1434697152</t>
  </si>
  <si>
    <t>(3,25*0,8)*28"fasáda</t>
  </si>
  <si>
    <t>(3,5*0,8)*28"výměna oken</t>
  </si>
  <si>
    <t>1621080515</t>
  </si>
  <si>
    <t>(3,25*1,1*16+3,25*1,3*12)"lodžie</t>
  </si>
  <si>
    <t>968062376</t>
  </si>
  <si>
    <t>Vybourání dřevěných rámů oken s křídly, dveřních zárubní, vrat, stěn, ostění nebo obkladů rámů oken s křídly zdvojených, plochy do 4 m2</t>
  </si>
  <si>
    <t>1895974019</t>
  </si>
  <si>
    <t>(2,15*1,65)*28"okna</t>
  </si>
  <si>
    <t>(0,9*2,5)*28"dveře</t>
  </si>
  <si>
    <t>978013191</t>
  </si>
  <si>
    <t>Otlučení vápenných nebo vápenocementových omítek vnitřních ploch stěn s vyškrabáním spar, s očištěním zdiva, v rozsahu přes 50 do 100 %</t>
  </si>
  <si>
    <t>-541876940</t>
  </si>
  <si>
    <t>(3,25*2,65-5,8+11,1*0,05)*(12+16)</t>
  </si>
  <si>
    <t>978015341</t>
  </si>
  <si>
    <t>Otlučení vápenných nebo vápenocementových omítek vnějších ploch s vyškrabáním spar a s očištěním zdiva stupně členitosti 1 a 2, v rozsahu přes 10 do 30 %</t>
  </si>
  <si>
    <t>245478179</t>
  </si>
  <si>
    <t>985131311-R1</t>
  </si>
  <si>
    <t>Očištění povrchu vnějších stěn od nesoudržných částí oškrábáním</t>
  </si>
  <si>
    <t>-511221802</t>
  </si>
  <si>
    <t>985131311-R2</t>
  </si>
  <si>
    <t>Očištění ploch stěn, rubu kleneb a podlah ruční dočištění ocelovými kartáči</t>
  </si>
  <si>
    <t>1531683591</t>
  </si>
  <si>
    <t>19,5</t>
  </si>
  <si>
    <t>985311111</t>
  </si>
  <si>
    <t>Reprofilace betonu sanačními maltami na cementové bázi ručně stěn, tloušťky do 10 mm</t>
  </si>
  <si>
    <t>-804302244</t>
  </si>
  <si>
    <t>(3,3*28)*0,3 "reprofilace čel balkonů - 30%</t>
  </si>
  <si>
    <t>985321211</t>
  </si>
  <si>
    <t>Ochranný nátěr betonářské výztuže 1 vrstva tloušťky 1 mm na epoxidové bázi stěn, líce kleneb a podhledů</t>
  </si>
  <si>
    <t>-193172979</t>
  </si>
  <si>
    <t>Vnitrostaveništní doprava suti a vybouraných hmot vodorovně do 50 m svisle ručně (nošením po schodech) pro budovy a haly výšky přes 9 do 12 m</t>
  </si>
  <si>
    <t>1689080918</t>
  </si>
  <si>
    <t>150807571</t>
  </si>
  <si>
    <t>1091440190</t>
  </si>
  <si>
    <t>20,08*39 'Přepočtené koeficientem množství</t>
  </si>
  <si>
    <t>-888313049</t>
  </si>
  <si>
    <t>4,337+4,675+0,174</t>
  </si>
  <si>
    <t>-809412124</t>
  </si>
  <si>
    <t>5,519/2</t>
  </si>
  <si>
    <t>326133334</t>
  </si>
  <si>
    <t>5,519/2+2,014</t>
  </si>
  <si>
    <t>-1287815352</t>
  </si>
  <si>
    <t>-412545993</t>
  </si>
  <si>
    <t>711193121</t>
  </si>
  <si>
    <t>Izolace proti zemní vlhkosti ostatní těsnicí kaší 2složková flexibilní cementem pojená minerální hydroizolační stěrka na ploše vodorovné V</t>
  </si>
  <si>
    <t>-1576322623</t>
  </si>
  <si>
    <t>3,34*16+3,98*12</t>
  </si>
  <si>
    <t>711193131</t>
  </si>
  <si>
    <t>Izolace proti zemní vlhkosti ostatní těsnicí kaší 2složková flexibilní cementem pojená minerální hydroizolační stěrka na ploše svislé S</t>
  </si>
  <si>
    <t>-728701367</t>
  </si>
  <si>
    <t>(5,45*16+5,85*12)*0,1</t>
  </si>
  <si>
    <t>898680348</t>
  </si>
  <si>
    <t>448710852</t>
  </si>
  <si>
    <t>Impregnace řeziva máčením proti dřevokaznému hmyzu, houbám a plísním, třída ohrožení 1 a 2 (dřevo v interiéru)</t>
  </si>
  <si>
    <t>-1316779653</t>
  </si>
  <si>
    <t>0,079</t>
  </si>
  <si>
    <t>0,0792*6</t>
  </si>
  <si>
    <t>762101921</t>
  </si>
  <si>
    <t>Vyřezání jednotlivých otvorů ve stěnách a příčkách s vyřezáním konstrukce s bedněním z prken tl. do 32 mm, otvoru plochy jednotlivě do 1 m2</t>
  </si>
  <si>
    <t>-842529962</t>
  </si>
  <si>
    <t>762111811</t>
  </si>
  <si>
    <t>Demontáž stěn a příček z hranolků, fošen nebo latí</t>
  </si>
  <si>
    <t>1752452133</t>
  </si>
  <si>
    <t>97,37</t>
  </si>
  <si>
    <t>7623110000-R1</t>
  </si>
  <si>
    <t>Montáž dřevěných příložek</t>
  </si>
  <si>
    <t>1050019662</t>
  </si>
  <si>
    <t>21 "vyrovnání okapové hrany-severní strana</t>
  </si>
  <si>
    <t>762331921</t>
  </si>
  <si>
    <t>Vyřezání části střešní vazby vázané konstrukce krovů průřezové plochy řeziva přes 120 do 224 cm2, délky vyřezané části krovového prvku do 3 m</t>
  </si>
  <si>
    <t>-21641034</t>
  </si>
  <si>
    <t>(4*0,5)*6</t>
  </si>
  <si>
    <t>762332132</t>
  </si>
  <si>
    <t>Montáž vázaných konstrukcí krovů střech pultových, sedlových, valbových, stanových čtvercového nebo obdélníkového půdorysu z řeziva hraněného průřezové plochy přes 120 do 224 cm2</t>
  </si>
  <si>
    <t>-968505006</t>
  </si>
  <si>
    <t>4*6</t>
  </si>
  <si>
    <t>60512130</t>
  </si>
  <si>
    <t>hranol stavební řezivo průřezu do 224cm2 do dl 6m</t>
  </si>
  <si>
    <t>1975106050</t>
  </si>
  <si>
    <t>Montáž bednění střech rovných a šikmých sklonu do 60° s vyřezáním otvorů z prken hrubých na sraz tl. do 32 mm</t>
  </si>
  <si>
    <t>-1906618349</t>
  </si>
  <si>
    <t>17,85*0,3 "vyrovnání okapové hrany-severní strana</t>
  </si>
  <si>
    <t>868104615</t>
  </si>
  <si>
    <t>21*0,5*0,12*0,025</t>
  </si>
  <si>
    <t>762341275</t>
  </si>
  <si>
    <t>Montáž bednění střech rovných a šikmých sklonu do 60° s vyřezáním otvorů z desek dřevotřískových nebo dřevoštěpkových na pero a drážku</t>
  </si>
  <si>
    <t>-1975809783</t>
  </si>
  <si>
    <t>0,3*0,3*(24+19) "podklad pod držáky hromosvodu</t>
  </si>
  <si>
    <t>-556475458</t>
  </si>
  <si>
    <t>3,87*1,1 'Přepočtené koeficientem množství</t>
  </si>
  <si>
    <t>Demontáž bednění a laťování bednění střech rovných, obloukových, sklonu do 60° se všemi nadstřešními konstrukcemi z prken hrubých, hoblovaných tl. do 32 mm</t>
  </si>
  <si>
    <t>-1850158060</t>
  </si>
  <si>
    <t xml:space="preserve"> 17,85*0,3 "vyrovnání okapové hrany-severní strana</t>
  </si>
  <si>
    <t>Spojovací prostředky krovů, bednění a laťování, nadstřešních konstrukcí svorníky, prkna, hřebíky, pásová ocel, vruty</t>
  </si>
  <si>
    <t>1154953103</t>
  </si>
  <si>
    <t>998762123</t>
  </si>
  <si>
    <t>Přesun hmot pro konstrukce tesařské stanovený z hmotnosti přesunovaného materiálu vodorovná dopravní vzdálenost do 50 m ruční (bez užití mechanizace) v objektech výšky přes 12 do 24 m</t>
  </si>
  <si>
    <t>827827456</t>
  </si>
  <si>
    <t>-2058281677</t>
  </si>
  <si>
    <t>3,05*(12+16)</t>
  </si>
  <si>
    <t>980365150</t>
  </si>
  <si>
    <t>3,25*28</t>
  </si>
  <si>
    <t>-1119245226</t>
  </si>
  <si>
    <t>3*3,7 "samonosné žlábky pod přesahem střechy</t>
  </si>
  <si>
    <t>764226403</t>
  </si>
  <si>
    <t>Oplechování parapetů rovných mechanicky kotvené z eloxovaného Al plechu rš 250 mm</t>
  </si>
  <si>
    <t>-1032819905</t>
  </si>
  <si>
    <t>(2,15+0,9)*28</t>
  </si>
  <si>
    <t>7642420000-R1</t>
  </si>
  <si>
    <t>Lemování podpor krokví z Ti Zn, D do 150 mm</t>
  </si>
  <si>
    <t>-2025993197</t>
  </si>
  <si>
    <t>764244505</t>
  </si>
  <si>
    <t>Oplechování horních ploch zdí a nadezdívek (atik) z titanzinkového plechu s povrchovou úpravou mechanicky kotvené rš 400 mm</t>
  </si>
  <si>
    <t>190910891</t>
  </si>
  <si>
    <t>3*3,7 "oplechování pod přesahem střechy</t>
  </si>
  <si>
    <t>-1158204767</t>
  </si>
  <si>
    <t>998764113</t>
  </si>
  <si>
    <t>Přesun hmot pro konstrukce klempířské stanovený z hmotnosti přesunovaného materiálu vodorovná dopravní vzdálenost do 50 m s omezením mechanizace v objektech výšky přes 12 do 24 m</t>
  </si>
  <si>
    <t>-1055419342</t>
  </si>
  <si>
    <t>7660000-R1</t>
  </si>
  <si>
    <t>Dodávka a montáž rozšiřovacího profilu 2x100 mm s ocelovou výztuhou</t>
  </si>
  <si>
    <t>1729554864</t>
  </si>
  <si>
    <t>7660000-R2</t>
  </si>
  <si>
    <t>Podkladní lícovaná lišta - záměna za standardní parapetní lištu - rozdíl ceny</t>
  </si>
  <si>
    <t>-1110354854</t>
  </si>
  <si>
    <t>7660000-R3</t>
  </si>
  <si>
    <t>Rozšiřovací profil pod balk.dveře 25mm dl.90 cm s výztuhou</t>
  </si>
  <si>
    <t>67390380</t>
  </si>
  <si>
    <t>766411821</t>
  </si>
  <si>
    <t>Demontáž obložení stěn palubkami</t>
  </si>
  <si>
    <t>-682014465</t>
  </si>
  <si>
    <t>766411822</t>
  </si>
  <si>
    <t>Demontáž obložení stěn podkladových roštů</t>
  </si>
  <si>
    <t>185957680</t>
  </si>
  <si>
    <t>766414241</t>
  </si>
  <si>
    <t>Montáž obložení stěn plochy do 5 m2 panely obkladovými z aglomerovaných desek, plochy do 0,60 m2</t>
  </si>
  <si>
    <t>2098990197</t>
  </si>
  <si>
    <t>59590739</t>
  </si>
  <si>
    <t>deska cementotřísková bez povrchové úpravy tl 16mm</t>
  </si>
  <si>
    <t>2094303339</t>
  </si>
  <si>
    <t>7,2*1,1 'Přepočtené koeficientem množství</t>
  </si>
  <si>
    <t>-567851234</t>
  </si>
  <si>
    <t>766622126</t>
  </si>
  <si>
    <t>Montáž oken plastových včetně montáže rámu na polyuretanovou pěnu plochy přes 1 m2 otevíravých nebo sklápěcích do dřevěné konstrukce, výšky přes 1,5 do 2,5 m</t>
  </si>
  <si>
    <t>-569408361</t>
  </si>
  <si>
    <t>6110000-o1</t>
  </si>
  <si>
    <t>okno plastové tepelně izolační 2150 x 1650 mm včetně kování (byt)</t>
  </si>
  <si>
    <t>572075382</t>
  </si>
  <si>
    <t>6110000-o2</t>
  </si>
  <si>
    <t>okno plastové tepelně izolační 2150 x 1650 mm včetně kování se zámkem (mezipodesta)</t>
  </si>
  <si>
    <t>1624200854</t>
  </si>
  <si>
    <t>1065644391</t>
  </si>
  <si>
    <t>16+12</t>
  </si>
  <si>
    <t>6110000-d1</t>
  </si>
  <si>
    <t>dveře balkónové plastové tepelně izolační 900 x 2500 mm včetně kování (byt)</t>
  </si>
  <si>
    <t>-1762224958</t>
  </si>
  <si>
    <t>6110000-d2</t>
  </si>
  <si>
    <t>dveře balkónové plastové tepelně izolační 900 x 2500 mm včetně kování se zámkem (mezipodesta)</t>
  </si>
  <si>
    <t>1688502682</t>
  </si>
  <si>
    <t>1206542779</t>
  </si>
  <si>
    <t>310,8*2 'Přepočtené koeficientem množství</t>
  </si>
  <si>
    <t>59071007</t>
  </si>
  <si>
    <t>páska okenní těsnící PUR jednostranně lepící impregnovaná 2x10mm</t>
  </si>
  <si>
    <t>-1139374127</t>
  </si>
  <si>
    <t>310,8*1,05 'Přepočtené koeficientem množství</t>
  </si>
  <si>
    <t>-1024433786</t>
  </si>
  <si>
    <t>-662066969</t>
  </si>
  <si>
    <t>(3,05+2,5*2)*28</t>
  </si>
  <si>
    <t>59071044</t>
  </si>
  <si>
    <t>lišta okenní tvrzené PVC skrytá drážka pro šrouby integrované PUR pásky interiér 15 mm</t>
  </si>
  <si>
    <t>-1119645528</t>
  </si>
  <si>
    <t>-2023000524</t>
  </si>
  <si>
    <t>59071043</t>
  </si>
  <si>
    <t>lišta okenní tvrzené PVC skrytá drážka pro šrouby integrované PUR pásky interiér 35 mm</t>
  </si>
  <si>
    <t>2059975301</t>
  </si>
  <si>
    <t>-1292655986</t>
  </si>
  <si>
    <t>767995114</t>
  </si>
  <si>
    <t>Montáž ostatních atypických zámečnických konstrukcí hmotnosti přes 20 do 50 kg</t>
  </si>
  <si>
    <t>1202582479</t>
  </si>
  <si>
    <t>54,144</t>
  </si>
  <si>
    <t>(15,04*3,6)*6</t>
  </si>
  <si>
    <t>13010442</t>
  </si>
  <si>
    <t>úhelník ocelový rovnostranný jakost S235JR (11 375) 100x100x10mm</t>
  </si>
  <si>
    <t>-2055707192</t>
  </si>
  <si>
    <t>767996801</t>
  </si>
  <si>
    <t>Demontáž ostatních zámečnických konstrukcí rozebráním o hmotnosti jednotlivých dílů do 50 kg</t>
  </si>
  <si>
    <t>866086404</t>
  </si>
  <si>
    <t>Přesun hmot pro zámečnické konstrukce stanovený z hmotnosti přesunovaného materiálu vodorovná dopravní vzdálenost do 50 m základní v objektech výšky přes 12 do 24 m</t>
  </si>
  <si>
    <t>676467221</t>
  </si>
  <si>
    <t>-5634941</t>
  </si>
  <si>
    <t>771474113</t>
  </si>
  <si>
    <t>Montáž soklíků z dlaždic keramických lepených flexibilním lepidlem rovných výšky přes 90 do 120 mm</t>
  </si>
  <si>
    <t>475655274</t>
  </si>
  <si>
    <t>5,45*16+5,85*12</t>
  </si>
  <si>
    <t>59761119</t>
  </si>
  <si>
    <t>dlažba keramická slinutá mrazuvzdorná R10/B povrch reliéfní/matný tl do 10mm přes 4 do 6ks/m2</t>
  </si>
  <si>
    <t>1942571550</t>
  </si>
  <si>
    <t>157,400*0,1</t>
  </si>
  <si>
    <t>15,74*1,2 'Přepočtené koeficientem množství</t>
  </si>
  <si>
    <t>771574414</t>
  </si>
  <si>
    <t>Montáž podlah z dlaždic keramických lepených cementovým flexibilním lepidlem hladkých, tloušťky do 10 mm přes 4 do 6 ks/m2</t>
  </si>
  <si>
    <t>-1775813638</t>
  </si>
  <si>
    <t>(3,34*16+3,98*12)</t>
  </si>
  <si>
    <t>-1493491063</t>
  </si>
  <si>
    <t>101,2*1,1 'Přepočtené koeficientem množství</t>
  </si>
  <si>
    <t>Montáž podlah z dlaždic keramických kladených do malty Příplatek k cenám za plochu do 5 m2 jednotlivě</t>
  </si>
  <si>
    <t>-1052808263</t>
  </si>
  <si>
    <t>-232721718</t>
  </si>
  <si>
    <t>255936331</t>
  </si>
  <si>
    <t>1069134613</t>
  </si>
  <si>
    <t xml:space="preserve">profil  ukončovací tvaru L - hliníkový </t>
  </si>
  <si>
    <t>436298527</t>
  </si>
  <si>
    <t>157,4*1,1 'Přepočtené koeficientem množství</t>
  </si>
  <si>
    <t>771151013</t>
  </si>
  <si>
    <t>Příprava podkladu před provedením dlažby samonivelační stěrka min.pevnosti 20 MPa, tloušťky přes 5 do 8 mm</t>
  </si>
  <si>
    <t>-1992580654</t>
  </si>
  <si>
    <t>473986111</t>
  </si>
  <si>
    <t>998771123</t>
  </si>
  <si>
    <t>Přesun hmot pro podlahy z dlaždic stanovený z hmotnosti přesunovaného materiálu vodorovná dopravní vzdálenost do 50 m ruční (bez užití mechanizace) v objektech výšky přes 12 do 24 m</t>
  </si>
  <si>
    <t>-740631545</t>
  </si>
  <si>
    <t>-8326786</t>
  </si>
  <si>
    <t>3,25*1,1*16"byt</t>
  </si>
  <si>
    <t>3,25*1,3*12"mezipodesta</t>
  </si>
  <si>
    <t>1978595020</t>
  </si>
  <si>
    <t>94,29*2 'Přepočtené koeficientem množství</t>
  </si>
  <si>
    <t>783801201</t>
  </si>
  <si>
    <t>Příprava podkladu omítek před provedením nátěru obroušení</t>
  </si>
  <si>
    <t>543343263</t>
  </si>
  <si>
    <t>(2,65*2*1,1*16)+(2,65*2*1,3*12)</t>
  </si>
  <si>
    <t>(3,5*1,1*16)+(3,5*1,3*12)</t>
  </si>
  <si>
    <t>-23542114</t>
  </si>
  <si>
    <t>20*(16+12)</t>
  </si>
  <si>
    <t>1878671745</t>
  </si>
  <si>
    <t>Penetrace podkladu jednonásobná hloubková v místnostech výšky do 3,80 m</t>
  </si>
  <si>
    <t>461545166</t>
  </si>
  <si>
    <t>94,64</t>
  </si>
  <si>
    <t>1962161031</t>
  </si>
  <si>
    <t>94,6</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</si>
</sst>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28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left" vertical="center"/>
      <protection/>
    </xf>
    <xf numFmtId="0" fontId="23" fillId="4" borderId="0" xfId="0" applyFont="1" applyFill="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23"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5"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22" xfId="0"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CM9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8</v>
      </c>
      <c r="BT3" s="17" t="s">
        <v>9</v>
      </c>
    </row>
    <row r="4" spans="2:71" s="1" customFormat="1" ht="24.95" customHeight="1">
      <c r="B4" s="21"/>
      <c r="C4" s="22"/>
      <c r="D4" s="23" t="s">
        <v>10</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11</v>
      </c>
      <c r="BE4" s="25" t="s">
        <v>12</v>
      </c>
      <c r="BS4" s="17" t="s">
        <v>13</v>
      </c>
    </row>
    <row r="5" spans="2:71" s="1" customFormat="1" ht="12" customHeight="1">
      <c r="B5" s="21"/>
      <c r="C5" s="22"/>
      <c r="D5" s="26" t="s">
        <v>14</v>
      </c>
      <c r="E5" s="22"/>
      <c r="F5" s="22"/>
      <c r="G5" s="22"/>
      <c r="H5" s="22"/>
      <c r="I5" s="22"/>
      <c r="J5" s="22"/>
      <c r="K5" s="27" t="s">
        <v>15</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16</v>
      </c>
      <c r="BS5" s="17" t="s">
        <v>6</v>
      </c>
    </row>
    <row r="6" spans="2:71" s="1" customFormat="1" ht="36.95" customHeight="1">
      <c r="B6" s="21"/>
      <c r="C6" s="22"/>
      <c r="D6" s="29" t="s">
        <v>17</v>
      </c>
      <c r="E6" s="22"/>
      <c r="F6" s="22"/>
      <c r="G6" s="22"/>
      <c r="H6" s="22"/>
      <c r="I6" s="22"/>
      <c r="J6" s="22"/>
      <c r="K6" s="30" t="s">
        <v>18</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19</v>
      </c>
    </row>
    <row r="7" spans="2:71" s="1" customFormat="1" ht="12" customHeight="1">
      <c r="B7" s="21"/>
      <c r="C7" s="22"/>
      <c r="D7" s="32" t="s">
        <v>20</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21</v>
      </c>
      <c r="AL7" s="22"/>
      <c r="AM7" s="22"/>
      <c r="AN7" s="27" t="s">
        <v>1</v>
      </c>
      <c r="AO7" s="22"/>
      <c r="AP7" s="22"/>
      <c r="AQ7" s="22"/>
      <c r="AR7" s="20"/>
      <c r="BE7" s="31"/>
      <c r="BS7" s="17" t="s">
        <v>8</v>
      </c>
    </row>
    <row r="8" spans="2:71" s="1" customFormat="1"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26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27</v>
      </c>
    </row>
    <row r="10" spans="2:71" s="1" customFormat="1" ht="12" customHeight="1">
      <c r="B10" s="21"/>
      <c r="C10" s="22"/>
      <c r="D10" s="32" t="s">
        <v>28</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29</v>
      </c>
      <c r="AL10" s="22"/>
      <c r="AM10" s="22"/>
      <c r="AN10" s="27" t="s">
        <v>1</v>
      </c>
      <c r="AO10" s="22"/>
      <c r="AP10" s="22"/>
      <c r="AQ10" s="22"/>
      <c r="AR10" s="20"/>
      <c r="BE10" s="31"/>
      <c r="BS10" s="17" t="s">
        <v>19</v>
      </c>
    </row>
    <row r="11" spans="2:71" s="1" customFormat="1" ht="18.45" customHeight="1">
      <c r="B11" s="21"/>
      <c r="C11" s="22"/>
      <c r="D11" s="22"/>
      <c r="E11" s="27" t="s">
        <v>30</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31</v>
      </c>
      <c r="AL11" s="22"/>
      <c r="AM11" s="22"/>
      <c r="AN11" s="27" t="s">
        <v>1</v>
      </c>
      <c r="AO11" s="22"/>
      <c r="AP11" s="22"/>
      <c r="AQ11" s="22"/>
      <c r="AR11" s="20"/>
      <c r="BE11" s="31"/>
      <c r="BS11" s="17" t="s">
        <v>19</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19</v>
      </c>
    </row>
    <row r="13" spans="2:71" s="1" customFormat="1" ht="12" customHeight="1">
      <c r="B13" s="21"/>
      <c r="C13" s="22"/>
      <c r="D13" s="32" t="s">
        <v>32</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29</v>
      </c>
      <c r="AL13" s="22"/>
      <c r="AM13" s="22"/>
      <c r="AN13" s="34" t="s">
        <v>33</v>
      </c>
      <c r="AO13" s="22"/>
      <c r="AP13" s="22"/>
      <c r="AQ13" s="22"/>
      <c r="AR13" s="20"/>
      <c r="BE13" s="31"/>
      <c r="BS13" s="17" t="s">
        <v>19</v>
      </c>
    </row>
    <row r="14" spans="2:71" ht="12">
      <c r="B14" s="21"/>
      <c r="C14" s="22"/>
      <c r="D14" s="22"/>
      <c r="E14" s="34" t="s">
        <v>33</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31</v>
      </c>
      <c r="AL14" s="22"/>
      <c r="AM14" s="22"/>
      <c r="AN14" s="34" t="s">
        <v>33</v>
      </c>
      <c r="AO14" s="22"/>
      <c r="AP14" s="22"/>
      <c r="AQ14" s="22"/>
      <c r="AR14" s="20"/>
      <c r="BE14" s="31"/>
      <c r="BS14" s="17" t="s">
        <v>19</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34</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29</v>
      </c>
      <c r="AL16" s="22"/>
      <c r="AM16" s="22"/>
      <c r="AN16" s="27" t="s">
        <v>35</v>
      </c>
      <c r="AO16" s="22"/>
      <c r="AP16" s="22"/>
      <c r="AQ16" s="22"/>
      <c r="AR16" s="20"/>
      <c r="BE16" s="31"/>
      <c r="BS16" s="17" t="s">
        <v>36</v>
      </c>
    </row>
    <row r="17" spans="2:71" s="1" customFormat="1" ht="18.45" customHeight="1">
      <c r="B17" s="21"/>
      <c r="C17" s="22"/>
      <c r="D17" s="22"/>
      <c r="E17" s="27" t="s">
        <v>37</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31</v>
      </c>
      <c r="AL17" s="22"/>
      <c r="AM17" s="22"/>
      <c r="AN17" s="27" t="s">
        <v>38</v>
      </c>
      <c r="AO17" s="22"/>
      <c r="AP17" s="22"/>
      <c r="AQ17" s="22"/>
      <c r="AR17" s="20"/>
      <c r="BE17" s="31"/>
      <c r="BS17" s="17" t="s">
        <v>36</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39</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29</v>
      </c>
      <c r="AL19" s="22"/>
      <c r="AM19" s="22"/>
      <c r="AN19" s="27" t="s">
        <v>1</v>
      </c>
      <c r="AO19" s="22"/>
      <c r="AP19" s="22"/>
      <c r="AQ19" s="22"/>
      <c r="AR19" s="20"/>
      <c r="BE19" s="31"/>
      <c r="BS19" s="17" t="s">
        <v>6</v>
      </c>
    </row>
    <row r="20" spans="2:71" s="1" customFormat="1" ht="18.45" customHeight="1">
      <c r="B20" s="21"/>
      <c r="C20" s="22"/>
      <c r="D20" s="22"/>
      <c r="E20" s="27" t="s">
        <v>40</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31</v>
      </c>
      <c r="AL20" s="22"/>
      <c r="AM20" s="22"/>
      <c r="AN20" s="27" t="s">
        <v>1</v>
      </c>
      <c r="AO20" s="22"/>
      <c r="AP20" s="22"/>
      <c r="AQ20" s="22"/>
      <c r="AR20" s="20"/>
      <c r="BE20" s="31"/>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41</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167.25" customHeight="1">
      <c r="B23" s="21"/>
      <c r="C23" s="22"/>
      <c r="D23" s="22"/>
      <c r="E23" s="36" t="s">
        <v>42</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43</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44</v>
      </c>
      <c r="M28" s="45"/>
      <c r="N28" s="45"/>
      <c r="O28" s="45"/>
      <c r="P28" s="45"/>
      <c r="Q28" s="40"/>
      <c r="R28" s="40"/>
      <c r="S28" s="40"/>
      <c r="T28" s="40"/>
      <c r="U28" s="40"/>
      <c r="V28" s="40"/>
      <c r="W28" s="45" t="s">
        <v>45</v>
      </c>
      <c r="X28" s="45"/>
      <c r="Y28" s="45"/>
      <c r="Z28" s="45"/>
      <c r="AA28" s="45"/>
      <c r="AB28" s="45"/>
      <c r="AC28" s="45"/>
      <c r="AD28" s="45"/>
      <c r="AE28" s="45"/>
      <c r="AF28" s="40"/>
      <c r="AG28" s="40"/>
      <c r="AH28" s="40"/>
      <c r="AI28" s="40"/>
      <c r="AJ28" s="40"/>
      <c r="AK28" s="45" t="s">
        <v>46</v>
      </c>
      <c r="AL28" s="45"/>
      <c r="AM28" s="45"/>
      <c r="AN28" s="45"/>
      <c r="AO28" s="45"/>
      <c r="AP28" s="40"/>
      <c r="AQ28" s="40"/>
      <c r="AR28" s="44"/>
      <c r="BE28" s="31"/>
    </row>
    <row r="29" spans="1:57" s="3" customFormat="1" ht="14.4" customHeight="1">
      <c r="A29" s="3"/>
      <c r="B29" s="46"/>
      <c r="C29" s="47"/>
      <c r="D29" s="32" t="s">
        <v>47</v>
      </c>
      <c r="E29" s="47"/>
      <c r="F29" s="32" t="s">
        <v>48</v>
      </c>
      <c r="G29" s="47"/>
      <c r="H29" s="47"/>
      <c r="I29" s="47"/>
      <c r="J29" s="47"/>
      <c r="K29" s="47"/>
      <c r="L29" s="48">
        <v>0.21</v>
      </c>
      <c r="M29" s="47"/>
      <c r="N29" s="47"/>
      <c r="O29" s="47"/>
      <c r="P29" s="47"/>
      <c r="Q29" s="47"/>
      <c r="R29" s="47"/>
      <c r="S29" s="47"/>
      <c r="T29" s="47"/>
      <c r="U29" s="47"/>
      <c r="V29" s="47"/>
      <c r="W29" s="49">
        <f>ROUND(AZ94,2)</f>
        <v>0</v>
      </c>
      <c r="X29" s="47"/>
      <c r="Y29" s="47"/>
      <c r="Z29" s="47"/>
      <c r="AA29" s="47"/>
      <c r="AB29" s="47"/>
      <c r="AC29" s="47"/>
      <c r="AD29" s="47"/>
      <c r="AE29" s="47"/>
      <c r="AF29" s="47"/>
      <c r="AG29" s="47"/>
      <c r="AH29" s="47"/>
      <c r="AI29" s="47"/>
      <c r="AJ29" s="47"/>
      <c r="AK29" s="49">
        <f>ROUND(AV94,2)</f>
        <v>0</v>
      </c>
      <c r="AL29" s="47"/>
      <c r="AM29" s="47"/>
      <c r="AN29" s="47"/>
      <c r="AO29" s="47"/>
      <c r="AP29" s="47"/>
      <c r="AQ29" s="47"/>
      <c r="AR29" s="50"/>
      <c r="BE29" s="51"/>
    </row>
    <row r="30" spans="1:57" s="3" customFormat="1" ht="14.4" customHeight="1">
      <c r="A30" s="3"/>
      <c r="B30" s="46"/>
      <c r="C30" s="47"/>
      <c r="D30" s="47"/>
      <c r="E30" s="47"/>
      <c r="F30" s="32" t="s">
        <v>49</v>
      </c>
      <c r="G30" s="47"/>
      <c r="H30" s="47"/>
      <c r="I30" s="47"/>
      <c r="J30" s="47"/>
      <c r="K30" s="47"/>
      <c r="L30" s="48">
        <v>0.12</v>
      </c>
      <c r="M30" s="47"/>
      <c r="N30" s="47"/>
      <c r="O30" s="47"/>
      <c r="P30" s="47"/>
      <c r="Q30" s="47"/>
      <c r="R30" s="47"/>
      <c r="S30" s="47"/>
      <c r="T30" s="47"/>
      <c r="U30" s="47"/>
      <c r="V30" s="47"/>
      <c r="W30" s="49">
        <f>ROUND(BA94,2)</f>
        <v>0</v>
      </c>
      <c r="X30" s="47"/>
      <c r="Y30" s="47"/>
      <c r="Z30" s="47"/>
      <c r="AA30" s="47"/>
      <c r="AB30" s="47"/>
      <c r="AC30" s="47"/>
      <c r="AD30" s="47"/>
      <c r="AE30" s="47"/>
      <c r="AF30" s="47"/>
      <c r="AG30" s="47"/>
      <c r="AH30" s="47"/>
      <c r="AI30" s="47"/>
      <c r="AJ30" s="47"/>
      <c r="AK30" s="49">
        <f>ROUND(AW94,2)</f>
        <v>0</v>
      </c>
      <c r="AL30" s="47"/>
      <c r="AM30" s="47"/>
      <c r="AN30" s="47"/>
      <c r="AO30" s="47"/>
      <c r="AP30" s="47"/>
      <c r="AQ30" s="47"/>
      <c r="AR30" s="50"/>
      <c r="BE30" s="51"/>
    </row>
    <row r="31" spans="1:57" s="3" customFormat="1" ht="14.4" customHeight="1" hidden="1">
      <c r="A31" s="3"/>
      <c r="B31" s="46"/>
      <c r="C31" s="47"/>
      <c r="D31" s="47"/>
      <c r="E31" s="47"/>
      <c r="F31" s="32" t="s">
        <v>50</v>
      </c>
      <c r="G31" s="47"/>
      <c r="H31" s="47"/>
      <c r="I31" s="47"/>
      <c r="J31" s="47"/>
      <c r="K31" s="47"/>
      <c r="L31" s="48">
        <v>0.21</v>
      </c>
      <c r="M31" s="47"/>
      <c r="N31" s="47"/>
      <c r="O31" s="47"/>
      <c r="P31" s="47"/>
      <c r="Q31" s="47"/>
      <c r="R31" s="47"/>
      <c r="S31" s="47"/>
      <c r="T31" s="47"/>
      <c r="U31" s="47"/>
      <c r="V31" s="47"/>
      <c r="W31" s="49">
        <f>ROUND(BB94,2)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51</v>
      </c>
      <c r="G32" s="47"/>
      <c r="H32" s="47"/>
      <c r="I32" s="47"/>
      <c r="J32" s="47"/>
      <c r="K32" s="47"/>
      <c r="L32" s="48">
        <v>0.12</v>
      </c>
      <c r="M32" s="47"/>
      <c r="N32" s="47"/>
      <c r="O32" s="47"/>
      <c r="P32" s="47"/>
      <c r="Q32" s="47"/>
      <c r="R32" s="47"/>
      <c r="S32" s="47"/>
      <c r="T32" s="47"/>
      <c r="U32" s="47"/>
      <c r="V32" s="47"/>
      <c r="W32" s="49">
        <f>ROUND(BC94,2)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52</v>
      </c>
      <c r="G33" s="47"/>
      <c r="H33" s="47"/>
      <c r="I33" s="47"/>
      <c r="J33" s="47"/>
      <c r="K33" s="47"/>
      <c r="L33" s="48">
        <v>0</v>
      </c>
      <c r="M33" s="47"/>
      <c r="N33" s="47"/>
      <c r="O33" s="47"/>
      <c r="P33" s="47"/>
      <c r="Q33" s="47"/>
      <c r="R33" s="47"/>
      <c r="S33" s="47"/>
      <c r="T33" s="47"/>
      <c r="U33" s="47"/>
      <c r="V33" s="47"/>
      <c r="W33" s="49">
        <f>ROUND(BD94,2)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pans="1:57" s="2" customFormat="1" ht="25.9" customHeight="1">
      <c r="A35" s="38"/>
      <c r="B35" s="39"/>
      <c r="C35" s="52"/>
      <c r="D35" s="53" t="s">
        <v>53</v>
      </c>
      <c r="E35" s="54"/>
      <c r="F35" s="54"/>
      <c r="G35" s="54"/>
      <c r="H35" s="54"/>
      <c r="I35" s="54"/>
      <c r="J35" s="54"/>
      <c r="K35" s="54"/>
      <c r="L35" s="54"/>
      <c r="M35" s="54"/>
      <c r="N35" s="54"/>
      <c r="O35" s="54"/>
      <c r="P35" s="54"/>
      <c r="Q35" s="54"/>
      <c r="R35" s="54"/>
      <c r="S35" s="54"/>
      <c r="T35" s="55" t="s">
        <v>54</v>
      </c>
      <c r="U35" s="54"/>
      <c r="V35" s="54"/>
      <c r="W35" s="54"/>
      <c r="X35" s="56" t="s">
        <v>55</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59"/>
      <c r="C49" s="60"/>
      <c r="D49" s="61" t="s">
        <v>56</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57</v>
      </c>
      <c r="AI49" s="62"/>
      <c r="AJ49" s="62"/>
      <c r="AK49" s="62"/>
      <c r="AL49" s="62"/>
      <c r="AM49" s="62"/>
      <c r="AN49" s="62"/>
      <c r="AO49" s="62"/>
      <c r="AP49" s="60"/>
      <c r="AQ49" s="60"/>
      <c r="AR49" s="63"/>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
      <c r="A60" s="38"/>
      <c r="B60" s="39"/>
      <c r="C60" s="40"/>
      <c r="D60" s="64" t="s">
        <v>58</v>
      </c>
      <c r="E60" s="42"/>
      <c r="F60" s="42"/>
      <c r="G60" s="42"/>
      <c r="H60" s="42"/>
      <c r="I60" s="42"/>
      <c r="J60" s="42"/>
      <c r="K60" s="42"/>
      <c r="L60" s="42"/>
      <c r="M60" s="42"/>
      <c r="N60" s="42"/>
      <c r="O60" s="42"/>
      <c r="P60" s="42"/>
      <c r="Q60" s="42"/>
      <c r="R60" s="42"/>
      <c r="S60" s="42"/>
      <c r="T60" s="42"/>
      <c r="U60" s="42"/>
      <c r="V60" s="64" t="s">
        <v>59</v>
      </c>
      <c r="W60" s="42"/>
      <c r="X60" s="42"/>
      <c r="Y60" s="42"/>
      <c r="Z60" s="42"/>
      <c r="AA60" s="42"/>
      <c r="AB60" s="42"/>
      <c r="AC60" s="42"/>
      <c r="AD60" s="42"/>
      <c r="AE60" s="42"/>
      <c r="AF60" s="42"/>
      <c r="AG60" s="42"/>
      <c r="AH60" s="64" t="s">
        <v>58</v>
      </c>
      <c r="AI60" s="42"/>
      <c r="AJ60" s="42"/>
      <c r="AK60" s="42"/>
      <c r="AL60" s="42"/>
      <c r="AM60" s="64" t="s">
        <v>59</v>
      </c>
      <c r="AN60" s="42"/>
      <c r="AO60" s="42"/>
      <c r="AP60" s="40"/>
      <c r="AQ60" s="40"/>
      <c r="AR60" s="44"/>
      <c r="BE60" s="38"/>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
      <c r="A64" s="38"/>
      <c r="B64" s="39"/>
      <c r="C64" s="40"/>
      <c r="D64" s="61" t="s">
        <v>60</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61</v>
      </c>
      <c r="AI64" s="65"/>
      <c r="AJ64" s="65"/>
      <c r="AK64" s="65"/>
      <c r="AL64" s="65"/>
      <c r="AM64" s="65"/>
      <c r="AN64" s="65"/>
      <c r="AO64" s="65"/>
      <c r="AP64" s="40"/>
      <c r="AQ64" s="40"/>
      <c r="AR64" s="44"/>
      <c r="BE64" s="38"/>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
      <c r="A75" s="38"/>
      <c r="B75" s="39"/>
      <c r="C75" s="40"/>
      <c r="D75" s="64" t="s">
        <v>58</v>
      </c>
      <c r="E75" s="42"/>
      <c r="F75" s="42"/>
      <c r="G75" s="42"/>
      <c r="H75" s="42"/>
      <c r="I75" s="42"/>
      <c r="J75" s="42"/>
      <c r="K75" s="42"/>
      <c r="L75" s="42"/>
      <c r="M75" s="42"/>
      <c r="N75" s="42"/>
      <c r="O75" s="42"/>
      <c r="P75" s="42"/>
      <c r="Q75" s="42"/>
      <c r="R75" s="42"/>
      <c r="S75" s="42"/>
      <c r="T75" s="42"/>
      <c r="U75" s="42"/>
      <c r="V75" s="64" t="s">
        <v>59</v>
      </c>
      <c r="W75" s="42"/>
      <c r="X75" s="42"/>
      <c r="Y75" s="42"/>
      <c r="Z75" s="42"/>
      <c r="AA75" s="42"/>
      <c r="AB75" s="42"/>
      <c r="AC75" s="42"/>
      <c r="AD75" s="42"/>
      <c r="AE75" s="42"/>
      <c r="AF75" s="42"/>
      <c r="AG75" s="42"/>
      <c r="AH75" s="64" t="s">
        <v>58</v>
      </c>
      <c r="AI75" s="42"/>
      <c r="AJ75" s="42"/>
      <c r="AK75" s="42"/>
      <c r="AL75" s="42"/>
      <c r="AM75" s="64" t="s">
        <v>59</v>
      </c>
      <c r="AN75" s="42"/>
      <c r="AO75" s="42"/>
      <c r="AP75" s="40"/>
      <c r="AQ75" s="40"/>
      <c r="AR75" s="44"/>
      <c r="BE75" s="38"/>
    </row>
    <row r="76" spans="1:57" s="2" customFormat="1" ht="12">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pans="1:57" s="2" customFormat="1" ht="6.95"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pans="1:57" s="2" customFormat="1" ht="6.95"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pans="1:57" s="2" customFormat="1" ht="24.95" customHeight="1">
      <c r="A82" s="38"/>
      <c r="B82" s="39"/>
      <c r="C82" s="23" t="s">
        <v>62</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pans="1:57" s="2" customFormat="1" ht="6.95"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pans="1:57" s="4" customFormat="1" ht="12" customHeight="1">
      <c r="A84" s="4"/>
      <c r="B84" s="70"/>
      <c r="C84" s="32" t="s">
        <v>14</v>
      </c>
      <c r="D84" s="71"/>
      <c r="E84" s="71"/>
      <c r="F84" s="71"/>
      <c r="G84" s="71"/>
      <c r="H84" s="71"/>
      <c r="I84" s="71"/>
      <c r="J84" s="71"/>
      <c r="K84" s="71"/>
      <c r="L84" s="71" t="str">
        <f>K5</f>
        <v>2024006-R1</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pans="1:57" s="5" customFormat="1" ht="36.95" customHeight="1">
      <c r="A85" s="5"/>
      <c r="B85" s="73"/>
      <c r="C85" s="74" t="s">
        <v>17</v>
      </c>
      <c r="D85" s="75"/>
      <c r="E85" s="75"/>
      <c r="F85" s="75"/>
      <c r="G85" s="75"/>
      <c r="H85" s="75"/>
      <c r="I85" s="75"/>
      <c r="J85" s="75"/>
      <c r="K85" s="75"/>
      <c r="L85" s="76" t="str">
        <f>K6</f>
        <v>Rekonstrukce střešní nástavby č.p. 15,16 a 17</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pans="1:57" s="2" customFormat="1" ht="6.95"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pans="1:57" s="2" customFormat="1" ht="12" customHeight="1">
      <c r="A87" s="38"/>
      <c r="B87" s="39"/>
      <c r="C87" s="32" t="s">
        <v>22</v>
      </c>
      <c r="D87" s="40"/>
      <c r="E87" s="40"/>
      <c r="F87" s="40"/>
      <c r="G87" s="40"/>
      <c r="H87" s="40"/>
      <c r="I87" s="40"/>
      <c r="J87" s="40"/>
      <c r="K87" s="40"/>
      <c r="L87" s="78" t="str">
        <f>IF(K8="","",K8)</f>
        <v>st.p.č.k. 304/5, 304/6, 304/7; k.ú. Rumburk</v>
      </c>
      <c r="M87" s="40"/>
      <c r="N87" s="40"/>
      <c r="O87" s="40"/>
      <c r="P87" s="40"/>
      <c r="Q87" s="40"/>
      <c r="R87" s="40"/>
      <c r="S87" s="40"/>
      <c r="T87" s="40"/>
      <c r="U87" s="40"/>
      <c r="V87" s="40"/>
      <c r="W87" s="40"/>
      <c r="X87" s="40"/>
      <c r="Y87" s="40"/>
      <c r="Z87" s="40"/>
      <c r="AA87" s="40"/>
      <c r="AB87" s="40"/>
      <c r="AC87" s="40"/>
      <c r="AD87" s="40"/>
      <c r="AE87" s="40"/>
      <c r="AF87" s="40"/>
      <c r="AG87" s="40"/>
      <c r="AH87" s="40"/>
      <c r="AI87" s="32" t="s">
        <v>24</v>
      </c>
      <c r="AJ87" s="40"/>
      <c r="AK87" s="40"/>
      <c r="AL87" s="40"/>
      <c r="AM87" s="79" t="str">
        <f>IF(AN8="","",AN8)</f>
        <v>17. 10. 2016</v>
      </c>
      <c r="AN87" s="79"/>
      <c r="AO87" s="40"/>
      <c r="AP87" s="40"/>
      <c r="AQ87" s="40"/>
      <c r="AR87" s="44"/>
      <c r="BE87" s="38"/>
    </row>
    <row r="88" spans="1:57" s="2" customFormat="1" ht="6.95"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pans="1:57" s="2" customFormat="1" ht="15.15" customHeight="1">
      <c r="A89" s="38"/>
      <c r="B89" s="39"/>
      <c r="C89" s="32" t="s">
        <v>28</v>
      </c>
      <c r="D89" s="40"/>
      <c r="E89" s="40"/>
      <c r="F89" s="40"/>
      <c r="G89" s="40"/>
      <c r="H89" s="40"/>
      <c r="I89" s="40"/>
      <c r="J89" s="40"/>
      <c r="K89" s="40"/>
      <c r="L89" s="71" t="str">
        <f>IF(E11="","",E11)</f>
        <v>Město Rumburk</v>
      </c>
      <c r="M89" s="40"/>
      <c r="N89" s="40"/>
      <c r="O89" s="40"/>
      <c r="P89" s="40"/>
      <c r="Q89" s="40"/>
      <c r="R89" s="40"/>
      <c r="S89" s="40"/>
      <c r="T89" s="40"/>
      <c r="U89" s="40"/>
      <c r="V89" s="40"/>
      <c r="W89" s="40"/>
      <c r="X89" s="40"/>
      <c r="Y89" s="40"/>
      <c r="Z89" s="40"/>
      <c r="AA89" s="40"/>
      <c r="AB89" s="40"/>
      <c r="AC89" s="40"/>
      <c r="AD89" s="40"/>
      <c r="AE89" s="40"/>
      <c r="AF89" s="40"/>
      <c r="AG89" s="40"/>
      <c r="AH89" s="40"/>
      <c r="AI89" s="32" t="s">
        <v>34</v>
      </c>
      <c r="AJ89" s="40"/>
      <c r="AK89" s="40"/>
      <c r="AL89" s="40"/>
      <c r="AM89" s="80" t="str">
        <f>IF(E17="","",E17)</f>
        <v xml:space="preserve">ProProjekt, s.r.o. </v>
      </c>
      <c r="AN89" s="71"/>
      <c r="AO89" s="71"/>
      <c r="AP89" s="71"/>
      <c r="AQ89" s="40"/>
      <c r="AR89" s="44"/>
      <c r="AS89" s="81" t="s">
        <v>63</v>
      </c>
      <c r="AT89" s="82"/>
      <c r="AU89" s="83"/>
      <c r="AV89" s="83"/>
      <c r="AW89" s="83"/>
      <c r="AX89" s="83"/>
      <c r="AY89" s="83"/>
      <c r="AZ89" s="83"/>
      <c r="BA89" s="83"/>
      <c r="BB89" s="83"/>
      <c r="BC89" s="83"/>
      <c r="BD89" s="84"/>
      <c r="BE89" s="38"/>
    </row>
    <row r="90" spans="1:57" s="2" customFormat="1" ht="15.15" customHeight="1">
      <c r="A90" s="38"/>
      <c r="B90" s="39"/>
      <c r="C90" s="32" t="s">
        <v>32</v>
      </c>
      <c r="D90" s="40"/>
      <c r="E90" s="40"/>
      <c r="F90" s="40"/>
      <c r="G90" s="40"/>
      <c r="H90" s="40"/>
      <c r="I90" s="40"/>
      <c r="J90" s="40"/>
      <c r="K90" s="40"/>
      <c r="L90" s="71" t="str">
        <f>IF(E14="Vyplň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39</v>
      </c>
      <c r="AJ90" s="40"/>
      <c r="AK90" s="40"/>
      <c r="AL90" s="40"/>
      <c r="AM90" s="80" t="str">
        <f>IF(E20="","",E20)</f>
        <v>Jakub Hon</v>
      </c>
      <c r="AN90" s="71"/>
      <c r="AO90" s="71"/>
      <c r="AP90" s="71"/>
      <c r="AQ90" s="40"/>
      <c r="AR90" s="44"/>
      <c r="AS90" s="85"/>
      <c r="AT90" s="86"/>
      <c r="AU90" s="87"/>
      <c r="AV90" s="87"/>
      <c r="AW90" s="87"/>
      <c r="AX90" s="87"/>
      <c r="AY90" s="87"/>
      <c r="AZ90" s="87"/>
      <c r="BA90" s="87"/>
      <c r="BB90" s="87"/>
      <c r="BC90" s="87"/>
      <c r="BD90" s="88"/>
      <c r="BE90" s="38"/>
    </row>
    <row r="91" spans="1:57"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pans="1:57" s="2" customFormat="1" ht="29.25" customHeight="1">
      <c r="A92" s="38"/>
      <c r="B92" s="39"/>
      <c r="C92" s="93" t="s">
        <v>64</v>
      </c>
      <c r="D92" s="94"/>
      <c r="E92" s="94"/>
      <c r="F92" s="94"/>
      <c r="G92" s="94"/>
      <c r="H92" s="95"/>
      <c r="I92" s="96" t="s">
        <v>65</v>
      </c>
      <c r="J92" s="94"/>
      <c r="K92" s="94"/>
      <c r="L92" s="94"/>
      <c r="M92" s="94"/>
      <c r="N92" s="94"/>
      <c r="O92" s="94"/>
      <c r="P92" s="94"/>
      <c r="Q92" s="94"/>
      <c r="R92" s="94"/>
      <c r="S92" s="94"/>
      <c r="T92" s="94"/>
      <c r="U92" s="94"/>
      <c r="V92" s="94"/>
      <c r="W92" s="94"/>
      <c r="X92" s="94"/>
      <c r="Y92" s="94"/>
      <c r="Z92" s="94"/>
      <c r="AA92" s="94"/>
      <c r="AB92" s="94"/>
      <c r="AC92" s="94"/>
      <c r="AD92" s="94"/>
      <c r="AE92" s="94"/>
      <c r="AF92" s="94"/>
      <c r="AG92" s="97" t="s">
        <v>66</v>
      </c>
      <c r="AH92" s="94"/>
      <c r="AI92" s="94"/>
      <c r="AJ92" s="94"/>
      <c r="AK92" s="94"/>
      <c r="AL92" s="94"/>
      <c r="AM92" s="94"/>
      <c r="AN92" s="96" t="s">
        <v>67</v>
      </c>
      <c r="AO92" s="94"/>
      <c r="AP92" s="98"/>
      <c r="AQ92" s="99" t="s">
        <v>68</v>
      </c>
      <c r="AR92" s="44"/>
      <c r="AS92" s="100" t="s">
        <v>69</v>
      </c>
      <c r="AT92" s="101" t="s">
        <v>70</v>
      </c>
      <c r="AU92" s="101" t="s">
        <v>71</v>
      </c>
      <c r="AV92" s="101" t="s">
        <v>72</v>
      </c>
      <c r="AW92" s="101" t="s">
        <v>73</v>
      </c>
      <c r="AX92" s="101" t="s">
        <v>74</v>
      </c>
      <c r="AY92" s="101" t="s">
        <v>75</v>
      </c>
      <c r="AZ92" s="101" t="s">
        <v>76</v>
      </c>
      <c r="BA92" s="101" t="s">
        <v>77</v>
      </c>
      <c r="BB92" s="101" t="s">
        <v>78</v>
      </c>
      <c r="BC92" s="101" t="s">
        <v>79</v>
      </c>
      <c r="BD92" s="102" t="s">
        <v>80</v>
      </c>
      <c r="BE92" s="38"/>
    </row>
    <row r="93" spans="1:57"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pans="1:90" s="6" customFormat="1" ht="32.4" customHeight="1">
      <c r="A94" s="6"/>
      <c r="B94" s="106"/>
      <c r="C94" s="107" t="s">
        <v>81</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ROUND(SUM(AG95:AG97),2)</f>
        <v>0</v>
      </c>
      <c r="AH94" s="109"/>
      <c r="AI94" s="109"/>
      <c r="AJ94" s="109"/>
      <c r="AK94" s="109"/>
      <c r="AL94" s="109"/>
      <c r="AM94" s="109"/>
      <c r="AN94" s="110">
        <f>SUM(AG94,AT94)</f>
        <v>0</v>
      </c>
      <c r="AO94" s="110"/>
      <c r="AP94" s="110"/>
      <c r="AQ94" s="111" t="s">
        <v>1</v>
      </c>
      <c r="AR94" s="112"/>
      <c r="AS94" s="113">
        <f>ROUND(SUM(AS95:AS97),2)</f>
        <v>0</v>
      </c>
      <c r="AT94" s="114">
        <f>ROUND(SUM(AV94:AW94),2)</f>
        <v>0</v>
      </c>
      <c r="AU94" s="115">
        <f>ROUND(SUM(AU95:AU97),5)</f>
        <v>0</v>
      </c>
      <c r="AV94" s="114">
        <f>ROUND(AZ94*L29,2)</f>
        <v>0</v>
      </c>
      <c r="AW94" s="114">
        <f>ROUND(BA94*L30,2)</f>
        <v>0</v>
      </c>
      <c r="AX94" s="114">
        <f>ROUND(BB94*L29,2)</f>
        <v>0</v>
      </c>
      <c r="AY94" s="114">
        <f>ROUND(BC94*L30,2)</f>
        <v>0</v>
      </c>
      <c r="AZ94" s="114">
        <f>ROUND(SUM(AZ95:AZ97),2)</f>
        <v>0</v>
      </c>
      <c r="BA94" s="114">
        <f>ROUND(SUM(BA95:BA97),2)</f>
        <v>0</v>
      </c>
      <c r="BB94" s="114">
        <f>ROUND(SUM(BB95:BB97),2)</f>
        <v>0</v>
      </c>
      <c r="BC94" s="114">
        <f>ROUND(SUM(BC95:BC97),2)</f>
        <v>0</v>
      </c>
      <c r="BD94" s="116">
        <f>ROUND(SUM(BD95:BD97),2)</f>
        <v>0</v>
      </c>
      <c r="BE94" s="6"/>
      <c r="BS94" s="117" t="s">
        <v>82</v>
      </c>
      <c r="BT94" s="117" t="s">
        <v>83</v>
      </c>
      <c r="BU94" s="118" t="s">
        <v>84</v>
      </c>
      <c r="BV94" s="117" t="s">
        <v>85</v>
      </c>
      <c r="BW94" s="117" t="s">
        <v>5</v>
      </c>
      <c r="BX94" s="117" t="s">
        <v>86</v>
      </c>
      <c r="CL94" s="117" t="s">
        <v>1</v>
      </c>
    </row>
    <row r="95" spans="1:91" s="7" customFormat="1" ht="16.5" customHeight="1">
      <c r="A95" s="119" t="s">
        <v>87</v>
      </c>
      <c r="B95" s="120"/>
      <c r="C95" s="121"/>
      <c r="D95" s="122" t="s">
        <v>88</v>
      </c>
      <c r="E95" s="122"/>
      <c r="F95" s="122"/>
      <c r="G95" s="122"/>
      <c r="H95" s="122"/>
      <c r="I95" s="123"/>
      <c r="J95" s="122" t="s">
        <v>89</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'SO 0 - Vedlejší a ostatní...'!J30</f>
        <v>0</v>
      </c>
      <c r="AH95" s="123"/>
      <c r="AI95" s="123"/>
      <c r="AJ95" s="123"/>
      <c r="AK95" s="123"/>
      <c r="AL95" s="123"/>
      <c r="AM95" s="123"/>
      <c r="AN95" s="124">
        <f>SUM(AG95,AT95)</f>
        <v>0</v>
      </c>
      <c r="AO95" s="123"/>
      <c r="AP95" s="123"/>
      <c r="AQ95" s="125" t="s">
        <v>90</v>
      </c>
      <c r="AR95" s="126"/>
      <c r="AS95" s="127">
        <v>0</v>
      </c>
      <c r="AT95" s="128">
        <f>ROUND(SUM(AV95:AW95),2)</f>
        <v>0</v>
      </c>
      <c r="AU95" s="129">
        <f>'SO 0 - Vedlejší a ostatní...'!P121</f>
        <v>0</v>
      </c>
      <c r="AV95" s="128">
        <f>'SO 0 - Vedlejší a ostatní...'!J33</f>
        <v>0</v>
      </c>
      <c r="AW95" s="128">
        <f>'SO 0 - Vedlejší a ostatní...'!J34</f>
        <v>0</v>
      </c>
      <c r="AX95" s="128">
        <f>'SO 0 - Vedlejší a ostatní...'!J35</f>
        <v>0</v>
      </c>
      <c r="AY95" s="128">
        <f>'SO 0 - Vedlejší a ostatní...'!J36</f>
        <v>0</v>
      </c>
      <c r="AZ95" s="128">
        <f>'SO 0 - Vedlejší a ostatní...'!F33</f>
        <v>0</v>
      </c>
      <c r="BA95" s="128">
        <f>'SO 0 - Vedlejší a ostatní...'!F34</f>
        <v>0</v>
      </c>
      <c r="BB95" s="128">
        <f>'SO 0 - Vedlejší a ostatní...'!F35</f>
        <v>0</v>
      </c>
      <c r="BC95" s="128">
        <f>'SO 0 - Vedlejší a ostatní...'!F36</f>
        <v>0</v>
      </c>
      <c r="BD95" s="130">
        <f>'SO 0 - Vedlejší a ostatní...'!F37</f>
        <v>0</v>
      </c>
      <c r="BE95" s="7"/>
      <c r="BT95" s="131" t="s">
        <v>8</v>
      </c>
      <c r="BV95" s="131" t="s">
        <v>85</v>
      </c>
      <c r="BW95" s="131" t="s">
        <v>91</v>
      </c>
      <c r="BX95" s="131" t="s">
        <v>5</v>
      </c>
      <c r="CL95" s="131" t="s">
        <v>1</v>
      </c>
      <c r="CM95" s="131" t="s">
        <v>92</v>
      </c>
    </row>
    <row r="96" spans="1:91" s="7" customFormat="1" ht="16.5" customHeight="1">
      <c r="A96" s="119" t="s">
        <v>87</v>
      </c>
      <c r="B96" s="120"/>
      <c r="C96" s="121"/>
      <c r="D96" s="122" t="s">
        <v>93</v>
      </c>
      <c r="E96" s="122"/>
      <c r="F96" s="122"/>
      <c r="G96" s="122"/>
      <c r="H96" s="122"/>
      <c r="I96" s="123"/>
      <c r="J96" s="122" t="s">
        <v>94</v>
      </c>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4">
        <f>'SO 1 - Oprava nástavby'!J30</f>
        <v>0</v>
      </c>
      <c r="AH96" s="123"/>
      <c r="AI96" s="123"/>
      <c r="AJ96" s="123"/>
      <c r="AK96" s="123"/>
      <c r="AL96" s="123"/>
      <c r="AM96" s="123"/>
      <c r="AN96" s="124">
        <f>SUM(AG96,AT96)</f>
        <v>0</v>
      </c>
      <c r="AO96" s="123"/>
      <c r="AP96" s="123"/>
      <c r="AQ96" s="125" t="s">
        <v>90</v>
      </c>
      <c r="AR96" s="126"/>
      <c r="AS96" s="127">
        <v>0</v>
      </c>
      <c r="AT96" s="128">
        <f>ROUND(SUM(AV96:AW96),2)</f>
        <v>0</v>
      </c>
      <c r="AU96" s="129">
        <f>'SO 1 - Oprava nástavby'!P140</f>
        <v>0</v>
      </c>
      <c r="AV96" s="128">
        <f>'SO 1 - Oprava nástavby'!J33</f>
        <v>0</v>
      </c>
      <c r="AW96" s="128">
        <f>'SO 1 - Oprava nástavby'!J34</f>
        <v>0</v>
      </c>
      <c r="AX96" s="128">
        <f>'SO 1 - Oprava nástavby'!J35</f>
        <v>0</v>
      </c>
      <c r="AY96" s="128">
        <f>'SO 1 - Oprava nástavby'!J36</f>
        <v>0</v>
      </c>
      <c r="AZ96" s="128">
        <f>'SO 1 - Oprava nástavby'!F33</f>
        <v>0</v>
      </c>
      <c r="BA96" s="128">
        <f>'SO 1 - Oprava nástavby'!F34</f>
        <v>0</v>
      </c>
      <c r="BB96" s="128">
        <f>'SO 1 - Oprava nástavby'!F35</f>
        <v>0</v>
      </c>
      <c r="BC96" s="128">
        <f>'SO 1 - Oprava nástavby'!F36</f>
        <v>0</v>
      </c>
      <c r="BD96" s="130">
        <f>'SO 1 - Oprava nástavby'!F37</f>
        <v>0</v>
      </c>
      <c r="BE96" s="7"/>
      <c r="BT96" s="131" t="s">
        <v>8</v>
      </c>
      <c r="BV96" s="131" t="s">
        <v>85</v>
      </c>
      <c r="BW96" s="131" t="s">
        <v>95</v>
      </c>
      <c r="BX96" s="131" t="s">
        <v>5</v>
      </c>
      <c r="CL96" s="131" t="s">
        <v>1</v>
      </c>
      <c r="CM96" s="131" t="s">
        <v>92</v>
      </c>
    </row>
    <row r="97" spans="1:91" s="7" customFormat="1" ht="16.5" customHeight="1">
      <c r="A97" s="119" t="s">
        <v>87</v>
      </c>
      <c r="B97" s="120"/>
      <c r="C97" s="121"/>
      <c r="D97" s="122" t="s">
        <v>96</v>
      </c>
      <c r="E97" s="122"/>
      <c r="F97" s="122"/>
      <c r="G97" s="122"/>
      <c r="H97" s="122"/>
      <c r="I97" s="123"/>
      <c r="J97" s="122" t="s">
        <v>97</v>
      </c>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4">
        <f>'SO 2 - Oprava lodžií'!J30</f>
        <v>0</v>
      </c>
      <c r="AH97" s="123"/>
      <c r="AI97" s="123"/>
      <c r="AJ97" s="123"/>
      <c r="AK97" s="123"/>
      <c r="AL97" s="123"/>
      <c r="AM97" s="123"/>
      <c r="AN97" s="124">
        <f>SUM(AG97,AT97)</f>
        <v>0</v>
      </c>
      <c r="AO97" s="123"/>
      <c r="AP97" s="123"/>
      <c r="AQ97" s="125" t="s">
        <v>90</v>
      </c>
      <c r="AR97" s="126"/>
      <c r="AS97" s="132">
        <v>0</v>
      </c>
      <c r="AT97" s="133">
        <f>ROUND(SUM(AV97:AW97),2)</f>
        <v>0</v>
      </c>
      <c r="AU97" s="134">
        <f>'SO 2 - Oprava lodžií'!P132</f>
        <v>0</v>
      </c>
      <c r="AV97" s="133">
        <f>'SO 2 - Oprava lodžií'!J33</f>
        <v>0</v>
      </c>
      <c r="AW97" s="133">
        <f>'SO 2 - Oprava lodžií'!J34</f>
        <v>0</v>
      </c>
      <c r="AX97" s="133">
        <f>'SO 2 - Oprava lodžií'!J35</f>
        <v>0</v>
      </c>
      <c r="AY97" s="133">
        <f>'SO 2 - Oprava lodžií'!J36</f>
        <v>0</v>
      </c>
      <c r="AZ97" s="133">
        <f>'SO 2 - Oprava lodžií'!F33</f>
        <v>0</v>
      </c>
      <c r="BA97" s="133">
        <f>'SO 2 - Oprava lodžií'!F34</f>
        <v>0</v>
      </c>
      <c r="BB97" s="133">
        <f>'SO 2 - Oprava lodžií'!F35</f>
        <v>0</v>
      </c>
      <c r="BC97" s="133">
        <f>'SO 2 - Oprava lodžií'!F36</f>
        <v>0</v>
      </c>
      <c r="BD97" s="135">
        <f>'SO 2 - Oprava lodžií'!F37</f>
        <v>0</v>
      </c>
      <c r="BE97" s="7"/>
      <c r="BT97" s="131" t="s">
        <v>8</v>
      </c>
      <c r="BV97" s="131" t="s">
        <v>85</v>
      </c>
      <c r="BW97" s="131" t="s">
        <v>98</v>
      </c>
      <c r="BX97" s="131" t="s">
        <v>5</v>
      </c>
      <c r="CL97" s="131" t="s">
        <v>1</v>
      </c>
      <c r="CM97" s="131" t="s">
        <v>92</v>
      </c>
    </row>
    <row r="98" spans="1:57" s="2" customFormat="1" ht="30" customHeight="1">
      <c r="A98" s="38"/>
      <c r="B98" s="39"/>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4"/>
      <c r="AS98" s="38"/>
      <c r="AT98" s="38"/>
      <c r="AU98" s="38"/>
      <c r="AV98" s="38"/>
      <c r="AW98" s="38"/>
      <c r="AX98" s="38"/>
      <c r="AY98" s="38"/>
      <c r="AZ98" s="38"/>
      <c r="BA98" s="38"/>
      <c r="BB98" s="38"/>
      <c r="BC98" s="38"/>
      <c r="BD98" s="38"/>
      <c r="BE98" s="38"/>
    </row>
    <row r="99" spans="1:57" s="2" customFormat="1" ht="6.95" customHeight="1">
      <c r="A99" s="38"/>
      <c r="B99" s="66"/>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44"/>
      <c r="AS99" s="38"/>
      <c r="AT99" s="38"/>
      <c r="AU99" s="38"/>
      <c r="AV99" s="38"/>
      <c r="AW99" s="38"/>
      <c r="AX99" s="38"/>
      <c r="AY99" s="38"/>
      <c r="AZ99" s="38"/>
      <c r="BA99" s="38"/>
      <c r="BB99" s="38"/>
      <c r="BC99" s="38"/>
      <c r="BD99" s="38"/>
      <c r="BE99" s="38"/>
    </row>
  </sheetData>
  <sheetProtection password="CC35" sheet="1" objects="1" scenarios="1" formatColumns="0" formatRows="0"/>
  <mergeCells count="50">
    <mergeCell ref="BE5:BE34"/>
    <mergeCell ref="K5:AJ5"/>
    <mergeCell ref="K6:AJ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J85"/>
    <mergeCell ref="AM87:AN87"/>
    <mergeCell ref="AM89:AP89"/>
    <mergeCell ref="AS89:AT91"/>
    <mergeCell ref="AM90:AP90"/>
    <mergeCell ref="C92:G92"/>
    <mergeCell ref="I92:AF92"/>
    <mergeCell ref="AG92:AM92"/>
    <mergeCell ref="AN92:AP92"/>
    <mergeCell ref="AN95:AP95"/>
    <mergeCell ref="AG95:AM95"/>
    <mergeCell ref="D95:H95"/>
    <mergeCell ref="J95:AF95"/>
    <mergeCell ref="AN96:AP96"/>
    <mergeCell ref="AG96:AM96"/>
    <mergeCell ref="D96:H96"/>
    <mergeCell ref="J96:AF96"/>
    <mergeCell ref="AN97:AP97"/>
    <mergeCell ref="AG97:AM97"/>
    <mergeCell ref="D97:H97"/>
    <mergeCell ref="J97:AF97"/>
    <mergeCell ref="AG94:AM94"/>
    <mergeCell ref="AN94:AP94"/>
    <mergeCell ref="AR2:BE2"/>
  </mergeCells>
  <hyperlinks>
    <hyperlink ref="A95" location="'SO 0 - Vedlejší a ostatní...'!C2" display="/"/>
    <hyperlink ref="A96" location="'SO 1 - Oprava nástavby'!C2" display="/"/>
    <hyperlink ref="A97" location="'SO 2 - Oprava lodžií'!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3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91</v>
      </c>
    </row>
    <row r="3" spans="2:46" s="1" customFormat="1" ht="6.95" customHeight="1">
      <c r="B3" s="136"/>
      <c r="C3" s="137"/>
      <c r="D3" s="137"/>
      <c r="E3" s="137"/>
      <c r="F3" s="137"/>
      <c r="G3" s="137"/>
      <c r="H3" s="137"/>
      <c r="I3" s="137"/>
      <c r="J3" s="137"/>
      <c r="K3" s="137"/>
      <c r="L3" s="20"/>
      <c r="AT3" s="17" t="s">
        <v>92</v>
      </c>
    </row>
    <row r="4" spans="2:46" s="1" customFormat="1" ht="24.95" customHeight="1">
      <c r="B4" s="20"/>
      <c r="D4" s="138" t="s">
        <v>99</v>
      </c>
      <c r="L4" s="20"/>
      <c r="M4" s="139" t="s">
        <v>11</v>
      </c>
      <c r="AT4" s="17" t="s">
        <v>4</v>
      </c>
    </row>
    <row r="5" spans="2:12" s="1" customFormat="1" ht="6.95" customHeight="1">
      <c r="B5" s="20"/>
      <c r="L5" s="20"/>
    </row>
    <row r="6" spans="2:12" s="1" customFormat="1" ht="12" customHeight="1">
      <c r="B6" s="20"/>
      <c r="D6" s="140" t="s">
        <v>17</v>
      </c>
      <c r="L6" s="20"/>
    </row>
    <row r="7" spans="2:12" s="1" customFormat="1" ht="16.5" customHeight="1">
      <c r="B7" s="20"/>
      <c r="E7" s="141" t="str">
        <f>'Rekapitulace stavby'!K6</f>
        <v>Rekonstrukce střešní nástavby č.p. 15,16 a 17</v>
      </c>
      <c r="F7" s="140"/>
      <c r="G7" s="140"/>
      <c r="H7" s="140"/>
      <c r="L7" s="20"/>
    </row>
    <row r="8" spans="1:31" s="2" customFormat="1" ht="12" customHeight="1">
      <c r="A8" s="38"/>
      <c r="B8" s="44"/>
      <c r="C8" s="38"/>
      <c r="D8" s="140" t="s">
        <v>100</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42" t="s">
        <v>101</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0" t="s">
        <v>20</v>
      </c>
      <c r="E11" s="38"/>
      <c r="F11" s="143" t="s">
        <v>1</v>
      </c>
      <c r="G11" s="38"/>
      <c r="H11" s="38"/>
      <c r="I11" s="140" t="s">
        <v>21</v>
      </c>
      <c r="J11" s="143"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0" t="s">
        <v>22</v>
      </c>
      <c r="E12" s="38"/>
      <c r="F12" s="143" t="s">
        <v>23</v>
      </c>
      <c r="G12" s="38"/>
      <c r="H12" s="38"/>
      <c r="I12" s="140" t="s">
        <v>24</v>
      </c>
      <c r="J12" s="144" t="str">
        <f>'Rekapitulace stavby'!AN8</f>
        <v>17. 10. 2016</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0" t="s">
        <v>28</v>
      </c>
      <c r="E14" s="38"/>
      <c r="F14" s="38"/>
      <c r="G14" s="38"/>
      <c r="H14" s="38"/>
      <c r="I14" s="140" t="s">
        <v>29</v>
      </c>
      <c r="J14" s="143"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3" t="s">
        <v>30</v>
      </c>
      <c r="F15" s="38"/>
      <c r="G15" s="38"/>
      <c r="H15" s="38"/>
      <c r="I15" s="140" t="s">
        <v>31</v>
      </c>
      <c r="J15" s="143"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0" t="s">
        <v>32</v>
      </c>
      <c r="E17" s="38"/>
      <c r="F17" s="38"/>
      <c r="G17" s="38"/>
      <c r="H17" s="38"/>
      <c r="I17" s="140" t="s">
        <v>29</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3"/>
      <c r="G18" s="143"/>
      <c r="H18" s="143"/>
      <c r="I18" s="140" t="s">
        <v>31</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0" t="s">
        <v>34</v>
      </c>
      <c r="E20" s="38"/>
      <c r="F20" s="38"/>
      <c r="G20" s="38"/>
      <c r="H20" s="38"/>
      <c r="I20" s="140" t="s">
        <v>29</v>
      </c>
      <c r="J20" s="143" t="s">
        <v>35</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3" t="s">
        <v>37</v>
      </c>
      <c r="F21" s="38"/>
      <c r="G21" s="38"/>
      <c r="H21" s="38"/>
      <c r="I21" s="140" t="s">
        <v>31</v>
      </c>
      <c r="J21" s="143" t="s">
        <v>38</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0" t="s">
        <v>39</v>
      </c>
      <c r="E23" s="38"/>
      <c r="F23" s="38"/>
      <c r="G23" s="38"/>
      <c r="H23" s="38"/>
      <c r="I23" s="140" t="s">
        <v>29</v>
      </c>
      <c r="J23" s="143" t="s">
        <v>1</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3" t="s">
        <v>102</v>
      </c>
      <c r="F24" s="38"/>
      <c r="G24" s="38"/>
      <c r="H24" s="38"/>
      <c r="I24" s="140" t="s">
        <v>31</v>
      </c>
      <c r="J24" s="143" t="s">
        <v>1</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0" t="s">
        <v>41</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pans="1:31" s="2" customFormat="1" ht="25.4" customHeight="1">
      <c r="A30" s="38"/>
      <c r="B30" s="44"/>
      <c r="C30" s="38"/>
      <c r="D30" s="150" t="s">
        <v>43</v>
      </c>
      <c r="E30" s="38"/>
      <c r="F30" s="38"/>
      <c r="G30" s="38"/>
      <c r="H30" s="38"/>
      <c r="I30" s="38"/>
      <c r="J30" s="151">
        <f>ROUND(J121,2)</f>
        <v>0</v>
      </c>
      <c r="K30" s="38"/>
      <c r="L30" s="63"/>
      <c r="S30" s="38"/>
      <c r="T30" s="38"/>
      <c r="U30" s="38"/>
      <c r="V30" s="38"/>
      <c r="W30" s="38"/>
      <c r="X30" s="38"/>
      <c r="Y30" s="38"/>
      <c r="Z30" s="38"/>
      <c r="AA30" s="38"/>
      <c r="AB30" s="38"/>
      <c r="AC30" s="38"/>
      <c r="AD30" s="38"/>
      <c r="AE30" s="38"/>
    </row>
    <row r="31" spans="1:31" s="2" customFormat="1" ht="6.95"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2" t="s">
        <v>45</v>
      </c>
      <c r="G32" s="38"/>
      <c r="H32" s="38"/>
      <c r="I32" s="152" t="s">
        <v>44</v>
      </c>
      <c r="J32" s="152" t="s">
        <v>46</v>
      </c>
      <c r="K32" s="38"/>
      <c r="L32" s="63"/>
      <c r="S32" s="38"/>
      <c r="T32" s="38"/>
      <c r="U32" s="38"/>
      <c r="V32" s="38"/>
      <c r="W32" s="38"/>
      <c r="X32" s="38"/>
      <c r="Y32" s="38"/>
      <c r="Z32" s="38"/>
      <c r="AA32" s="38"/>
      <c r="AB32" s="38"/>
      <c r="AC32" s="38"/>
      <c r="AD32" s="38"/>
      <c r="AE32" s="38"/>
    </row>
    <row r="33" spans="1:31" s="2" customFormat="1" ht="14.4" customHeight="1">
      <c r="A33" s="38"/>
      <c r="B33" s="44"/>
      <c r="C33" s="38"/>
      <c r="D33" s="153" t="s">
        <v>47</v>
      </c>
      <c r="E33" s="140" t="s">
        <v>48</v>
      </c>
      <c r="F33" s="154">
        <f>ROUND((SUM(BE121:BE130)),2)</f>
        <v>0</v>
      </c>
      <c r="G33" s="38"/>
      <c r="H33" s="38"/>
      <c r="I33" s="155">
        <v>0.21</v>
      </c>
      <c r="J33" s="154">
        <f>ROUND(((SUM(BE121:BE130))*I33),2)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0" t="s">
        <v>49</v>
      </c>
      <c r="F34" s="154">
        <f>ROUND((SUM(BF121:BF130)),2)</f>
        <v>0</v>
      </c>
      <c r="G34" s="38"/>
      <c r="H34" s="38"/>
      <c r="I34" s="155">
        <v>0.12</v>
      </c>
      <c r="J34" s="154">
        <f>ROUND(((SUM(BF121:BF130))*I34),2)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0" t="s">
        <v>50</v>
      </c>
      <c r="F35" s="154">
        <f>ROUND((SUM(BG121:BG130)),2)</f>
        <v>0</v>
      </c>
      <c r="G35" s="38"/>
      <c r="H35" s="38"/>
      <c r="I35" s="155">
        <v>0.21</v>
      </c>
      <c r="J35" s="154">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0" t="s">
        <v>51</v>
      </c>
      <c r="F36" s="154">
        <f>ROUND((SUM(BH121:BH130)),2)</f>
        <v>0</v>
      </c>
      <c r="G36" s="38"/>
      <c r="H36" s="38"/>
      <c r="I36" s="155">
        <v>0.12</v>
      </c>
      <c r="J36" s="154">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0" t="s">
        <v>52</v>
      </c>
      <c r="F37" s="154">
        <f>ROUND((SUM(BI121:BI130)),2)</f>
        <v>0</v>
      </c>
      <c r="G37" s="38"/>
      <c r="H37" s="38"/>
      <c r="I37" s="155">
        <v>0</v>
      </c>
      <c r="J37" s="154">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6"/>
      <c r="D39" s="157" t="s">
        <v>53</v>
      </c>
      <c r="E39" s="158"/>
      <c r="F39" s="158"/>
      <c r="G39" s="159" t="s">
        <v>54</v>
      </c>
      <c r="H39" s="160" t="s">
        <v>55</v>
      </c>
      <c r="I39" s="158"/>
      <c r="J39" s="161">
        <f>SUM(J30:J37)</f>
        <v>0</v>
      </c>
      <c r="K39" s="162"/>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3" t="s">
        <v>56</v>
      </c>
      <c r="E50" s="164"/>
      <c r="F50" s="164"/>
      <c r="G50" s="163" t="s">
        <v>57</v>
      </c>
      <c r="H50" s="164"/>
      <c r="I50" s="164"/>
      <c r="J50" s="164"/>
      <c r="K50" s="16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5" t="s">
        <v>58</v>
      </c>
      <c r="E61" s="166"/>
      <c r="F61" s="167" t="s">
        <v>59</v>
      </c>
      <c r="G61" s="165" t="s">
        <v>58</v>
      </c>
      <c r="H61" s="166"/>
      <c r="I61" s="166"/>
      <c r="J61" s="168" t="s">
        <v>59</v>
      </c>
      <c r="K61" s="16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3" t="s">
        <v>60</v>
      </c>
      <c r="E65" s="169"/>
      <c r="F65" s="169"/>
      <c r="G65" s="163" t="s">
        <v>61</v>
      </c>
      <c r="H65" s="169"/>
      <c r="I65" s="169"/>
      <c r="J65" s="169"/>
      <c r="K65" s="16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5" t="s">
        <v>58</v>
      </c>
      <c r="E76" s="166"/>
      <c r="F76" s="167" t="s">
        <v>59</v>
      </c>
      <c r="G76" s="165" t="s">
        <v>58</v>
      </c>
      <c r="H76" s="166"/>
      <c r="I76" s="166"/>
      <c r="J76" s="168" t="s">
        <v>59</v>
      </c>
      <c r="K76" s="166"/>
      <c r="L76" s="63"/>
      <c r="S76" s="38"/>
      <c r="T76" s="38"/>
      <c r="U76" s="38"/>
      <c r="V76" s="38"/>
      <c r="W76" s="38"/>
      <c r="X76" s="38"/>
      <c r="Y76" s="38"/>
      <c r="Z76" s="38"/>
      <c r="AA76" s="38"/>
      <c r="AB76" s="38"/>
      <c r="AC76" s="38"/>
      <c r="AD76" s="38"/>
      <c r="AE76" s="38"/>
    </row>
    <row r="77" spans="1:31"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spans="1:31" s="2" customFormat="1" ht="6.95"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spans="1:31" s="2" customFormat="1" ht="24.95" customHeight="1">
      <c r="A82" s="38"/>
      <c r="B82" s="39"/>
      <c r="C82" s="23" t="s">
        <v>103</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17</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4" t="str">
        <f>E7</f>
        <v>Rekonstrukce střešní nástavby č.p. 15,16 a 17</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100</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 0 - Vedlejší a ostatní náklady</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22</v>
      </c>
      <c r="D89" s="40"/>
      <c r="E89" s="40"/>
      <c r="F89" s="27" t="str">
        <f>F12</f>
        <v>st.p.č.k. 304/5, 304/6, 304/7; k.ú. Rumburk</v>
      </c>
      <c r="G89" s="40"/>
      <c r="H89" s="40"/>
      <c r="I89" s="32" t="s">
        <v>24</v>
      </c>
      <c r="J89" s="79" t="str">
        <f>IF(J12="","",J12)</f>
        <v>17. 10. 2016</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2" t="s">
        <v>28</v>
      </c>
      <c r="D91" s="40"/>
      <c r="E91" s="40"/>
      <c r="F91" s="27" t="str">
        <f>E15</f>
        <v>Město Rumburk</v>
      </c>
      <c r="G91" s="40"/>
      <c r="H91" s="40"/>
      <c r="I91" s="32" t="s">
        <v>34</v>
      </c>
      <c r="J91" s="36" t="str">
        <f>E21</f>
        <v xml:space="preserve">ProProjekt, s.r.o. </v>
      </c>
      <c r="K91" s="40"/>
      <c r="L91" s="63"/>
      <c r="S91" s="38"/>
      <c r="T91" s="38"/>
      <c r="U91" s="38"/>
      <c r="V91" s="38"/>
      <c r="W91" s="38"/>
      <c r="X91" s="38"/>
      <c r="Y91" s="38"/>
      <c r="Z91" s="38"/>
      <c r="AA91" s="38"/>
      <c r="AB91" s="38"/>
      <c r="AC91" s="38"/>
      <c r="AD91" s="38"/>
      <c r="AE91" s="38"/>
    </row>
    <row r="92" spans="1:31" s="2" customFormat="1" ht="15.15" customHeight="1">
      <c r="A92" s="38"/>
      <c r="B92" s="39"/>
      <c r="C92" s="32" t="s">
        <v>32</v>
      </c>
      <c r="D92" s="40"/>
      <c r="E92" s="40"/>
      <c r="F92" s="27" t="str">
        <f>IF(E18="","",E18)</f>
        <v>Vyplň údaj</v>
      </c>
      <c r="G92" s="40"/>
      <c r="H92" s="40"/>
      <c r="I92" s="32" t="s">
        <v>39</v>
      </c>
      <c r="J92" s="36" t="str">
        <f>E24</f>
        <v>Martin Rousek</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5" t="s">
        <v>104</v>
      </c>
      <c r="D94" s="176"/>
      <c r="E94" s="176"/>
      <c r="F94" s="176"/>
      <c r="G94" s="176"/>
      <c r="H94" s="176"/>
      <c r="I94" s="176"/>
      <c r="J94" s="177" t="s">
        <v>105</v>
      </c>
      <c r="K94" s="176"/>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8" t="s">
        <v>106</v>
      </c>
      <c r="D96" s="40"/>
      <c r="E96" s="40"/>
      <c r="F96" s="40"/>
      <c r="G96" s="40"/>
      <c r="H96" s="40"/>
      <c r="I96" s="40"/>
      <c r="J96" s="110">
        <f>J121</f>
        <v>0</v>
      </c>
      <c r="K96" s="40"/>
      <c r="L96" s="63"/>
      <c r="S96" s="38"/>
      <c r="T96" s="38"/>
      <c r="U96" s="38"/>
      <c r="V96" s="38"/>
      <c r="W96" s="38"/>
      <c r="X96" s="38"/>
      <c r="Y96" s="38"/>
      <c r="Z96" s="38"/>
      <c r="AA96" s="38"/>
      <c r="AB96" s="38"/>
      <c r="AC96" s="38"/>
      <c r="AD96" s="38"/>
      <c r="AE96" s="38"/>
      <c r="AU96" s="17" t="s">
        <v>107</v>
      </c>
    </row>
    <row r="97" spans="1:31" s="9" customFormat="1" ht="24.95" customHeight="1">
      <c r="A97" s="9"/>
      <c r="B97" s="179"/>
      <c r="C97" s="180"/>
      <c r="D97" s="181" t="s">
        <v>108</v>
      </c>
      <c r="E97" s="182"/>
      <c r="F97" s="182"/>
      <c r="G97" s="182"/>
      <c r="H97" s="182"/>
      <c r="I97" s="182"/>
      <c r="J97" s="183">
        <f>J122</f>
        <v>0</v>
      </c>
      <c r="K97" s="180"/>
      <c r="L97" s="184"/>
      <c r="S97" s="9"/>
      <c r="T97" s="9"/>
      <c r="U97" s="9"/>
      <c r="V97" s="9"/>
      <c r="W97" s="9"/>
      <c r="X97" s="9"/>
      <c r="Y97" s="9"/>
      <c r="Z97" s="9"/>
      <c r="AA97" s="9"/>
      <c r="AB97" s="9"/>
      <c r="AC97" s="9"/>
      <c r="AD97" s="9"/>
      <c r="AE97" s="9"/>
    </row>
    <row r="98" spans="1:31" s="10" customFormat="1" ht="19.9" customHeight="1">
      <c r="A98" s="10"/>
      <c r="B98" s="185"/>
      <c r="C98" s="186"/>
      <c r="D98" s="187" t="s">
        <v>109</v>
      </c>
      <c r="E98" s="188"/>
      <c r="F98" s="188"/>
      <c r="G98" s="188"/>
      <c r="H98" s="188"/>
      <c r="I98" s="188"/>
      <c r="J98" s="189">
        <f>J123</f>
        <v>0</v>
      </c>
      <c r="K98" s="186"/>
      <c r="L98" s="190"/>
      <c r="S98" s="10"/>
      <c r="T98" s="10"/>
      <c r="U98" s="10"/>
      <c r="V98" s="10"/>
      <c r="W98" s="10"/>
      <c r="X98" s="10"/>
      <c r="Y98" s="10"/>
      <c r="Z98" s="10"/>
      <c r="AA98" s="10"/>
      <c r="AB98" s="10"/>
      <c r="AC98" s="10"/>
      <c r="AD98" s="10"/>
      <c r="AE98" s="10"/>
    </row>
    <row r="99" spans="1:31" s="10" customFormat="1" ht="19.9" customHeight="1">
      <c r="A99" s="10"/>
      <c r="B99" s="185"/>
      <c r="C99" s="186"/>
      <c r="D99" s="187" t="s">
        <v>110</v>
      </c>
      <c r="E99" s="188"/>
      <c r="F99" s="188"/>
      <c r="G99" s="188"/>
      <c r="H99" s="188"/>
      <c r="I99" s="188"/>
      <c r="J99" s="189">
        <f>J125</f>
        <v>0</v>
      </c>
      <c r="K99" s="186"/>
      <c r="L99" s="190"/>
      <c r="S99" s="10"/>
      <c r="T99" s="10"/>
      <c r="U99" s="10"/>
      <c r="V99" s="10"/>
      <c r="W99" s="10"/>
      <c r="X99" s="10"/>
      <c r="Y99" s="10"/>
      <c r="Z99" s="10"/>
      <c r="AA99" s="10"/>
      <c r="AB99" s="10"/>
      <c r="AC99" s="10"/>
      <c r="AD99" s="10"/>
      <c r="AE99" s="10"/>
    </row>
    <row r="100" spans="1:31" s="10" customFormat="1" ht="19.9" customHeight="1">
      <c r="A100" s="10"/>
      <c r="B100" s="185"/>
      <c r="C100" s="186"/>
      <c r="D100" s="187" t="s">
        <v>111</v>
      </c>
      <c r="E100" s="188"/>
      <c r="F100" s="188"/>
      <c r="G100" s="188"/>
      <c r="H100" s="188"/>
      <c r="I100" s="188"/>
      <c r="J100" s="189">
        <f>J127</f>
        <v>0</v>
      </c>
      <c r="K100" s="186"/>
      <c r="L100" s="190"/>
      <c r="S100" s="10"/>
      <c r="T100" s="10"/>
      <c r="U100" s="10"/>
      <c r="V100" s="10"/>
      <c r="W100" s="10"/>
      <c r="X100" s="10"/>
      <c r="Y100" s="10"/>
      <c r="Z100" s="10"/>
      <c r="AA100" s="10"/>
      <c r="AB100" s="10"/>
      <c r="AC100" s="10"/>
      <c r="AD100" s="10"/>
      <c r="AE100" s="10"/>
    </row>
    <row r="101" spans="1:31" s="10" customFormat="1" ht="19.9" customHeight="1">
      <c r="A101" s="10"/>
      <c r="B101" s="185"/>
      <c r="C101" s="186"/>
      <c r="D101" s="187" t="s">
        <v>112</v>
      </c>
      <c r="E101" s="188"/>
      <c r="F101" s="188"/>
      <c r="G101" s="188"/>
      <c r="H101" s="188"/>
      <c r="I101" s="188"/>
      <c r="J101" s="189">
        <f>J129</f>
        <v>0</v>
      </c>
      <c r="K101" s="186"/>
      <c r="L101" s="190"/>
      <c r="S101" s="10"/>
      <c r="T101" s="10"/>
      <c r="U101" s="10"/>
      <c r="V101" s="10"/>
      <c r="W101" s="10"/>
      <c r="X101" s="10"/>
      <c r="Y101" s="10"/>
      <c r="Z101" s="10"/>
      <c r="AA101" s="10"/>
      <c r="AB101" s="10"/>
      <c r="AC101" s="10"/>
      <c r="AD101" s="10"/>
      <c r="AE101" s="10"/>
    </row>
    <row r="102" spans="1:31" s="2" customFormat="1" ht="21.8" customHeight="1">
      <c r="A102" s="38"/>
      <c r="B102" s="39"/>
      <c r="C102" s="40"/>
      <c r="D102" s="40"/>
      <c r="E102" s="40"/>
      <c r="F102" s="40"/>
      <c r="G102" s="40"/>
      <c r="H102" s="40"/>
      <c r="I102" s="40"/>
      <c r="J102" s="40"/>
      <c r="K102" s="40"/>
      <c r="L102" s="63"/>
      <c r="S102" s="38"/>
      <c r="T102" s="38"/>
      <c r="U102" s="38"/>
      <c r="V102" s="38"/>
      <c r="W102" s="38"/>
      <c r="X102" s="38"/>
      <c r="Y102" s="38"/>
      <c r="Z102" s="38"/>
      <c r="AA102" s="38"/>
      <c r="AB102" s="38"/>
      <c r="AC102" s="38"/>
      <c r="AD102" s="38"/>
      <c r="AE102" s="38"/>
    </row>
    <row r="103" spans="1:31" s="2" customFormat="1" ht="6.95" customHeight="1">
      <c r="A103" s="38"/>
      <c r="B103" s="66"/>
      <c r="C103" s="67"/>
      <c r="D103" s="67"/>
      <c r="E103" s="67"/>
      <c r="F103" s="67"/>
      <c r="G103" s="67"/>
      <c r="H103" s="67"/>
      <c r="I103" s="67"/>
      <c r="J103" s="67"/>
      <c r="K103" s="67"/>
      <c r="L103" s="63"/>
      <c r="S103" s="38"/>
      <c r="T103" s="38"/>
      <c r="U103" s="38"/>
      <c r="V103" s="38"/>
      <c r="W103" s="38"/>
      <c r="X103" s="38"/>
      <c r="Y103" s="38"/>
      <c r="Z103" s="38"/>
      <c r="AA103" s="38"/>
      <c r="AB103" s="38"/>
      <c r="AC103" s="38"/>
      <c r="AD103" s="38"/>
      <c r="AE103" s="38"/>
    </row>
    <row r="107" spans="1:31" s="2" customFormat="1" ht="6.95" customHeight="1">
      <c r="A107" s="38"/>
      <c r="B107" s="68"/>
      <c r="C107" s="69"/>
      <c r="D107" s="69"/>
      <c r="E107" s="69"/>
      <c r="F107" s="69"/>
      <c r="G107" s="69"/>
      <c r="H107" s="69"/>
      <c r="I107" s="69"/>
      <c r="J107" s="69"/>
      <c r="K107" s="69"/>
      <c r="L107" s="63"/>
      <c r="S107" s="38"/>
      <c r="T107" s="38"/>
      <c r="U107" s="38"/>
      <c r="V107" s="38"/>
      <c r="W107" s="38"/>
      <c r="X107" s="38"/>
      <c r="Y107" s="38"/>
      <c r="Z107" s="38"/>
      <c r="AA107" s="38"/>
      <c r="AB107" s="38"/>
      <c r="AC107" s="38"/>
      <c r="AD107" s="38"/>
      <c r="AE107" s="38"/>
    </row>
    <row r="108" spans="1:31" s="2" customFormat="1" ht="24.95" customHeight="1">
      <c r="A108" s="38"/>
      <c r="B108" s="39"/>
      <c r="C108" s="23" t="s">
        <v>113</v>
      </c>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pans="1:31" s="2" customFormat="1" ht="6.95" customHeight="1">
      <c r="A109" s="38"/>
      <c r="B109" s="39"/>
      <c r="C109" s="40"/>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pans="1:31" s="2" customFormat="1" ht="12" customHeight="1">
      <c r="A110" s="38"/>
      <c r="B110" s="39"/>
      <c r="C110" s="32" t="s">
        <v>17</v>
      </c>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pans="1:31" s="2" customFormat="1" ht="16.5" customHeight="1">
      <c r="A111" s="38"/>
      <c r="B111" s="39"/>
      <c r="C111" s="40"/>
      <c r="D111" s="40"/>
      <c r="E111" s="174" t="str">
        <f>E7</f>
        <v>Rekonstrukce střešní nástavby č.p. 15,16 a 17</v>
      </c>
      <c r="F111" s="32"/>
      <c r="G111" s="32"/>
      <c r="H111" s="32"/>
      <c r="I111" s="40"/>
      <c r="J111" s="40"/>
      <c r="K111" s="40"/>
      <c r="L111" s="63"/>
      <c r="S111" s="38"/>
      <c r="T111" s="38"/>
      <c r="U111" s="38"/>
      <c r="V111" s="38"/>
      <c r="W111" s="38"/>
      <c r="X111" s="38"/>
      <c r="Y111" s="38"/>
      <c r="Z111" s="38"/>
      <c r="AA111" s="38"/>
      <c r="AB111" s="38"/>
      <c r="AC111" s="38"/>
      <c r="AD111" s="38"/>
      <c r="AE111" s="38"/>
    </row>
    <row r="112" spans="1:31" s="2" customFormat="1" ht="12" customHeight="1">
      <c r="A112" s="38"/>
      <c r="B112" s="39"/>
      <c r="C112" s="32" t="s">
        <v>100</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16.5" customHeight="1">
      <c r="A113" s="38"/>
      <c r="B113" s="39"/>
      <c r="C113" s="40"/>
      <c r="D113" s="40"/>
      <c r="E113" s="76" t="str">
        <f>E9</f>
        <v>SO 0 - Vedlejší a ostatní náklady</v>
      </c>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6.95"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12" customHeight="1">
      <c r="A115" s="38"/>
      <c r="B115" s="39"/>
      <c r="C115" s="32" t="s">
        <v>22</v>
      </c>
      <c r="D115" s="40"/>
      <c r="E115" s="40"/>
      <c r="F115" s="27" t="str">
        <f>F12</f>
        <v>st.p.č.k. 304/5, 304/6, 304/7; k.ú. Rumburk</v>
      </c>
      <c r="G115" s="40"/>
      <c r="H115" s="40"/>
      <c r="I115" s="32" t="s">
        <v>24</v>
      </c>
      <c r="J115" s="79" t="str">
        <f>IF(J12="","",J12)</f>
        <v>17. 10. 2016</v>
      </c>
      <c r="K115" s="40"/>
      <c r="L115" s="63"/>
      <c r="S115" s="38"/>
      <c r="T115" s="38"/>
      <c r="U115" s="38"/>
      <c r="V115" s="38"/>
      <c r="W115" s="38"/>
      <c r="X115" s="38"/>
      <c r="Y115" s="38"/>
      <c r="Z115" s="38"/>
      <c r="AA115" s="38"/>
      <c r="AB115" s="38"/>
      <c r="AC115" s="38"/>
      <c r="AD115" s="38"/>
      <c r="AE115" s="38"/>
    </row>
    <row r="116" spans="1:31" s="2" customFormat="1" ht="6.95"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15.15" customHeight="1">
      <c r="A117" s="38"/>
      <c r="B117" s="39"/>
      <c r="C117" s="32" t="s">
        <v>28</v>
      </c>
      <c r="D117" s="40"/>
      <c r="E117" s="40"/>
      <c r="F117" s="27" t="str">
        <f>E15</f>
        <v>Město Rumburk</v>
      </c>
      <c r="G117" s="40"/>
      <c r="H117" s="40"/>
      <c r="I117" s="32" t="s">
        <v>34</v>
      </c>
      <c r="J117" s="36" t="str">
        <f>E21</f>
        <v xml:space="preserve">ProProjekt, s.r.o. </v>
      </c>
      <c r="K117" s="40"/>
      <c r="L117" s="63"/>
      <c r="S117" s="38"/>
      <c r="T117" s="38"/>
      <c r="U117" s="38"/>
      <c r="V117" s="38"/>
      <c r="W117" s="38"/>
      <c r="X117" s="38"/>
      <c r="Y117" s="38"/>
      <c r="Z117" s="38"/>
      <c r="AA117" s="38"/>
      <c r="AB117" s="38"/>
      <c r="AC117" s="38"/>
      <c r="AD117" s="38"/>
      <c r="AE117" s="38"/>
    </row>
    <row r="118" spans="1:31" s="2" customFormat="1" ht="15.15" customHeight="1">
      <c r="A118" s="38"/>
      <c r="B118" s="39"/>
      <c r="C118" s="32" t="s">
        <v>32</v>
      </c>
      <c r="D118" s="40"/>
      <c r="E118" s="40"/>
      <c r="F118" s="27" t="str">
        <f>IF(E18="","",E18)</f>
        <v>Vyplň údaj</v>
      </c>
      <c r="G118" s="40"/>
      <c r="H118" s="40"/>
      <c r="I118" s="32" t="s">
        <v>39</v>
      </c>
      <c r="J118" s="36" t="str">
        <f>E24</f>
        <v>Martin Rousek</v>
      </c>
      <c r="K118" s="40"/>
      <c r="L118" s="63"/>
      <c r="S118" s="38"/>
      <c r="T118" s="38"/>
      <c r="U118" s="38"/>
      <c r="V118" s="38"/>
      <c r="W118" s="38"/>
      <c r="X118" s="38"/>
      <c r="Y118" s="38"/>
      <c r="Z118" s="38"/>
      <c r="AA118" s="38"/>
      <c r="AB118" s="38"/>
      <c r="AC118" s="38"/>
      <c r="AD118" s="38"/>
      <c r="AE118" s="38"/>
    </row>
    <row r="119" spans="1:31" s="2" customFormat="1" ht="10.3"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11" customFormat="1" ht="29.25" customHeight="1">
      <c r="A120" s="191"/>
      <c r="B120" s="192"/>
      <c r="C120" s="193" t="s">
        <v>114</v>
      </c>
      <c r="D120" s="194" t="s">
        <v>68</v>
      </c>
      <c r="E120" s="194" t="s">
        <v>64</v>
      </c>
      <c r="F120" s="194" t="s">
        <v>65</v>
      </c>
      <c r="G120" s="194" t="s">
        <v>115</v>
      </c>
      <c r="H120" s="194" t="s">
        <v>116</v>
      </c>
      <c r="I120" s="194" t="s">
        <v>117</v>
      </c>
      <c r="J120" s="195" t="s">
        <v>105</v>
      </c>
      <c r="K120" s="196" t="s">
        <v>118</v>
      </c>
      <c r="L120" s="197"/>
      <c r="M120" s="100" t="s">
        <v>1</v>
      </c>
      <c r="N120" s="101" t="s">
        <v>47</v>
      </c>
      <c r="O120" s="101" t="s">
        <v>119</v>
      </c>
      <c r="P120" s="101" t="s">
        <v>120</v>
      </c>
      <c r="Q120" s="101" t="s">
        <v>121</v>
      </c>
      <c r="R120" s="101" t="s">
        <v>122</v>
      </c>
      <c r="S120" s="101" t="s">
        <v>123</v>
      </c>
      <c r="T120" s="102" t="s">
        <v>124</v>
      </c>
      <c r="U120" s="191"/>
      <c r="V120" s="191"/>
      <c r="W120" s="191"/>
      <c r="X120" s="191"/>
      <c r="Y120" s="191"/>
      <c r="Z120" s="191"/>
      <c r="AA120" s="191"/>
      <c r="AB120" s="191"/>
      <c r="AC120" s="191"/>
      <c r="AD120" s="191"/>
      <c r="AE120" s="191"/>
    </row>
    <row r="121" spans="1:63" s="2" customFormat="1" ht="22.8" customHeight="1">
      <c r="A121" s="38"/>
      <c r="B121" s="39"/>
      <c r="C121" s="107" t="s">
        <v>125</v>
      </c>
      <c r="D121" s="40"/>
      <c r="E121" s="40"/>
      <c r="F121" s="40"/>
      <c r="G121" s="40"/>
      <c r="H121" s="40"/>
      <c r="I121" s="40"/>
      <c r="J121" s="198">
        <f>BK121</f>
        <v>0</v>
      </c>
      <c r="K121" s="40"/>
      <c r="L121" s="44"/>
      <c r="M121" s="103"/>
      <c r="N121" s="199"/>
      <c r="O121" s="104"/>
      <c r="P121" s="200">
        <f>P122</f>
        <v>0</v>
      </c>
      <c r="Q121" s="104"/>
      <c r="R121" s="200">
        <f>R122</f>
        <v>0</v>
      </c>
      <c r="S121" s="104"/>
      <c r="T121" s="201">
        <f>T122</f>
        <v>0</v>
      </c>
      <c r="U121" s="38"/>
      <c r="V121" s="38"/>
      <c r="W121" s="38"/>
      <c r="X121" s="38"/>
      <c r="Y121" s="38"/>
      <c r="Z121" s="38"/>
      <c r="AA121" s="38"/>
      <c r="AB121" s="38"/>
      <c r="AC121" s="38"/>
      <c r="AD121" s="38"/>
      <c r="AE121" s="38"/>
      <c r="AT121" s="17" t="s">
        <v>82</v>
      </c>
      <c r="AU121" s="17" t="s">
        <v>107</v>
      </c>
      <c r="BK121" s="202">
        <f>BK122</f>
        <v>0</v>
      </c>
    </row>
    <row r="122" spans="1:63" s="12" customFormat="1" ht="25.9" customHeight="1">
      <c r="A122" s="12"/>
      <c r="B122" s="203"/>
      <c r="C122" s="204"/>
      <c r="D122" s="205" t="s">
        <v>82</v>
      </c>
      <c r="E122" s="206" t="s">
        <v>126</v>
      </c>
      <c r="F122" s="206" t="s">
        <v>127</v>
      </c>
      <c r="G122" s="204"/>
      <c r="H122" s="204"/>
      <c r="I122" s="207"/>
      <c r="J122" s="208">
        <f>BK122</f>
        <v>0</v>
      </c>
      <c r="K122" s="204"/>
      <c r="L122" s="209"/>
      <c r="M122" s="210"/>
      <c r="N122" s="211"/>
      <c r="O122" s="211"/>
      <c r="P122" s="212">
        <f>P123+P125+P127+P129</f>
        <v>0</v>
      </c>
      <c r="Q122" s="211"/>
      <c r="R122" s="212">
        <f>R123+R125+R127+R129</f>
        <v>0</v>
      </c>
      <c r="S122" s="211"/>
      <c r="T122" s="213">
        <f>T123+T125+T127+T129</f>
        <v>0</v>
      </c>
      <c r="U122" s="12"/>
      <c r="V122" s="12"/>
      <c r="W122" s="12"/>
      <c r="X122" s="12"/>
      <c r="Y122" s="12"/>
      <c r="Z122" s="12"/>
      <c r="AA122" s="12"/>
      <c r="AB122" s="12"/>
      <c r="AC122" s="12"/>
      <c r="AD122" s="12"/>
      <c r="AE122" s="12"/>
      <c r="AR122" s="214" t="s">
        <v>128</v>
      </c>
      <c r="AT122" s="215" t="s">
        <v>82</v>
      </c>
      <c r="AU122" s="215" t="s">
        <v>83</v>
      </c>
      <c r="AY122" s="214" t="s">
        <v>129</v>
      </c>
      <c r="BK122" s="216">
        <f>BK123+BK125+BK127+BK129</f>
        <v>0</v>
      </c>
    </row>
    <row r="123" spans="1:63" s="12" customFormat="1" ht="22.8" customHeight="1">
      <c r="A123" s="12"/>
      <c r="B123" s="203"/>
      <c r="C123" s="204"/>
      <c r="D123" s="205" t="s">
        <v>82</v>
      </c>
      <c r="E123" s="217" t="s">
        <v>130</v>
      </c>
      <c r="F123" s="217" t="s">
        <v>131</v>
      </c>
      <c r="G123" s="204"/>
      <c r="H123" s="204"/>
      <c r="I123" s="207"/>
      <c r="J123" s="218">
        <f>BK123</f>
        <v>0</v>
      </c>
      <c r="K123" s="204"/>
      <c r="L123" s="209"/>
      <c r="M123" s="210"/>
      <c r="N123" s="211"/>
      <c r="O123" s="211"/>
      <c r="P123" s="212">
        <f>P124</f>
        <v>0</v>
      </c>
      <c r="Q123" s="211"/>
      <c r="R123" s="212">
        <f>R124</f>
        <v>0</v>
      </c>
      <c r="S123" s="211"/>
      <c r="T123" s="213">
        <f>T124</f>
        <v>0</v>
      </c>
      <c r="U123" s="12"/>
      <c r="V123" s="12"/>
      <c r="W123" s="12"/>
      <c r="X123" s="12"/>
      <c r="Y123" s="12"/>
      <c r="Z123" s="12"/>
      <c r="AA123" s="12"/>
      <c r="AB123" s="12"/>
      <c r="AC123" s="12"/>
      <c r="AD123" s="12"/>
      <c r="AE123" s="12"/>
      <c r="AR123" s="214" t="s">
        <v>128</v>
      </c>
      <c r="AT123" s="215" t="s">
        <v>82</v>
      </c>
      <c r="AU123" s="215" t="s">
        <v>8</v>
      </c>
      <c r="AY123" s="214" t="s">
        <v>129</v>
      </c>
      <c r="BK123" s="216">
        <f>BK124</f>
        <v>0</v>
      </c>
    </row>
    <row r="124" spans="1:65" s="2" customFormat="1" ht="24.15" customHeight="1">
      <c r="A124" s="38"/>
      <c r="B124" s="39"/>
      <c r="C124" s="219" t="s">
        <v>8</v>
      </c>
      <c r="D124" s="219" t="s">
        <v>132</v>
      </c>
      <c r="E124" s="220" t="s">
        <v>133</v>
      </c>
      <c r="F124" s="221" t="s">
        <v>134</v>
      </c>
      <c r="G124" s="222" t="s">
        <v>135</v>
      </c>
      <c r="H124" s="223">
        <v>1</v>
      </c>
      <c r="I124" s="224"/>
      <c r="J124" s="225">
        <f>ROUND(I124*H124,0)</f>
        <v>0</v>
      </c>
      <c r="K124" s="226"/>
      <c r="L124" s="44"/>
      <c r="M124" s="227" t="s">
        <v>1</v>
      </c>
      <c r="N124" s="228" t="s">
        <v>48</v>
      </c>
      <c r="O124" s="91"/>
      <c r="P124" s="229">
        <f>O124*H124</f>
        <v>0</v>
      </c>
      <c r="Q124" s="229">
        <v>0</v>
      </c>
      <c r="R124" s="229">
        <f>Q124*H124</f>
        <v>0</v>
      </c>
      <c r="S124" s="229">
        <v>0</v>
      </c>
      <c r="T124" s="230">
        <f>S124*H124</f>
        <v>0</v>
      </c>
      <c r="U124" s="38"/>
      <c r="V124" s="38"/>
      <c r="W124" s="38"/>
      <c r="X124" s="38"/>
      <c r="Y124" s="38"/>
      <c r="Z124" s="38"/>
      <c r="AA124" s="38"/>
      <c r="AB124" s="38"/>
      <c r="AC124" s="38"/>
      <c r="AD124" s="38"/>
      <c r="AE124" s="38"/>
      <c r="AR124" s="231" t="s">
        <v>136</v>
      </c>
      <c r="AT124" s="231" t="s">
        <v>132</v>
      </c>
      <c r="AU124" s="231" t="s">
        <v>92</v>
      </c>
      <c r="AY124" s="17" t="s">
        <v>129</v>
      </c>
      <c r="BE124" s="232">
        <f>IF(N124="základní",J124,0)</f>
        <v>0</v>
      </c>
      <c r="BF124" s="232">
        <f>IF(N124="snížená",J124,0)</f>
        <v>0</v>
      </c>
      <c r="BG124" s="232">
        <f>IF(N124="zákl. přenesená",J124,0)</f>
        <v>0</v>
      </c>
      <c r="BH124" s="232">
        <f>IF(N124="sníž. přenesená",J124,0)</f>
        <v>0</v>
      </c>
      <c r="BI124" s="232">
        <f>IF(N124="nulová",J124,0)</f>
        <v>0</v>
      </c>
      <c r="BJ124" s="17" t="s">
        <v>8</v>
      </c>
      <c r="BK124" s="232">
        <f>ROUND(I124*H124,0)</f>
        <v>0</v>
      </c>
      <c r="BL124" s="17" t="s">
        <v>136</v>
      </c>
      <c r="BM124" s="231" t="s">
        <v>137</v>
      </c>
    </row>
    <row r="125" spans="1:63" s="12" customFormat="1" ht="22.8" customHeight="1">
      <c r="A125" s="12"/>
      <c r="B125" s="203"/>
      <c r="C125" s="204"/>
      <c r="D125" s="205" t="s">
        <v>82</v>
      </c>
      <c r="E125" s="217" t="s">
        <v>138</v>
      </c>
      <c r="F125" s="217" t="s">
        <v>139</v>
      </c>
      <c r="G125" s="204"/>
      <c r="H125" s="204"/>
      <c r="I125" s="207"/>
      <c r="J125" s="218">
        <f>BK125</f>
        <v>0</v>
      </c>
      <c r="K125" s="204"/>
      <c r="L125" s="209"/>
      <c r="M125" s="210"/>
      <c r="N125" s="211"/>
      <c r="O125" s="211"/>
      <c r="P125" s="212">
        <f>P126</f>
        <v>0</v>
      </c>
      <c r="Q125" s="211"/>
      <c r="R125" s="212">
        <f>R126</f>
        <v>0</v>
      </c>
      <c r="S125" s="211"/>
      <c r="T125" s="213">
        <f>T126</f>
        <v>0</v>
      </c>
      <c r="U125" s="12"/>
      <c r="V125" s="12"/>
      <c r="W125" s="12"/>
      <c r="X125" s="12"/>
      <c r="Y125" s="12"/>
      <c r="Z125" s="12"/>
      <c r="AA125" s="12"/>
      <c r="AB125" s="12"/>
      <c r="AC125" s="12"/>
      <c r="AD125" s="12"/>
      <c r="AE125" s="12"/>
      <c r="AR125" s="214" t="s">
        <v>128</v>
      </c>
      <c r="AT125" s="215" t="s">
        <v>82</v>
      </c>
      <c r="AU125" s="215" t="s">
        <v>8</v>
      </c>
      <c r="AY125" s="214" t="s">
        <v>129</v>
      </c>
      <c r="BK125" s="216">
        <f>BK126</f>
        <v>0</v>
      </c>
    </row>
    <row r="126" spans="1:65" s="2" customFormat="1" ht="24.15" customHeight="1">
      <c r="A126" s="38"/>
      <c r="B126" s="39"/>
      <c r="C126" s="219" t="s">
        <v>92</v>
      </c>
      <c r="D126" s="219" t="s">
        <v>132</v>
      </c>
      <c r="E126" s="220" t="s">
        <v>140</v>
      </c>
      <c r="F126" s="221" t="s">
        <v>141</v>
      </c>
      <c r="G126" s="222" t="s">
        <v>135</v>
      </c>
      <c r="H126" s="223">
        <v>1</v>
      </c>
      <c r="I126" s="224"/>
      <c r="J126" s="225">
        <f>ROUND(I126*H126,0)</f>
        <v>0</v>
      </c>
      <c r="K126" s="226"/>
      <c r="L126" s="44"/>
      <c r="M126" s="227" t="s">
        <v>1</v>
      </c>
      <c r="N126" s="228" t="s">
        <v>48</v>
      </c>
      <c r="O126" s="91"/>
      <c r="P126" s="229">
        <f>O126*H126</f>
        <v>0</v>
      </c>
      <c r="Q126" s="229">
        <v>0</v>
      </c>
      <c r="R126" s="229">
        <f>Q126*H126</f>
        <v>0</v>
      </c>
      <c r="S126" s="229">
        <v>0</v>
      </c>
      <c r="T126" s="230">
        <f>S126*H126</f>
        <v>0</v>
      </c>
      <c r="U126" s="38"/>
      <c r="V126" s="38"/>
      <c r="W126" s="38"/>
      <c r="X126" s="38"/>
      <c r="Y126" s="38"/>
      <c r="Z126" s="38"/>
      <c r="AA126" s="38"/>
      <c r="AB126" s="38"/>
      <c r="AC126" s="38"/>
      <c r="AD126" s="38"/>
      <c r="AE126" s="38"/>
      <c r="AR126" s="231" t="s">
        <v>136</v>
      </c>
      <c r="AT126" s="231" t="s">
        <v>132</v>
      </c>
      <c r="AU126" s="231" t="s">
        <v>92</v>
      </c>
      <c r="AY126" s="17" t="s">
        <v>129</v>
      </c>
      <c r="BE126" s="232">
        <f>IF(N126="základní",J126,0)</f>
        <v>0</v>
      </c>
      <c r="BF126" s="232">
        <f>IF(N126="snížená",J126,0)</f>
        <v>0</v>
      </c>
      <c r="BG126" s="232">
        <f>IF(N126="zákl. přenesená",J126,0)</f>
        <v>0</v>
      </c>
      <c r="BH126" s="232">
        <f>IF(N126="sníž. přenesená",J126,0)</f>
        <v>0</v>
      </c>
      <c r="BI126" s="232">
        <f>IF(N126="nulová",J126,0)</f>
        <v>0</v>
      </c>
      <c r="BJ126" s="17" t="s">
        <v>8</v>
      </c>
      <c r="BK126" s="232">
        <f>ROUND(I126*H126,0)</f>
        <v>0</v>
      </c>
      <c r="BL126" s="17" t="s">
        <v>136</v>
      </c>
      <c r="BM126" s="231" t="s">
        <v>142</v>
      </c>
    </row>
    <row r="127" spans="1:63" s="12" customFormat="1" ht="22.8" customHeight="1">
      <c r="A127" s="12"/>
      <c r="B127" s="203"/>
      <c r="C127" s="204"/>
      <c r="D127" s="205" t="s">
        <v>82</v>
      </c>
      <c r="E127" s="217" t="s">
        <v>143</v>
      </c>
      <c r="F127" s="217" t="s">
        <v>144</v>
      </c>
      <c r="G127" s="204"/>
      <c r="H127" s="204"/>
      <c r="I127" s="207"/>
      <c r="J127" s="218">
        <f>BK127</f>
        <v>0</v>
      </c>
      <c r="K127" s="204"/>
      <c r="L127" s="209"/>
      <c r="M127" s="210"/>
      <c r="N127" s="211"/>
      <c r="O127" s="211"/>
      <c r="P127" s="212">
        <f>P128</f>
        <v>0</v>
      </c>
      <c r="Q127" s="211"/>
      <c r="R127" s="212">
        <f>R128</f>
        <v>0</v>
      </c>
      <c r="S127" s="211"/>
      <c r="T127" s="213">
        <f>T128</f>
        <v>0</v>
      </c>
      <c r="U127" s="12"/>
      <c r="V127" s="12"/>
      <c r="W127" s="12"/>
      <c r="X127" s="12"/>
      <c r="Y127" s="12"/>
      <c r="Z127" s="12"/>
      <c r="AA127" s="12"/>
      <c r="AB127" s="12"/>
      <c r="AC127" s="12"/>
      <c r="AD127" s="12"/>
      <c r="AE127" s="12"/>
      <c r="AR127" s="214" t="s">
        <v>128</v>
      </c>
      <c r="AT127" s="215" t="s">
        <v>82</v>
      </c>
      <c r="AU127" s="215" t="s">
        <v>8</v>
      </c>
      <c r="AY127" s="214" t="s">
        <v>129</v>
      </c>
      <c r="BK127" s="216">
        <f>BK128</f>
        <v>0</v>
      </c>
    </row>
    <row r="128" spans="1:65" s="2" customFormat="1" ht="33" customHeight="1">
      <c r="A128" s="38"/>
      <c r="B128" s="39"/>
      <c r="C128" s="219" t="s">
        <v>145</v>
      </c>
      <c r="D128" s="219" t="s">
        <v>132</v>
      </c>
      <c r="E128" s="220" t="s">
        <v>146</v>
      </c>
      <c r="F128" s="221" t="s">
        <v>147</v>
      </c>
      <c r="G128" s="222" t="s">
        <v>135</v>
      </c>
      <c r="H128" s="223">
        <v>1</v>
      </c>
      <c r="I128" s="224"/>
      <c r="J128" s="225">
        <f>ROUND(I128*H128,0)</f>
        <v>0</v>
      </c>
      <c r="K128" s="226"/>
      <c r="L128" s="44"/>
      <c r="M128" s="227" t="s">
        <v>1</v>
      </c>
      <c r="N128" s="228" t="s">
        <v>48</v>
      </c>
      <c r="O128" s="91"/>
      <c r="P128" s="229">
        <f>O128*H128</f>
        <v>0</v>
      </c>
      <c r="Q128" s="229">
        <v>0</v>
      </c>
      <c r="R128" s="229">
        <f>Q128*H128</f>
        <v>0</v>
      </c>
      <c r="S128" s="229">
        <v>0</v>
      </c>
      <c r="T128" s="230">
        <f>S128*H128</f>
        <v>0</v>
      </c>
      <c r="U128" s="38"/>
      <c r="V128" s="38"/>
      <c r="W128" s="38"/>
      <c r="X128" s="38"/>
      <c r="Y128" s="38"/>
      <c r="Z128" s="38"/>
      <c r="AA128" s="38"/>
      <c r="AB128" s="38"/>
      <c r="AC128" s="38"/>
      <c r="AD128" s="38"/>
      <c r="AE128" s="38"/>
      <c r="AR128" s="231" t="s">
        <v>136</v>
      </c>
      <c r="AT128" s="231" t="s">
        <v>132</v>
      </c>
      <c r="AU128" s="231" t="s">
        <v>92</v>
      </c>
      <c r="AY128" s="17" t="s">
        <v>129</v>
      </c>
      <c r="BE128" s="232">
        <f>IF(N128="základní",J128,0)</f>
        <v>0</v>
      </c>
      <c r="BF128" s="232">
        <f>IF(N128="snížená",J128,0)</f>
        <v>0</v>
      </c>
      <c r="BG128" s="232">
        <f>IF(N128="zákl. přenesená",J128,0)</f>
        <v>0</v>
      </c>
      <c r="BH128" s="232">
        <f>IF(N128="sníž. přenesená",J128,0)</f>
        <v>0</v>
      </c>
      <c r="BI128" s="232">
        <f>IF(N128="nulová",J128,0)</f>
        <v>0</v>
      </c>
      <c r="BJ128" s="17" t="s">
        <v>8</v>
      </c>
      <c r="BK128" s="232">
        <f>ROUND(I128*H128,0)</f>
        <v>0</v>
      </c>
      <c r="BL128" s="17" t="s">
        <v>136</v>
      </c>
      <c r="BM128" s="231" t="s">
        <v>148</v>
      </c>
    </row>
    <row r="129" spans="1:63" s="12" customFormat="1" ht="22.8" customHeight="1">
      <c r="A129" s="12"/>
      <c r="B129" s="203"/>
      <c r="C129" s="204"/>
      <c r="D129" s="205" t="s">
        <v>82</v>
      </c>
      <c r="E129" s="217" t="s">
        <v>149</v>
      </c>
      <c r="F129" s="217" t="s">
        <v>150</v>
      </c>
      <c r="G129" s="204"/>
      <c r="H129" s="204"/>
      <c r="I129" s="207"/>
      <c r="J129" s="218">
        <f>BK129</f>
        <v>0</v>
      </c>
      <c r="K129" s="204"/>
      <c r="L129" s="209"/>
      <c r="M129" s="210"/>
      <c r="N129" s="211"/>
      <c r="O129" s="211"/>
      <c r="P129" s="212">
        <f>P130</f>
        <v>0</v>
      </c>
      <c r="Q129" s="211"/>
      <c r="R129" s="212">
        <f>R130</f>
        <v>0</v>
      </c>
      <c r="S129" s="211"/>
      <c r="T129" s="213">
        <f>T130</f>
        <v>0</v>
      </c>
      <c r="U129" s="12"/>
      <c r="V129" s="12"/>
      <c r="W129" s="12"/>
      <c r="X129" s="12"/>
      <c r="Y129" s="12"/>
      <c r="Z129" s="12"/>
      <c r="AA129" s="12"/>
      <c r="AB129" s="12"/>
      <c r="AC129" s="12"/>
      <c r="AD129" s="12"/>
      <c r="AE129" s="12"/>
      <c r="AR129" s="214" t="s">
        <v>128</v>
      </c>
      <c r="AT129" s="215" t="s">
        <v>82</v>
      </c>
      <c r="AU129" s="215" t="s">
        <v>8</v>
      </c>
      <c r="AY129" s="214" t="s">
        <v>129</v>
      </c>
      <c r="BK129" s="216">
        <f>BK130</f>
        <v>0</v>
      </c>
    </row>
    <row r="130" spans="1:65" s="2" customFormat="1" ht="24.15" customHeight="1">
      <c r="A130" s="38"/>
      <c r="B130" s="39"/>
      <c r="C130" s="219" t="s">
        <v>151</v>
      </c>
      <c r="D130" s="219" t="s">
        <v>132</v>
      </c>
      <c r="E130" s="220" t="s">
        <v>152</v>
      </c>
      <c r="F130" s="221" t="s">
        <v>153</v>
      </c>
      <c r="G130" s="222" t="s">
        <v>135</v>
      </c>
      <c r="H130" s="223">
        <v>1</v>
      </c>
      <c r="I130" s="224"/>
      <c r="J130" s="225">
        <f>ROUND(I130*H130,0)</f>
        <v>0</v>
      </c>
      <c r="K130" s="226"/>
      <c r="L130" s="44"/>
      <c r="M130" s="233" t="s">
        <v>1</v>
      </c>
      <c r="N130" s="234" t="s">
        <v>48</v>
      </c>
      <c r="O130" s="235"/>
      <c r="P130" s="236">
        <f>O130*H130</f>
        <v>0</v>
      </c>
      <c r="Q130" s="236">
        <v>0</v>
      </c>
      <c r="R130" s="236">
        <f>Q130*H130</f>
        <v>0</v>
      </c>
      <c r="S130" s="236">
        <v>0</v>
      </c>
      <c r="T130" s="237">
        <f>S130*H130</f>
        <v>0</v>
      </c>
      <c r="U130" s="38"/>
      <c r="V130" s="38"/>
      <c r="W130" s="38"/>
      <c r="X130" s="38"/>
      <c r="Y130" s="38"/>
      <c r="Z130" s="38"/>
      <c r="AA130" s="38"/>
      <c r="AB130" s="38"/>
      <c r="AC130" s="38"/>
      <c r="AD130" s="38"/>
      <c r="AE130" s="38"/>
      <c r="AR130" s="231" t="s">
        <v>136</v>
      </c>
      <c r="AT130" s="231" t="s">
        <v>132</v>
      </c>
      <c r="AU130" s="231" t="s">
        <v>92</v>
      </c>
      <c r="AY130" s="17" t="s">
        <v>129</v>
      </c>
      <c r="BE130" s="232">
        <f>IF(N130="základní",J130,0)</f>
        <v>0</v>
      </c>
      <c r="BF130" s="232">
        <f>IF(N130="snížená",J130,0)</f>
        <v>0</v>
      </c>
      <c r="BG130" s="232">
        <f>IF(N130="zákl. přenesená",J130,0)</f>
        <v>0</v>
      </c>
      <c r="BH130" s="232">
        <f>IF(N130="sníž. přenesená",J130,0)</f>
        <v>0</v>
      </c>
      <c r="BI130" s="232">
        <f>IF(N130="nulová",J130,0)</f>
        <v>0</v>
      </c>
      <c r="BJ130" s="17" t="s">
        <v>8</v>
      </c>
      <c r="BK130" s="232">
        <f>ROUND(I130*H130,0)</f>
        <v>0</v>
      </c>
      <c r="BL130" s="17" t="s">
        <v>136</v>
      </c>
      <c r="BM130" s="231" t="s">
        <v>154</v>
      </c>
    </row>
    <row r="131" spans="1:31" s="2" customFormat="1" ht="6.95" customHeight="1">
      <c r="A131" s="38"/>
      <c r="B131" s="66"/>
      <c r="C131" s="67"/>
      <c r="D131" s="67"/>
      <c r="E131" s="67"/>
      <c r="F131" s="67"/>
      <c r="G131" s="67"/>
      <c r="H131" s="67"/>
      <c r="I131" s="67"/>
      <c r="J131" s="67"/>
      <c r="K131" s="67"/>
      <c r="L131" s="44"/>
      <c r="M131" s="38"/>
      <c r="O131" s="38"/>
      <c r="P131" s="38"/>
      <c r="Q131" s="38"/>
      <c r="R131" s="38"/>
      <c r="S131" s="38"/>
      <c r="T131" s="38"/>
      <c r="U131" s="38"/>
      <c r="V131" s="38"/>
      <c r="W131" s="38"/>
      <c r="X131" s="38"/>
      <c r="Y131" s="38"/>
      <c r="Z131" s="38"/>
      <c r="AA131" s="38"/>
      <c r="AB131" s="38"/>
      <c r="AC131" s="38"/>
      <c r="AD131" s="38"/>
      <c r="AE131" s="38"/>
    </row>
  </sheetData>
  <sheetProtection password="CC35" sheet="1" objects="1" scenarios="1" formatColumns="0" formatRows="0" autoFilter="0"/>
  <autoFilter ref="C120:K130"/>
  <mergeCells count="9">
    <mergeCell ref="E7:H7"/>
    <mergeCell ref="E9:H9"/>
    <mergeCell ref="E18:H18"/>
    <mergeCell ref="E27:H27"/>
    <mergeCell ref="E85:H85"/>
    <mergeCell ref="E87:H87"/>
    <mergeCell ref="E111:H111"/>
    <mergeCell ref="E113:H11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1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95</v>
      </c>
    </row>
    <row r="3" spans="2:46" s="1" customFormat="1" ht="6.95" customHeight="1">
      <c r="B3" s="136"/>
      <c r="C3" s="137"/>
      <c r="D3" s="137"/>
      <c r="E3" s="137"/>
      <c r="F3" s="137"/>
      <c r="G3" s="137"/>
      <c r="H3" s="137"/>
      <c r="I3" s="137"/>
      <c r="J3" s="137"/>
      <c r="K3" s="137"/>
      <c r="L3" s="20"/>
      <c r="AT3" s="17" t="s">
        <v>92</v>
      </c>
    </row>
    <row r="4" spans="2:46" s="1" customFormat="1" ht="24.95" customHeight="1">
      <c r="B4" s="20"/>
      <c r="D4" s="138" t="s">
        <v>99</v>
      </c>
      <c r="L4" s="20"/>
      <c r="M4" s="139" t="s">
        <v>11</v>
      </c>
      <c r="AT4" s="17" t="s">
        <v>4</v>
      </c>
    </row>
    <row r="5" spans="2:12" s="1" customFormat="1" ht="6.95" customHeight="1">
      <c r="B5" s="20"/>
      <c r="L5" s="20"/>
    </row>
    <row r="6" spans="2:12" s="1" customFormat="1" ht="12" customHeight="1">
      <c r="B6" s="20"/>
      <c r="D6" s="140" t="s">
        <v>17</v>
      </c>
      <c r="L6" s="20"/>
    </row>
    <row r="7" spans="2:12" s="1" customFormat="1" ht="16.5" customHeight="1">
      <c r="B7" s="20"/>
      <c r="E7" s="141" t="str">
        <f>'Rekapitulace stavby'!K6</f>
        <v>Rekonstrukce střešní nástavby č.p. 15,16 a 17</v>
      </c>
      <c r="F7" s="140"/>
      <c r="G7" s="140"/>
      <c r="H7" s="140"/>
      <c r="L7" s="20"/>
    </row>
    <row r="8" spans="1:31" s="2" customFormat="1" ht="12" customHeight="1">
      <c r="A8" s="38"/>
      <c r="B8" s="44"/>
      <c r="C8" s="38"/>
      <c r="D8" s="140" t="s">
        <v>100</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42" t="s">
        <v>155</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0" t="s">
        <v>20</v>
      </c>
      <c r="E11" s="38"/>
      <c r="F11" s="143" t="s">
        <v>1</v>
      </c>
      <c r="G11" s="38"/>
      <c r="H11" s="38"/>
      <c r="I11" s="140" t="s">
        <v>21</v>
      </c>
      <c r="J11" s="143"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0" t="s">
        <v>22</v>
      </c>
      <c r="E12" s="38"/>
      <c r="F12" s="143" t="s">
        <v>23</v>
      </c>
      <c r="G12" s="38"/>
      <c r="H12" s="38"/>
      <c r="I12" s="140" t="s">
        <v>24</v>
      </c>
      <c r="J12" s="144" t="str">
        <f>'Rekapitulace stavby'!AN8</f>
        <v>17. 10. 2016</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0" t="s">
        <v>28</v>
      </c>
      <c r="E14" s="38"/>
      <c r="F14" s="38"/>
      <c r="G14" s="38"/>
      <c r="H14" s="38"/>
      <c r="I14" s="140" t="s">
        <v>29</v>
      </c>
      <c r="J14" s="143"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3" t="s">
        <v>30</v>
      </c>
      <c r="F15" s="38"/>
      <c r="G15" s="38"/>
      <c r="H15" s="38"/>
      <c r="I15" s="140" t="s">
        <v>31</v>
      </c>
      <c r="J15" s="143"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0" t="s">
        <v>32</v>
      </c>
      <c r="E17" s="38"/>
      <c r="F17" s="38"/>
      <c r="G17" s="38"/>
      <c r="H17" s="38"/>
      <c r="I17" s="140" t="s">
        <v>29</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3"/>
      <c r="G18" s="143"/>
      <c r="H18" s="143"/>
      <c r="I18" s="140" t="s">
        <v>31</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0" t="s">
        <v>34</v>
      </c>
      <c r="E20" s="38"/>
      <c r="F20" s="38"/>
      <c r="G20" s="38"/>
      <c r="H20" s="38"/>
      <c r="I20" s="140" t="s">
        <v>29</v>
      </c>
      <c r="J20" s="143" t="s">
        <v>35</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3" t="s">
        <v>37</v>
      </c>
      <c r="F21" s="38"/>
      <c r="G21" s="38"/>
      <c r="H21" s="38"/>
      <c r="I21" s="140" t="s">
        <v>31</v>
      </c>
      <c r="J21" s="143" t="s">
        <v>38</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0" t="s">
        <v>39</v>
      </c>
      <c r="E23" s="38"/>
      <c r="F23" s="38"/>
      <c r="G23" s="38"/>
      <c r="H23" s="38"/>
      <c r="I23" s="140" t="s">
        <v>29</v>
      </c>
      <c r="J23" s="143" t="s">
        <v>1</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3" t="s">
        <v>102</v>
      </c>
      <c r="F24" s="38"/>
      <c r="G24" s="38"/>
      <c r="H24" s="38"/>
      <c r="I24" s="140" t="s">
        <v>31</v>
      </c>
      <c r="J24" s="143" t="s">
        <v>1</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0" t="s">
        <v>41</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pans="1:31" s="2" customFormat="1" ht="25.4" customHeight="1">
      <c r="A30" s="38"/>
      <c r="B30" s="44"/>
      <c r="C30" s="38"/>
      <c r="D30" s="150" t="s">
        <v>43</v>
      </c>
      <c r="E30" s="38"/>
      <c r="F30" s="38"/>
      <c r="G30" s="38"/>
      <c r="H30" s="38"/>
      <c r="I30" s="38"/>
      <c r="J30" s="151">
        <f>ROUND(J140,2)</f>
        <v>0</v>
      </c>
      <c r="K30" s="38"/>
      <c r="L30" s="63"/>
      <c r="S30" s="38"/>
      <c r="T30" s="38"/>
      <c r="U30" s="38"/>
      <c r="V30" s="38"/>
      <c r="W30" s="38"/>
      <c r="X30" s="38"/>
      <c r="Y30" s="38"/>
      <c r="Z30" s="38"/>
      <c r="AA30" s="38"/>
      <c r="AB30" s="38"/>
      <c r="AC30" s="38"/>
      <c r="AD30" s="38"/>
      <c r="AE30" s="38"/>
    </row>
    <row r="31" spans="1:31" s="2" customFormat="1" ht="6.95"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2" t="s">
        <v>45</v>
      </c>
      <c r="G32" s="38"/>
      <c r="H32" s="38"/>
      <c r="I32" s="152" t="s">
        <v>44</v>
      </c>
      <c r="J32" s="152" t="s">
        <v>46</v>
      </c>
      <c r="K32" s="38"/>
      <c r="L32" s="63"/>
      <c r="S32" s="38"/>
      <c r="T32" s="38"/>
      <c r="U32" s="38"/>
      <c r="V32" s="38"/>
      <c r="W32" s="38"/>
      <c r="X32" s="38"/>
      <c r="Y32" s="38"/>
      <c r="Z32" s="38"/>
      <c r="AA32" s="38"/>
      <c r="AB32" s="38"/>
      <c r="AC32" s="38"/>
      <c r="AD32" s="38"/>
      <c r="AE32" s="38"/>
    </row>
    <row r="33" spans="1:31" s="2" customFormat="1" ht="14.4" customHeight="1">
      <c r="A33" s="38"/>
      <c r="B33" s="44"/>
      <c r="C33" s="38"/>
      <c r="D33" s="153" t="s">
        <v>47</v>
      </c>
      <c r="E33" s="140" t="s">
        <v>48</v>
      </c>
      <c r="F33" s="154">
        <f>ROUND((SUM(BE140:BE1123)),2)</f>
        <v>0</v>
      </c>
      <c r="G33" s="38"/>
      <c r="H33" s="38"/>
      <c r="I33" s="155">
        <v>0.21</v>
      </c>
      <c r="J33" s="154">
        <f>ROUND(((SUM(BE140:BE1123))*I33),2)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0" t="s">
        <v>49</v>
      </c>
      <c r="F34" s="154">
        <f>ROUND((SUM(BF140:BF1123)),2)</f>
        <v>0</v>
      </c>
      <c r="G34" s="38"/>
      <c r="H34" s="38"/>
      <c r="I34" s="155">
        <v>0.12</v>
      </c>
      <c r="J34" s="154">
        <f>ROUND(((SUM(BF140:BF1123))*I34),2)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0" t="s">
        <v>50</v>
      </c>
      <c r="F35" s="154">
        <f>ROUND((SUM(BG140:BG1123)),2)</f>
        <v>0</v>
      </c>
      <c r="G35" s="38"/>
      <c r="H35" s="38"/>
      <c r="I35" s="155">
        <v>0.21</v>
      </c>
      <c r="J35" s="154">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0" t="s">
        <v>51</v>
      </c>
      <c r="F36" s="154">
        <f>ROUND((SUM(BH140:BH1123)),2)</f>
        <v>0</v>
      </c>
      <c r="G36" s="38"/>
      <c r="H36" s="38"/>
      <c r="I36" s="155">
        <v>0.12</v>
      </c>
      <c r="J36" s="154">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0" t="s">
        <v>52</v>
      </c>
      <c r="F37" s="154">
        <f>ROUND((SUM(BI140:BI1123)),2)</f>
        <v>0</v>
      </c>
      <c r="G37" s="38"/>
      <c r="H37" s="38"/>
      <c r="I37" s="155">
        <v>0</v>
      </c>
      <c r="J37" s="154">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6"/>
      <c r="D39" s="157" t="s">
        <v>53</v>
      </c>
      <c r="E39" s="158"/>
      <c r="F39" s="158"/>
      <c r="G39" s="159" t="s">
        <v>54</v>
      </c>
      <c r="H39" s="160" t="s">
        <v>55</v>
      </c>
      <c r="I39" s="158"/>
      <c r="J39" s="161">
        <f>SUM(J30:J37)</f>
        <v>0</v>
      </c>
      <c r="K39" s="162"/>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3" t="s">
        <v>56</v>
      </c>
      <c r="E50" s="164"/>
      <c r="F50" s="164"/>
      <c r="G50" s="163" t="s">
        <v>57</v>
      </c>
      <c r="H50" s="164"/>
      <c r="I50" s="164"/>
      <c r="J50" s="164"/>
      <c r="K50" s="16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5" t="s">
        <v>58</v>
      </c>
      <c r="E61" s="166"/>
      <c r="F61" s="167" t="s">
        <v>59</v>
      </c>
      <c r="G61" s="165" t="s">
        <v>58</v>
      </c>
      <c r="H61" s="166"/>
      <c r="I61" s="166"/>
      <c r="J61" s="168" t="s">
        <v>59</v>
      </c>
      <c r="K61" s="16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3" t="s">
        <v>60</v>
      </c>
      <c r="E65" s="169"/>
      <c r="F65" s="169"/>
      <c r="G65" s="163" t="s">
        <v>61</v>
      </c>
      <c r="H65" s="169"/>
      <c r="I65" s="169"/>
      <c r="J65" s="169"/>
      <c r="K65" s="16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5" t="s">
        <v>58</v>
      </c>
      <c r="E76" s="166"/>
      <c r="F76" s="167" t="s">
        <v>59</v>
      </c>
      <c r="G76" s="165" t="s">
        <v>58</v>
      </c>
      <c r="H76" s="166"/>
      <c r="I76" s="166"/>
      <c r="J76" s="168" t="s">
        <v>59</v>
      </c>
      <c r="K76" s="166"/>
      <c r="L76" s="63"/>
      <c r="S76" s="38"/>
      <c r="T76" s="38"/>
      <c r="U76" s="38"/>
      <c r="V76" s="38"/>
      <c r="W76" s="38"/>
      <c r="X76" s="38"/>
      <c r="Y76" s="38"/>
      <c r="Z76" s="38"/>
      <c r="AA76" s="38"/>
      <c r="AB76" s="38"/>
      <c r="AC76" s="38"/>
      <c r="AD76" s="38"/>
      <c r="AE76" s="38"/>
    </row>
    <row r="77" spans="1:31"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spans="1:31" s="2" customFormat="1" ht="6.95"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spans="1:31" s="2" customFormat="1" ht="24.95" customHeight="1">
      <c r="A82" s="38"/>
      <c r="B82" s="39"/>
      <c r="C82" s="23" t="s">
        <v>103</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17</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4" t="str">
        <f>E7</f>
        <v>Rekonstrukce střešní nástavby č.p. 15,16 a 17</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100</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 1 - Oprava nástavby</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22</v>
      </c>
      <c r="D89" s="40"/>
      <c r="E89" s="40"/>
      <c r="F89" s="27" t="str">
        <f>F12</f>
        <v>st.p.č.k. 304/5, 304/6, 304/7; k.ú. Rumburk</v>
      </c>
      <c r="G89" s="40"/>
      <c r="H89" s="40"/>
      <c r="I89" s="32" t="s">
        <v>24</v>
      </c>
      <c r="J89" s="79" t="str">
        <f>IF(J12="","",J12)</f>
        <v>17. 10. 2016</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2" t="s">
        <v>28</v>
      </c>
      <c r="D91" s="40"/>
      <c r="E91" s="40"/>
      <c r="F91" s="27" t="str">
        <f>E15</f>
        <v>Město Rumburk</v>
      </c>
      <c r="G91" s="40"/>
      <c r="H91" s="40"/>
      <c r="I91" s="32" t="s">
        <v>34</v>
      </c>
      <c r="J91" s="36" t="str">
        <f>E21</f>
        <v xml:space="preserve">ProProjekt, s.r.o. </v>
      </c>
      <c r="K91" s="40"/>
      <c r="L91" s="63"/>
      <c r="S91" s="38"/>
      <c r="T91" s="38"/>
      <c r="U91" s="38"/>
      <c r="V91" s="38"/>
      <c r="W91" s="38"/>
      <c r="X91" s="38"/>
      <c r="Y91" s="38"/>
      <c r="Z91" s="38"/>
      <c r="AA91" s="38"/>
      <c r="AB91" s="38"/>
      <c r="AC91" s="38"/>
      <c r="AD91" s="38"/>
      <c r="AE91" s="38"/>
    </row>
    <row r="92" spans="1:31" s="2" customFormat="1" ht="15.15" customHeight="1">
      <c r="A92" s="38"/>
      <c r="B92" s="39"/>
      <c r="C92" s="32" t="s">
        <v>32</v>
      </c>
      <c r="D92" s="40"/>
      <c r="E92" s="40"/>
      <c r="F92" s="27" t="str">
        <f>IF(E18="","",E18)</f>
        <v>Vyplň údaj</v>
      </c>
      <c r="G92" s="40"/>
      <c r="H92" s="40"/>
      <c r="I92" s="32" t="s">
        <v>39</v>
      </c>
      <c r="J92" s="36" t="str">
        <f>E24</f>
        <v>Martin Rousek</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5" t="s">
        <v>104</v>
      </c>
      <c r="D94" s="176"/>
      <c r="E94" s="176"/>
      <c r="F94" s="176"/>
      <c r="G94" s="176"/>
      <c r="H94" s="176"/>
      <c r="I94" s="176"/>
      <c r="J94" s="177" t="s">
        <v>105</v>
      </c>
      <c r="K94" s="176"/>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8" t="s">
        <v>106</v>
      </c>
      <c r="D96" s="40"/>
      <c r="E96" s="40"/>
      <c r="F96" s="40"/>
      <c r="G96" s="40"/>
      <c r="H96" s="40"/>
      <c r="I96" s="40"/>
      <c r="J96" s="110">
        <f>J140</f>
        <v>0</v>
      </c>
      <c r="K96" s="40"/>
      <c r="L96" s="63"/>
      <c r="S96" s="38"/>
      <c r="T96" s="38"/>
      <c r="U96" s="38"/>
      <c r="V96" s="38"/>
      <c r="W96" s="38"/>
      <c r="X96" s="38"/>
      <c r="Y96" s="38"/>
      <c r="Z96" s="38"/>
      <c r="AA96" s="38"/>
      <c r="AB96" s="38"/>
      <c r="AC96" s="38"/>
      <c r="AD96" s="38"/>
      <c r="AE96" s="38"/>
      <c r="AU96" s="17" t="s">
        <v>107</v>
      </c>
    </row>
    <row r="97" spans="1:31" s="9" customFormat="1" ht="24.95" customHeight="1">
      <c r="A97" s="9"/>
      <c r="B97" s="179"/>
      <c r="C97" s="180"/>
      <c r="D97" s="181" t="s">
        <v>156</v>
      </c>
      <c r="E97" s="182"/>
      <c r="F97" s="182"/>
      <c r="G97" s="182"/>
      <c r="H97" s="182"/>
      <c r="I97" s="182"/>
      <c r="J97" s="183">
        <f>J141</f>
        <v>0</v>
      </c>
      <c r="K97" s="180"/>
      <c r="L97" s="184"/>
      <c r="S97" s="9"/>
      <c r="T97" s="9"/>
      <c r="U97" s="9"/>
      <c r="V97" s="9"/>
      <c r="W97" s="9"/>
      <c r="X97" s="9"/>
      <c r="Y97" s="9"/>
      <c r="Z97" s="9"/>
      <c r="AA97" s="9"/>
      <c r="AB97" s="9"/>
      <c r="AC97" s="9"/>
      <c r="AD97" s="9"/>
      <c r="AE97" s="9"/>
    </row>
    <row r="98" spans="1:31" s="10" customFormat="1" ht="19.9" customHeight="1">
      <c r="A98" s="10"/>
      <c r="B98" s="185"/>
      <c r="C98" s="186"/>
      <c r="D98" s="187" t="s">
        <v>157</v>
      </c>
      <c r="E98" s="188"/>
      <c r="F98" s="188"/>
      <c r="G98" s="188"/>
      <c r="H98" s="188"/>
      <c r="I98" s="188"/>
      <c r="J98" s="189">
        <f>J142</f>
        <v>0</v>
      </c>
      <c r="K98" s="186"/>
      <c r="L98" s="190"/>
      <c r="S98" s="10"/>
      <c r="T98" s="10"/>
      <c r="U98" s="10"/>
      <c r="V98" s="10"/>
      <c r="W98" s="10"/>
      <c r="X98" s="10"/>
      <c r="Y98" s="10"/>
      <c r="Z98" s="10"/>
      <c r="AA98" s="10"/>
      <c r="AB98" s="10"/>
      <c r="AC98" s="10"/>
      <c r="AD98" s="10"/>
      <c r="AE98" s="10"/>
    </row>
    <row r="99" spans="1:31" s="10" customFormat="1" ht="19.9" customHeight="1">
      <c r="A99" s="10"/>
      <c r="B99" s="185"/>
      <c r="C99" s="186"/>
      <c r="D99" s="187" t="s">
        <v>158</v>
      </c>
      <c r="E99" s="188"/>
      <c r="F99" s="188"/>
      <c r="G99" s="188"/>
      <c r="H99" s="188"/>
      <c r="I99" s="188"/>
      <c r="J99" s="189">
        <f>J173</f>
        <v>0</v>
      </c>
      <c r="K99" s="186"/>
      <c r="L99" s="190"/>
      <c r="S99" s="10"/>
      <c r="T99" s="10"/>
      <c r="U99" s="10"/>
      <c r="V99" s="10"/>
      <c r="W99" s="10"/>
      <c r="X99" s="10"/>
      <c r="Y99" s="10"/>
      <c r="Z99" s="10"/>
      <c r="AA99" s="10"/>
      <c r="AB99" s="10"/>
      <c r="AC99" s="10"/>
      <c r="AD99" s="10"/>
      <c r="AE99" s="10"/>
    </row>
    <row r="100" spans="1:31" s="10" customFormat="1" ht="19.9" customHeight="1">
      <c r="A100" s="10"/>
      <c r="B100" s="185"/>
      <c r="C100" s="186"/>
      <c r="D100" s="187" t="s">
        <v>159</v>
      </c>
      <c r="E100" s="188"/>
      <c r="F100" s="188"/>
      <c r="G100" s="188"/>
      <c r="H100" s="188"/>
      <c r="I100" s="188"/>
      <c r="J100" s="189">
        <f>J205</f>
        <v>0</v>
      </c>
      <c r="K100" s="186"/>
      <c r="L100" s="190"/>
      <c r="S100" s="10"/>
      <c r="T100" s="10"/>
      <c r="U100" s="10"/>
      <c r="V100" s="10"/>
      <c r="W100" s="10"/>
      <c r="X100" s="10"/>
      <c r="Y100" s="10"/>
      <c r="Z100" s="10"/>
      <c r="AA100" s="10"/>
      <c r="AB100" s="10"/>
      <c r="AC100" s="10"/>
      <c r="AD100" s="10"/>
      <c r="AE100" s="10"/>
    </row>
    <row r="101" spans="1:31" s="10" customFormat="1" ht="19.9" customHeight="1">
      <c r="A101" s="10"/>
      <c r="B101" s="185"/>
      <c r="C101" s="186"/>
      <c r="D101" s="187" t="s">
        <v>160</v>
      </c>
      <c r="E101" s="188"/>
      <c r="F101" s="188"/>
      <c r="G101" s="188"/>
      <c r="H101" s="188"/>
      <c r="I101" s="188"/>
      <c r="J101" s="189">
        <f>J317</f>
        <v>0</v>
      </c>
      <c r="K101" s="186"/>
      <c r="L101" s="190"/>
      <c r="S101" s="10"/>
      <c r="T101" s="10"/>
      <c r="U101" s="10"/>
      <c r="V101" s="10"/>
      <c r="W101" s="10"/>
      <c r="X101" s="10"/>
      <c r="Y101" s="10"/>
      <c r="Z101" s="10"/>
      <c r="AA101" s="10"/>
      <c r="AB101" s="10"/>
      <c r="AC101" s="10"/>
      <c r="AD101" s="10"/>
      <c r="AE101" s="10"/>
    </row>
    <row r="102" spans="1:31" s="10" customFormat="1" ht="19.9" customHeight="1">
      <c r="A102" s="10"/>
      <c r="B102" s="185"/>
      <c r="C102" s="186"/>
      <c r="D102" s="187" t="s">
        <v>161</v>
      </c>
      <c r="E102" s="188"/>
      <c r="F102" s="188"/>
      <c r="G102" s="188"/>
      <c r="H102" s="188"/>
      <c r="I102" s="188"/>
      <c r="J102" s="189">
        <f>J380</f>
        <v>0</v>
      </c>
      <c r="K102" s="186"/>
      <c r="L102" s="190"/>
      <c r="S102" s="10"/>
      <c r="T102" s="10"/>
      <c r="U102" s="10"/>
      <c r="V102" s="10"/>
      <c r="W102" s="10"/>
      <c r="X102" s="10"/>
      <c r="Y102" s="10"/>
      <c r="Z102" s="10"/>
      <c r="AA102" s="10"/>
      <c r="AB102" s="10"/>
      <c r="AC102" s="10"/>
      <c r="AD102" s="10"/>
      <c r="AE102" s="10"/>
    </row>
    <row r="103" spans="1:31" s="10" customFormat="1" ht="19.9" customHeight="1">
      <c r="A103" s="10"/>
      <c r="B103" s="185"/>
      <c r="C103" s="186"/>
      <c r="D103" s="187" t="s">
        <v>162</v>
      </c>
      <c r="E103" s="188"/>
      <c r="F103" s="188"/>
      <c r="G103" s="188"/>
      <c r="H103" s="188"/>
      <c r="I103" s="188"/>
      <c r="J103" s="189">
        <f>J416</f>
        <v>0</v>
      </c>
      <c r="K103" s="186"/>
      <c r="L103" s="190"/>
      <c r="S103" s="10"/>
      <c r="T103" s="10"/>
      <c r="U103" s="10"/>
      <c r="V103" s="10"/>
      <c r="W103" s="10"/>
      <c r="X103" s="10"/>
      <c r="Y103" s="10"/>
      <c r="Z103" s="10"/>
      <c r="AA103" s="10"/>
      <c r="AB103" s="10"/>
      <c r="AC103" s="10"/>
      <c r="AD103" s="10"/>
      <c r="AE103" s="10"/>
    </row>
    <row r="104" spans="1:31" s="9" customFormat="1" ht="24.95" customHeight="1">
      <c r="A104" s="9"/>
      <c r="B104" s="179"/>
      <c r="C104" s="180"/>
      <c r="D104" s="181" t="s">
        <v>163</v>
      </c>
      <c r="E104" s="182"/>
      <c r="F104" s="182"/>
      <c r="G104" s="182"/>
      <c r="H104" s="182"/>
      <c r="I104" s="182"/>
      <c r="J104" s="183">
        <f>J419</f>
        <v>0</v>
      </c>
      <c r="K104" s="180"/>
      <c r="L104" s="184"/>
      <c r="S104" s="9"/>
      <c r="T104" s="9"/>
      <c r="U104" s="9"/>
      <c r="V104" s="9"/>
      <c r="W104" s="9"/>
      <c r="X104" s="9"/>
      <c r="Y104" s="9"/>
      <c r="Z104" s="9"/>
      <c r="AA104" s="9"/>
      <c r="AB104" s="9"/>
      <c r="AC104" s="9"/>
      <c r="AD104" s="9"/>
      <c r="AE104" s="9"/>
    </row>
    <row r="105" spans="1:31" s="10" customFormat="1" ht="19.9" customHeight="1">
      <c r="A105" s="10"/>
      <c r="B105" s="185"/>
      <c r="C105" s="186"/>
      <c r="D105" s="187" t="s">
        <v>164</v>
      </c>
      <c r="E105" s="188"/>
      <c r="F105" s="188"/>
      <c r="G105" s="188"/>
      <c r="H105" s="188"/>
      <c r="I105" s="188"/>
      <c r="J105" s="189">
        <f>J420</f>
        <v>0</v>
      </c>
      <c r="K105" s="186"/>
      <c r="L105" s="190"/>
      <c r="S105" s="10"/>
      <c r="T105" s="10"/>
      <c r="U105" s="10"/>
      <c r="V105" s="10"/>
      <c r="W105" s="10"/>
      <c r="X105" s="10"/>
      <c r="Y105" s="10"/>
      <c r="Z105" s="10"/>
      <c r="AA105" s="10"/>
      <c r="AB105" s="10"/>
      <c r="AC105" s="10"/>
      <c r="AD105" s="10"/>
      <c r="AE105" s="10"/>
    </row>
    <row r="106" spans="1:31" s="10" customFormat="1" ht="19.9" customHeight="1">
      <c r="A106" s="10"/>
      <c r="B106" s="185"/>
      <c r="C106" s="186"/>
      <c r="D106" s="187" t="s">
        <v>165</v>
      </c>
      <c r="E106" s="188"/>
      <c r="F106" s="188"/>
      <c r="G106" s="188"/>
      <c r="H106" s="188"/>
      <c r="I106" s="188"/>
      <c r="J106" s="189">
        <f>J467</f>
        <v>0</v>
      </c>
      <c r="K106" s="186"/>
      <c r="L106" s="190"/>
      <c r="S106" s="10"/>
      <c r="T106" s="10"/>
      <c r="U106" s="10"/>
      <c r="V106" s="10"/>
      <c r="W106" s="10"/>
      <c r="X106" s="10"/>
      <c r="Y106" s="10"/>
      <c r="Z106" s="10"/>
      <c r="AA106" s="10"/>
      <c r="AB106" s="10"/>
      <c r="AC106" s="10"/>
      <c r="AD106" s="10"/>
      <c r="AE106" s="10"/>
    </row>
    <row r="107" spans="1:31" s="10" customFormat="1" ht="19.9" customHeight="1">
      <c r="A107" s="10"/>
      <c r="B107" s="185"/>
      <c r="C107" s="186"/>
      <c r="D107" s="187" t="s">
        <v>166</v>
      </c>
      <c r="E107" s="188"/>
      <c r="F107" s="188"/>
      <c r="G107" s="188"/>
      <c r="H107" s="188"/>
      <c r="I107" s="188"/>
      <c r="J107" s="189">
        <f>J537</f>
        <v>0</v>
      </c>
      <c r="K107" s="186"/>
      <c r="L107" s="190"/>
      <c r="S107" s="10"/>
      <c r="T107" s="10"/>
      <c r="U107" s="10"/>
      <c r="V107" s="10"/>
      <c r="W107" s="10"/>
      <c r="X107" s="10"/>
      <c r="Y107" s="10"/>
      <c r="Z107" s="10"/>
      <c r="AA107" s="10"/>
      <c r="AB107" s="10"/>
      <c r="AC107" s="10"/>
      <c r="AD107" s="10"/>
      <c r="AE107" s="10"/>
    </row>
    <row r="108" spans="1:31" s="10" customFormat="1" ht="19.9" customHeight="1">
      <c r="A108" s="10"/>
      <c r="B108" s="185"/>
      <c r="C108" s="186"/>
      <c r="D108" s="187" t="s">
        <v>167</v>
      </c>
      <c r="E108" s="188"/>
      <c r="F108" s="188"/>
      <c r="G108" s="188"/>
      <c r="H108" s="188"/>
      <c r="I108" s="188"/>
      <c r="J108" s="189">
        <f>J602</f>
        <v>0</v>
      </c>
      <c r="K108" s="186"/>
      <c r="L108" s="190"/>
      <c r="S108" s="10"/>
      <c r="T108" s="10"/>
      <c r="U108" s="10"/>
      <c r="V108" s="10"/>
      <c r="W108" s="10"/>
      <c r="X108" s="10"/>
      <c r="Y108" s="10"/>
      <c r="Z108" s="10"/>
      <c r="AA108" s="10"/>
      <c r="AB108" s="10"/>
      <c r="AC108" s="10"/>
      <c r="AD108" s="10"/>
      <c r="AE108" s="10"/>
    </row>
    <row r="109" spans="1:31" s="10" customFormat="1" ht="19.9" customHeight="1">
      <c r="A109" s="10"/>
      <c r="B109" s="185"/>
      <c r="C109" s="186"/>
      <c r="D109" s="187" t="s">
        <v>168</v>
      </c>
      <c r="E109" s="188"/>
      <c r="F109" s="188"/>
      <c r="G109" s="188"/>
      <c r="H109" s="188"/>
      <c r="I109" s="188"/>
      <c r="J109" s="189">
        <f>J625</f>
        <v>0</v>
      </c>
      <c r="K109" s="186"/>
      <c r="L109" s="190"/>
      <c r="S109" s="10"/>
      <c r="T109" s="10"/>
      <c r="U109" s="10"/>
      <c r="V109" s="10"/>
      <c r="W109" s="10"/>
      <c r="X109" s="10"/>
      <c r="Y109" s="10"/>
      <c r="Z109" s="10"/>
      <c r="AA109" s="10"/>
      <c r="AB109" s="10"/>
      <c r="AC109" s="10"/>
      <c r="AD109" s="10"/>
      <c r="AE109" s="10"/>
    </row>
    <row r="110" spans="1:31" s="10" customFormat="1" ht="19.9" customHeight="1">
      <c r="A110" s="10"/>
      <c r="B110" s="185"/>
      <c r="C110" s="186"/>
      <c r="D110" s="187" t="s">
        <v>169</v>
      </c>
      <c r="E110" s="188"/>
      <c r="F110" s="188"/>
      <c r="G110" s="188"/>
      <c r="H110" s="188"/>
      <c r="I110" s="188"/>
      <c r="J110" s="189">
        <f>J655</f>
        <v>0</v>
      </c>
      <c r="K110" s="186"/>
      <c r="L110" s="190"/>
      <c r="S110" s="10"/>
      <c r="T110" s="10"/>
      <c r="U110" s="10"/>
      <c r="V110" s="10"/>
      <c r="W110" s="10"/>
      <c r="X110" s="10"/>
      <c r="Y110" s="10"/>
      <c r="Z110" s="10"/>
      <c r="AA110" s="10"/>
      <c r="AB110" s="10"/>
      <c r="AC110" s="10"/>
      <c r="AD110" s="10"/>
      <c r="AE110" s="10"/>
    </row>
    <row r="111" spans="1:31" s="10" customFormat="1" ht="19.9" customHeight="1">
      <c r="A111" s="10"/>
      <c r="B111" s="185"/>
      <c r="C111" s="186"/>
      <c r="D111" s="187" t="s">
        <v>170</v>
      </c>
      <c r="E111" s="188"/>
      <c r="F111" s="188"/>
      <c r="G111" s="188"/>
      <c r="H111" s="188"/>
      <c r="I111" s="188"/>
      <c r="J111" s="189">
        <f>J670</f>
        <v>0</v>
      </c>
      <c r="K111" s="186"/>
      <c r="L111" s="190"/>
      <c r="S111" s="10"/>
      <c r="T111" s="10"/>
      <c r="U111" s="10"/>
      <c r="V111" s="10"/>
      <c r="W111" s="10"/>
      <c r="X111" s="10"/>
      <c r="Y111" s="10"/>
      <c r="Z111" s="10"/>
      <c r="AA111" s="10"/>
      <c r="AB111" s="10"/>
      <c r="AC111" s="10"/>
      <c r="AD111" s="10"/>
      <c r="AE111" s="10"/>
    </row>
    <row r="112" spans="1:31" s="10" customFormat="1" ht="19.9" customHeight="1">
      <c r="A112" s="10"/>
      <c r="B112" s="185"/>
      <c r="C112" s="186"/>
      <c r="D112" s="187" t="s">
        <v>171</v>
      </c>
      <c r="E112" s="188"/>
      <c r="F112" s="188"/>
      <c r="G112" s="188"/>
      <c r="H112" s="188"/>
      <c r="I112" s="188"/>
      <c r="J112" s="189">
        <f>J756</f>
        <v>0</v>
      </c>
      <c r="K112" s="186"/>
      <c r="L112" s="190"/>
      <c r="S112" s="10"/>
      <c r="T112" s="10"/>
      <c r="U112" s="10"/>
      <c r="V112" s="10"/>
      <c r="W112" s="10"/>
      <c r="X112" s="10"/>
      <c r="Y112" s="10"/>
      <c r="Z112" s="10"/>
      <c r="AA112" s="10"/>
      <c r="AB112" s="10"/>
      <c r="AC112" s="10"/>
      <c r="AD112" s="10"/>
      <c r="AE112" s="10"/>
    </row>
    <row r="113" spans="1:31" s="10" customFormat="1" ht="19.9" customHeight="1">
      <c r="A113" s="10"/>
      <c r="B113" s="185"/>
      <c r="C113" s="186"/>
      <c r="D113" s="187" t="s">
        <v>172</v>
      </c>
      <c r="E113" s="188"/>
      <c r="F113" s="188"/>
      <c r="G113" s="188"/>
      <c r="H113" s="188"/>
      <c r="I113" s="188"/>
      <c r="J113" s="189">
        <f>J815</f>
        <v>0</v>
      </c>
      <c r="K113" s="186"/>
      <c r="L113" s="190"/>
      <c r="S113" s="10"/>
      <c r="T113" s="10"/>
      <c r="U113" s="10"/>
      <c r="V113" s="10"/>
      <c r="W113" s="10"/>
      <c r="X113" s="10"/>
      <c r="Y113" s="10"/>
      <c r="Z113" s="10"/>
      <c r="AA113" s="10"/>
      <c r="AB113" s="10"/>
      <c r="AC113" s="10"/>
      <c r="AD113" s="10"/>
      <c r="AE113" s="10"/>
    </row>
    <row r="114" spans="1:31" s="10" customFormat="1" ht="19.9" customHeight="1">
      <c r="A114" s="10"/>
      <c r="B114" s="185"/>
      <c r="C114" s="186"/>
      <c r="D114" s="187" t="s">
        <v>173</v>
      </c>
      <c r="E114" s="188"/>
      <c r="F114" s="188"/>
      <c r="G114" s="188"/>
      <c r="H114" s="188"/>
      <c r="I114" s="188"/>
      <c r="J114" s="189">
        <f>J907</f>
        <v>0</v>
      </c>
      <c r="K114" s="186"/>
      <c r="L114" s="190"/>
      <c r="S114" s="10"/>
      <c r="T114" s="10"/>
      <c r="U114" s="10"/>
      <c r="V114" s="10"/>
      <c r="W114" s="10"/>
      <c r="X114" s="10"/>
      <c r="Y114" s="10"/>
      <c r="Z114" s="10"/>
      <c r="AA114" s="10"/>
      <c r="AB114" s="10"/>
      <c r="AC114" s="10"/>
      <c r="AD114" s="10"/>
      <c r="AE114" s="10"/>
    </row>
    <row r="115" spans="1:31" s="10" customFormat="1" ht="19.9" customHeight="1">
      <c r="A115" s="10"/>
      <c r="B115" s="185"/>
      <c r="C115" s="186"/>
      <c r="D115" s="187" t="s">
        <v>174</v>
      </c>
      <c r="E115" s="188"/>
      <c r="F115" s="188"/>
      <c r="G115" s="188"/>
      <c r="H115" s="188"/>
      <c r="I115" s="188"/>
      <c r="J115" s="189">
        <f>J927</f>
        <v>0</v>
      </c>
      <c r="K115" s="186"/>
      <c r="L115" s="190"/>
      <c r="S115" s="10"/>
      <c r="T115" s="10"/>
      <c r="U115" s="10"/>
      <c r="V115" s="10"/>
      <c r="W115" s="10"/>
      <c r="X115" s="10"/>
      <c r="Y115" s="10"/>
      <c r="Z115" s="10"/>
      <c r="AA115" s="10"/>
      <c r="AB115" s="10"/>
      <c r="AC115" s="10"/>
      <c r="AD115" s="10"/>
      <c r="AE115" s="10"/>
    </row>
    <row r="116" spans="1:31" s="10" customFormat="1" ht="19.9" customHeight="1">
      <c r="A116" s="10"/>
      <c r="B116" s="185"/>
      <c r="C116" s="186"/>
      <c r="D116" s="187" t="s">
        <v>175</v>
      </c>
      <c r="E116" s="188"/>
      <c r="F116" s="188"/>
      <c r="G116" s="188"/>
      <c r="H116" s="188"/>
      <c r="I116" s="188"/>
      <c r="J116" s="189">
        <f>J989</f>
        <v>0</v>
      </c>
      <c r="K116" s="186"/>
      <c r="L116" s="190"/>
      <c r="S116" s="10"/>
      <c r="T116" s="10"/>
      <c r="U116" s="10"/>
      <c r="V116" s="10"/>
      <c r="W116" s="10"/>
      <c r="X116" s="10"/>
      <c r="Y116" s="10"/>
      <c r="Z116" s="10"/>
      <c r="AA116" s="10"/>
      <c r="AB116" s="10"/>
      <c r="AC116" s="10"/>
      <c r="AD116" s="10"/>
      <c r="AE116" s="10"/>
    </row>
    <row r="117" spans="1:31" s="10" customFormat="1" ht="19.9" customHeight="1">
      <c r="A117" s="10"/>
      <c r="B117" s="185"/>
      <c r="C117" s="186"/>
      <c r="D117" s="187" t="s">
        <v>176</v>
      </c>
      <c r="E117" s="188"/>
      <c r="F117" s="188"/>
      <c r="G117" s="188"/>
      <c r="H117" s="188"/>
      <c r="I117" s="188"/>
      <c r="J117" s="189">
        <f>J1002</f>
        <v>0</v>
      </c>
      <c r="K117" s="186"/>
      <c r="L117" s="190"/>
      <c r="S117" s="10"/>
      <c r="T117" s="10"/>
      <c r="U117" s="10"/>
      <c r="V117" s="10"/>
      <c r="W117" s="10"/>
      <c r="X117" s="10"/>
      <c r="Y117" s="10"/>
      <c r="Z117" s="10"/>
      <c r="AA117" s="10"/>
      <c r="AB117" s="10"/>
      <c r="AC117" s="10"/>
      <c r="AD117" s="10"/>
      <c r="AE117" s="10"/>
    </row>
    <row r="118" spans="1:31" s="10" customFormat="1" ht="19.9" customHeight="1">
      <c r="A118" s="10"/>
      <c r="B118" s="185"/>
      <c r="C118" s="186"/>
      <c r="D118" s="187" t="s">
        <v>177</v>
      </c>
      <c r="E118" s="188"/>
      <c r="F118" s="188"/>
      <c r="G118" s="188"/>
      <c r="H118" s="188"/>
      <c r="I118" s="188"/>
      <c r="J118" s="189">
        <f>J1036</f>
        <v>0</v>
      </c>
      <c r="K118" s="186"/>
      <c r="L118" s="190"/>
      <c r="S118" s="10"/>
      <c r="T118" s="10"/>
      <c r="U118" s="10"/>
      <c r="V118" s="10"/>
      <c r="W118" s="10"/>
      <c r="X118" s="10"/>
      <c r="Y118" s="10"/>
      <c r="Z118" s="10"/>
      <c r="AA118" s="10"/>
      <c r="AB118" s="10"/>
      <c r="AC118" s="10"/>
      <c r="AD118" s="10"/>
      <c r="AE118" s="10"/>
    </row>
    <row r="119" spans="1:31" s="10" customFormat="1" ht="19.9" customHeight="1">
      <c r="A119" s="10"/>
      <c r="B119" s="185"/>
      <c r="C119" s="186"/>
      <c r="D119" s="187" t="s">
        <v>178</v>
      </c>
      <c r="E119" s="188"/>
      <c r="F119" s="188"/>
      <c r="G119" s="188"/>
      <c r="H119" s="188"/>
      <c r="I119" s="188"/>
      <c r="J119" s="189">
        <f>J1060</f>
        <v>0</v>
      </c>
      <c r="K119" s="186"/>
      <c r="L119" s="190"/>
      <c r="S119" s="10"/>
      <c r="T119" s="10"/>
      <c r="U119" s="10"/>
      <c r="V119" s="10"/>
      <c r="W119" s="10"/>
      <c r="X119" s="10"/>
      <c r="Y119" s="10"/>
      <c r="Z119" s="10"/>
      <c r="AA119" s="10"/>
      <c r="AB119" s="10"/>
      <c r="AC119" s="10"/>
      <c r="AD119" s="10"/>
      <c r="AE119" s="10"/>
    </row>
    <row r="120" spans="1:31" s="10" customFormat="1" ht="19.9" customHeight="1">
      <c r="A120" s="10"/>
      <c r="B120" s="185"/>
      <c r="C120" s="186"/>
      <c r="D120" s="187" t="s">
        <v>179</v>
      </c>
      <c r="E120" s="188"/>
      <c r="F120" s="188"/>
      <c r="G120" s="188"/>
      <c r="H120" s="188"/>
      <c r="I120" s="188"/>
      <c r="J120" s="189">
        <f>J1088</f>
        <v>0</v>
      </c>
      <c r="K120" s="186"/>
      <c r="L120" s="190"/>
      <c r="S120" s="10"/>
      <c r="T120" s="10"/>
      <c r="U120" s="10"/>
      <c r="V120" s="10"/>
      <c r="W120" s="10"/>
      <c r="X120" s="10"/>
      <c r="Y120" s="10"/>
      <c r="Z120" s="10"/>
      <c r="AA120" s="10"/>
      <c r="AB120" s="10"/>
      <c r="AC120" s="10"/>
      <c r="AD120" s="10"/>
      <c r="AE120" s="10"/>
    </row>
    <row r="121" spans="1:31" s="2" customFormat="1" ht="21.8"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6.95" customHeight="1">
      <c r="A122" s="38"/>
      <c r="B122" s="66"/>
      <c r="C122" s="67"/>
      <c r="D122" s="67"/>
      <c r="E122" s="67"/>
      <c r="F122" s="67"/>
      <c r="G122" s="67"/>
      <c r="H122" s="67"/>
      <c r="I122" s="67"/>
      <c r="J122" s="67"/>
      <c r="K122" s="67"/>
      <c r="L122" s="63"/>
      <c r="S122" s="38"/>
      <c r="T122" s="38"/>
      <c r="U122" s="38"/>
      <c r="V122" s="38"/>
      <c r="W122" s="38"/>
      <c r="X122" s="38"/>
      <c r="Y122" s="38"/>
      <c r="Z122" s="38"/>
      <c r="AA122" s="38"/>
      <c r="AB122" s="38"/>
      <c r="AC122" s="38"/>
      <c r="AD122" s="38"/>
      <c r="AE122" s="38"/>
    </row>
    <row r="126" spans="1:31" s="2" customFormat="1" ht="6.95" customHeight="1">
      <c r="A126" s="38"/>
      <c r="B126" s="68"/>
      <c r="C126" s="69"/>
      <c r="D126" s="69"/>
      <c r="E126" s="69"/>
      <c r="F126" s="69"/>
      <c r="G126" s="69"/>
      <c r="H126" s="69"/>
      <c r="I126" s="69"/>
      <c r="J126" s="69"/>
      <c r="K126" s="69"/>
      <c r="L126" s="63"/>
      <c r="S126" s="38"/>
      <c r="T126" s="38"/>
      <c r="U126" s="38"/>
      <c r="V126" s="38"/>
      <c r="W126" s="38"/>
      <c r="X126" s="38"/>
      <c r="Y126" s="38"/>
      <c r="Z126" s="38"/>
      <c r="AA126" s="38"/>
      <c r="AB126" s="38"/>
      <c r="AC126" s="38"/>
      <c r="AD126" s="38"/>
      <c r="AE126" s="38"/>
    </row>
    <row r="127" spans="1:31" s="2" customFormat="1" ht="24.95" customHeight="1">
      <c r="A127" s="38"/>
      <c r="B127" s="39"/>
      <c r="C127" s="23" t="s">
        <v>113</v>
      </c>
      <c r="D127" s="40"/>
      <c r="E127" s="40"/>
      <c r="F127" s="40"/>
      <c r="G127" s="40"/>
      <c r="H127" s="40"/>
      <c r="I127" s="40"/>
      <c r="J127" s="40"/>
      <c r="K127" s="40"/>
      <c r="L127" s="63"/>
      <c r="S127" s="38"/>
      <c r="T127" s="38"/>
      <c r="U127" s="38"/>
      <c r="V127" s="38"/>
      <c r="W127" s="38"/>
      <c r="X127" s="38"/>
      <c r="Y127" s="38"/>
      <c r="Z127" s="38"/>
      <c r="AA127" s="38"/>
      <c r="AB127" s="38"/>
      <c r="AC127" s="38"/>
      <c r="AD127" s="38"/>
      <c r="AE127" s="38"/>
    </row>
    <row r="128" spans="1:31" s="2" customFormat="1" ht="6.95" customHeight="1">
      <c r="A128" s="38"/>
      <c r="B128" s="39"/>
      <c r="C128" s="40"/>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pans="1:31" s="2" customFormat="1" ht="12" customHeight="1">
      <c r="A129" s="38"/>
      <c r="B129" s="39"/>
      <c r="C129" s="32" t="s">
        <v>17</v>
      </c>
      <c r="D129" s="40"/>
      <c r="E129" s="40"/>
      <c r="F129" s="40"/>
      <c r="G129" s="40"/>
      <c r="H129" s="40"/>
      <c r="I129" s="40"/>
      <c r="J129" s="40"/>
      <c r="K129" s="40"/>
      <c r="L129" s="63"/>
      <c r="S129" s="38"/>
      <c r="T129" s="38"/>
      <c r="U129" s="38"/>
      <c r="V129" s="38"/>
      <c r="W129" s="38"/>
      <c r="X129" s="38"/>
      <c r="Y129" s="38"/>
      <c r="Z129" s="38"/>
      <c r="AA129" s="38"/>
      <c r="AB129" s="38"/>
      <c r="AC129" s="38"/>
      <c r="AD129" s="38"/>
      <c r="AE129" s="38"/>
    </row>
    <row r="130" spans="1:31" s="2" customFormat="1" ht="16.5" customHeight="1">
      <c r="A130" s="38"/>
      <c r="B130" s="39"/>
      <c r="C130" s="40"/>
      <c r="D130" s="40"/>
      <c r="E130" s="174" t="str">
        <f>E7</f>
        <v>Rekonstrukce střešní nástavby č.p. 15,16 a 17</v>
      </c>
      <c r="F130" s="32"/>
      <c r="G130" s="32"/>
      <c r="H130" s="32"/>
      <c r="I130" s="40"/>
      <c r="J130" s="40"/>
      <c r="K130" s="40"/>
      <c r="L130" s="63"/>
      <c r="S130" s="38"/>
      <c r="T130" s="38"/>
      <c r="U130" s="38"/>
      <c r="V130" s="38"/>
      <c r="W130" s="38"/>
      <c r="X130" s="38"/>
      <c r="Y130" s="38"/>
      <c r="Z130" s="38"/>
      <c r="AA130" s="38"/>
      <c r="AB130" s="38"/>
      <c r="AC130" s="38"/>
      <c r="AD130" s="38"/>
      <c r="AE130" s="38"/>
    </row>
    <row r="131" spans="1:31" s="2" customFormat="1" ht="12" customHeight="1">
      <c r="A131" s="38"/>
      <c r="B131" s="39"/>
      <c r="C131" s="32" t="s">
        <v>100</v>
      </c>
      <c r="D131" s="40"/>
      <c r="E131" s="40"/>
      <c r="F131" s="40"/>
      <c r="G131" s="40"/>
      <c r="H131" s="40"/>
      <c r="I131" s="40"/>
      <c r="J131" s="40"/>
      <c r="K131" s="40"/>
      <c r="L131" s="63"/>
      <c r="S131" s="38"/>
      <c r="T131" s="38"/>
      <c r="U131" s="38"/>
      <c r="V131" s="38"/>
      <c r="W131" s="38"/>
      <c r="X131" s="38"/>
      <c r="Y131" s="38"/>
      <c r="Z131" s="38"/>
      <c r="AA131" s="38"/>
      <c r="AB131" s="38"/>
      <c r="AC131" s="38"/>
      <c r="AD131" s="38"/>
      <c r="AE131" s="38"/>
    </row>
    <row r="132" spans="1:31" s="2" customFormat="1" ht="16.5" customHeight="1">
      <c r="A132" s="38"/>
      <c r="B132" s="39"/>
      <c r="C132" s="40"/>
      <c r="D132" s="40"/>
      <c r="E132" s="76" t="str">
        <f>E9</f>
        <v>SO 1 - Oprava nástavby</v>
      </c>
      <c r="F132" s="40"/>
      <c r="G132" s="40"/>
      <c r="H132" s="40"/>
      <c r="I132" s="40"/>
      <c r="J132" s="40"/>
      <c r="K132" s="40"/>
      <c r="L132" s="63"/>
      <c r="S132" s="38"/>
      <c r="T132" s="38"/>
      <c r="U132" s="38"/>
      <c r="V132" s="38"/>
      <c r="W132" s="38"/>
      <c r="X132" s="38"/>
      <c r="Y132" s="38"/>
      <c r="Z132" s="38"/>
      <c r="AA132" s="38"/>
      <c r="AB132" s="38"/>
      <c r="AC132" s="38"/>
      <c r="AD132" s="38"/>
      <c r="AE132" s="38"/>
    </row>
    <row r="133" spans="1:31" s="2" customFormat="1" ht="6.95" customHeight="1">
      <c r="A133" s="38"/>
      <c r="B133" s="39"/>
      <c r="C133" s="40"/>
      <c r="D133" s="40"/>
      <c r="E133" s="40"/>
      <c r="F133" s="40"/>
      <c r="G133" s="40"/>
      <c r="H133" s="40"/>
      <c r="I133" s="40"/>
      <c r="J133" s="40"/>
      <c r="K133" s="40"/>
      <c r="L133" s="63"/>
      <c r="S133" s="38"/>
      <c r="T133" s="38"/>
      <c r="U133" s="38"/>
      <c r="V133" s="38"/>
      <c r="W133" s="38"/>
      <c r="X133" s="38"/>
      <c r="Y133" s="38"/>
      <c r="Z133" s="38"/>
      <c r="AA133" s="38"/>
      <c r="AB133" s="38"/>
      <c r="AC133" s="38"/>
      <c r="AD133" s="38"/>
      <c r="AE133" s="38"/>
    </row>
    <row r="134" spans="1:31" s="2" customFormat="1" ht="12" customHeight="1">
      <c r="A134" s="38"/>
      <c r="B134" s="39"/>
      <c r="C134" s="32" t="s">
        <v>22</v>
      </c>
      <c r="D134" s="40"/>
      <c r="E134" s="40"/>
      <c r="F134" s="27" t="str">
        <f>F12</f>
        <v>st.p.č.k. 304/5, 304/6, 304/7; k.ú. Rumburk</v>
      </c>
      <c r="G134" s="40"/>
      <c r="H134" s="40"/>
      <c r="I134" s="32" t="s">
        <v>24</v>
      </c>
      <c r="J134" s="79" t="str">
        <f>IF(J12="","",J12)</f>
        <v>17. 10. 2016</v>
      </c>
      <c r="K134" s="40"/>
      <c r="L134" s="63"/>
      <c r="S134" s="38"/>
      <c r="T134" s="38"/>
      <c r="U134" s="38"/>
      <c r="V134" s="38"/>
      <c r="W134" s="38"/>
      <c r="X134" s="38"/>
      <c r="Y134" s="38"/>
      <c r="Z134" s="38"/>
      <c r="AA134" s="38"/>
      <c r="AB134" s="38"/>
      <c r="AC134" s="38"/>
      <c r="AD134" s="38"/>
      <c r="AE134" s="38"/>
    </row>
    <row r="135" spans="1:31" s="2" customFormat="1" ht="6.95" customHeight="1">
      <c r="A135" s="38"/>
      <c r="B135" s="39"/>
      <c r="C135" s="40"/>
      <c r="D135" s="40"/>
      <c r="E135" s="40"/>
      <c r="F135" s="40"/>
      <c r="G135" s="40"/>
      <c r="H135" s="40"/>
      <c r="I135" s="40"/>
      <c r="J135" s="40"/>
      <c r="K135" s="40"/>
      <c r="L135" s="63"/>
      <c r="S135" s="38"/>
      <c r="T135" s="38"/>
      <c r="U135" s="38"/>
      <c r="V135" s="38"/>
      <c r="W135" s="38"/>
      <c r="X135" s="38"/>
      <c r="Y135" s="38"/>
      <c r="Z135" s="38"/>
      <c r="AA135" s="38"/>
      <c r="AB135" s="38"/>
      <c r="AC135" s="38"/>
      <c r="AD135" s="38"/>
      <c r="AE135" s="38"/>
    </row>
    <row r="136" spans="1:31" s="2" customFormat="1" ht="15.15" customHeight="1">
      <c r="A136" s="38"/>
      <c r="B136" s="39"/>
      <c r="C136" s="32" t="s">
        <v>28</v>
      </c>
      <c r="D136" s="40"/>
      <c r="E136" s="40"/>
      <c r="F136" s="27" t="str">
        <f>E15</f>
        <v>Město Rumburk</v>
      </c>
      <c r="G136" s="40"/>
      <c r="H136" s="40"/>
      <c r="I136" s="32" t="s">
        <v>34</v>
      </c>
      <c r="J136" s="36" t="str">
        <f>E21</f>
        <v xml:space="preserve">ProProjekt, s.r.o. </v>
      </c>
      <c r="K136" s="40"/>
      <c r="L136" s="63"/>
      <c r="S136" s="38"/>
      <c r="T136" s="38"/>
      <c r="U136" s="38"/>
      <c r="V136" s="38"/>
      <c r="W136" s="38"/>
      <c r="X136" s="38"/>
      <c r="Y136" s="38"/>
      <c r="Z136" s="38"/>
      <c r="AA136" s="38"/>
      <c r="AB136" s="38"/>
      <c r="AC136" s="38"/>
      <c r="AD136" s="38"/>
      <c r="AE136" s="38"/>
    </row>
    <row r="137" spans="1:31" s="2" customFormat="1" ht="15.15" customHeight="1">
      <c r="A137" s="38"/>
      <c r="B137" s="39"/>
      <c r="C137" s="32" t="s">
        <v>32</v>
      </c>
      <c r="D137" s="40"/>
      <c r="E137" s="40"/>
      <c r="F137" s="27" t="str">
        <f>IF(E18="","",E18)</f>
        <v>Vyplň údaj</v>
      </c>
      <c r="G137" s="40"/>
      <c r="H137" s="40"/>
      <c r="I137" s="32" t="s">
        <v>39</v>
      </c>
      <c r="J137" s="36" t="str">
        <f>E24</f>
        <v>Martin Rousek</v>
      </c>
      <c r="K137" s="40"/>
      <c r="L137" s="63"/>
      <c r="S137" s="38"/>
      <c r="T137" s="38"/>
      <c r="U137" s="38"/>
      <c r="V137" s="38"/>
      <c r="W137" s="38"/>
      <c r="X137" s="38"/>
      <c r="Y137" s="38"/>
      <c r="Z137" s="38"/>
      <c r="AA137" s="38"/>
      <c r="AB137" s="38"/>
      <c r="AC137" s="38"/>
      <c r="AD137" s="38"/>
      <c r="AE137" s="38"/>
    </row>
    <row r="138" spans="1:31" s="2" customFormat="1" ht="10.3" customHeight="1">
      <c r="A138" s="38"/>
      <c r="B138" s="39"/>
      <c r="C138" s="40"/>
      <c r="D138" s="40"/>
      <c r="E138" s="40"/>
      <c r="F138" s="40"/>
      <c r="G138" s="40"/>
      <c r="H138" s="40"/>
      <c r="I138" s="40"/>
      <c r="J138" s="40"/>
      <c r="K138" s="40"/>
      <c r="L138" s="63"/>
      <c r="S138" s="38"/>
      <c r="T138" s="38"/>
      <c r="U138" s="38"/>
      <c r="V138" s="38"/>
      <c r="W138" s="38"/>
      <c r="X138" s="38"/>
      <c r="Y138" s="38"/>
      <c r="Z138" s="38"/>
      <c r="AA138" s="38"/>
      <c r="AB138" s="38"/>
      <c r="AC138" s="38"/>
      <c r="AD138" s="38"/>
      <c r="AE138" s="38"/>
    </row>
    <row r="139" spans="1:31" s="11" customFormat="1" ht="29.25" customHeight="1">
      <c r="A139" s="191"/>
      <c r="B139" s="192"/>
      <c r="C139" s="193" t="s">
        <v>114</v>
      </c>
      <c r="D139" s="194" t="s">
        <v>68</v>
      </c>
      <c r="E139" s="194" t="s">
        <v>64</v>
      </c>
      <c r="F139" s="194" t="s">
        <v>65</v>
      </c>
      <c r="G139" s="194" t="s">
        <v>115</v>
      </c>
      <c r="H139" s="194" t="s">
        <v>116</v>
      </c>
      <c r="I139" s="194" t="s">
        <v>117</v>
      </c>
      <c r="J139" s="195" t="s">
        <v>105</v>
      </c>
      <c r="K139" s="196" t="s">
        <v>118</v>
      </c>
      <c r="L139" s="197"/>
      <c r="M139" s="100" t="s">
        <v>1</v>
      </c>
      <c r="N139" s="101" t="s">
        <v>47</v>
      </c>
      <c r="O139" s="101" t="s">
        <v>119</v>
      </c>
      <c r="P139" s="101" t="s">
        <v>120</v>
      </c>
      <c r="Q139" s="101" t="s">
        <v>121</v>
      </c>
      <c r="R139" s="101" t="s">
        <v>122</v>
      </c>
      <c r="S139" s="101" t="s">
        <v>123</v>
      </c>
      <c r="T139" s="102" t="s">
        <v>124</v>
      </c>
      <c r="U139" s="191"/>
      <c r="V139" s="191"/>
      <c r="W139" s="191"/>
      <c r="X139" s="191"/>
      <c r="Y139" s="191"/>
      <c r="Z139" s="191"/>
      <c r="AA139" s="191"/>
      <c r="AB139" s="191"/>
      <c r="AC139" s="191"/>
      <c r="AD139" s="191"/>
      <c r="AE139" s="191"/>
    </row>
    <row r="140" spans="1:63" s="2" customFormat="1" ht="22.8" customHeight="1">
      <c r="A140" s="38"/>
      <c r="B140" s="39"/>
      <c r="C140" s="107" t="s">
        <v>125</v>
      </c>
      <c r="D140" s="40"/>
      <c r="E140" s="40"/>
      <c r="F140" s="40"/>
      <c r="G140" s="40"/>
      <c r="H140" s="40"/>
      <c r="I140" s="40"/>
      <c r="J140" s="198">
        <f>BK140</f>
        <v>0</v>
      </c>
      <c r="K140" s="40"/>
      <c r="L140" s="44"/>
      <c r="M140" s="103"/>
      <c r="N140" s="199"/>
      <c r="O140" s="104"/>
      <c r="P140" s="200">
        <f>P141+P419</f>
        <v>0</v>
      </c>
      <c r="Q140" s="104"/>
      <c r="R140" s="200">
        <f>R141+R419</f>
        <v>170.76869341000003</v>
      </c>
      <c r="S140" s="104"/>
      <c r="T140" s="201">
        <f>T141+T419</f>
        <v>91.95517939999999</v>
      </c>
      <c r="U140" s="38"/>
      <c r="V140" s="38"/>
      <c r="W140" s="38"/>
      <c r="X140" s="38"/>
      <c r="Y140" s="38"/>
      <c r="Z140" s="38"/>
      <c r="AA140" s="38"/>
      <c r="AB140" s="38"/>
      <c r="AC140" s="38"/>
      <c r="AD140" s="38"/>
      <c r="AE140" s="38"/>
      <c r="AT140" s="17" t="s">
        <v>82</v>
      </c>
      <c r="AU140" s="17" t="s">
        <v>107</v>
      </c>
      <c r="BK140" s="202">
        <f>BK141+BK419</f>
        <v>0</v>
      </c>
    </row>
    <row r="141" spans="1:63" s="12" customFormat="1" ht="25.9" customHeight="1">
      <c r="A141" s="12"/>
      <c r="B141" s="203"/>
      <c r="C141" s="204"/>
      <c r="D141" s="205" t="s">
        <v>82</v>
      </c>
      <c r="E141" s="206" t="s">
        <v>180</v>
      </c>
      <c r="F141" s="206" t="s">
        <v>181</v>
      </c>
      <c r="G141" s="204"/>
      <c r="H141" s="204"/>
      <c r="I141" s="207"/>
      <c r="J141" s="208">
        <f>BK141</f>
        <v>0</v>
      </c>
      <c r="K141" s="204"/>
      <c r="L141" s="209"/>
      <c r="M141" s="210"/>
      <c r="N141" s="211"/>
      <c r="O141" s="211"/>
      <c r="P141" s="212">
        <f>P142+P173+P205+P317+P380+P416</f>
        <v>0</v>
      </c>
      <c r="Q141" s="211"/>
      <c r="R141" s="212">
        <f>R142+R173+R205+R317+R380+R416</f>
        <v>102.60354899000001</v>
      </c>
      <c r="S141" s="211"/>
      <c r="T141" s="213">
        <f>T142+T173+T205+T317+T380+T416</f>
        <v>42.356492</v>
      </c>
      <c r="U141" s="12"/>
      <c r="V141" s="12"/>
      <c r="W141" s="12"/>
      <c r="X141" s="12"/>
      <c r="Y141" s="12"/>
      <c r="Z141" s="12"/>
      <c r="AA141" s="12"/>
      <c r="AB141" s="12"/>
      <c r="AC141" s="12"/>
      <c r="AD141" s="12"/>
      <c r="AE141" s="12"/>
      <c r="AR141" s="214" t="s">
        <v>8</v>
      </c>
      <c r="AT141" s="215" t="s">
        <v>82</v>
      </c>
      <c r="AU141" s="215" t="s">
        <v>83</v>
      </c>
      <c r="AY141" s="214" t="s">
        <v>129</v>
      </c>
      <c r="BK141" s="216">
        <f>BK142+BK173+BK205+BK317+BK380+BK416</f>
        <v>0</v>
      </c>
    </row>
    <row r="142" spans="1:63" s="12" customFormat="1" ht="22.8" customHeight="1">
      <c r="A142" s="12"/>
      <c r="B142" s="203"/>
      <c r="C142" s="204"/>
      <c r="D142" s="205" t="s">
        <v>82</v>
      </c>
      <c r="E142" s="217" t="s">
        <v>145</v>
      </c>
      <c r="F142" s="217" t="s">
        <v>182</v>
      </c>
      <c r="G142" s="204"/>
      <c r="H142" s="204"/>
      <c r="I142" s="207"/>
      <c r="J142" s="218">
        <f>BK142</f>
        <v>0</v>
      </c>
      <c r="K142" s="204"/>
      <c r="L142" s="209"/>
      <c r="M142" s="210"/>
      <c r="N142" s="211"/>
      <c r="O142" s="211"/>
      <c r="P142" s="212">
        <f>SUM(P143:P172)</f>
        <v>0</v>
      </c>
      <c r="Q142" s="211"/>
      <c r="R142" s="212">
        <f>SUM(R143:R172)</f>
        <v>60.33718764</v>
      </c>
      <c r="S142" s="211"/>
      <c r="T142" s="213">
        <f>SUM(T143:T172)</f>
        <v>0</v>
      </c>
      <c r="U142" s="12"/>
      <c r="V142" s="12"/>
      <c r="W142" s="12"/>
      <c r="X142" s="12"/>
      <c r="Y142" s="12"/>
      <c r="Z142" s="12"/>
      <c r="AA142" s="12"/>
      <c r="AB142" s="12"/>
      <c r="AC142" s="12"/>
      <c r="AD142" s="12"/>
      <c r="AE142" s="12"/>
      <c r="AR142" s="214" t="s">
        <v>8</v>
      </c>
      <c r="AT142" s="215" t="s">
        <v>82</v>
      </c>
      <c r="AU142" s="215" t="s">
        <v>8</v>
      </c>
      <c r="AY142" s="214" t="s">
        <v>129</v>
      </c>
      <c r="BK142" s="216">
        <f>SUM(BK143:BK172)</f>
        <v>0</v>
      </c>
    </row>
    <row r="143" spans="1:65" s="2" customFormat="1" ht="44.25" customHeight="1">
      <c r="A143" s="38"/>
      <c r="B143" s="39"/>
      <c r="C143" s="219" t="s">
        <v>8</v>
      </c>
      <c r="D143" s="219" t="s">
        <v>132</v>
      </c>
      <c r="E143" s="220" t="s">
        <v>183</v>
      </c>
      <c r="F143" s="221" t="s">
        <v>184</v>
      </c>
      <c r="G143" s="222" t="s">
        <v>185</v>
      </c>
      <c r="H143" s="223">
        <v>24.96</v>
      </c>
      <c r="I143" s="224"/>
      <c r="J143" s="225">
        <f>ROUND(I143*H143,0)</f>
        <v>0</v>
      </c>
      <c r="K143" s="226"/>
      <c r="L143" s="44"/>
      <c r="M143" s="227" t="s">
        <v>1</v>
      </c>
      <c r="N143" s="228" t="s">
        <v>48</v>
      </c>
      <c r="O143" s="91"/>
      <c r="P143" s="229">
        <f>O143*H143</f>
        <v>0</v>
      </c>
      <c r="Q143" s="229">
        <v>0.21491</v>
      </c>
      <c r="R143" s="229">
        <f>Q143*H143</f>
        <v>5.3641536</v>
      </c>
      <c r="S143" s="229">
        <v>0</v>
      </c>
      <c r="T143" s="230">
        <f>S143*H143</f>
        <v>0</v>
      </c>
      <c r="U143" s="38"/>
      <c r="V143" s="38"/>
      <c r="W143" s="38"/>
      <c r="X143" s="38"/>
      <c r="Y143" s="38"/>
      <c r="Z143" s="38"/>
      <c r="AA143" s="38"/>
      <c r="AB143" s="38"/>
      <c r="AC143" s="38"/>
      <c r="AD143" s="38"/>
      <c r="AE143" s="38"/>
      <c r="AR143" s="231" t="s">
        <v>151</v>
      </c>
      <c r="AT143" s="231" t="s">
        <v>132</v>
      </c>
      <c r="AU143" s="231" t="s">
        <v>92</v>
      </c>
      <c r="AY143" s="17" t="s">
        <v>129</v>
      </c>
      <c r="BE143" s="232">
        <f>IF(N143="základní",J143,0)</f>
        <v>0</v>
      </c>
      <c r="BF143" s="232">
        <f>IF(N143="snížená",J143,0)</f>
        <v>0</v>
      </c>
      <c r="BG143" s="232">
        <f>IF(N143="zákl. přenesená",J143,0)</f>
        <v>0</v>
      </c>
      <c r="BH143" s="232">
        <f>IF(N143="sníž. přenesená",J143,0)</f>
        <v>0</v>
      </c>
      <c r="BI143" s="232">
        <f>IF(N143="nulová",J143,0)</f>
        <v>0</v>
      </c>
      <c r="BJ143" s="17" t="s">
        <v>8</v>
      </c>
      <c r="BK143" s="232">
        <f>ROUND(I143*H143,0)</f>
        <v>0</v>
      </c>
      <c r="BL143" s="17" t="s">
        <v>151</v>
      </c>
      <c r="BM143" s="231" t="s">
        <v>186</v>
      </c>
    </row>
    <row r="144" spans="1:51" s="13" customFormat="1" ht="12">
      <c r="A144" s="13"/>
      <c r="B144" s="238"/>
      <c r="C144" s="239"/>
      <c r="D144" s="240" t="s">
        <v>187</v>
      </c>
      <c r="E144" s="241" t="s">
        <v>1</v>
      </c>
      <c r="F144" s="242" t="s">
        <v>188</v>
      </c>
      <c r="G144" s="239"/>
      <c r="H144" s="243">
        <v>7.2</v>
      </c>
      <c r="I144" s="244"/>
      <c r="J144" s="239"/>
      <c r="K144" s="239"/>
      <c r="L144" s="245"/>
      <c r="M144" s="246"/>
      <c r="N144" s="247"/>
      <c r="O144" s="247"/>
      <c r="P144" s="247"/>
      <c r="Q144" s="247"/>
      <c r="R144" s="247"/>
      <c r="S144" s="247"/>
      <c r="T144" s="248"/>
      <c r="U144" s="13"/>
      <c r="V144" s="13"/>
      <c r="W144" s="13"/>
      <c r="X144" s="13"/>
      <c r="Y144" s="13"/>
      <c r="Z144" s="13"/>
      <c r="AA144" s="13"/>
      <c r="AB144" s="13"/>
      <c r="AC144" s="13"/>
      <c r="AD144" s="13"/>
      <c r="AE144" s="13"/>
      <c r="AT144" s="249" t="s">
        <v>187</v>
      </c>
      <c r="AU144" s="249" t="s">
        <v>92</v>
      </c>
      <c r="AV144" s="13" t="s">
        <v>92</v>
      </c>
      <c r="AW144" s="13" t="s">
        <v>36</v>
      </c>
      <c r="AX144" s="13" t="s">
        <v>83</v>
      </c>
      <c r="AY144" s="249" t="s">
        <v>129</v>
      </c>
    </row>
    <row r="145" spans="1:51" s="13" customFormat="1" ht="12">
      <c r="A145" s="13"/>
      <c r="B145" s="238"/>
      <c r="C145" s="239"/>
      <c r="D145" s="240" t="s">
        <v>187</v>
      </c>
      <c r="E145" s="241" t="s">
        <v>1</v>
      </c>
      <c r="F145" s="242" t="s">
        <v>189</v>
      </c>
      <c r="G145" s="239"/>
      <c r="H145" s="243">
        <v>8.88</v>
      </c>
      <c r="I145" s="244"/>
      <c r="J145" s="239"/>
      <c r="K145" s="239"/>
      <c r="L145" s="245"/>
      <c r="M145" s="246"/>
      <c r="N145" s="247"/>
      <c r="O145" s="247"/>
      <c r="P145" s="247"/>
      <c r="Q145" s="247"/>
      <c r="R145" s="247"/>
      <c r="S145" s="247"/>
      <c r="T145" s="248"/>
      <c r="U145" s="13"/>
      <c r="V145" s="13"/>
      <c r="W145" s="13"/>
      <c r="X145" s="13"/>
      <c r="Y145" s="13"/>
      <c r="Z145" s="13"/>
      <c r="AA145" s="13"/>
      <c r="AB145" s="13"/>
      <c r="AC145" s="13"/>
      <c r="AD145" s="13"/>
      <c r="AE145" s="13"/>
      <c r="AT145" s="249" t="s">
        <v>187</v>
      </c>
      <c r="AU145" s="249" t="s">
        <v>92</v>
      </c>
      <c r="AV145" s="13" t="s">
        <v>92</v>
      </c>
      <c r="AW145" s="13" t="s">
        <v>36</v>
      </c>
      <c r="AX145" s="13" t="s">
        <v>83</v>
      </c>
      <c r="AY145" s="249" t="s">
        <v>129</v>
      </c>
    </row>
    <row r="146" spans="1:51" s="13" customFormat="1" ht="12">
      <c r="A146" s="13"/>
      <c r="B146" s="238"/>
      <c r="C146" s="239"/>
      <c r="D146" s="240" t="s">
        <v>187</v>
      </c>
      <c r="E146" s="241" t="s">
        <v>1</v>
      </c>
      <c r="F146" s="242" t="s">
        <v>190</v>
      </c>
      <c r="G146" s="239"/>
      <c r="H146" s="243">
        <v>8.88</v>
      </c>
      <c r="I146" s="244"/>
      <c r="J146" s="239"/>
      <c r="K146" s="239"/>
      <c r="L146" s="245"/>
      <c r="M146" s="246"/>
      <c r="N146" s="247"/>
      <c r="O146" s="247"/>
      <c r="P146" s="247"/>
      <c r="Q146" s="247"/>
      <c r="R146" s="247"/>
      <c r="S146" s="247"/>
      <c r="T146" s="248"/>
      <c r="U146" s="13"/>
      <c r="V146" s="13"/>
      <c r="W146" s="13"/>
      <c r="X146" s="13"/>
      <c r="Y146" s="13"/>
      <c r="Z146" s="13"/>
      <c r="AA146" s="13"/>
      <c r="AB146" s="13"/>
      <c r="AC146" s="13"/>
      <c r="AD146" s="13"/>
      <c r="AE146" s="13"/>
      <c r="AT146" s="249" t="s">
        <v>187</v>
      </c>
      <c r="AU146" s="249" t="s">
        <v>92</v>
      </c>
      <c r="AV146" s="13" t="s">
        <v>92</v>
      </c>
      <c r="AW146" s="13" t="s">
        <v>36</v>
      </c>
      <c r="AX146" s="13" t="s">
        <v>83</v>
      </c>
      <c r="AY146" s="249" t="s">
        <v>129</v>
      </c>
    </row>
    <row r="147" spans="1:51" s="14" customFormat="1" ht="12">
      <c r="A147" s="14"/>
      <c r="B147" s="250"/>
      <c r="C147" s="251"/>
      <c r="D147" s="240" t="s">
        <v>187</v>
      </c>
      <c r="E147" s="252" t="s">
        <v>1</v>
      </c>
      <c r="F147" s="253" t="s">
        <v>191</v>
      </c>
      <c r="G147" s="251"/>
      <c r="H147" s="254">
        <v>24.96</v>
      </c>
      <c r="I147" s="255"/>
      <c r="J147" s="251"/>
      <c r="K147" s="251"/>
      <c r="L147" s="256"/>
      <c r="M147" s="257"/>
      <c r="N147" s="258"/>
      <c r="O147" s="258"/>
      <c r="P147" s="258"/>
      <c r="Q147" s="258"/>
      <c r="R147" s="258"/>
      <c r="S147" s="258"/>
      <c r="T147" s="259"/>
      <c r="U147" s="14"/>
      <c r="V147" s="14"/>
      <c r="W147" s="14"/>
      <c r="X147" s="14"/>
      <c r="Y147" s="14"/>
      <c r="Z147" s="14"/>
      <c r="AA147" s="14"/>
      <c r="AB147" s="14"/>
      <c r="AC147" s="14"/>
      <c r="AD147" s="14"/>
      <c r="AE147" s="14"/>
      <c r="AT147" s="260" t="s">
        <v>187</v>
      </c>
      <c r="AU147" s="260" t="s">
        <v>92</v>
      </c>
      <c r="AV147" s="14" t="s">
        <v>151</v>
      </c>
      <c r="AW147" s="14" t="s">
        <v>36</v>
      </c>
      <c r="AX147" s="14" t="s">
        <v>8</v>
      </c>
      <c r="AY147" s="260" t="s">
        <v>129</v>
      </c>
    </row>
    <row r="148" spans="1:65" s="2" customFormat="1" ht="44.25" customHeight="1">
      <c r="A148" s="38"/>
      <c r="B148" s="39"/>
      <c r="C148" s="219" t="s">
        <v>92</v>
      </c>
      <c r="D148" s="219" t="s">
        <v>132</v>
      </c>
      <c r="E148" s="220" t="s">
        <v>192</v>
      </c>
      <c r="F148" s="221" t="s">
        <v>193</v>
      </c>
      <c r="G148" s="222" t="s">
        <v>185</v>
      </c>
      <c r="H148" s="223">
        <v>105.54</v>
      </c>
      <c r="I148" s="224"/>
      <c r="J148" s="225">
        <f>ROUND(I148*H148,0)</f>
        <v>0</v>
      </c>
      <c r="K148" s="226"/>
      <c r="L148" s="44"/>
      <c r="M148" s="227" t="s">
        <v>1</v>
      </c>
      <c r="N148" s="228" t="s">
        <v>48</v>
      </c>
      <c r="O148" s="91"/>
      <c r="P148" s="229">
        <f>O148*H148</f>
        <v>0</v>
      </c>
      <c r="Q148" s="229">
        <v>0.31253</v>
      </c>
      <c r="R148" s="229">
        <f>Q148*H148</f>
        <v>32.9844162</v>
      </c>
      <c r="S148" s="229">
        <v>0</v>
      </c>
      <c r="T148" s="230">
        <f>S148*H148</f>
        <v>0</v>
      </c>
      <c r="U148" s="38"/>
      <c r="V148" s="38"/>
      <c r="W148" s="38"/>
      <c r="X148" s="38"/>
      <c r="Y148" s="38"/>
      <c r="Z148" s="38"/>
      <c r="AA148" s="38"/>
      <c r="AB148" s="38"/>
      <c r="AC148" s="38"/>
      <c r="AD148" s="38"/>
      <c r="AE148" s="38"/>
      <c r="AR148" s="231" t="s">
        <v>151</v>
      </c>
      <c r="AT148" s="231" t="s">
        <v>132</v>
      </c>
      <c r="AU148" s="231" t="s">
        <v>92</v>
      </c>
      <c r="AY148" s="17" t="s">
        <v>129</v>
      </c>
      <c r="BE148" s="232">
        <f>IF(N148="základní",J148,0)</f>
        <v>0</v>
      </c>
      <c r="BF148" s="232">
        <f>IF(N148="snížená",J148,0)</f>
        <v>0</v>
      </c>
      <c r="BG148" s="232">
        <f>IF(N148="zákl. přenesená",J148,0)</f>
        <v>0</v>
      </c>
      <c r="BH148" s="232">
        <f>IF(N148="sníž. přenesená",J148,0)</f>
        <v>0</v>
      </c>
      <c r="BI148" s="232">
        <f>IF(N148="nulová",J148,0)</f>
        <v>0</v>
      </c>
      <c r="BJ148" s="17" t="s">
        <v>8</v>
      </c>
      <c r="BK148" s="232">
        <f>ROUND(I148*H148,0)</f>
        <v>0</v>
      </c>
      <c r="BL148" s="17" t="s">
        <v>151</v>
      </c>
      <c r="BM148" s="231" t="s">
        <v>194</v>
      </c>
    </row>
    <row r="149" spans="1:51" s="13" customFormat="1" ht="12">
      <c r="A149" s="13"/>
      <c r="B149" s="238"/>
      <c r="C149" s="239"/>
      <c r="D149" s="240" t="s">
        <v>187</v>
      </c>
      <c r="E149" s="241" t="s">
        <v>1</v>
      </c>
      <c r="F149" s="242" t="s">
        <v>195</v>
      </c>
      <c r="G149" s="239"/>
      <c r="H149" s="243">
        <v>50.568</v>
      </c>
      <c r="I149" s="244"/>
      <c r="J149" s="239"/>
      <c r="K149" s="239"/>
      <c r="L149" s="245"/>
      <c r="M149" s="246"/>
      <c r="N149" s="247"/>
      <c r="O149" s="247"/>
      <c r="P149" s="247"/>
      <c r="Q149" s="247"/>
      <c r="R149" s="247"/>
      <c r="S149" s="247"/>
      <c r="T149" s="248"/>
      <c r="U149" s="13"/>
      <c r="V149" s="13"/>
      <c r="W149" s="13"/>
      <c r="X149" s="13"/>
      <c r="Y149" s="13"/>
      <c r="Z149" s="13"/>
      <c r="AA149" s="13"/>
      <c r="AB149" s="13"/>
      <c r="AC149" s="13"/>
      <c r="AD149" s="13"/>
      <c r="AE149" s="13"/>
      <c r="AT149" s="249" t="s">
        <v>187</v>
      </c>
      <c r="AU149" s="249" t="s">
        <v>92</v>
      </c>
      <c r="AV149" s="13" t="s">
        <v>92</v>
      </c>
      <c r="AW149" s="13" t="s">
        <v>36</v>
      </c>
      <c r="AX149" s="13" t="s">
        <v>83</v>
      </c>
      <c r="AY149" s="249" t="s">
        <v>129</v>
      </c>
    </row>
    <row r="150" spans="1:51" s="13" customFormat="1" ht="12">
      <c r="A150" s="13"/>
      <c r="B150" s="238"/>
      <c r="C150" s="239"/>
      <c r="D150" s="240" t="s">
        <v>187</v>
      </c>
      <c r="E150" s="241" t="s">
        <v>1</v>
      </c>
      <c r="F150" s="242" t="s">
        <v>196</v>
      </c>
      <c r="G150" s="239"/>
      <c r="H150" s="243">
        <v>12.96</v>
      </c>
      <c r="I150" s="244"/>
      <c r="J150" s="239"/>
      <c r="K150" s="239"/>
      <c r="L150" s="245"/>
      <c r="M150" s="246"/>
      <c r="N150" s="247"/>
      <c r="O150" s="247"/>
      <c r="P150" s="247"/>
      <c r="Q150" s="247"/>
      <c r="R150" s="247"/>
      <c r="S150" s="247"/>
      <c r="T150" s="248"/>
      <c r="U150" s="13"/>
      <c r="V150" s="13"/>
      <c r="W150" s="13"/>
      <c r="X150" s="13"/>
      <c r="Y150" s="13"/>
      <c r="Z150" s="13"/>
      <c r="AA150" s="13"/>
      <c r="AB150" s="13"/>
      <c r="AC150" s="13"/>
      <c r="AD150" s="13"/>
      <c r="AE150" s="13"/>
      <c r="AT150" s="249" t="s">
        <v>187</v>
      </c>
      <c r="AU150" s="249" t="s">
        <v>92</v>
      </c>
      <c r="AV150" s="13" t="s">
        <v>92</v>
      </c>
      <c r="AW150" s="13" t="s">
        <v>36</v>
      </c>
      <c r="AX150" s="13" t="s">
        <v>83</v>
      </c>
      <c r="AY150" s="249" t="s">
        <v>129</v>
      </c>
    </row>
    <row r="151" spans="1:51" s="13" customFormat="1" ht="12">
      <c r="A151" s="13"/>
      <c r="B151" s="238"/>
      <c r="C151" s="239"/>
      <c r="D151" s="240" t="s">
        <v>187</v>
      </c>
      <c r="E151" s="241" t="s">
        <v>1</v>
      </c>
      <c r="F151" s="242" t="s">
        <v>197</v>
      </c>
      <c r="G151" s="239"/>
      <c r="H151" s="243">
        <v>42.012</v>
      </c>
      <c r="I151" s="244"/>
      <c r="J151" s="239"/>
      <c r="K151" s="239"/>
      <c r="L151" s="245"/>
      <c r="M151" s="246"/>
      <c r="N151" s="247"/>
      <c r="O151" s="247"/>
      <c r="P151" s="247"/>
      <c r="Q151" s="247"/>
      <c r="R151" s="247"/>
      <c r="S151" s="247"/>
      <c r="T151" s="248"/>
      <c r="U151" s="13"/>
      <c r="V151" s="13"/>
      <c r="W151" s="13"/>
      <c r="X151" s="13"/>
      <c r="Y151" s="13"/>
      <c r="Z151" s="13"/>
      <c r="AA151" s="13"/>
      <c r="AB151" s="13"/>
      <c r="AC151" s="13"/>
      <c r="AD151" s="13"/>
      <c r="AE151" s="13"/>
      <c r="AT151" s="249" t="s">
        <v>187</v>
      </c>
      <c r="AU151" s="249" t="s">
        <v>92</v>
      </c>
      <c r="AV151" s="13" t="s">
        <v>92</v>
      </c>
      <c r="AW151" s="13" t="s">
        <v>36</v>
      </c>
      <c r="AX151" s="13" t="s">
        <v>83</v>
      </c>
      <c r="AY151" s="249" t="s">
        <v>129</v>
      </c>
    </row>
    <row r="152" spans="1:51" s="14" customFormat="1" ht="12">
      <c r="A152" s="14"/>
      <c r="B152" s="250"/>
      <c r="C152" s="251"/>
      <c r="D152" s="240" t="s">
        <v>187</v>
      </c>
      <c r="E152" s="252" t="s">
        <v>1</v>
      </c>
      <c r="F152" s="253" t="s">
        <v>191</v>
      </c>
      <c r="G152" s="251"/>
      <c r="H152" s="254">
        <v>105.53999999999999</v>
      </c>
      <c r="I152" s="255"/>
      <c r="J152" s="251"/>
      <c r="K152" s="251"/>
      <c r="L152" s="256"/>
      <c r="M152" s="257"/>
      <c r="N152" s="258"/>
      <c r="O152" s="258"/>
      <c r="P152" s="258"/>
      <c r="Q152" s="258"/>
      <c r="R152" s="258"/>
      <c r="S152" s="258"/>
      <c r="T152" s="259"/>
      <c r="U152" s="14"/>
      <c r="V152" s="14"/>
      <c r="W152" s="14"/>
      <c r="X152" s="14"/>
      <c r="Y152" s="14"/>
      <c r="Z152" s="14"/>
      <c r="AA152" s="14"/>
      <c r="AB152" s="14"/>
      <c r="AC152" s="14"/>
      <c r="AD152" s="14"/>
      <c r="AE152" s="14"/>
      <c r="AT152" s="260" t="s">
        <v>187</v>
      </c>
      <c r="AU152" s="260" t="s">
        <v>92</v>
      </c>
      <c r="AV152" s="14" t="s">
        <v>151</v>
      </c>
      <c r="AW152" s="14" t="s">
        <v>36</v>
      </c>
      <c r="AX152" s="14" t="s">
        <v>8</v>
      </c>
      <c r="AY152" s="260" t="s">
        <v>129</v>
      </c>
    </row>
    <row r="153" spans="1:65" s="2" customFormat="1" ht="33" customHeight="1">
      <c r="A153" s="38"/>
      <c r="B153" s="39"/>
      <c r="C153" s="219" t="s">
        <v>145</v>
      </c>
      <c r="D153" s="219" t="s">
        <v>132</v>
      </c>
      <c r="E153" s="220" t="s">
        <v>198</v>
      </c>
      <c r="F153" s="221" t="s">
        <v>199</v>
      </c>
      <c r="G153" s="222" t="s">
        <v>185</v>
      </c>
      <c r="H153" s="223">
        <v>5.52</v>
      </c>
      <c r="I153" s="224"/>
      <c r="J153" s="225">
        <f>ROUND(I153*H153,0)</f>
        <v>0</v>
      </c>
      <c r="K153" s="226"/>
      <c r="L153" s="44"/>
      <c r="M153" s="227" t="s">
        <v>1</v>
      </c>
      <c r="N153" s="228" t="s">
        <v>48</v>
      </c>
      <c r="O153" s="91"/>
      <c r="P153" s="229">
        <f>O153*H153</f>
        <v>0</v>
      </c>
      <c r="Q153" s="229">
        <v>0.26905</v>
      </c>
      <c r="R153" s="229">
        <f>Q153*H153</f>
        <v>1.485156</v>
      </c>
      <c r="S153" s="229">
        <v>0</v>
      </c>
      <c r="T153" s="230">
        <f>S153*H153</f>
        <v>0</v>
      </c>
      <c r="U153" s="38"/>
      <c r="V153" s="38"/>
      <c r="W153" s="38"/>
      <c r="X153" s="38"/>
      <c r="Y153" s="38"/>
      <c r="Z153" s="38"/>
      <c r="AA153" s="38"/>
      <c r="AB153" s="38"/>
      <c r="AC153" s="38"/>
      <c r="AD153" s="38"/>
      <c r="AE153" s="38"/>
      <c r="AR153" s="231" t="s">
        <v>151</v>
      </c>
      <c r="AT153" s="231" t="s">
        <v>132</v>
      </c>
      <c r="AU153" s="231" t="s">
        <v>92</v>
      </c>
      <c r="AY153" s="17" t="s">
        <v>129</v>
      </c>
      <c r="BE153" s="232">
        <f>IF(N153="základní",J153,0)</f>
        <v>0</v>
      </c>
      <c r="BF153" s="232">
        <f>IF(N153="snížená",J153,0)</f>
        <v>0</v>
      </c>
      <c r="BG153" s="232">
        <f>IF(N153="zákl. přenesená",J153,0)</f>
        <v>0</v>
      </c>
      <c r="BH153" s="232">
        <f>IF(N153="sníž. přenesená",J153,0)</f>
        <v>0</v>
      </c>
      <c r="BI153" s="232">
        <f>IF(N153="nulová",J153,0)</f>
        <v>0</v>
      </c>
      <c r="BJ153" s="17" t="s">
        <v>8</v>
      </c>
      <c r="BK153" s="232">
        <f>ROUND(I153*H153,0)</f>
        <v>0</v>
      </c>
      <c r="BL153" s="17" t="s">
        <v>151</v>
      </c>
      <c r="BM153" s="231" t="s">
        <v>200</v>
      </c>
    </row>
    <row r="154" spans="1:51" s="13" customFormat="1" ht="12">
      <c r="A154" s="13"/>
      <c r="B154" s="238"/>
      <c r="C154" s="239"/>
      <c r="D154" s="240" t="s">
        <v>187</v>
      </c>
      <c r="E154" s="241" t="s">
        <v>1</v>
      </c>
      <c r="F154" s="242" t="s">
        <v>201</v>
      </c>
      <c r="G154" s="239"/>
      <c r="H154" s="243">
        <v>5.52</v>
      </c>
      <c r="I154" s="244"/>
      <c r="J154" s="239"/>
      <c r="K154" s="239"/>
      <c r="L154" s="245"/>
      <c r="M154" s="246"/>
      <c r="N154" s="247"/>
      <c r="O154" s="247"/>
      <c r="P154" s="247"/>
      <c r="Q154" s="247"/>
      <c r="R154" s="247"/>
      <c r="S154" s="247"/>
      <c r="T154" s="248"/>
      <c r="U154" s="13"/>
      <c r="V154" s="13"/>
      <c r="W154" s="13"/>
      <c r="X154" s="13"/>
      <c r="Y154" s="13"/>
      <c r="Z154" s="13"/>
      <c r="AA154" s="13"/>
      <c r="AB154" s="13"/>
      <c r="AC154" s="13"/>
      <c r="AD154" s="13"/>
      <c r="AE154" s="13"/>
      <c r="AT154" s="249" t="s">
        <v>187</v>
      </c>
      <c r="AU154" s="249" t="s">
        <v>92</v>
      </c>
      <c r="AV154" s="13" t="s">
        <v>92</v>
      </c>
      <c r="AW154" s="13" t="s">
        <v>36</v>
      </c>
      <c r="AX154" s="13" t="s">
        <v>8</v>
      </c>
      <c r="AY154" s="249" t="s">
        <v>129</v>
      </c>
    </row>
    <row r="155" spans="1:65" s="2" customFormat="1" ht="44.25" customHeight="1">
      <c r="A155" s="38"/>
      <c r="B155" s="39"/>
      <c r="C155" s="219" t="s">
        <v>151</v>
      </c>
      <c r="D155" s="219" t="s">
        <v>132</v>
      </c>
      <c r="E155" s="220" t="s">
        <v>202</v>
      </c>
      <c r="F155" s="221" t="s">
        <v>203</v>
      </c>
      <c r="G155" s="222" t="s">
        <v>185</v>
      </c>
      <c r="H155" s="223">
        <v>0.54</v>
      </c>
      <c r="I155" s="224"/>
      <c r="J155" s="225">
        <f>ROUND(I155*H155,0)</f>
        <v>0</v>
      </c>
      <c r="K155" s="226"/>
      <c r="L155" s="44"/>
      <c r="M155" s="227" t="s">
        <v>1</v>
      </c>
      <c r="N155" s="228" t="s">
        <v>48</v>
      </c>
      <c r="O155" s="91"/>
      <c r="P155" s="229">
        <f>O155*H155</f>
        <v>0</v>
      </c>
      <c r="Q155" s="229">
        <v>0.32665</v>
      </c>
      <c r="R155" s="229">
        <f>Q155*H155</f>
        <v>0.17639100000000002</v>
      </c>
      <c r="S155" s="229">
        <v>0</v>
      </c>
      <c r="T155" s="230">
        <f>S155*H155</f>
        <v>0</v>
      </c>
      <c r="U155" s="38"/>
      <c r="V155" s="38"/>
      <c r="W155" s="38"/>
      <c r="X155" s="38"/>
      <c r="Y155" s="38"/>
      <c r="Z155" s="38"/>
      <c r="AA155" s="38"/>
      <c r="AB155" s="38"/>
      <c r="AC155" s="38"/>
      <c r="AD155" s="38"/>
      <c r="AE155" s="38"/>
      <c r="AR155" s="231" t="s">
        <v>151</v>
      </c>
      <c r="AT155" s="231" t="s">
        <v>132</v>
      </c>
      <c r="AU155" s="231" t="s">
        <v>92</v>
      </c>
      <c r="AY155" s="17" t="s">
        <v>129</v>
      </c>
      <c r="BE155" s="232">
        <f>IF(N155="základní",J155,0)</f>
        <v>0</v>
      </c>
      <c r="BF155" s="232">
        <f>IF(N155="snížená",J155,0)</f>
        <v>0</v>
      </c>
      <c r="BG155" s="232">
        <f>IF(N155="zákl. přenesená",J155,0)</f>
        <v>0</v>
      </c>
      <c r="BH155" s="232">
        <f>IF(N155="sníž. přenesená",J155,0)</f>
        <v>0</v>
      </c>
      <c r="BI155" s="232">
        <f>IF(N155="nulová",J155,0)</f>
        <v>0</v>
      </c>
      <c r="BJ155" s="17" t="s">
        <v>8</v>
      </c>
      <c r="BK155" s="232">
        <f>ROUND(I155*H155,0)</f>
        <v>0</v>
      </c>
      <c r="BL155" s="17" t="s">
        <v>151</v>
      </c>
      <c r="BM155" s="231" t="s">
        <v>204</v>
      </c>
    </row>
    <row r="156" spans="1:51" s="13" customFormat="1" ht="12">
      <c r="A156" s="13"/>
      <c r="B156" s="238"/>
      <c r="C156" s="239"/>
      <c r="D156" s="240" t="s">
        <v>187</v>
      </c>
      <c r="E156" s="241" t="s">
        <v>1</v>
      </c>
      <c r="F156" s="242" t="s">
        <v>205</v>
      </c>
      <c r="G156" s="239"/>
      <c r="H156" s="243">
        <v>0.54</v>
      </c>
      <c r="I156" s="244"/>
      <c r="J156" s="239"/>
      <c r="K156" s="239"/>
      <c r="L156" s="245"/>
      <c r="M156" s="246"/>
      <c r="N156" s="247"/>
      <c r="O156" s="247"/>
      <c r="P156" s="247"/>
      <c r="Q156" s="247"/>
      <c r="R156" s="247"/>
      <c r="S156" s="247"/>
      <c r="T156" s="248"/>
      <c r="U156" s="13"/>
      <c r="V156" s="13"/>
      <c r="W156" s="13"/>
      <c r="X156" s="13"/>
      <c r="Y156" s="13"/>
      <c r="Z156" s="13"/>
      <c r="AA156" s="13"/>
      <c r="AB156" s="13"/>
      <c r="AC156" s="13"/>
      <c r="AD156" s="13"/>
      <c r="AE156" s="13"/>
      <c r="AT156" s="249" t="s">
        <v>187</v>
      </c>
      <c r="AU156" s="249" t="s">
        <v>92</v>
      </c>
      <c r="AV156" s="13" t="s">
        <v>92</v>
      </c>
      <c r="AW156" s="13" t="s">
        <v>36</v>
      </c>
      <c r="AX156" s="13" t="s">
        <v>8</v>
      </c>
      <c r="AY156" s="249" t="s">
        <v>129</v>
      </c>
    </row>
    <row r="157" spans="1:65" s="2" customFormat="1" ht="55.5" customHeight="1">
      <c r="A157" s="38"/>
      <c r="B157" s="39"/>
      <c r="C157" s="219" t="s">
        <v>128</v>
      </c>
      <c r="D157" s="219" t="s">
        <v>132</v>
      </c>
      <c r="E157" s="220" t="s">
        <v>206</v>
      </c>
      <c r="F157" s="221" t="s">
        <v>207</v>
      </c>
      <c r="G157" s="222" t="s">
        <v>185</v>
      </c>
      <c r="H157" s="223">
        <v>16.67</v>
      </c>
      <c r="I157" s="224"/>
      <c r="J157" s="225">
        <f>ROUND(I157*H157,0)</f>
        <v>0</v>
      </c>
      <c r="K157" s="226"/>
      <c r="L157" s="44"/>
      <c r="M157" s="227" t="s">
        <v>1</v>
      </c>
      <c r="N157" s="228" t="s">
        <v>48</v>
      </c>
      <c r="O157" s="91"/>
      <c r="P157" s="229">
        <f>O157*H157</f>
        <v>0</v>
      </c>
      <c r="Q157" s="229">
        <v>0.36473</v>
      </c>
      <c r="R157" s="229">
        <f>Q157*H157</f>
        <v>6.080049100000001</v>
      </c>
      <c r="S157" s="229">
        <v>0</v>
      </c>
      <c r="T157" s="230">
        <f>S157*H157</f>
        <v>0</v>
      </c>
      <c r="U157" s="38"/>
      <c r="V157" s="38"/>
      <c r="W157" s="38"/>
      <c r="X157" s="38"/>
      <c r="Y157" s="38"/>
      <c r="Z157" s="38"/>
      <c r="AA157" s="38"/>
      <c r="AB157" s="38"/>
      <c r="AC157" s="38"/>
      <c r="AD157" s="38"/>
      <c r="AE157" s="38"/>
      <c r="AR157" s="231" t="s">
        <v>151</v>
      </c>
      <c r="AT157" s="231" t="s">
        <v>132</v>
      </c>
      <c r="AU157" s="231" t="s">
        <v>92</v>
      </c>
      <c r="AY157" s="17" t="s">
        <v>129</v>
      </c>
      <c r="BE157" s="232">
        <f>IF(N157="základní",J157,0)</f>
        <v>0</v>
      </c>
      <c r="BF157" s="232">
        <f>IF(N157="snížená",J157,0)</f>
        <v>0</v>
      </c>
      <c r="BG157" s="232">
        <f>IF(N157="zákl. přenesená",J157,0)</f>
        <v>0</v>
      </c>
      <c r="BH157" s="232">
        <f>IF(N157="sníž. přenesená",J157,0)</f>
        <v>0</v>
      </c>
      <c r="BI157" s="232">
        <f>IF(N157="nulová",J157,0)</f>
        <v>0</v>
      </c>
      <c r="BJ157" s="17" t="s">
        <v>8</v>
      </c>
      <c r="BK157" s="232">
        <f>ROUND(I157*H157,0)</f>
        <v>0</v>
      </c>
      <c r="BL157" s="17" t="s">
        <v>151</v>
      </c>
      <c r="BM157" s="231" t="s">
        <v>208</v>
      </c>
    </row>
    <row r="158" spans="1:51" s="13" customFormat="1" ht="12">
      <c r="A158" s="13"/>
      <c r="B158" s="238"/>
      <c r="C158" s="239"/>
      <c r="D158" s="240" t="s">
        <v>187</v>
      </c>
      <c r="E158" s="241" t="s">
        <v>1</v>
      </c>
      <c r="F158" s="242" t="s">
        <v>209</v>
      </c>
      <c r="G158" s="239"/>
      <c r="H158" s="243">
        <v>16.67</v>
      </c>
      <c r="I158" s="244"/>
      <c r="J158" s="239"/>
      <c r="K158" s="239"/>
      <c r="L158" s="245"/>
      <c r="M158" s="246"/>
      <c r="N158" s="247"/>
      <c r="O158" s="247"/>
      <c r="P158" s="247"/>
      <c r="Q158" s="247"/>
      <c r="R158" s="247"/>
      <c r="S158" s="247"/>
      <c r="T158" s="248"/>
      <c r="U158" s="13"/>
      <c r="V158" s="13"/>
      <c r="W158" s="13"/>
      <c r="X158" s="13"/>
      <c r="Y158" s="13"/>
      <c r="Z158" s="13"/>
      <c r="AA158" s="13"/>
      <c r="AB158" s="13"/>
      <c r="AC158" s="13"/>
      <c r="AD158" s="13"/>
      <c r="AE158" s="13"/>
      <c r="AT158" s="249" t="s">
        <v>187</v>
      </c>
      <c r="AU158" s="249" t="s">
        <v>92</v>
      </c>
      <c r="AV158" s="13" t="s">
        <v>92</v>
      </c>
      <c r="AW158" s="13" t="s">
        <v>36</v>
      </c>
      <c r="AX158" s="13" t="s">
        <v>8</v>
      </c>
      <c r="AY158" s="249" t="s">
        <v>129</v>
      </c>
    </row>
    <row r="159" spans="1:65" s="2" customFormat="1" ht="49.05" customHeight="1">
      <c r="A159" s="38"/>
      <c r="B159" s="39"/>
      <c r="C159" s="219" t="s">
        <v>210</v>
      </c>
      <c r="D159" s="219" t="s">
        <v>132</v>
      </c>
      <c r="E159" s="220" t="s">
        <v>211</v>
      </c>
      <c r="F159" s="221" t="s">
        <v>212</v>
      </c>
      <c r="G159" s="222" t="s">
        <v>185</v>
      </c>
      <c r="H159" s="223">
        <v>0.458</v>
      </c>
      <c r="I159" s="224"/>
      <c r="J159" s="225">
        <f>ROUND(I159*H159,0)</f>
        <v>0</v>
      </c>
      <c r="K159" s="226"/>
      <c r="L159" s="44"/>
      <c r="M159" s="227" t="s">
        <v>1</v>
      </c>
      <c r="N159" s="228" t="s">
        <v>48</v>
      </c>
      <c r="O159" s="91"/>
      <c r="P159" s="229">
        <f>O159*H159</f>
        <v>0</v>
      </c>
      <c r="Q159" s="229">
        <v>0.06307</v>
      </c>
      <c r="R159" s="229">
        <f>Q159*H159</f>
        <v>0.02888606</v>
      </c>
      <c r="S159" s="229">
        <v>0</v>
      </c>
      <c r="T159" s="230">
        <f>S159*H159</f>
        <v>0</v>
      </c>
      <c r="U159" s="38"/>
      <c r="V159" s="38"/>
      <c r="W159" s="38"/>
      <c r="X159" s="38"/>
      <c r="Y159" s="38"/>
      <c r="Z159" s="38"/>
      <c r="AA159" s="38"/>
      <c r="AB159" s="38"/>
      <c r="AC159" s="38"/>
      <c r="AD159" s="38"/>
      <c r="AE159" s="38"/>
      <c r="AR159" s="231" t="s">
        <v>151</v>
      </c>
      <c r="AT159" s="231" t="s">
        <v>132</v>
      </c>
      <c r="AU159" s="231" t="s">
        <v>92</v>
      </c>
      <c r="AY159" s="17" t="s">
        <v>129</v>
      </c>
      <c r="BE159" s="232">
        <f>IF(N159="základní",J159,0)</f>
        <v>0</v>
      </c>
      <c r="BF159" s="232">
        <f>IF(N159="snížená",J159,0)</f>
        <v>0</v>
      </c>
      <c r="BG159" s="232">
        <f>IF(N159="zákl. přenesená",J159,0)</f>
        <v>0</v>
      </c>
      <c r="BH159" s="232">
        <f>IF(N159="sníž. přenesená",J159,0)</f>
        <v>0</v>
      </c>
      <c r="BI159" s="232">
        <f>IF(N159="nulová",J159,0)</f>
        <v>0</v>
      </c>
      <c r="BJ159" s="17" t="s">
        <v>8</v>
      </c>
      <c r="BK159" s="232">
        <f>ROUND(I159*H159,0)</f>
        <v>0</v>
      </c>
      <c r="BL159" s="17" t="s">
        <v>151</v>
      </c>
      <c r="BM159" s="231" t="s">
        <v>213</v>
      </c>
    </row>
    <row r="160" spans="1:51" s="13" customFormat="1" ht="12">
      <c r="A160" s="13"/>
      <c r="B160" s="238"/>
      <c r="C160" s="239"/>
      <c r="D160" s="240" t="s">
        <v>187</v>
      </c>
      <c r="E160" s="241" t="s">
        <v>1</v>
      </c>
      <c r="F160" s="242" t="s">
        <v>214</v>
      </c>
      <c r="G160" s="239"/>
      <c r="H160" s="243">
        <v>0.18</v>
      </c>
      <c r="I160" s="244"/>
      <c r="J160" s="239"/>
      <c r="K160" s="239"/>
      <c r="L160" s="245"/>
      <c r="M160" s="246"/>
      <c r="N160" s="247"/>
      <c r="O160" s="247"/>
      <c r="P160" s="247"/>
      <c r="Q160" s="247"/>
      <c r="R160" s="247"/>
      <c r="S160" s="247"/>
      <c r="T160" s="248"/>
      <c r="U160" s="13"/>
      <c r="V160" s="13"/>
      <c r="W160" s="13"/>
      <c r="X160" s="13"/>
      <c r="Y160" s="13"/>
      <c r="Z160" s="13"/>
      <c r="AA160" s="13"/>
      <c r="AB160" s="13"/>
      <c r="AC160" s="13"/>
      <c r="AD160" s="13"/>
      <c r="AE160" s="13"/>
      <c r="AT160" s="249" t="s">
        <v>187</v>
      </c>
      <c r="AU160" s="249" t="s">
        <v>92</v>
      </c>
      <c r="AV160" s="13" t="s">
        <v>92</v>
      </c>
      <c r="AW160" s="13" t="s">
        <v>36</v>
      </c>
      <c r="AX160" s="13" t="s">
        <v>83</v>
      </c>
      <c r="AY160" s="249" t="s">
        <v>129</v>
      </c>
    </row>
    <row r="161" spans="1:51" s="13" customFormat="1" ht="12">
      <c r="A161" s="13"/>
      <c r="B161" s="238"/>
      <c r="C161" s="239"/>
      <c r="D161" s="240" t="s">
        <v>187</v>
      </c>
      <c r="E161" s="241" t="s">
        <v>1</v>
      </c>
      <c r="F161" s="242" t="s">
        <v>215</v>
      </c>
      <c r="G161" s="239"/>
      <c r="H161" s="243">
        <v>0.278</v>
      </c>
      <c r="I161" s="244"/>
      <c r="J161" s="239"/>
      <c r="K161" s="239"/>
      <c r="L161" s="245"/>
      <c r="M161" s="246"/>
      <c r="N161" s="247"/>
      <c r="O161" s="247"/>
      <c r="P161" s="247"/>
      <c r="Q161" s="247"/>
      <c r="R161" s="247"/>
      <c r="S161" s="247"/>
      <c r="T161" s="248"/>
      <c r="U161" s="13"/>
      <c r="V161" s="13"/>
      <c r="W161" s="13"/>
      <c r="X161" s="13"/>
      <c r="Y161" s="13"/>
      <c r="Z161" s="13"/>
      <c r="AA161" s="13"/>
      <c r="AB161" s="13"/>
      <c r="AC161" s="13"/>
      <c r="AD161" s="13"/>
      <c r="AE161" s="13"/>
      <c r="AT161" s="249" t="s">
        <v>187</v>
      </c>
      <c r="AU161" s="249" t="s">
        <v>92</v>
      </c>
      <c r="AV161" s="13" t="s">
        <v>92</v>
      </c>
      <c r="AW161" s="13" t="s">
        <v>36</v>
      </c>
      <c r="AX161" s="13" t="s">
        <v>83</v>
      </c>
      <c r="AY161" s="249" t="s">
        <v>129</v>
      </c>
    </row>
    <row r="162" spans="1:51" s="14" customFormat="1" ht="12">
      <c r="A162" s="14"/>
      <c r="B162" s="250"/>
      <c r="C162" s="251"/>
      <c r="D162" s="240" t="s">
        <v>187</v>
      </c>
      <c r="E162" s="252" t="s">
        <v>1</v>
      </c>
      <c r="F162" s="253" t="s">
        <v>191</v>
      </c>
      <c r="G162" s="251"/>
      <c r="H162" s="254">
        <v>0.458</v>
      </c>
      <c r="I162" s="255"/>
      <c r="J162" s="251"/>
      <c r="K162" s="251"/>
      <c r="L162" s="256"/>
      <c r="M162" s="257"/>
      <c r="N162" s="258"/>
      <c r="O162" s="258"/>
      <c r="P162" s="258"/>
      <c r="Q162" s="258"/>
      <c r="R162" s="258"/>
      <c r="S162" s="258"/>
      <c r="T162" s="259"/>
      <c r="U162" s="14"/>
      <c r="V162" s="14"/>
      <c r="W162" s="14"/>
      <c r="X162" s="14"/>
      <c r="Y162" s="14"/>
      <c r="Z162" s="14"/>
      <c r="AA162" s="14"/>
      <c r="AB162" s="14"/>
      <c r="AC162" s="14"/>
      <c r="AD162" s="14"/>
      <c r="AE162" s="14"/>
      <c r="AT162" s="260" t="s">
        <v>187</v>
      </c>
      <c r="AU162" s="260" t="s">
        <v>92</v>
      </c>
      <c r="AV162" s="14" t="s">
        <v>151</v>
      </c>
      <c r="AW162" s="14" t="s">
        <v>36</v>
      </c>
      <c r="AX162" s="14" t="s">
        <v>8</v>
      </c>
      <c r="AY162" s="260" t="s">
        <v>129</v>
      </c>
    </row>
    <row r="163" spans="1:65" s="2" customFormat="1" ht="37.8" customHeight="1">
      <c r="A163" s="38"/>
      <c r="B163" s="39"/>
      <c r="C163" s="219" t="s">
        <v>216</v>
      </c>
      <c r="D163" s="219" t="s">
        <v>132</v>
      </c>
      <c r="E163" s="220" t="s">
        <v>217</v>
      </c>
      <c r="F163" s="221" t="s">
        <v>218</v>
      </c>
      <c r="G163" s="222" t="s">
        <v>185</v>
      </c>
      <c r="H163" s="223">
        <v>116.004</v>
      </c>
      <c r="I163" s="224"/>
      <c r="J163" s="225">
        <f>ROUND(I163*H163,0)</f>
        <v>0</v>
      </c>
      <c r="K163" s="226"/>
      <c r="L163" s="44"/>
      <c r="M163" s="227" t="s">
        <v>1</v>
      </c>
      <c r="N163" s="228" t="s">
        <v>48</v>
      </c>
      <c r="O163" s="91"/>
      <c r="P163" s="229">
        <f>O163*H163</f>
        <v>0</v>
      </c>
      <c r="Q163" s="229">
        <v>0.06848</v>
      </c>
      <c r="R163" s="229">
        <f>Q163*H163</f>
        <v>7.94395392</v>
      </c>
      <c r="S163" s="229">
        <v>0</v>
      </c>
      <c r="T163" s="230">
        <f>S163*H163</f>
        <v>0</v>
      </c>
      <c r="U163" s="38"/>
      <c r="V163" s="38"/>
      <c r="W163" s="38"/>
      <c r="X163" s="38"/>
      <c r="Y163" s="38"/>
      <c r="Z163" s="38"/>
      <c r="AA163" s="38"/>
      <c r="AB163" s="38"/>
      <c r="AC163" s="38"/>
      <c r="AD163" s="38"/>
      <c r="AE163" s="38"/>
      <c r="AR163" s="231" t="s">
        <v>151</v>
      </c>
      <c r="AT163" s="231" t="s">
        <v>132</v>
      </c>
      <c r="AU163" s="231" t="s">
        <v>92</v>
      </c>
      <c r="AY163" s="17" t="s">
        <v>129</v>
      </c>
      <c r="BE163" s="232">
        <f>IF(N163="základní",J163,0)</f>
        <v>0</v>
      </c>
      <c r="BF163" s="232">
        <f>IF(N163="snížená",J163,0)</f>
        <v>0</v>
      </c>
      <c r="BG163" s="232">
        <f>IF(N163="zákl. přenesená",J163,0)</f>
        <v>0</v>
      </c>
      <c r="BH163" s="232">
        <f>IF(N163="sníž. přenesená",J163,0)</f>
        <v>0</v>
      </c>
      <c r="BI163" s="232">
        <f>IF(N163="nulová",J163,0)</f>
        <v>0</v>
      </c>
      <c r="BJ163" s="17" t="s">
        <v>8</v>
      </c>
      <c r="BK163" s="232">
        <f>ROUND(I163*H163,0)</f>
        <v>0</v>
      </c>
      <c r="BL163" s="17" t="s">
        <v>151</v>
      </c>
      <c r="BM163" s="231" t="s">
        <v>219</v>
      </c>
    </row>
    <row r="164" spans="1:51" s="13" customFormat="1" ht="12">
      <c r="A164" s="13"/>
      <c r="B164" s="238"/>
      <c r="C164" s="239"/>
      <c r="D164" s="240" t="s">
        <v>187</v>
      </c>
      <c r="E164" s="241" t="s">
        <v>1</v>
      </c>
      <c r="F164" s="242" t="s">
        <v>220</v>
      </c>
      <c r="G164" s="239"/>
      <c r="H164" s="243">
        <v>41.4</v>
      </c>
      <c r="I164" s="244"/>
      <c r="J164" s="239"/>
      <c r="K164" s="239"/>
      <c r="L164" s="245"/>
      <c r="M164" s="246"/>
      <c r="N164" s="247"/>
      <c r="O164" s="247"/>
      <c r="P164" s="247"/>
      <c r="Q164" s="247"/>
      <c r="R164" s="247"/>
      <c r="S164" s="247"/>
      <c r="T164" s="248"/>
      <c r="U164" s="13"/>
      <c r="V164" s="13"/>
      <c r="W164" s="13"/>
      <c r="X164" s="13"/>
      <c r="Y164" s="13"/>
      <c r="Z164" s="13"/>
      <c r="AA164" s="13"/>
      <c r="AB164" s="13"/>
      <c r="AC164" s="13"/>
      <c r="AD164" s="13"/>
      <c r="AE164" s="13"/>
      <c r="AT164" s="249" t="s">
        <v>187</v>
      </c>
      <c r="AU164" s="249" t="s">
        <v>92</v>
      </c>
      <c r="AV164" s="13" t="s">
        <v>92</v>
      </c>
      <c r="AW164" s="13" t="s">
        <v>36</v>
      </c>
      <c r="AX164" s="13" t="s">
        <v>83</v>
      </c>
      <c r="AY164" s="249" t="s">
        <v>129</v>
      </c>
    </row>
    <row r="165" spans="1:51" s="13" customFormat="1" ht="12">
      <c r="A165" s="13"/>
      <c r="B165" s="238"/>
      <c r="C165" s="239"/>
      <c r="D165" s="240" t="s">
        <v>187</v>
      </c>
      <c r="E165" s="241" t="s">
        <v>1</v>
      </c>
      <c r="F165" s="242" t="s">
        <v>221</v>
      </c>
      <c r="G165" s="239"/>
      <c r="H165" s="243">
        <v>33.096</v>
      </c>
      <c r="I165" s="244"/>
      <c r="J165" s="239"/>
      <c r="K165" s="239"/>
      <c r="L165" s="245"/>
      <c r="M165" s="246"/>
      <c r="N165" s="247"/>
      <c r="O165" s="247"/>
      <c r="P165" s="247"/>
      <c r="Q165" s="247"/>
      <c r="R165" s="247"/>
      <c r="S165" s="247"/>
      <c r="T165" s="248"/>
      <c r="U165" s="13"/>
      <c r="V165" s="13"/>
      <c r="W165" s="13"/>
      <c r="X165" s="13"/>
      <c r="Y165" s="13"/>
      <c r="Z165" s="13"/>
      <c r="AA165" s="13"/>
      <c r="AB165" s="13"/>
      <c r="AC165" s="13"/>
      <c r="AD165" s="13"/>
      <c r="AE165" s="13"/>
      <c r="AT165" s="249" t="s">
        <v>187</v>
      </c>
      <c r="AU165" s="249" t="s">
        <v>92</v>
      </c>
      <c r="AV165" s="13" t="s">
        <v>92</v>
      </c>
      <c r="AW165" s="13" t="s">
        <v>36</v>
      </c>
      <c r="AX165" s="13" t="s">
        <v>83</v>
      </c>
      <c r="AY165" s="249" t="s">
        <v>129</v>
      </c>
    </row>
    <row r="166" spans="1:51" s="13" customFormat="1" ht="12">
      <c r="A166" s="13"/>
      <c r="B166" s="238"/>
      <c r="C166" s="239"/>
      <c r="D166" s="240" t="s">
        <v>187</v>
      </c>
      <c r="E166" s="241" t="s">
        <v>1</v>
      </c>
      <c r="F166" s="242" t="s">
        <v>222</v>
      </c>
      <c r="G166" s="239"/>
      <c r="H166" s="243">
        <v>41.508</v>
      </c>
      <c r="I166" s="244"/>
      <c r="J166" s="239"/>
      <c r="K166" s="239"/>
      <c r="L166" s="245"/>
      <c r="M166" s="246"/>
      <c r="N166" s="247"/>
      <c r="O166" s="247"/>
      <c r="P166" s="247"/>
      <c r="Q166" s="247"/>
      <c r="R166" s="247"/>
      <c r="S166" s="247"/>
      <c r="T166" s="248"/>
      <c r="U166" s="13"/>
      <c r="V166" s="13"/>
      <c r="W166" s="13"/>
      <c r="X166" s="13"/>
      <c r="Y166" s="13"/>
      <c r="Z166" s="13"/>
      <c r="AA166" s="13"/>
      <c r="AB166" s="13"/>
      <c r="AC166" s="13"/>
      <c r="AD166" s="13"/>
      <c r="AE166" s="13"/>
      <c r="AT166" s="249" t="s">
        <v>187</v>
      </c>
      <c r="AU166" s="249" t="s">
        <v>92</v>
      </c>
      <c r="AV166" s="13" t="s">
        <v>92</v>
      </c>
      <c r="AW166" s="13" t="s">
        <v>36</v>
      </c>
      <c r="AX166" s="13" t="s">
        <v>83</v>
      </c>
      <c r="AY166" s="249" t="s">
        <v>129</v>
      </c>
    </row>
    <row r="167" spans="1:51" s="14" customFormat="1" ht="12">
      <c r="A167" s="14"/>
      <c r="B167" s="250"/>
      <c r="C167" s="251"/>
      <c r="D167" s="240" t="s">
        <v>187</v>
      </c>
      <c r="E167" s="252" t="s">
        <v>1</v>
      </c>
      <c r="F167" s="253" t="s">
        <v>191</v>
      </c>
      <c r="G167" s="251"/>
      <c r="H167" s="254">
        <v>116.00399999999999</v>
      </c>
      <c r="I167" s="255"/>
      <c r="J167" s="251"/>
      <c r="K167" s="251"/>
      <c r="L167" s="256"/>
      <c r="M167" s="257"/>
      <c r="N167" s="258"/>
      <c r="O167" s="258"/>
      <c r="P167" s="258"/>
      <c r="Q167" s="258"/>
      <c r="R167" s="258"/>
      <c r="S167" s="258"/>
      <c r="T167" s="259"/>
      <c r="U167" s="14"/>
      <c r="V167" s="14"/>
      <c r="W167" s="14"/>
      <c r="X167" s="14"/>
      <c r="Y167" s="14"/>
      <c r="Z167" s="14"/>
      <c r="AA167" s="14"/>
      <c r="AB167" s="14"/>
      <c r="AC167" s="14"/>
      <c r="AD167" s="14"/>
      <c r="AE167" s="14"/>
      <c r="AT167" s="260" t="s">
        <v>187</v>
      </c>
      <c r="AU167" s="260" t="s">
        <v>92</v>
      </c>
      <c r="AV167" s="14" t="s">
        <v>151</v>
      </c>
      <c r="AW167" s="14" t="s">
        <v>36</v>
      </c>
      <c r="AX167" s="14" t="s">
        <v>8</v>
      </c>
      <c r="AY167" s="260" t="s">
        <v>129</v>
      </c>
    </row>
    <row r="168" spans="1:65" s="2" customFormat="1" ht="37.8" customHeight="1">
      <c r="A168" s="38"/>
      <c r="B168" s="39"/>
      <c r="C168" s="219" t="s">
        <v>223</v>
      </c>
      <c r="D168" s="219" t="s">
        <v>132</v>
      </c>
      <c r="E168" s="220" t="s">
        <v>224</v>
      </c>
      <c r="F168" s="221" t="s">
        <v>225</v>
      </c>
      <c r="G168" s="222" t="s">
        <v>185</v>
      </c>
      <c r="H168" s="223">
        <v>55.056</v>
      </c>
      <c r="I168" s="224"/>
      <c r="J168" s="225">
        <f>ROUND(I168*H168,0)</f>
        <v>0</v>
      </c>
      <c r="K168" s="226"/>
      <c r="L168" s="44"/>
      <c r="M168" s="227" t="s">
        <v>1</v>
      </c>
      <c r="N168" s="228" t="s">
        <v>48</v>
      </c>
      <c r="O168" s="91"/>
      <c r="P168" s="229">
        <f>O168*H168</f>
        <v>0</v>
      </c>
      <c r="Q168" s="229">
        <v>0.11396</v>
      </c>
      <c r="R168" s="229">
        <f>Q168*H168</f>
        <v>6.27418176</v>
      </c>
      <c r="S168" s="229">
        <v>0</v>
      </c>
      <c r="T168" s="230">
        <f>S168*H168</f>
        <v>0</v>
      </c>
      <c r="U168" s="38"/>
      <c r="V168" s="38"/>
      <c r="W168" s="38"/>
      <c r="X168" s="38"/>
      <c r="Y168" s="38"/>
      <c r="Z168" s="38"/>
      <c r="AA168" s="38"/>
      <c r="AB168" s="38"/>
      <c r="AC168" s="38"/>
      <c r="AD168" s="38"/>
      <c r="AE168" s="38"/>
      <c r="AR168" s="231" t="s">
        <v>151</v>
      </c>
      <c r="AT168" s="231" t="s">
        <v>132</v>
      </c>
      <c r="AU168" s="231" t="s">
        <v>92</v>
      </c>
      <c r="AY168" s="17" t="s">
        <v>129</v>
      </c>
      <c r="BE168" s="232">
        <f>IF(N168="základní",J168,0)</f>
        <v>0</v>
      </c>
      <c r="BF168" s="232">
        <f>IF(N168="snížená",J168,0)</f>
        <v>0</v>
      </c>
      <c r="BG168" s="232">
        <f>IF(N168="zákl. přenesená",J168,0)</f>
        <v>0</v>
      </c>
      <c r="BH168" s="232">
        <f>IF(N168="sníž. přenesená",J168,0)</f>
        <v>0</v>
      </c>
      <c r="BI168" s="232">
        <f>IF(N168="nulová",J168,0)</f>
        <v>0</v>
      </c>
      <c r="BJ168" s="17" t="s">
        <v>8</v>
      </c>
      <c r="BK168" s="232">
        <f>ROUND(I168*H168,0)</f>
        <v>0</v>
      </c>
      <c r="BL168" s="17" t="s">
        <v>151</v>
      </c>
      <c r="BM168" s="231" t="s">
        <v>226</v>
      </c>
    </row>
    <row r="169" spans="1:51" s="13" customFormat="1" ht="12">
      <c r="A169" s="13"/>
      <c r="B169" s="238"/>
      <c r="C169" s="239"/>
      <c r="D169" s="240" t="s">
        <v>187</v>
      </c>
      <c r="E169" s="241" t="s">
        <v>1</v>
      </c>
      <c r="F169" s="242" t="s">
        <v>227</v>
      </c>
      <c r="G169" s="239"/>
      <c r="H169" s="243">
        <v>23.184</v>
      </c>
      <c r="I169" s="244"/>
      <c r="J169" s="239"/>
      <c r="K169" s="239"/>
      <c r="L169" s="245"/>
      <c r="M169" s="246"/>
      <c r="N169" s="247"/>
      <c r="O169" s="247"/>
      <c r="P169" s="247"/>
      <c r="Q169" s="247"/>
      <c r="R169" s="247"/>
      <c r="S169" s="247"/>
      <c r="T169" s="248"/>
      <c r="U169" s="13"/>
      <c r="V169" s="13"/>
      <c r="W169" s="13"/>
      <c r="X169" s="13"/>
      <c r="Y169" s="13"/>
      <c r="Z169" s="13"/>
      <c r="AA169" s="13"/>
      <c r="AB169" s="13"/>
      <c r="AC169" s="13"/>
      <c r="AD169" s="13"/>
      <c r="AE169" s="13"/>
      <c r="AT169" s="249" t="s">
        <v>187</v>
      </c>
      <c r="AU169" s="249" t="s">
        <v>92</v>
      </c>
      <c r="AV169" s="13" t="s">
        <v>92</v>
      </c>
      <c r="AW169" s="13" t="s">
        <v>36</v>
      </c>
      <c r="AX169" s="13" t="s">
        <v>83</v>
      </c>
      <c r="AY169" s="249" t="s">
        <v>129</v>
      </c>
    </row>
    <row r="170" spans="1:51" s="13" customFormat="1" ht="12">
      <c r="A170" s="13"/>
      <c r="B170" s="238"/>
      <c r="C170" s="239"/>
      <c r="D170" s="240" t="s">
        <v>187</v>
      </c>
      <c r="E170" s="241" t="s">
        <v>1</v>
      </c>
      <c r="F170" s="242" t="s">
        <v>228</v>
      </c>
      <c r="G170" s="239"/>
      <c r="H170" s="243">
        <v>11.412</v>
      </c>
      <c r="I170" s="244"/>
      <c r="J170" s="239"/>
      <c r="K170" s="239"/>
      <c r="L170" s="245"/>
      <c r="M170" s="246"/>
      <c r="N170" s="247"/>
      <c r="O170" s="247"/>
      <c r="P170" s="247"/>
      <c r="Q170" s="247"/>
      <c r="R170" s="247"/>
      <c r="S170" s="247"/>
      <c r="T170" s="248"/>
      <c r="U170" s="13"/>
      <c r="V170" s="13"/>
      <c r="W170" s="13"/>
      <c r="X170" s="13"/>
      <c r="Y170" s="13"/>
      <c r="Z170" s="13"/>
      <c r="AA170" s="13"/>
      <c r="AB170" s="13"/>
      <c r="AC170" s="13"/>
      <c r="AD170" s="13"/>
      <c r="AE170" s="13"/>
      <c r="AT170" s="249" t="s">
        <v>187</v>
      </c>
      <c r="AU170" s="249" t="s">
        <v>92</v>
      </c>
      <c r="AV170" s="13" t="s">
        <v>92</v>
      </c>
      <c r="AW170" s="13" t="s">
        <v>36</v>
      </c>
      <c r="AX170" s="13" t="s">
        <v>83</v>
      </c>
      <c r="AY170" s="249" t="s">
        <v>129</v>
      </c>
    </row>
    <row r="171" spans="1:51" s="13" customFormat="1" ht="12">
      <c r="A171" s="13"/>
      <c r="B171" s="238"/>
      <c r="C171" s="239"/>
      <c r="D171" s="240" t="s">
        <v>187</v>
      </c>
      <c r="E171" s="241" t="s">
        <v>1</v>
      </c>
      <c r="F171" s="242" t="s">
        <v>229</v>
      </c>
      <c r="G171" s="239"/>
      <c r="H171" s="243">
        <v>20.46</v>
      </c>
      <c r="I171" s="244"/>
      <c r="J171" s="239"/>
      <c r="K171" s="239"/>
      <c r="L171" s="245"/>
      <c r="M171" s="246"/>
      <c r="N171" s="247"/>
      <c r="O171" s="247"/>
      <c r="P171" s="247"/>
      <c r="Q171" s="247"/>
      <c r="R171" s="247"/>
      <c r="S171" s="247"/>
      <c r="T171" s="248"/>
      <c r="U171" s="13"/>
      <c r="V171" s="13"/>
      <c r="W171" s="13"/>
      <c r="X171" s="13"/>
      <c r="Y171" s="13"/>
      <c r="Z171" s="13"/>
      <c r="AA171" s="13"/>
      <c r="AB171" s="13"/>
      <c r="AC171" s="13"/>
      <c r="AD171" s="13"/>
      <c r="AE171" s="13"/>
      <c r="AT171" s="249" t="s">
        <v>187</v>
      </c>
      <c r="AU171" s="249" t="s">
        <v>92</v>
      </c>
      <c r="AV171" s="13" t="s">
        <v>92</v>
      </c>
      <c r="AW171" s="13" t="s">
        <v>36</v>
      </c>
      <c r="AX171" s="13" t="s">
        <v>83</v>
      </c>
      <c r="AY171" s="249" t="s">
        <v>129</v>
      </c>
    </row>
    <row r="172" spans="1:51" s="14" customFormat="1" ht="12">
      <c r="A172" s="14"/>
      <c r="B172" s="250"/>
      <c r="C172" s="251"/>
      <c r="D172" s="240" t="s">
        <v>187</v>
      </c>
      <c r="E172" s="252" t="s">
        <v>1</v>
      </c>
      <c r="F172" s="253" t="s">
        <v>191</v>
      </c>
      <c r="G172" s="251"/>
      <c r="H172" s="254">
        <v>55.056000000000004</v>
      </c>
      <c r="I172" s="255"/>
      <c r="J172" s="251"/>
      <c r="K172" s="251"/>
      <c r="L172" s="256"/>
      <c r="M172" s="257"/>
      <c r="N172" s="258"/>
      <c r="O172" s="258"/>
      <c r="P172" s="258"/>
      <c r="Q172" s="258"/>
      <c r="R172" s="258"/>
      <c r="S172" s="258"/>
      <c r="T172" s="259"/>
      <c r="U172" s="14"/>
      <c r="V172" s="14"/>
      <c r="W172" s="14"/>
      <c r="X172" s="14"/>
      <c r="Y172" s="14"/>
      <c r="Z172" s="14"/>
      <c r="AA172" s="14"/>
      <c r="AB172" s="14"/>
      <c r="AC172" s="14"/>
      <c r="AD172" s="14"/>
      <c r="AE172" s="14"/>
      <c r="AT172" s="260" t="s">
        <v>187</v>
      </c>
      <c r="AU172" s="260" t="s">
        <v>92</v>
      </c>
      <c r="AV172" s="14" t="s">
        <v>151</v>
      </c>
      <c r="AW172" s="14" t="s">
        <v>36</v>
      </c>
      <c r="AX172" s="14" t="s">
        <v>8</v>
      </c>
      <c r="AY172" s="260" t="s">
        <v>129</v>
      </c>
    </row>
    <row r="173" spans="1:63" s="12" customFormat="1" ht="22.8" customHeight="1">
      <c r="A173" s="12"/>
      <c r="B173" s="203"/>
      <c r="C173" s="204"/>
      <c r="D173" s="205" t="s">
        <v>82</v>
      </c>
      <c r="E173" s="217" t="s">
        <v>151</v>
      </c>
      <c r="F173" s="217" t="s">
        <v>230</v>
      </c>
      <c r="G173" s="204"/>
      <c r="H173" s="204"/>
      <c r="I173" s="207"/>
      <c r="J173" s="218">
        <f>BK173</f>
        <v>0</v>
      </c>
      <c r="K173" s="204"/>
      <c r="L173" s="209"/>
      <c r="M173" s="210"/>
      <c r="N173" s="211"/>
      <c r="O173" s="211"/>
      <c r="P173" s="212">
        <f>SUM(P174:P204)</f>
        <v>0</v>
      </c>
      <c r="Q173" s="211"/>
      <c r="R173" s="212">
        <f>SUM(R174:R204)</f>
        <v>20.207729759999996</v>
      </c>
      <c r="S173" s="211"/>
      <c r="T173" s="213">
        <f>SUM(T174:T204)</f>
        <v>0</v>
      </c>
      <c r="U173" s="12"/>
      <c r="V173" s="12"/>
      <c r="W173" s="12"/>
      <c r="X173" s="12"/>
      <c r="Y173" s="12"/>
      <c r="Z173" s="12"/>
      <c r="AA173" s="12"/>
      <c r="AB173" s="12"/>
      <c r="AC173" s="12"/>
      <c r="AD173" s="12"/>
      <c r="AE173" s="12"/>
      <c r="AR173" s="214" t="s">
        <v>8</v>
      </c>
      <c r="AT173" s="215" t="s">
        <v>82</v>
      </c>
      <c r="AU173" s="215" t="s">
        <v>8</v>
      </c>
      <c r="AY173" s="214" t="s">
        <v>129</v>
      </c>
      <c r="BK173" s="216">
        <f>SUM(BK174:BK204)</f>
        <v>0</v>
      </c>
    </row>
    <row r="174" spans="1:65" s="2" customFormat="1" ht="24.15" customHeight="1">
      <c r="A174" s="38"/>
      <c r="B174" s="39"/>
      <c r="C174" s="219" t="s">
        <v>231</v>
      </c>
      <c r="D174" s="219" t="s">
        <v>132</v>
      </c>
      <c r="E174" s="220" t="s">
        <v>232</v>
      </c>
      <c r="F174" s="221" t="s">
        <v>233</v>
      </c>
      <c r="G174" s="222" t="s">
        <v>234</v>
      </c>
      <c r="H174" s="223">
        <v>7.917</v>
      </c>
      <c r="I174" s="224"/>
      <c r="J174" s="225">
        <f>ROUND(I174*H174,0)</f>
        <v>0</v>
      </c>
      <c r="K174" s="226"/>
      <c r="L174" s="44"/>
      <c r="M174" s="227" t="s">
        <v>1</v>
      </c>
      <c r="N174" s="228" t="s">
        <v>48</v>
      </c>
      <c r="O174" s="91"/>
      <c r="P174" s="229">
        <f>O174*H174</f>
        <v>0</v>
      </c>
      <c r="Q174" s="229">
        <v>2.4534</v>
      </c>
      <c r="R174" s="229">
        <f>Q174*H174</f>
        <v>19.423567799999997</v>
      </c>
      <c r="S174" s="229">
        <v>0</v>
      </c>
      <c r="T174" s="230">
        <f>S174*H174</f>
        <v>0</v>
      </c>
      <c r="U174" s="38"/>
      <c r="V174" s="38"/>
      <c r="W174" s="38"/>
      <c r="X174" s="38"/>
      <c r="Y174" s="38"/>
      <c r="Z174" s="38"/>
      <c r="AA174" s="38"/>
      <c r="AB174" s="38"/>
      <c r="AC174" s="38"/>
      <c r="AD174" s="38"/>
      <c r="AE174" s="38"/>
      <c r="AR174" s="231" t="s">
        <v>151</v>
      </c>
      <c r="AT174" s="231" t="s">
        <v>132</v>
      </c>
      <c r="AU174" s="231" t="s">
        <v>92</v>
      </c>
      <c r="AY174" s="17" t="s">
        <v>129</v>
      </c>
      <c r="BE174" s="232">
        <f>IF(N174="základní",J174,0)</f>
        <v>0</v>
      </c>
      <c r="BF174" s="232">
        <f>IF(N174="snížená",J174,0)</f>
        <v>0</v>
      </c>
      <c r="BG174" s="232">
        <f>IF(N174="zákl. přenesená",J174,0)</f>
        <v>0</v>
      </c>
      <c r="BH174" s="232">
        <f>IF(N174="sníž. přenesená",J174,0)</f>
        <v>0</v>
      </c>
      <c r="BI174" s="232">
        <f>IF(N174="nulová",J174,0)</f>
        <v>0</v>
      </c>
      <c r="BJ174" s="17" t="s">
        <v>8</v>
      </c>
      <c r="BK174" s="232">
        <f>ROUND(I174*H174,0)</f>
        <v>0</v>
      </c>
      <c r="BL174" s="17" t="s">
        <v>151</v>
      </c>
      <c r="BM174" s="231" t="s">
        <v>235</v>
      </c>
    </row>
    <row r="175" spans="1:51" s="13" customFormat="1" ht="12">
      <c r="A175" s="13"/>
      <c r="B175" s="238"/>
      <c r="C175" s="239"/>
      <c r="D175" s="240" t="s">
        <v>187</v>
      </c>
      <c r="E175" s="241" t="s">
        <v>1</v>
      </c>
      <c r="F175" s="242" t="s">
        <v>236</v>
      </c>
      <c r="G175" s="239"/>
      <c r="H175" s="243">
        <v>0.228</v>
      </c>
      <c r="I175" s="244"/>
      <c r="J175" s="239"/>
      <c r="K175" s="239"/>
      <c r="L175" s="245"/>
      <c r="M175" s="246"/>
      <c r="N175" s="247"/>
      <c r="O175" s="247"/>
      <c r="P175" s="247"/>
      <c r="Q175" s="247"/>
      <c r="R175" s="247"/>
      <c r="S175" s="247"/>
      <c r="T175" s="248"/>
      <c r="U175" s="13"/>
      <c r="V175" s="13"/>
      <c r="W175" s="13"/>
      <c r="X175" s="13"/>
      <c r="Y175" s="13"/>
      <c r="Z175" s="13"/>
      <c r="AA175" s="13"/>
      <c r="AB175" s="13"/>
      <c r="AC175" s="13"/>
      <c r="AD175" s="13"/>
      <c r="AE175" s="13"/>
      <c r="AT175" s="249" t="s">
        <v>187</v>
      </c>
      <c r="AU175" s="249" t="s">
        <v>92</v>
      </c>
      <c r="AV175" s="13" t="s">
        <v>92</v>
      </c>
      <c r="AW175" s="13" t="s">
        <v>36</v>
      </c>
      <c r="AX175" s="13" t="s">
        <v>83</v>
      </c>
      <c r="AY175" s="249" t="s">
        <v>129</v>
      </c>
    </row>
    <row r="176" spans="1:51" s="13" customFormat="1" ht="12">
      <c r="A176" s="13"/>
      <c r="B176" s="238"/>
      <c r="C176" s="239"/>
      <c r="D176" s="240" t="s">
        <v>187</v>
      </c>
      <c r="E176" s="241" t="s">
        <v>1</v>
      </c>
      <c r="F176" s="242" t="s">
        <v>237</v>
      </c>
      <c r="G176" s="239"/>
      <c r="H176" s="243">
        <v>0.281</v>
      </c>
      <c r="I176" s="244"/>
      <c r="J176" s="239"/>
      <c r="K176" s="239"/>
      <c r="L176" s="245"/>
      <c r="M176" s="246"/>
      <c r="N176" s="247"/>
      <c r="O176" s="247"/>
      <c r="P176" s="247"/>
      <c r="Q176" s="247"/>
      <c r="R176" s="247"/>
      <c r="S176" s="247"/>
      <c r="T176" s="248"/>
      <c r="U176" s="13"/>
      <c r="V176" s="13"/>
      <c r="W176" s="13"/>
      <c r="X176" s="13"/>
      <c r="Y176" s="13"/>
      <c r="Z176" s="13"/>
      <c r="AA176" s="13"/>
      <c r="AB176" s="13"/>
      <c r="AC176" s="13"/>
      <c r="AD176" s="13"/>
      <c r="AE176" s="13"/>
      <c r="AT176" s="249" t="s">
        <v>187</v>
      </c>
      <c r="AU176" s="249" t="s">
        <v>92</v>
      </c>
      <c r="AV176" s="13" t="s">
        <v>92</v>
      </c>
      <c r="AW176" s="13" t="s">
        <v>36</v>
      </c>
      <c r="AX176" s="13" t="s">
        <v>83</v>
      </c>
      <c r="AY176" s="249" t="s">
        <v>129</v>
      </c>
    </row>
    <row r="177" spans="1:51" s="13" customFormat="1" ht="12">
      <c r="A177" s="13"/>
      <c r="B177" s="238"/>
      <c r="C177" s="239"/>
      <c r="D177" s="240" t="s">
        <v>187</v>
      </c>
      <c r="E177" s="241" t="s">
        <v>1</v>
      </c>
      <c r="F177" s="242" t="s">
        <v>238</v>
      </c>
      <c r="G177" s="239"/>
      <c r="H177" s="243">
        <v>0.281</v>
      </c>
      <c r="I177" s="244"/>
      <c r="J177" s="239"/>
      <c r="K177" s="239"/>
      <c r="L177" s="245"/>
      <c r="M177" s="246"/>
      <c r="N177" s="247"/>
      <c r="O177" s="247"/>
      <c r="P177" s="247"/>
      <c r="Q177" s="247"/>
      <c r="R177" s="247"/>
      <c r="S177" s="247"/>
      <c r="T177" s="248"/>
      <c r="U177" s="13"/>
      <c r="V177" s="13"/>
      <c r="W177" s="13"/>
      <c r="X177" s="13"/>
      <c r="Y177" s="13"/>
      <c r="Z177" s="13"/>
      <c r="AA177" s="13"/>
      <c r="AB177" s="13"/>
      <c r="AC177" s="13"/>
      <c r="AD177" s="13"/>
      <c r="AE177" s="13"/>
      <c r="AT177" s="249" t="s">
        <v>187</v>
      </c>
      <c r="AU177" s="249" t="s">
        <v>92</v>
      </c>
      <c r="AV177" s="13" t="s">
        <v>92</v>
      </c>
      <c r="AW177" s="13" t="s">
        <v>36</v>
      </c>
      <c r="AX177" s="13" t="s">
        <v>83</v>
      </c>
      <c r="AY177" s="249" t="s">
        <v>129</v>
      </c>
    </row>
    <row r="178" spans="1:51" s="15" customFormat="1" ht="12">
      <c r="A178" s="15"/>
      <c r="B178" s="261"/>
      <c r="C178" s="262"/>
      <c r="D178" s="240" t="s">
        <v>187</v>
      </c>
      <c r="E178" s="263" t="s">
        <v>1</v>
      </c>
      <c r="F178" s="264" t="s">
        <v>239</v>
      </c>
      <c r="G178" s="262"/>
      <c r="H178" s="265">
        <v>0.79</v>
      </c>
      <c r="I178" s="266"/>
      <c r="J178" s="262"/>
      <c r="K178" s="262"/>
      <c r="L178" s="267"/>
      <c r="M178" s="268"/>
      <c r="N178" s="269"/>
      <c r="O178" s="269"/>
      <c r="P178" s="269"/>
      <c r="Q178" s="269"/>
      <c r="R178" s="269"/>
      <c r="S178" s="269"/>
      <c r="T178" s="270"/>
      <c r="U178" s="15"/>
      <c r="V178" s="15"/>
      <c r="W178" s="15"/>
      <c r="X178" s="15"/>
      <c r="Y178" s="15"/>
      <c r="Z178" s="15"/>
      <c r="AA178" s="15"/>
      <c r="AB178" s="15"/>
      <c r="AC178" s="15"/>
      <c r="AD178" s="15"/>
      <c r="AE178" s="15"/>
      <c r="AT178" s="271" t="s">
        <v>187</v>
      </c>
      <c r="AU178" s="271" t="s">
        <v>92</v>
      </c>
      <c r="AV178" s="15" t="s">
        <v>145</v>
      </c>
      <c r="AW178" s="15" t="s">
        <v>36</v>
      </c>
      <c r="AX178" s="15" t="s">
        <v>83</v>
      </c>
      <c r="AY178" s="271" t="s">
        <v>129</v>
      </c>
    </row>
    <row r="179" spans="1:51" s="13" customFormat="1" ht="12">
      <c r="A179" s="13"/>
      <c r="B179" s="238"/>
      <c r="C179" s="239"/>
      <c r="D179" s="240" t="s">
        <v>187</v>
      </c>
      <c r="E179" s="241" t="s">
        <v>1</v>
      </c>
      <c r="F179" s="242" t="s">
        <v>240</v>
      </c>
      <c r="G179" s="239"/>
      <c r="H179" s="243">
        <v>2.107</v>
      </c>
      <c r="I179" s="244"/>
      <c r="J179" s="239"/>
      <c r="K179" s="239"/>
      <c r="L179" s="245"/>
      <c r="M179" s="246"/>
      <c r="N179" s="247"/>
      <c r="O179" s="247"/>
      <c r="P179" s="247"/>
      <c r="Q179" s="247"/>
      <c r="R179" s="247"/>
      <c r="S179" s="247"/>
      <c r="T179" s="248"/>
      <c r="U179" s="13"/>
      <c r="V179" s="13"/>
      <c r="W179" s="13"/>
      <c r="X179" s="13"/>
      <c r="Y179" s="13"/>
      <c r="Z179" s="13"/>
      <c r="AA179" s="13"/>
      <c r="AB179" s="13"/>
      <c r="AC179" s="13"/>
      <c r="AD179" s="13"/>
      <c r="AE179" s="13"/>
      <c r="AT179" s="249" t="s">
        <v>187</v>
      </c>
      <c r="AU179" s="249" t="s">
        <v>92</v>
      </c>
      <c r="AV179" s="13" t="s">
        <v>92</v>
      </c>
      <c r="AW179" s="13" t="s">
        <v>36</v>
      </c>
      <c r="AX179" s="13" t="s">
        <v>83</v>
      </c>
      <c r="AY179" s="249" t="s">
        <v>129</v>
      </c>
    </row>
    <row r="180" spans="1:51" s="13" customFormat="1" ht="12">
      <c r="A180" s="13"/>
      <c r="B180" s="238"/>
      <c r="C180" s="239"/>
      <c r="D180" s="240" t="s">
        <v>187</v>
      </c>
      <c r="E180" s="241" t="s">
        <v>1</v>
      </c>
      <c r="F180" s="242" t="s">
        <v>241</v>
      </c>
      <c r="G180" s="239"/>
      <c r="H180" s="243">
        <v>0.54</v>
      </c>
      <c r="I180" s="244"/>
      <c r="J180" s="239"/>
      <c r="K180" s="239"/>
      <c r="L180" s="245"/>
      <c r="M180" s="246"/>
      <c r="N180" s="247"/>
      <c r="O180" s="247"/>
      <c r="P180" s="247"/>
      <c r="Q180" s="247"/>
      <c r="R180" s="247"/>
      <c r="S180" s="247"/>
      <c r="T180" s="248"/>
      <c r="U180" s="13"/>
      <c r="V180" s="13"/>
      <c r="W180" s="13"/>
      <c r="X180" s="13"/>
      <c r="Y180" s="13"/>
      <c r="Z180" s="13"/>
      <c r="AA180" s="13"/>
      <c r="AB180" s="13"/>
      <c r="AC180" s="13"/>
      <c r="AD180" s="13"/>
      <c r="AE180" s="13"/>
      <c r="AT180" s="249" t="s">
        <v>187</v>
      </c>
      <c r="AU180" s="249" t="s">
        <v>92</v>
      </c>
      <c r="AV180" s="13" t="s">
        <v>92</v>
      </c>
      <c r="AW180" s="13" t="s">
        <v>36</v>
      </c>
      <c r="AX180" s="13" t="s">
        <v>83</v>
      </c>
      <c r="AY180" s="249" t="s">
        <v>129</v>
      </c>
    </row>
    <row r="181" spans="1:51" s="13" customFormat="1" ht="12">
      <c r="A181" s="13"/>
      <c r="B181" s="238"/>
      <c r="C181" s="239"/>
      <c r="D181" s="240" t="s">
        <v>187</v>
      </c>
      <c r="E181" s="241" t="s">
        <v>1</v>
      </c>
      <c r="F181" s="242" t="s">
        <v>242</v>
      </c>
      <c r="G181" s="239"/>
      <c r="H181" s="243">
        <v>1.751</v>
      </c>
      <c r="I181" s="244"/>
      <c r="J181" s="239"/>
      <c r="K181" s="239"/>
      <c r="L181" s="245"/>
      <c r="M181" s="246"/>
      <c r="N181" s="247"/>
      <c r="O181" s="247"/>
      <c r="P181" s="247"/>
      <c r="Q181" s="247"/>
      <c r="R181" s="247"/>
      <c r="S181" s="247"/>
      <c r="T181" s="248"/>
      <c r="U181" s="13"/>
      <c r="V181" s="13"/>
      <c r="W181" s="13"/>
      <c r="X181" s="13"/>
      <c r="Y181" s="13"/>
      <c r="Z181" s="13"/>
      <c r="AA181" s="13"/>
      <c r="AB181" s="13"/>
      <c r="AC181" s="13"/>
      <c r="AD181" s="13"/>
      <c r="AE181" s="13"/>
      <c r="AT181" s="249" t="s">
        <v>187</v>
      </c>
      <c r="AU181" s="249" t="s">
        <v>92</v>
      </c>
      <c r="AV181" s="13" t="s">
        <v>92</v>
      </c>
      <c r="AW181" s="13" t="s">
        <v>36</v>
      </c>
      <c r="AX181" s="13" t="s">
        <v>83</v>
      </c>
      <c r="AY181" s="249" t="s">
        <v>129</v>
      </c>
    </row>
    <row r="182" spans="1:51" s="15" customFormat="1" ht="12">
      <c r="A182" s="15"/>
      <c r="B182" s="261"/>
      <c r="C182" s="262"/>
      <c r="D182" s="240" t="s">
        <v>187</v>
      </c>
      <c r="E182" s="263" t="s">
        <v>1</v>
      </c>
      <c r="F182" s="264" t="s">
        <v>243</v>
      </c>
      <c r="G182" s="262"/>
      <c r="H182" s="265">
        <v>4.398</v>
      </c>
      <c r="I182" s="266"/>
      <c r="J182" s="262"/>
      <c r="K182" s="262"/>
      <c r="L182" s="267"/>
      <c r="M182" s="268"/>
      <c r="N182" s="269"/>
      <c r="O182" s="269"/>
      <c r="P182" s="269"/>
      <c r="Q182" s="269"/>
      <c r="R182" s="269"/>
      <c r="S182" s="269"/>
      <c r="T182" s="270"/>
      <c r="U182" s="15"/>
      <c r="V182" s="15"/>
      <c r="W182" s="15"/>
      <c r="X182" s="15"/>
      <c r="Y182" s="15"/>
      <c r="Z182" s="15"/>
      <c r="AA182" s="15"/>
      <c r="AB182" s="15"/>
      <c r="AC182" s="15"/>
      <c r="AD182" s="15"/>
      <c r="AE182" s="15"/>
      <c r="AT182" s="271" t="s">
        <v>187</v>
      </c>
      <c r="AU182" s="271" t="s">
        <v>92</v>
      </c>
      <c r="AV182" s="15" t="s">
        <v>145</v>
      </c>
      <c r="AW182" s="15" t="s">
        <v>36</v>
      </c>
      <c r="AX182" s="15" t="s">
        <v>83</v>
      </c>
      <c r="AY182" s="271" t="s">
        <v>129</v>
      </c>
    </row>
    <row r="183" spans="1:51" s="13" customFormat="1" ht="12">
      <c r="A183" s="13"/>
      <c r="B183" s="238"/>
      <c r="C183" s="239"/>
      <c r="D183" s="240" t="s">
        <v>187</v>
      </c>
      <c r="E183" s="241" t="s">
        <v>1</v>
      </c>
      <c r="F183" s="242" t="s">
        <v>244</v>
      </c>
      <c r="G183" s="239"/>
      <c r="H183" s="243">
        <v>0.828</v>
      </c>
      <c r="I183" s="244"/>
      <c r="J183" s="239"/>
      <c r="K183" s="239"/>
      <c r="L183" s="245"/>
      <c r="M183" s="246"/>
      <c r="N183" s="247"/>
      <c r="O183" s="247"/>
      <c r="P183" s="247"/>
      <c r="Q183" s="247"/>
      <c r="R183" s="247"/>
      <c r="S183" s="247"/>
      <c r="T183" s="248"/>
      <c r="U183" s="13"/>
      <c r="V183" s="13"/>
      <c r="W183" s="13"/>
      <c r="X183" s="13"/>
      <c r="Y183" s="13"/>
      <c r="Z183" s="13"/>
      <c r="AA183" s="13"/>
      <c r="AB183" s="13"/>
      <c r="AC183" s="13"/>
      <c r="AD183" s="13"/>
      <c r="AE183" s="13"/>
      <c r="AT183" s="249" t="s">
        <v>187</v>
      </c>
      <c r="AU183" s="249" t="s">
        <v>92</v>
      </c>
      <c r="AV183" s="13" t="s">
        <v>92</v>
      </c>
      <c r="AW183" s="13" t="s">
        <v>36</v>
      </c>
      <c r="AX183" s="13" t="s">
        <v>83</v>
      </c>
      <c r="AY183" s="249" t="s">
        <v>129</v>
      </c>
    </row>
    <row r="184" spans="1:51" s="15" customFormat="1" ht="12">
      <c r="A184" s="15"/>
      <c r="B184" s="261"/>
      <c r="C184" s="262"/>
      <c r="D184" s="240" t="s">
        <v>187</v>
      </c>
      <c r="E184" s="263" t="s">
        <v>1</v>
      </c>
      <c r="F184" s="264" t="s">
        <v>245</v>
      </c>
      <c r="G184" s="262"/>
      <c r="H184" s="265">
        <v>0.828</v>
      </c>
      <c r="I184" s="266"/>
      <c r="J184" s="262"/>
      <c r="K184" s="262"/>
      <c r="L184" s="267"/>
      <c r="M184" s="268"/>
      <c r="N184" s="269"/>
      <c r="O184" s="269"/>
      <c r="P184" s="269"/>
      <c r="Q184" s="269"/>
      <c r="R184" s="269"/>
      <c r="S184" s="269"/>
      <c r="T184" s="270"/>
      <c r="U184" s="15"/>
      <c r="V184" s="15"/>
      <c r="W184" s="15"/>
      <c r="X184" s="15"/>
      <c r="Y184" s="15"/>
      <c r="Z184" s="15"/>
      <c r="AA184" s="15"/>
      <c r="AB184" s="15"/>
      <c r="AC184" s="15"/>
      <c r="AD184" s="15"/>
      <c r="AE184" s="15"/>
      <c r="AT184" s="271" t="s">
        <v>187</v>
      </c>
      <c r="AU184" s="271" t="s">
        <v>92</v>
      </c>
      <c r="AV184" s="15" t="s">
        <v>145</v>
      </c>
      <c r="AW184" s="15" t="s">
        <v>36</v>
      </c>
      <c r="AX184" s="15" t="s">
        <v>83</v>
      </c>
      <c r="AY184" s="271" t="s">
        <v>129</v>
      </c>
    </row>
    <row r="185" spans="1:51" s="13" customFormat="1" ht="12">
      <c r="A185" s="13"/>
      <c r="B185" s="238"/>
      <c r="C185" s="239"/>
      <c r="D185" s="240" t="s">
        <v>187</v>
      </c>
      <c r="E185" s="241" t="s">
        <v>1</v>
      </c>
      <c r="F185" s="242" t="s">
        <v>246</v>
      </c>
      <c r="G185" s="239"/>
      <c r="H185" s="243">
        <v>1.901</v>
      </c>
      <c r="I185" s="244"/>
      <c r="J185" s="239"/>
      <c r="K185" s="239"/>
      <c r="L185" s="245"/>
      <c r="M185" s="246"/>
      <c r="N185" s="247"/>
      <c r="O185" s="247"/>
      <c r="P185" s="247"/>
      <c r="Q185" s="247"/>
      <c r="R185" s="247"/>
      <c r="S185" s="247"/>
      <c r="T185" s="248"/>
      <c r="U185" s="13"/>
      <c r="V185" s="13"/>
      <c r="W185" s="13"/>
      <c r="X185" s="13"/>
      <c r="Y185" s="13"/>
      <c r="Z185" s="13"/>
      <c r="AA185" s="13"/>
      <c r="AB185" s="13"/>
      <c r="AC185" s="13"/>
      <c r="AD185" s="13"/>
      <c r="AE185" s="13"/>
      <c r="AT185" s="249" t="s">
        <v>187</v>
      </c>
      <c r="AU185" s="249" t="s">
        <v>92</v>
      </c>
      <c r="AV185" s="13" t="s">
        <v>92</v>
      </c>
      <c r="AW185" s="13" t="s">
        <v>36</v>
      </c>
      <c r="AX185" s="13" t="s">
        <v>83</v>
      </c>
      <c r="AY185" s="249" t="s">
        <v>129</v>
      </c>
    </row>
    <row r="186" spans="1:51" s="15" customFormat="1" ht="12">
      <c r="A186" s="15"/>
      <c r="B186" s="261"/>
      <c r="C186" s="262"/>
      <c r="D186" s="240" t="s">
        <v>187</v>
      </c>
      <c r="E186" s="263" t="s">
        <v>1</v>
      </c>
      <c r="F186" s="264" t="s">
        <v>247</v>
      </c>
      <c r="G186" s="262"/>
      <c r="H186" s="265">
        <v>1.901</v>
      </c>
      <c r="I186" s="266"/>
      <c r="J186" s="262"/>
      <c r="K186" s="262"/>
      <c r="L186" s="267"/>
      <c r="M186" s="268"/>
      <c r="N186" s="269"/>
      <c r="O186" s="269"/>
      <c r="P186" s="269"/>
      <c r="Q186" s="269"/>
      <c r="R186" s="269"/>
      <c r="S186" s="269"/>
      <c r="T186" s="270"/>
      <c r="U186" s="15"/>
      <c r="V186" s="15"/>
      <c r="W186" s="15"/>
      <c r="X186" s="15"/>
      <c r="Y186" s="15"/>
      <c r="Z186" s="15"/>
      <c r="AA186" s="15"/>
      <c r="AB186" s="15"/>
      <c r="AC186" s="15"/>
      <c r="AD186" s="15"/>
      <c r="AE186" s="15"/>
      <c r="AT186" s="271" t="s">
        <v>187</v>
      </c>
      <c r="AU186" s="271" t="s">
        <v>92</v>
      </c>
      <c r="AV186" s="15" t="s">
        <v>145</v>
      </c>
      <c r="AW186" s="15" t="s">
        <v>36</v>
      </c>
      <c r="AX186" s="15" t="s">
        <v>83</v>
      </c>
      <c r="AY186" s="271" t="s">
        <v>129</v>
      </c>
    </row>
    <row r="187" spans="1:51" s="14" customFormat="1" ht="12">
      <c r="A187" s="14"/>
      <c r="B187" s="250"/>
      <c r="C187" s="251"/>
      <c r="D187" s="240" t="s">
        <v>187</v>
      </c>
      <c r="E187" s="252" t="s">
        <v>1</v>
      </c>
      <c r="F187" s="253" t="s">
        <v>191</v>
      </c>
      <c r="G187" s="251"/>
      <c r="H187" s="254">
        <v>7.917000000000001</v>
      </c>
      <c r="I187" s="255"/>
      <c r="J187" s="251"/>
      <c r="K187" s="251"/>
      <c r="L187" s="256"/>
      <c r="M187" s="257"/>
      <c r="N187" s="258"/>
      <c r="O187" s="258"/>
      <c r="P187" s="258"/>
      <c r="Q187" s="258"/>
      <c r="R187" s="258"/>
      <c r="S187" s="258"/>
      <c r="T187" s="259"/>
      <c r="U187" s="14"/>
      <c r="V187" s="14"/>
      <c r="W187" s="14"/>
      <c r="X187" s="14"/>
      <c r="Y187" s="14"/>
      <c r="Z187" s="14"/>
      <c r="AA187" s="14"/>
      <c r="AB187" s="14"/>
      <c r="AC187" s="14"/>
      <c r="AD187" s="14"/>
      <c r="AE187" s="14"/>
      <c r="AT187" s="260" t="s">
        <v>187</v>
      </c>
      <c r="AU187" s="260" t="s">
        <v>92</v>
      </c>
      <c r="AV187" s="14" t="s">
        <v>151</v>
      </c>
      <c r="AW187" s="14" t="s">
        <v>36</v>
      </c>
      <c r="AX187" s="14" t="s">
        <v>8</v>
      </c>
      <c r="AY187" s="260" t="s">
        <v>129</v>
      </c>
    </row>
    <row r="188" spans="1:65" s="2" customFormat="1" ht="24.15" customHeight="1">
      <c r="A188" s="38"/>
      <c r="B188" s="39"/>
      <c r="C188" s="219" t="s">
        <v>26</v>
      </c>
      <c r="D188" s="219" t="s">
        <v>132</v>
      </c>
      <c r="E188" s="220" t="s">
        <v>248</v>
      </c>
      <c r="F188" s="221" t="s">
        <v>249</v>
      </c>
      <c r="G188" s="222" t="s">
        <v>185</v>
      </c>
      <c r="H188" s="223">
        <v>70.78</v>
      </c>
      <c r="I188" s="224"/>
      <c r="J188" s="225">
        <f>ROUND(I188*H188,0)</f>
        <v>0</v>
      </c>
      <c r="K188" s="226"/>
      <c r="L188" s="44"/>
      <c r="M188" s="227" t="s">
        <v>1</v>
      </c>
      <c r="N188" s="228" t="s">
        <v>48</v>
      </c>
      <c r="O188" s="91"/>
      <c r="P188" s="229">
        <f>O188*H188</f>
        <v>0</v>
      </c>
      <c r="Q188" s="229">
        <v>0.00519</v>
      </c>
      <c r="R188" s="229">
        <f>Q188*H188</f>
        <v>0.3673482</v>
      </c>
      <c r="S188" s="229">
        <v>0</v>
      </c>
      <c r="T188" s="230">
        <f>S188*H188</f>
        <v>0</v>
      </c>
      <c r="U188" s="38"/>
      <c r="V188" s="38"/>
      <c r="W188" s="38"/>
      <c r="X188" s="38"/>
      <c r="Y188" s="38"/>
      <c r="Z188" s="38"/>
      <c r="AA188" s="38"/>
      <c r="AB188" s="38"/>
      <c r="AC188" s="38"/>
      <c r="AD188" s="38"/>
      <c r="AE188" s="38"/>
      <c r="AR188" s="231" t="s">
        <v>151</v>
      </c>
      <c r="AT188" s="231" t="s">
        <v>132</v>
      </c>
      <c r="AU188" s="231" t="s">
        <v>92</v>
      </c>
      <c r="AY188" s="17" t="s">
        <v>129</v>
      </c>
      <c r="BE188" s="232">
        <f>IF(N188="základní",J188,0)</f>
        <v>0</v>
      </c>
      <c r="BF188" s="232">
        <f>IF(N188="snížená",J188,0)</f>
        <v>0</v>
      </c>
      <c r="BG188" s="232">
        <f>IF(N188="zákl. přenesená",J188,0)</f>
        <v>0</v>
      </c>
      <c r="BH188" s="232">
        <f>IF(N188="sníž. přenesená",J188,0)</f>
        <v>0</v>
      </c>
      <c r="BI188" s="232">
        <f>IF(N188="nulová",J188,0)</f>
        <v>0</v>
      </c>
      <c r="BJ188" s="17" t="s">
        <v>8</v>
      </c>
      <c r="BK188" s="232">
        <f>ROUND(I188*H188,0)</f>
        <v>0</v>
      </c>
      <c r="BL188" s="17" t="s">
        <v>151</v>
      </c>
      <c r="BM188" s="231" t="s">
        <v>250</v>
      </c>
    </row>
    <row r="189" spans="1:51" s="13" customFormat="1" ht="12">
      <c r="A189" s="13"/>
      <c r="B189" s="238"/>
      <c r="C189" s="239"/>
      <c r="D189" s="240" t="s">
        <v>187</v>
      </c>
      <c r="E189" s="241" t="s">
        <v>1</v>
      </c>
      <c r="F189" s="242" t="s">
        <v>251</v>
      </c>
      <c r="G189" s="239"/>
      <c r="H189" s="243">
        <v>3</v>
      </c>
      <c r="I189" s="244"/>
      <c r="J189" s="239"/>
      <c r="K189" s="239"/>
      <c r="L189" s="245"/>
      <c r="M189" s="246"/>
      <c r="N189" s="247"/>
      <c r="O189" s="247"/>
      <c r="P189" s="247"/>
      <c r="Q189" s="247"/>
      <c r="R189" s="247"/>
      <c r="S189" s="247"/>
      <c r="T189" s="248"/>
      <c r="U189" s="13"/>
      <c r="V189" s="13"/>
      <c r="W189" s="13"/>
      <c r="X189" s="13"/>
      <c r="Y189" s="13"/>
      <c r="Z189" s="13"/>
      <c r="AA189" s="13"/>
      <c r="AB189" s="13"/>
      <c r="AC189" s="13"/>
      <c r="AD189" s="13"/>
      <c r="AE189" s="13"/>
      <c r="AT189" s="249" t="s">
        <v>187</v>
      </c>
      <c r="AU189" s="249" t="s">
        <v>92</v>
      </c>
      <c r="AV189" s="13" t="s">
        <v>92</v>
      </c>
      <c r="AW189" s="13" t="s">
        <v>36</v>
      </c>
      <c r="AX189" s="13" t="s">
        <v>83</v>
      </c>
      <c r="AY189" s="249" t="s">
        <v>129</v>
      </c>
    </row>
    <row r="190" spans="1:51" s="13" customFormat="1" ht="12">
      <c r="A190" s="13"/>
      <c r="B190" s="238"/>
      <c r="C190" s="239"/>
      <c r="D190" s="240" t="s">
        <v>187</v>
      </c>
      <c r="E190" s="241" t="s">
        <v>1</v>
      </c>
      <c r="F190" s="242" t="s">
        <v>252</v>
      </c>
      <c r="G190" s="239"/>
      <c r="H190" s="243">
        <v>3.7</v>
      </c>
      <c r="I190" s="244"/>
      <c r="J190" s="239"/>
      <c r="K190" s="239"/>
      <c r="L190" s="245"/>
      <c r="M190" s="246"/>
      <c r="N190" s="247"/>
      <c r="O190" s="247"/>
      <c r="P190" s="247"/>
      <c r="Q190" s="247"/>
      <c r="R190" s="247"/>
      <c r="S190" s="247"/>
      <c r="T190" s="248"/>
      <c r="U190" s="13"/>
      <c r="V190" s="13"/>
      <c r="W190" s="13"/>
      <c r="X190" s="13"/>
      <c r="Y190" s="13"/>
      <c r="Z190" s="13"/>
      <c r="AA190" s="13"/>
      <c r="AB190" s="13"/>
      <c r="AC190" s="13"/>
      <c r="AD190" s="13"/>
      <c r="AE190" s="13"/>
      <c r="AT190" s="249" t="s">
        <v>187</v>
      </c>
      <c r="AU190" s="249" t="s">
        <v>92</v>
      </c>
      <c r="AV190" s="13" t="s">
        <v>92</v>
      </c>
      <c r="AW190" s="13" t="s">
        <v>36</v>
      </c>
      <c r="AX190" s="13" t="s">
        <v>83</v>
      </c>
      <c r="AY190" s="249" t="s">
        <v>129</v>
      </c>
    </row>
    <row r="191" spans="1:51" s="13" customFormat="1" ht="12">
      <c r="A191" s="13"/>
      <c r="B191" s="238"/>
      <c r="C191" s="239"/>
      <c r="D191" s="240" t="s">
        <v>187</v>
      </c>
      <c r="E191" s="241" t="s">
        <v>1</v>
      </c>
      <c r="F191" s="242" t="s">
        <v>253</v>
      </c>
      <c r="G191" s="239"/>
      <c r="H191" s="243">
        <v>3.7</v>
      </c>
      <c r="I191" s="244"/>
      <c r="J191" s="239"/>
      <c r="K191" s="239"/>
      <c r="L191" s="245"/>
      <c r="M191" s="246"/>
      <c r="N191" s="247"/>
      <c r="O191" s="247"/>
      <c r="P191" s="247"/>
      <c r="Q191" s="247"/>
      <c r="R191" s="247"/>
      <c r="S191" s="247"/>
      <c r="T191" s="248"/>
      <c r="U191" s="13"/>
      <c r="V191" s="13"/>
      <c r="W191" s="13"/>
      <c r="X191" s="13"/>
      <c r="Y191" s="13"/>
      <c r="Z191" s="13"/>
      <c r="AA191" s="13"/>
      <c r="AB191" s="13"/>
      <c r="AC191" s="13"/>
      <c r="AD191" s="13"/>
      <c r="AE191" s="13"/>
      <c r="AT191" s="249" t="s">
        <v>187</v>
      </c>
      <c r="AU191" s="249" t="s">
        <v>92</v>
      </c>
      <c r="AV191" s="13" t="s">
        <v>92</v>
      </c>
      <c r="AW191" s="13" t="s">
        <v>36</v>
      </c>
      <c r="AX191" s="13" t="s">
        <v>83</v>
      </c>
      <c r="AY191" s="249" t="s">
        <v>129</v>
      </c>
    </row>
    <row r="192" spans="1:51" s="15" customFormat="1" ht="12">
      <c r="A192" s="15"/>
      <c r="B192" s="261"/>
      <c r="C192" s="262"/>
      <c r="D192" s="240" t="s">
        <v>187</v>
      </c>
      <c r="E192" s="263" t="s">
        <v>1</v>
      </c>
      <c r="F192" s="264" t="s">
        <v>239</v>
      </c>
      <c r="G192" s="262"/>
      <c r="H192" s="265">
        <v>10.4</v>
      </c>
      <c r="I192" s="266"/>
      <c r="J192" s="262"/>
      <c r="K192" s="262"/>
      <c r="L192" s="267"/>
      <c r="M192" s="268"/>
      <c r="N192" s="269"/>
      <c r="O192" s="269"/>
      <c r="P192" s="269"/>
      <c r="Q192" s="269"/>
      <c r="R192" s="269"/>
      <c r="S192" s="269"/>
      <c r="T192" s="270"/>
      <c r="U192" s="15"/>
      <c r="V192" s="15"/>
      <c r="W192" s="15"/>
      <c r="X192" s="15"/>
      <c r="Y192" s="15"/>
      <c r="Z192" s="15"/>
      <c r="AA192" s="15"/>
      <c r="AB192" s="15"/>
      <c r="AC192" s="15"/>
      <c r="AD192" s="15"/>
      <c r="AE192" s="15"/>
      <c r="AT192" s="271" t="s">
        <v>187</v>
      </c>
      <c r="AU192" s="271" t="s">
        <v>92</v>
      </c>
      <c r="AV192" s="15" t="s">
        <v>145</v>
      </c>
      <c r="AW192" s="15" t="s">
        <v>36</v>
      </c>
      <c r="AX192" s="15" t="s">
        <v>83</v>
      </c>
      <c r="AY192" s="271" t="s">
        <v>129</v>
      </c>
    </row>
    <row r="193" spans="1:51" s="13" customFormat="1" ht="12">
      <c r="A193" s="13"/>
      <c r="B193" s="238"/>
      <c r="C193" s="239"/>
      <c r="D193" s="240" t="s">
        <v>187</v>
      </c>
      <c r="E193" s="241" t="s">
        <v>1</v>
      </c>
      <c r="F193" s="242" t="s">
        <v>254</v>
      </c>
      <c r="G193" s="239"/>
      <c r="H193" s="243">
        <v>21.07</v>
      </c>
      <c r="I193" s="244"/>
      <c r="J193" s="239"/>
      <c r="K193" s="239"/>
      <c r="L193" s="245"/>
      <c r="M193" s="246"/>
      <c r="N193" s="247"/>
      <c r="O193" s="247"/>
      <c r="P193" s="247"/>
      <c r="Q193" s="247"/>
      <c r="R193" s="247"/>
      <c r="S193" s="247"/>
      <c r="T193" s="248"/>
      <c r="U193" s="13"/>
      <c r="V193" s="13"/>
      <c r="W193" s="13"/>
      <c r="X193" s="13"/>
      <c r="Y193" s="13"/>
      <c r="Z193" s="13"/>
      <c r="AA193" s="13"/>
      <c r="AB193" s="13"/>
      <c r="AC193" s="13"/>
      <c r="AD193" s="13"/>
      <c r="AE193" s="13"/>
      <c r="AT193" s="249" t="s">
        <v>187</v>
      </c>
      <c r="AU193" s="249" t="s">
        <v>92</v>
      </c>
      <c r="AV193" s="13" t="s">
        <v>92</v>
      </c>
      <c r="AW193" s="13" t="s">
        <v>36</v>
      </c>
      <c r="AX193" s="13" t="s">
        <v>83</v>
      </c>
      <c r="AY193" s="249" t="s">
        <v>129</v>
      </c>
    </row>
    <row r="194" spans="1:51" s="13" customFormat="1" ht="12">
      <c r="A194" s="13"/>
      <c r="B194" s="238"/>
      <c r="C194" s="239"/>
      <c r="D194" s="240" t="s">
        <v>187</v>
      </c>
      <c r="E194" s="241" t="s">
        <v>1</v>
      </c>
      <c r="F194" s="242" t="s">
        <v>255</v>
      </c>
      <c r="G194" s="239"/>
      <c r="H194" s="243">
        <v>5.4</v>
      </c>
      <c r="I194" s="244"/>
      <c r="J194" s="239"/>
      <c r="K194" s="239"/>
      <c r="L194" s="245"/>
      <c r="M194" s="246"/>
      <c r="N194" s="247"/>
      <c r="O194" s="247"/>
      <c r="P194" s="247"/>
      <c r="Q194" s="247"/>
      <c r="R194" s="247"/>
      <c r="S194" s="247"/>
      <c r="T194" s="248"/>
      <c r="U194" s="13"/>
      <c r="V194" s="13"/>
      <c r="W194" s="13"/>
      <c r="X194" s="13"/>
      <c r="Y194" s="13"/>
      <c r="Z194" s="13"/>
      <c r="AA194" s="13"/>
      <c r="AB194" s="13"/>
      <c r="AC194" s="13"/>
      <c r="AD194" s="13"/>
      <c r="AE194" s="13"/>
      <c r="AT194" s="249" t="s">
        <v>187</v>
      </c>
      <c r="AU194" s="249" t="s">
        <v>92</v>
      </c>
      <c r="AV194" s="13" t="s">
        <v>92</v>
      </c>
      <c r="AW194" s="13" t="s">
        <v>36</v>
      </c>
      <c r="AX194" s="13" t="s">
        <v>83</v>
      </c>
      <c r="AY194" s="249" t="s">
        <v>129</v>
      </c>
    </row>
    <row r="195" spans="1:51" s="13" customFormat="1" ht="12">
      <c r="A195" s="13"/>
      <c r="B195" s="238"/>
      <c r="C195" s="239"/>
      <c r="D195" s="240" t="s">
        <v>187</v>
      </c>
      <c r="E195" s="241" t="s">
        <v>1</v>
      </c>
      <c r="F195" s="242" t="s">
        <v>256</v>
      </c>
      <c r="G195" s="239"/>
      <c r="H195" s="243">
        <v>17.505</v>
      </c>
      <c r="I195" s="244"/>
      <c r="J195" s="239"/>
      <c r="K195" s="239"/>
      <c r="L195" s="245"/>
      <c r="M195" s="246"/>
      <c r="N195" s="247"/>
      <c r="O195" s="247"/>
      <c r="P195" s="247"/>
      <c r="Q195" s="247"/>
      <c r="R195" s="247"/>
      <c r="S195" s="247"/>
      <c r="T195" s="248"/>
      <c r="U195" s="13"/>
      <c r="V195" s="13"/>
      <c r="W195" s="13"/>
      <c r="X195" s="13"/>
      <c r="Y195" s="13"/>
      <c r="Z195" s="13"/>
      <c r="AA195" s="13"/>
      <c r="AB195" s="13"/>
      <c r="AC195" s="13"/>
      <c r="AD195" s="13"/>
      <c r="AE195" s="13"/>
      <c r="AT195" s="249" t="s">
        <v>187</v>
      </c>
      <c r="AU195" s="249" t="s">
        <v>92</v>
      </c>
      <c r="AV195" s="13" t="s">
        <v>92</v>
      </c>
      <c r="AW195" s="13" t="s">
        <v>36</v>
      </c>
      <c r="AX195" s="13" t="s">
        <v>83</v>
      </c>
      <c r="AY195" s="249" t="s">
        <v>129</v>
      </c>
    </row>
    <row r="196" spans="1:51" s="15" customFormat="1" ht="12">
      <c r="A196" s="15"/>
      <c r="B196" s="261"/>
      <c r="C196" s="262"/>
      <c r="D196" s="240" t="s">
        <v>187</v>
      </c>
      <c r="E196" s="263" t="s">
        <v>1</v>
      </c>
      <c r="F196" s="264" t="s">
        <v>243</v>
      </c>
      <c r="G196" s="262"/>
      <c r="H196" s="265">
        <v>43.974999999999994</v>
      </c>
      <c r="I196" s="266"/>
      <c r="J196" s="262"/>
      <c r="K196" s="262"/>
      <c r="L196" s="267"/>
      <c r="M196" s="268"/>
      <c r="N196" s="269"/>
      <c r="O196" s="269"/>
      <c r="P196" s="269"/>
      <c r="Q196" s="269"/>
      <c r="R196" s="269"/>
      <c r="S196" s="269"/>
      <c r="T196" s="270"/>
      <c r="U196" s="15"/>
      <c r="V196" s="15"/>
      <c r="W196" s="15"/>
      <c r="X196" s="15"/>
      <c r="Y196" s="15"/>
      <c r="Z196" s="15"/>
      <c r="AA196" s="15"/>
      <c r="AB196" s="15"/>
      <c r="AC196" s="15"/>
      <c r="AD196" s="15"/>
      <c r="AE196" s="15"/>
      <c r="AT196" s="271" t="s">
        <v>187</v>
      </c>
      <c r="AU196" s="271" t="s">
        <v>92</v>
      </c>
      <c r="AV196" s="15" t="s">
        <v>145</v>
      </c>
      <c r="AW196" s="15" t="s">
        <v>36</v>
      </c>
      <c r="AX196" s="15" t="s">
        <v>83</v>
      </c>
      <c r="AY196" s="271" t="s">
        <v>129</v>
      </c>
    </row>
    <row r="197" spans="1:51" s="13" customFormat="1" ht="12">
      <c r="A197" s="13"/>
      <c r="B197" s="238"/>
      <c r="C197" s="239"/>
      <c r="D197" s="240" t="s">
        <v>187</v>
      </c>
      <c r="E197" s="241" t="s">
        <v>1</v>
      </c>
      <c r="F197" s="242" t="s">
        <v>257</v>
      </c>
      <c r="G197" s="239"/>
      <c r="H197" s="243">
        <v>6.9</v>
      </c>
      <c r="I197" s="244"/>
      <c r="J197" s="239"/>
      <c r="K197" s="239"/>
      <c r="L197" s="245"/>
      <c r="M197" s="246"/>
      <c r="N197" s="247"/>
      <c r="O197" s="247"/>
      <c r="P197" s="247"/>
      <c r="Q197" s="247"/>
      <c r="R197" s="247"/>
      <c r="S197" s="247"/>
      <c r="T197" s="248"/>
      <c r="U197" s="13"/>
      <c r="V197" s="13"/>
      <c r="W197" s="13"/>
      <c r="X197" s="13"/>
      <c r="Y197" s="13"/>
      <c r="Z197" s="13"/>
      <c r="AA197" s="13"/>
      <c r="AB197" s="13"/>
      <c r="AC197" s="13"/>
      <c r="AD197" s="13"/>
      <c r="AE197" s="13"/>
      <c r="AT197" s="249" t="s">
        <v>187</v>
      </c>
      <c r="AU197" s="249" t="s">
        <v>92</v>
      </c>
      <c r="AV197" s="13" t="s">
        <v>92</v>
      </c>
      <c r="AW197" s="13" t="s">
        <v>36</v>
      </c>
      <c r="AX197" s="13" t="s">
        <v>83</v>
      </c>
      <c r="AY197" s="249" t="s">
        <v>129</v>
      </c>
    </row>
    <row r="198" spans="1:51" s="15" customFormat="1" ht="12">
      <c r="A198" s="15"/>
      <c r="B198" s="261"/>
      <c r="C198" s="262"/>
      <c r="D198" s="240" t="s">
        <v>187</v>
      </c>
      <c r="E198" s="263" t="s">
        <v>1</v>
      </c>
      <c r="F198" s="264" t="s">
        <v>245</v>
      </c>
      <c r="G198" s="262"/>
      <c r="H198" s="265">
        <v>6.9</v>
      </c>
      <c r="I198" s="266"/>
      <c r="J198" s="262"/>
      <c r="K198" s="262"/>
      <c r="L198" s="267"/>
      <c r="M198" s="268"/>
      <c r="N198" s="269"/>
      <c r="O198" s="269"/>
      <c r="P198" s="269"/>
      <c r="Q198" s="269"/>
      <c r="R198" s="269"/>
      <c r="S198" s="269"/>
      <c r="T198" s="270"/>
      <c r="U198" s="15"/>
      <c r="V198" s="15"/>
      <c r="W198" s="15"/>
      <c r="X198" s="15"/>
      <c r="Y198" s="15"/>
      <c r="Z198" s="15"/>
      <c r="AA198" s="15"/>
      <c r="AB198" s="15"/>
      <c r="AC198" s="15"/>
      <c r="AD198" s="15"/>
      <c r="AE198" s="15"/>
      <c r="AT198" s="271" t="s">
        <v>187</v>
      </c>
      <c r="AU198" s="271" t="s">
        <v>92</v>
      </c>
      <c r="AV198" s="15" t="s">
        <v>145</v>
      </c>
      <c r="AW198" s="15" t="s">
        <v>36</v>
      </c>
      <c r="AX198" s="15" t="s">
        <v>83</v>
      </c>
      <c r="AY198" s="271" t="s">
        <v>129</v>
      </c>
    </row>
    <row r="199" spans="1:51" s="13" customFormat="1" ht="12">
      <c r="A199" s="13"/>
      <c r="B199" s="238"/>
      <c r="C199" s="239"/>
      <c r="D199" s="240" t="s">
        <v>187</v>
      </c>
      <c r="E199" s="241" t="s">
        <v>1</v>
      </c>
      <c r="F199" s="242" t="s">
        <v>258</v>
      </c>
      <c r="G199" s="239"/>
      <c r="H199" s="243">
        <v>9.505</v>
      </c>
      <c r="I199" s="244"/>
      <c r="J199" s="239"/>
      <c r="K199" s="239"/>
      <c r="L199" s="245"/>
      <c r="M199" s="246"/>
      <c r="N199" s="247"/>
      <c r="O199" s="247"/>
      <c r="P199" s="247"/>
      <c r="Q199" s="247"/>
      <c r="R199" s="247"/>
      <c r="S199" s="247"/>
      <c r="T199" s="248"/>
      <c r="U199" s="13"/>
      <c r="V199" s="13"/>
      <c r="W199" s="13"/>
      <c r="X199" s="13"/>
      <c r="Y199" s="13"/>
      <c r="Z199" s="13"/>
      <c r="AA199" s="13"/>
      <c r="AB199" s="13"/>
      <c r="AC199" s="13"/>
      <c r="AD199" s="13"/>
      <c r="AE199" s="13"/>
      <c r="AT199" s="249" t="s">
        <v>187</v>
      </c>
      <c r="AU199" s="249" t="s">
        <v>92</v>
      </c>
      <c r="AV199" s="13" t="s">
        <v>92</v>
      </c>
      <c r="AW199" s="13" t="s">
        <v>36</v>
      </c>
      <c r="AX199" s="13" t="s">
        <v>83</v>
      </c>
      <c r="AY199" s="249" t="s">
        <v>129</v>
      </c>
    </row>
    <row r="200" spans="1:51" s="15" customFormat="1" ht="12">
      <c r="A200" s="15"/>
      <c r="B200" s="261"/>
      <c r="C200" s="262"/>
      <c r="D200" s="240" t="s">
        <v>187</v>
      </c>
      <c r="E200" s="263" t="s">
        <v>1</v>
      </c>
      <c r="F200" s="264" t="s">
        <v>247</v>
      </c>
      <c r="G200" s="262"/>
      <c r="H200" s="265">
        <v>9.505</v>
      </c>
      <c r="I200" s="266"/>
      <c r="J200" s="262"/>
      <c r="K200" s="262"/>
      <c r="L200" s="267"/>
      <c r="M200" s="268"/>
      <c r="N200" s="269"/>
      <c r="O200" s="269"/>
      <c r="P200" s="269"/>
      <c r="Q200" s="269"/>
      <c r="R200" s="269"/>
      <c r="S200" s="269"/>
      <c r="T200" s="270"/>
      <c r="U200" s="15"/>
      <c r="V200" s="15"/>
      <c r="W200" s="15"/>
      <c r="X200" s="15"/>
      <c r="Y200" s="15"/>
      <c r="Z200" s="15"/>
      <c r="AA200" s="15"/>
      <c r="AB200" s="15"/>
      <c r="AC200" s="15"/>
      <c r="AD200" s="15"/>
      <c r="AE200" s="15"/>
      <c r="AT200" s="271" t="s">
        <v>187</v>
      </c>
      <c r="AU200" s="271" t="s">
        <v>92</v>
      </c>
      <c r="AV200" s="15" t="s">
        <v>145</v>
      </c>
      <c r="AW200" s="15" t="s">
        <v>36</v>
      </c>
      <c r="AX200" s="15" t="s">
        <v>83</v>
      </c>
      <c r="AY200" s="271" t="s">
        <v>129</v>
      </c>
    </row>
    <row r="201" spans="1:51" s="14" customFormat="1" ht="12">
      <c r="A201" s="14"/>
      <c r="B201" s="250"/>
      <c r="C201" s="251"/>
      <c r="D201" s="240" t="s">
        <v>187</v>
      </c>
      <c r="E201" s="252" t="s">
        <v>1</v>
      </c>
      <c r="F201" s="253" t="s">
        <v>191</v>
      </c>
      <c r="G201" s="251"/>
      <c r="H201" s="254">
        <v>70.78</v>
      </c>
      <c r="I201" s="255"/>
      <c r="J201" s="251"/>
      <c r="K201" s="251"/>
      <c r="L201" s="256"/>
      <c r="M201" s="257"/>
      <c r="N201" s="258"/>
      <c r="O201" s="258"/>
      <c r="P201" s="258"/>
      <c r="Q201" s="258"/>
      <c r="R201" s="258"/>
      <c r="S201" s="258"/>
      <c r="T201" s="259"/>
      <c r="U201" s="14"/>
      <c r="V201" s="14"/>
      <c r="W201" s="14"/>
      <c r="X201" s="14"/>
      <c r="Y201" s="14"/>
      <c r="Z201" s="14"/>
      <c r="AA201" s="14"/>
      <c r="AB201" s="14"/>
      <c r="AC201" s="14"/>
      <c r="AD201" s="14"/>
      <c r="AE201" s="14"/>
      <c r="AT201" s="260" t="s">
        <v>187</v>
      </c>
      <c r="AU201" s="260" t="s">
        <v>92</v>
      </c>
      <c r="AV201" s="14" t="s">
        <v>151</v>
      </c>
      <c r="AW201" s="14" t="s">
        <v>36</v>
      </c>
      <c r="AX201" s="14" t="s">
        <v>8</v>
      </c>
      <c r="AY201" s="260" t="s">
        <v>129</v>
      </c>
    </row>
    <row r="202" spans="1:65" s="2" customFormat="1" ht="24.15" customHeight="1">
      <c r="A202" s="38"/>
      <c r="B202" s="39"/>
      <c r="C202" s="219" t="s">
        <v>259</v>
      </c>
      <c r="D202" s="219" t="s">
        <v>132</v>
      </c>
      <c r="E202" s="220" t="s">
        <v>260</v>
      </c>
      <c r="F202" s="221" t="s">
        <v>261</v>
      </c>
      <c r="G202" s="222" t="s">
        <v>185</v>
      </c>
      <c r="H202" s="223">
        <v>70.78</v>
      </c>
      <c r="I202" s="224"/>
      <c r="J202" s="225">
        <f>ROUND(I202*H202,0)</f>
        <v>0</v>
      </c>
      <c r="K202" s="226"/>
      <c r="L202" s="44"/>
      <c r="M202" s="227" t="s">
        <v>1</v>
      </c>
      <c r="N202" s="228" t="s">
        <v>48</v>
      </c>
      <c r="O202" s="91"/>
      <c r="P202" s="229">
        <f>O202*H202</f>
        <v>0</v>
      </c>
      <c r="Q202" s="229">
        <v>0</v>
      </c>
      <c r="R202" s="229">
        <f>Q202*H202</f>
        <v>0</v>
      </c>
      <c r="S202" s="229">
        <v>0</v>
      </c>
      <c r="T202" s="230">
        <f>S202*H202</f>
        <v>0</v>
      </c>
      <c r="U202" s="38"/>
      <c r="V202" s="38"/>
      <c r="W202" s="38"/>
      <c r="X202" s="38"/>
      <c r="Y202" s="38"/>
      <c r="Z202" s="38"/>
      <c r="AA202" s="38"/>
      <c r="AB202" s="38"/>
      <c r="AC202" s="38"/>
      <c r="AD202" s="38"/>
      <c r="AE202" s="38"/>
      <c r="AR202" s="231" t="s">
        <v>151</v>
      </c>
      <c r="AT202" s="231" t="s">
        <v>132</v>
      </c>
      <c r="AU202" s="231" t="s">
        <v>92</v>
      </c>
      <c r="AY202" s="17" t="s">
        <v>129</v>
      </c>
      <c r="BE202" s="232">
        <f>IF(N202="základní",J202,0)</f>
        <v>0</v>
      </c>
      <c r="BF202" s="232">
        <f>IF(N202="snížená",J202,0)</f>
        <v>0</v>
      </c>
      <c r="BG202" s="232">
        <f>IF(N202="zákl. přenesená",J202,0)</f>
        <v>0</v>
      </c>
      <c r="BH202" s="232">
        <f>IF(N202="sníž. přenesená",J202,0)</f>
        <v>0</v>
      </c>
      <c r="BI202" s="232">
        <f>IF(N202="nulová",J202,0)</f>
        <v>0</v>
      </c>
      <c r="BJ202" s="17" t="s">
        <v>8</v>
      </c>
      <c r="BK202" s="232">
        <f>ROUND(I202*H202,0)</f>
        <v>0</v>
      </c>
      <c r="BL202" s="17" t="s">
        <v>151</v>
      </c>
      <c r="BM202" s="231" t="s">
        <v>262</v>
      </c>
    </row>
    <row r="203" spans="1:65" s="2" customFormat="1" ht="24.15" customHeight="1">
      <c r="A203" s="38"/>
      <c r="B203" s="39"/>
      <c r="C203" s="219" t="s">
        <v>9</v>
      </c>
      <c r="D203" s="219" t="s">
        <v>132</v>
      </c>
      <c r="E203" s="220" t="s">
        <v>263</v>
      </c>
      <c r="F203" s="221" t="s">
        <v>264</v>
      </c>
      <c r="G203" s="222" t="s">
        <v>265</v>
      </c>
      <c r="H203" s="223">
        <v>0.396</v>
      </c>
      <c r="I203" s="224"/>
      <c r="J203" s="225">
        <f>ROUND(I203*H203,0)</f>
        <v>0</v>
      </c>
      <c r="K203" s="226"/>
      <c r="L203" s="44"/>
      <c r="M203" s="227" t="s">
        <v>1</v>
      </c>
      <c r="N203" s="228" t="s">
        <v>48</v>
      </c>
      <c r="O203" s="91"/>
      <c r="P203" s="229">
        <f>O203*H203</f>
        <v>0</v>
      </c>
      <c r="Q203" s="229">
        <v>1.05256</v>
      </c>
      <c r="R203" s="229">
        <f>Q203*H203</f>
        <v>0.41681376</v>
      </c>
      <c r="S203" s="229">
        <v>0</v>
      </c>
      <c r="T203" s="230">
        <f>S203*H203</f>
        <v>0</v>
      </c>
      <c r="U203" s="38"/>
      <c r="V203" s="38"/>
      <c r="W203" s="38"/>
      <c r="X203" s="38"/>
      <c r="Y203" s="38"/>
      <c r="Z203" s="38"/>
      <c r="AA203" s="38"/>
      <c r="AB203" s="38"/>
      <c r="AC203" s="38"/>
      <c r="AD203" s="38"/>
      <c r="AE203" s="38"/>
      <c r="AR203" s="231" t="s">
        <v>151</v>
      </c>
      <c r="AT203" s="231" t="s">
        <v>132</v>
      </c>
      <c r="AU203" s="231" t="s">
        <v>92</v>
      </c>
      <c r="AY203" s="17" t="s">
        <v>129</v>
      </c>
      <c r="BE203" s="232">
        <f>IF(N203="základní",J203,0)</f>
        <v>0</v>
      </c>
      <c r="BF203" s="232">
        <f>IF(N203="snížená",J203,0)</f>
        <v>0</v>
      </c>
      <c r="BG203" s="232">
        <f>IF(N203="zákl. přenesená",J203,0)</f>
        <v>0</v>
      </c>
      <c r="BH203" s="232">
        <f>IF(N203="sníž. přenesená",J203,0)</f>
        <v>0</v>
      </c>
      <c r="BI203" s="232">
        <f>IF(N203="nulová",J203,0)</f>
        <v>0</v>
      </c>
      <c r="BJ203" s="17" t="s">
        <v>8</v>
      </c>
      <c r="BK203" s="232">
        <f>ROUND(I203*H203,0)</f>
        <v>0</v>
      </c>
      <c r="BL203" s="17" t="s">
        <v>151</v>
      </c>
      <c r="BM203" s="231" t="s">
        <v>266</v>
      </c>
    </row>
    <row r="204" spans="1:51" s="13" customFormat="1" ht="12">
      <c r="A204" s="13"/>
      <c r="B204" s="238"/>
      <c r="C204" s="239"/>
      <c r="D204" s="240" t="s">
        <v>187</v>
      </c>
      <c r="E204" s="241" t="s">
        <v>1</v>
      </c>
      <c r="F204" s="242" t="s">
        <v>267</v>
      </c>
      <c r="G204" s="239"/>
      <c r="H204" s="243">
        <v>0.396</v>
      </c>
      <c r="I204" s="244"/>
      <c r="J204" s="239"/>
      <c r="K204" s="239"/>
      <c r="L204" s="245"/>
      <c r="M204" s="246"/>
      <c r="N204" s="247"/>
      <c r="O204" s="247"/>
      <c r="P204" s="247"/>
      <c r="Q204" s="247"/>
      <c r="R204" s="247"/>
      <c r="S204" s="247"/>
      <c r="T204" s="248"/>
      <c r="U204" s="13"/>
      <c r="V204" s="13"/>
      <c r="W204" s="13"/>
      <c r="X204" s="13"/>
      <c r="Y204" s="13"/>
      <c r="Z204" s="13"/>
      <c r="AA204" s="13"/>
      <c r="AB204" s="13"/>
      <c r="AC204" s="13"/>
      <c r="AD204" s="13"/>
      <c r="AE204" s="13"/>
      <c r="AT204" s="249" t="s">
        <v>187</v>
      </c>
      <c r="AU204" s="249" t="s">
        <v>92</v>
      </c>
      <c r="AV204" s="13" t="s">
        <v>92</v>
      </c>
      <c r="AW204" s="13" t="s">
        <v>36</v>
      </c>
      <c r="AX204" s="13" t="s">
        <v>8</v>
      </c>
      <c r="AY204" s="249" t="s">
        <v>129</v>
      </c>
    </row>
    <row r="205" spans="1:63" s="12" customFormat="1" ht="22.8" customHeight="1">
      <c r="A205" s="12"/>
      <c r="B205" s="203"/>
      <c r="C205" s="204"/>
      <c r="D205" s="205" t="s">
        <v>82</v>
      </c>
      <c r="E205" s="217" t="s">
        <v>210</v>
      </c>
      <c r="F205" s="217" t="s">
        <v>268</v>
      </c>
      <c r="G205" s="204"/>
      <c r="H205" s="204"/>
      <c r="I205" s="207"/>
      <c r="J205" s="218">
        <f>BK205</f>
        <v>0</v>
      </c>
      <c r="K205" s="204"/>
      <c r="L205" s="209"/>
      <c r="M205" s="210"/>
      <c r="N205" s="211"/>
      <c r="O205" s="211"/>
      <c r="P205" s="212">
        <f>SUM(P206:P316)</f>
        <v>0</v>
      </c>
      <c r="Q205" s="211"/>
      <c r="R205" s="212">
        <f>SUM(R206:R316)</f>
        <v>21.987590790000002</v>
      </c>
      <c r="S205" s="211"/>
      <c r="T205" s="213">
        <f>SUM(T206:T316)</f>
        <v>0</v>
      </c>
      <c r="U205" s="12"/>
      <c r="V205" s="12"/>
      <c r="W205" s="12"/>
      <c r="X205" s="12"/>
      <c r="Y205" s="12"/>
      <c r="Z205" s="12"/>
      <c r="AA205" s="12"/>
      <c r="AB205" s="12"/>
      <c r="AC205" s="12"/>
      <c r="AD205" s="12"/>
      <c r="AE205" s="12"/>
      <c r="AR205" s="214" t="s">
        <v>8</v>
      </c>
      <c r="AT205" s="215" t="s">
        <v>82</v>
      </c>
      <c r="AU205" s="215" t="s">
        <v>8</v>
      </c>
      <c r="AY205" s="214" t="s">
        <v>129</v>
      </c>
      <c r="BK205" s="216">
        <f>SUM(BK206:BK316)</f>
        <v>0</v>
      </c>
    </row>
    <row r="206" spans="1:65" s="2" customFormat="1" ht="24.15" customHeight="1">
      <c r="A206" s="38"/>
      <c r="B206" s="39"/>
      <c r="C206" s="219" t="s">
        <v>269</v>
      </c>
      <c r="D206" s="219" t="s">
        <v>132</v>
      </c>
      <c r="E206" s="220" t="s">
        <v>270</v>
      </c>
      <c r="F206" s="221" t="s">
        <v>271</v>
      </c>
      <c r="G206" s="222" t="s">
        <v>185</v>
      </c>
      <c r="H206" s="223">
        <v>1100.349</v>
      </c>
      <c r="I206" s="224"/>
      <c r="J206" s="225">
        <f>ROUND(I206*H206,0)</f>
        <v>0</v>
      </c>
      <c r="K206" s="226"/>
      <c r="L206" s="44"/>
      <c r="M206" s="227" t="s">
        <v>1</v>
      </c>
      <c r="N206" s="228" t="s">
        <v>48</v>
      </c>
      <c r="O206" s="91"/>
      <c r="P206" s="229">
        <f>O206*H206</f>
        <v>0</v>
      </c>
      <c r="Q206" s="229">
        <v>0.00026</v>
      </c>
      <c r="R206" s="229">
        <f>Q206*H206</f>
        <v>0.28609073999999995</v>
      </c>
      <c r="S206" s="229">
        <v>0</v>
      </c>
      <c r="T206" s="230">
        <f>S206*H206</f>
        <v>0</v>
      </c>
      <c r="U206" s="38"/>
      <c r="V206" s="38"/>
      <c r="W206" s="38"/>
      <c r="X206" s="38"/>
      <c r="Y206" s="38"/>
      <c r="Z206" s="38"/>
      <c r="AA206" s="38"/>
      <c r="AB206" s="38"/>
      <c r="AC206" s="38"/>
      <c r="AD206" s="38"/>
      <c r="AE206" s="38"/>
      <c r="AR206" s="231" t="s">
        <v>151</v>
      </c>
      <c r="AT206" s="231" t="s">
        <v>132</v>
      </c>
      <c r="AU206" s="231" t="s">
        <v>92</v>
      </c>
      <c r="AY206" s="17" t="s">
        <v>129</v>
      </c>
      <c r="BE206" s="232">
        <f>IF(N206="základní",J206,0)</f>
        <v>0</v>
      </c>
      <c r="BF206" s="232">
        <f>IF(N206="snížená",J206,0)</f>
        <v>0</v>
      </c>
      <c r="BG206" s="232">
        <f>IF(N206="zákl. přenesená",J206,0)</f>
        <v>0</v>
      </c>
      <c r="BH206" s="232">
        <f>IF(N206="sníž. přenesená",J206,0)</f>
        <v>0</v>
      </c>
      <c r="BI206" s="232">
        <f>IF(N206="nulová",J206,0)</f>
        <v>0</v>
      </c>
      <c r="BJ206" s="17" t="s">
        <v>8</v>
      </c>
      <c r="BK206" s="232">
        <f>ROUND(I206*H206,0)</f>
        <v>0</v>
      </c>
      <c r="BL206" s="17" t="s">
        <v>151</v>
      </c>
      <c r="BM206" s="231" t="s">
        <v>272</v>
      </c>
    </row>
    <row r="207" spans="1:65" s="2" customFormat="1" ht="37.8" customHeight="1">
      <c r="A207" s="38"/>
      <c r="B207" s="39"/>
      <c r="C207" s="219" t="s">
        <v>273</v>
      </c>
      <c r="D207" s="219" t="s">
        <v>132</v>
      </c>
      <c r="E207" s="220" t="s">
        <v>274</v>
      </c>
      <c r="F207" s="221" t="s">
        <v>275</v>
      </c>
      <c r="G207" s="222" t="s">
        <v>185</v>
      </c>
      <c r="H207" s="223">
        <v>1200.604</v>
      </c>
      <c r="I207" s="224"/>
      <c r="J207" s="225">
        <f>ROUND(I207*H207,0)</f>
        <v>0</v>
      </c>
      <c r="K207" s="226"/>
      <c r="L207" s="44"/>
      <c r="M207" s="227" t="s">
        <v>1</v>
      </c>
      <c r="N207" s="228" t="s">
        <v>48</v>
      </c>
      <c r="O207" s="91"/>
      <c r="P207" s="229">
        <f>O207*H207</f>
        <v>0</v>
      </c>
      <c r="Q207" s="229">
        <v>0.00438</v>
      </c>
      <c r="R207" s="229">
        <f>Q207*H207</f>
        <v>5.258645520000001</v>
      </c>
      <c r="S207" s="229">
        <v>0</v>
      </c>
      <c r="T207" s="230">
        <f>S207*H207</f>
        <v>0</v>
      </c>
      <c r="U207" s="38"/>
      <c r="V207" s="38"/>
      <c r="W207" s="38"/>
      <c r="X207" s="38"/>
      <c r="Y207" s="38"/>
      <c r="Z207" s="38"/>
      <c r="AA207" s="38"/>
      <c r="AB207" s="38"/>
      <c r="AC207" s="38"/>
      <c r="AD207" s="38"/>
      <c r="AE207" s="38"/>
      <c r="AR207" s="231" t="s">
        <v>151</v>
      </c>
      <c r="AT207" s="231" t="s">
        <v>132</v>
      </c>
      <c r="AU207" s="231" t="s">
        <v>92</v>
      </c>
      <c r="AY207" s="17" t="s">
        <v>129</v>
      </c>
      <c r="BE207" s="232">
        <f>IF(N207="základní",J207,0)</f>
        <v>0</v>
      </c>
      <c r="BF207" s="232">
        <f>IF(N207="snížená",J207,0)</f>
        <v>0</v>
      </c>
      <c r="BG207" s="232">
        <f>IF(N207="zákl. přenesená",J207,0)</f>
        <v>0</v>
      </c>
      <c r="BH207" s="232">
        <f>IF(N207="sníž. přenesená",J207,0)</f>
        <v>0</v>
      </c>
      <c r="BI207" s="232">
        <f>IF(N207="nulová",J207,0)</f>
        <v>0</v>
      </c>
      <c r="BJ207" s="17" t="s">
        <v>8</v>
      </c>
      <c r="BK207" s="232">
        <f>ROUND(I207*H207,0)</f>
        <v>0</v>
      </c>
      <c r="BL207" s="17" t="s">
        <v>151</v>
      </c>
      <c r="BM207" s="231" t="s">
        <v>276</v>
      </c>
    </row>
    <row r="208" spans="1:51" s="13" customFormat="1" ht="12">
      <c r="A208" s="13"/>
      <c r="B208" s="238"/>
      <c r="C208" s="239"/>
      <c r="D208" s="240" t="s">
        <v>187</v>
      </c>
      <c r="E208" s="241" t="s">
        <v>1</v>
      </c>
      <c r="F208" s="242" t="s">
        <v>277</v>
      </c>
      <c r="G208" s="239"/>
      <c r="H208" s="243">
        <v>1100.349</v>
      </c>
      <c r="I208" s="244"/>
      <c r="J208" s="239"/>
      <c r="K208" s="239"/>
      <c r="L208" s="245"/>
      <c r="M208" s="246"/>
      <c r="N208" s="247"/>
      <c r="O208" s="247"/>
      <c r="P208" s="247"/>
      <c r="Q208" s="247"/>
      <c r="R208" s="247"/>
      <c r="S208" s="247"/>
      <c r="T208" s="248"/>
      <c r="U208" s="13"/>
      <c r="V208" s="13"/>
      <c r="W208" s="13"/>
      <c r="X208" s="13"/>
      <c r="Y208" s="13"/>
      <c r="Z208" s="13"/>
      <c r="AA208" s="13"/>
      <c r="AB208" s="13"/>
      <c r="AC208" s="13"/>
      <c r="AD208" s="13"/>
      <c r="AE208" s="13"/>
      <c r="AT208" s="249" t="s">
        <v>187</v>
      </c>
      <c r="AU208" s="249" t="s">
        <v>92</v>
      </c>
      <c r="AV208" s="13" t="s">
        <v>92</v>
      </c>
      <c r="AW208" s="13" t="s">
        <v>36</v>
      </c>
      <c r="AX208" s="13" t="s">
        <v>83</v>
      </c>
      <c r="AY208" s="249" t="s">
        <v>129</v>
      </c>
    </row>
    <row r="209" spans="1:51" s="13" customFormat="1" ht="12">
      <c r="A209" s="13"/>
      <c r="B209" s="238"/>
      <c r="C209" s="239"/>
      <c r="D209" s="240" t="s">
        <v>187</v>
      </c>
      <c r="E209" s="241" t="s">
        <v>1</v>
      </c>
      <c r="F209" s="242" t="s">
        <v>278</v>
      </c>
      <c r="G209" s="239"/>
      <c r="H209" s="243">
        <v>7.2</v>
      </c>
      <c r="I209" s="244"/>
      <c r="J209" s="239"/>
      <c r="K209" s="239"/>
      <c r="L209" s="245"/>
      <c r="M209" s="246"/>
      <c r="N209" s="247"/>
      <c r="O209" s="247"/>
      <c r="P209" s="247"/>
      <c r="Q209" s="247"/>
      <c r="R209" s="247"/>
      <c r="S209" s="247"/>
      <c r="T209" s="248"/>
      <c r="U209" s="13"/>
      <c r="V209" s="13"/>
      <c r="W209" s="13"/>
      <c r="X209" s="13"/>
      <c r="Y209" s="13"/>
      <c r="Z209" s="13"/>
      <c r="AA209" s="13"/>
      <c r="AB209" s="13"/>
      <c r="AC209" s="13"/>
      <c r="AD209" s="13"/>
      <c r="AE209" s="13"/>
      <c r="AT209" s="249" t="s">
        <v>187</v>
      </c>
      <c r="AU209" s="249" t="s">
        <v>92</v>
      </c>
      <c r="AV209" s="13" t="s">
        <v>92</v>
      </c>
      <c r="AW209" s="13" t="s">
        <v>36</v>
      </c>
      <c r="AX209" s="13" t="s">
        <v>83</v>
      </c>
      <c r="AY209" s="249" t="s">
        <v>129</v>
      </c>
    </row>
    <row r="210" spans="1:51" s="13" customFormat="1" ht="12">
      <c r="A210" s="13"/>
      <c r="B210" s="238"/>
      <c r="C210" s="239"/>
      <c r="D210" s="240" t="s">
        <v>187</v>
      </c>
      <c r="E210" s="241" t="s">
        <v>1</v>
      </c>
      <c r="F210" s="242" t="s">
        <v>279</v>
      </c>
      <c r="G210" s="239"/>
      <c r="H210" s="243">
        <v>5.555</v>
      </c>
      <c r="I210" s="244"/>
      <c r="J210" s="239"/>
      <c r="K210" s="239"/>
      <c r="L210" s="245"/>
      <c r="M210" s="246"/>
      <c r="N210" s="247"/>
      <c r="O210" s="247"/>
      <c r="P210" s="247"/>
      <c r="Q210" s="247"/>
      <c r="R210" s="247"/>
      <c r="S210" s="247"/>
      <c r="T210" s="248"/>
      <c r="U210" s="13"/>
      <c r="V210" s="13"/>
      <c r="W210" s="13"/>
      <c r="X210" s="13"/>
      <c r="Y210" s="13"/>
      <c r="Z210" s="13"/>
      <c r="AA210" s="13"/>
      <c r="AB210" s="13"/>
      <c r="AC210" s="13"/>
      <c r="AD210" s="13"/>
      <c r="AE210" s="13"/>
      <c r="AT210" s="249" t="s">
        <v>187</v>
      </c>
      <c r="AU210" s="249" t="s">
        <v>92</v>
      </c>
      <c r="AV210" s="13" t="s">
        <v>92</v>
      </c>
      <c r="AW210" s="13" t="s">
        <v>36</v>
      </c>
      <c r="AX210" s="13" t="s">
        <v>83</v>
      </c>
      <c r="AY210" s="249" t="s">
        <v>129</v>
      </c>
    </row>
    <row r="211" spans="1:51" s="13" customFormat="1" ht="12">
      <c r="A211" s="13"/>
      <c r="B211" s="238"/>
      <c r="C211" s="239"/>
      <c r="D211" s="240" t="s">
        <v>187</v>
      </c>
      <c r="E211" s="241" t="s">
        <v>1</v>
      </c>
      <c r="F211" s="242" t="s">
        <v>280</v>
      </c>
      <c r="G211" s="239"/>
      <c r="H211" s="243">
        <v>87.5</v>
      </c>
      <c r="I211" s="244"/>
      <c r="J211" s="239"/>
      <c r="K211" s="239"/>
      <c r="L211" s="245"/>
      <c r="M211" s="246"/>
      <c r="N211" s="247"/>
      <c r="O211" s="247"/>
      <c r="P211" s="247"/>
      <c r="Q211" s="247"/>
      <c r="R211" s="247"/>
      <c r="S211" s="247"/>
      <c r="T211" s="248"/>
      <c r="U211" s="13"/>
      <c r="V211" s="13"/>
      <c r="W211" s="13"/>
      <c r="X211" s="13"/>
      <c r="Y211" s="13"/>
      <c r="Z211" s="13"/>
      <c r="AA211" s="13"/>
      <c r="AB211" s="13"/>
      <c r="AC211" s="13"/>
      <c r="AD211" s="13"/>
      <c r="AE211" s="13"/>
      <c r="AT211" s="249" t="s">
        <v>187</v>
      </c>
      <c r="AU211" s="249" t="s">
        <v>92</v>
      </c>
      <c r="AV211" s="13" t="s">
        <v>92</v>
      </c>
      <c r="AW211" s="13" t="s">
        <v>36</v>
      </c>
      <c r="AX211" s="13" t="s">
        <v>83</v>
      </c>
      <c r="AY211" s="249" t="s">
        <v>129</v>
      </c>
    </row>
    <row r="212" spans="1:51" s="14" customFormat="1" ht="12">
      <c r="A212" s="14"/>
      <c r="B212" s="250"/>
      <c r="C212" s="251"/>
      <c r="D212" s="240" t="s">
        <v>187</v>
      </c>
      <c r="E212" s="252" t="s">
        <v>1</v>
      </c>
      <c r="F212" s="253" t="s">
        <v>191</v>
      </c>
      <c r="G212" s="251"/>
      <c r="H212" s="254">
        <v>1200.604</v>
      </c>
      <c r="I212" s="255"/>
      <c r="J212" s="251"/>
      <c r="K212" s="251"/>
      <c r="L212" s="256"/>
      <c r="M212" s="257"/>
      <c r="N212" s="258"/>
      <c r="O212" s="258"/>
      <c r="P212" s="258"/>
      <c r="Q212" s="258"/>
      <c r="R212" s="258"/>
      <c r="S212" s="258"/>
      <c r="T212" s="259"/>
      <c r="U212" s="14"/>
      <c r="V212" s="14"/>
      <c r="W212" s="14"/>
      <c r="X212" s="14"/>
      <c r="Y212" s="14"/>
      <c r="Z212" s="14"/>
      <c r="AA212" s="14"/>
      <c r="AB212" s="14"/>
      <c r="AC212" s="14"/>
      <c r="AD212" s="14"/>
      <c r="AE212" s="14"/>
      <c r="AT212" s="260" t="s">
        <v>187</v>
      </c>
      <c r="AU212" s="260" t="s">
        <v>92</v>
      </c>
      <c r="AV212" s="14" t="s">
        <v>151</v>
      </c>
      <c r="AW212" s="14" t="s">
        <v>36</v>
      </c>
      <c r="AX212" s="14" t="s">
        <v>8</v>
      </c>
      <c r="AY212" s="260" t="s">
        <v>129</v>
      </c>
    </row>
    <row r="213" spans="1:65" s="2" customFormat="1" ht="24.15" customHeight="1">
      <c r="A213" s="38"/>
      <c r="B213" s="39"/>
      <c r="C213" s="219" t="s">
        <v>281</v>
      </c>
      <c r="D213" s="219" t="s">
        <v>132</v>
      </c>
      <c r="E213" s="220" t="s">
        <v>282</v>
      </c>
      <c r="F213" s="221" t="s">
        <v>283</v>
      </c>
      <c r="G213" s="222" t="s">
        <v>185</v>
      </c>
      <c r="H213" s="223">
        <v>1196.989</v>
      </c>
      <c r="I213" s="224"/>
      <c r="J213" s="225">
        <f>ROUND(I213*H213,0)</f>
        <v>0</v>
      </c>
      <c r="K213" s="226"/>
      <c r="L213" s="44"/>
      <c r="M213" s="227" t="s">
        <v>1</v>
      </c>
      <c r="N213" s="228" t="s">
        <v>48</v>
      </c>
      <c r="O213" s="91"/>
      <c r="P213" s="229">
        <f>O213*H213</f>
        <v>0</v>
      </c>
      <c r="Q213" s="229">
        <v>0.003</v>
      </c>
      <c r="R213" s="229">
        <f>Q213*H213</f>
        <v>3.590967</v>
      </c>
      <c r="S213" s="229">
        <v>0</v>
      </c>
      <c r="T213" s="230">
        <f>S213*H213</f>
        <v>0</v>
      </c>
      <c r="U213" s="38"/>
      <c r="V213" s="38"/>
      <c r="W213" s="38"/>
      <c r="X213" s="38"/>
      <c r="Y213" s="38"/>
      <c r="Z213" s="38"/>
      <c r="AA213" s="38"/>
      <c r="AB213" s="38"/>
      <c r="AC213" s="38"/>
      <c r="AD213" s="38"/>
      <c r="AE213" s="38"/>
      <c r="AR213" s="231" t="s">
        <v>151</v>
      </c>
      <c r="AT213" s="231" t="s">
        <v>132</v>
      </c>
      <c r="AU213" s="231" t="s">
        <v>92</v>
      </c>
      <c r="AY213" s="17" t="s">
        <v>129</v>
      </c>
      <c r="BE213" s="232">
        <f>IF(N213="základní",J213,0)</f>
        <v>0</v>
      </c>
      <c r="BF213" s="232">
        <f>IF(N213="snížená",J213,0)</f>
        <v>0</v>
      </c>
      <c r="BG213" s="232">
        <f>IF(N213="zákl. přenesená",J213,0)</f>
        <v>0</v>
      </c>
      <c r="BH213" s="232">
        <f>IF(N213="sníž. přenesená",J213,0)</f>
        <v>0</v>
      </c>
      <c r="BI213" s="232">
        <f>IF(N213="nulová",J213,0)</f>
        <v>0</v>
      </c>
      <c r="BJ213" s="17" t="s">
        <v>8</v>
      </c>
      <c r="BK213" s="232">
        <f>ROUND(I213*H213,0)</f>
        <v>0</v>
      </c>
      <c r="BL213" s="17" t="s">
        <v>151</v>
      </c>
      <c r="BM213" s="231" t="s">
        <v>284</v>
      </c>
    </row>
    <row r="214" spans="1:51" s="13" customFormat="1" ht="12">
      <c r="A214" s="13"/>
      <c r="B214" s="238"/>
      <c r="C214" s="239"/>
      <c r="D214" s="240" t="s">
        <v>187</v>
      </c>
      <c r="E214" s="241" t="s">
        <v>1</v>
      </c>
      <c r="F214" s="242" t="s">
        <v>285</v>
      </c>
      <c r="G214" s="239"/>
      <c r="H214" s="243">
        <v>51.539</v>
      </c>
      <c r="I214" s="244"/>
      <c r="J214" s="239"/>
      <c r="K214" s="239"/>
      <c r="L214" s="245"/>
      <c r="M214" s="246"/>
      <c r="N214" s="247"/>
      <c r="O214" s="247"/>
      <c r="P214" s="247"/>
      <c r="Q214" s="247"/>
      <c r="R214" s="247"/>
      <c r="S214" s="247"/>
      <c r="T214" s="248"/>
      <c r="U214" s="13"/>
      <c r="V214" s="13"/>
      <c r="W214" s="13"/>
      <c r="X214" s="13"/>
      <c r="Y214" s="13"/>
      <c r="Z214" s="13"/>
      <c r="AA214" s="13"/>
      <c r="AB214" s="13"/>
      <c r="AC214" s="13"/>
      <c r="AD214" s="13"/>
      <c r="AE214" s="13"/>
      <c r="AT214" s="249" t="s">
        <v>187</v>
      </c>
      <c r="AU214" s="249" t="s">
        <v>92</v>
      </c>
      <c r="AV214" s="13" t="s">
        <v>92</v>
      </c>
      <c r="AW214" s="13" t="s">
        <v>36</v>
      </c>
      <c r="AX214" s="13" t="s">
        <v>83</v>
      </c>
      <c r="AY214" s="249" t="s">
        <v>129</v>
      </c>
    </row>
    <row r="215" spans="1:51" s="13" customFormat="1" ht="12">
      <c r="A215" s="13"/>
      <c r="B215" s="238"/>
      <c r="C215" s="239"/>
      <c r="D215" s="240" t="s">
        <v>187</v>
      </c>
      <c r="E215" s="241" t="s">
        <v>1</v>
      </c>
      <c r="F215" s="242" t="s">
        <v>286</v>
      </c>
      <c r="G215" s="239"/>
      <c r="H215" s="243">
        <v>36.329</v>
      </c>
      <c r="I215" s="244"/>
      <c r="J215" s="239"/>
      <c r="K215" s="239"/>
      <c r="L215" s="245"/>
      <c r="M215" s="246"/>
      <c r="N215" s="247"/>
      <c r="O215" s="247"/>
      <c r="P215" s="247"/>
      <c r="Q215" s="247"/>
      <c r="R215" s="247"/>
      <c r="S215" s="247"/>
      <c r="T215" s="248"/>
      <c r="U215" s="13"/>
      <c r="V215" s="13"/>
      <c r="W215" s="13"/>
      <c r="X215" s="13"/>
      <c r="Y215" s="13"/>
      <c r="Z215" s="13"/>
      <c r="AA215" s="13"/>
      <c r="AB215" s="13"/>
      <c r="AC215" s="13"/>
      <c r="AD215" s="13"/>
      <c r="AE215" s="13"/>
      <c r="AT215" s="249" t="s">
        <v>187</v>
      </c>
      <c r="AU215" s="249" t="s">
        <v>92</v>
      </c>
      <c r="AV215" s="13" t="s">
        <v>92</v>
      </c>
      <c r="AW215" s="13" t="s">
        <v>36</v>
      </c>
      <c r="AX215" s="13" t="s">
        <v>83</v>
      </c>
      <c r="AY215" s="249" t="s">
        <v>129</v>
      </c>
    </row>
    <row r="216" spans="1:51" s="13" customFormat="1" ht="12">
      <c r="A216" s="13"/>
      <c r="B216" s="238"/>
      <c r="C216" s="239"/>
      <c r="D216" s="240" t="s">
        <v>187</v>
      </c>
      <c r="E216" s="241" t="s">
        <v>1</v>
      </c>
      <c r="F216" s="242" t="s">
        <v>287</v>
      </c>
      <c r="G216" s="239"/>
      <c r="H216" s="243">
        <v>30.736</v>
      </c>
      <c r="I216" s="244"/>
      <c r="J216" s="239"/>
      <c r="K216" s="239"/>
      <c r="L216" s="245"/>
      <c r="M216" s="246"/>
      <c r="N216" s="247"/>
      <c r="O216" s="247"/>
      <c r="P216" s="247"/>
      <c r="Q216" s="247"/>
      <c r="R216" s="247"/>
      <c r="S216" s="247"/>
      <c r="T216" s="248"/>
      <c r="U216" s="13"/>
      <c r="V216" s="13"/>
      <c r="W216" s="13"/>
      <c r="X216" s="13"/>
      <c r="Y216" s="13"/>
      <c r="Z216" s="13"/>
      <c r="AA216" s="13"/>
      <c r="AB216" s="13"/>
      <c r="AC216" s="13"/>
      <c r="AD216" s="13"/>
      <c r="AE216" s="13"/>
      <c r="AT216" s="249" t="s">
        <v>187</v>
      </c>
      <c r="AU216" s="249" t="s">
        <v>92</v>
      </c>
      <c r="AV216" s="13" t="s">
        <v>92</v>
      </c>
      <c r="AW216" s="13" t="s">
        <v>36</v>
      </c>
      <c r="AX216" s="13" t="s">
        <v>83</v>
      </c>
      <c r="AY216" s="249" t="s">
        <v>129</v>
      </c>
    </row>
    <row r="217" spans="1:51" s="15" customFormat="1" ht="12">
      <c r="A217" s="15"/>
      <c r="B217" s="261"/>
      <c r="C217" s="262"/>
      <c r="D217" s="240" t="s">
        <v>187</v>
      </c>
      <c r="E217" s="263" t="s">
        <v>1</v>
      </c>
      <c r="F217" s="264" t="s">
        <v>288</v>
      </c>
      <c r="G217" s="262"/>
      <c r="H217" s="265">
        <v>118.604</v>
      </c>
      <c r="I217" s="266"/>
      <c r="J217" s="262"/>
      <c r="K217" s="262"/>
      <c r="L217" s="267"/>
      <c r="M217" s="268"/>
      <c r="N217" s="269"/>
      <c r="O217" s="269"/>
      <c r="P217" s="269"/>
      <c r="Q217" s="269"/>
      <c r="R217" s="269"/>
      <c r="S217" s="269"/>
      <c r="T217" s="270"/>
      <c r="U217" s="15"/>
      <c r="V217" s="15"/>
      <c r="W217" s="15"/>
      <c r="X217" s="15"/>
      <c r="Y217" s="15"/>
      <c r="Z217" s="15"/>
      <c r="AA217" s="15"/>
      <c r="AB217" s="15"/>
      <c r="AC217" s="15"/>
      <c r="AD217" s="15"/>
      <c r="AE217" s="15"/>
      <c r="AT217" s="271" t="s">
        <v>187</v>
      </c>
      <c r="AU217" s="271" t="s">
        <v>92</v>
      </c>
      <c r="AV217" s="15" t="s">
        <v>145</v>
      </c>
      <c r="AW217" s="15" t="s">
        <v>36</v>
      </c>
      <c r="AX217" s="15" t="s">
        <v>83</v>
      </c>
      <c r="AY217" s="271" t="s">
        <v>129</v>
      </c>
    </row>
    <row r="218" spans="1:51" s="13" customFormat="1" ht="12">
      <c r="A218" s="13"/>
      <c r="B218" s="238"/>
      <c r="C218" s="239"/>
      <c r="D218" s="240" t="s">
        <v>187</v>
      </c>
      <c r="E218" s="241" t="s">
        <v>1</v>
      </c>
      <c r="F218" s="242" t="s">
        <v>289</v>
      </c>
      <c r="G218" s="239"/>
      <c r="H218" s="243">
        <v>161.374</v>
      </c>
      <c r="I218" s="244"/>
      <c r="J218" s="239"/>
      <c r="K218" s="239"/>
      <c r="L218" s="245"/>
      <c r="M218" s="246"/>
      <c r="N218" s="247"/>
      <c r="O218" s="247"/>
      <c r="P218" s="247"/>
      <c r="Q218" s="247"/>
      <c r="R218" s="247"/>
      <c r="S218" s="247"/>
      <c r="T218" s="248"/>
      <c r="U218" s="13"/>
      <c r="V218" s="13"/>
      <c r="W218" s="13"/>
      <c r="X218" s="13"/>
      <c r="Y218" s="13"/>
      <c r="Z218" s="13"/>
      <c r="AA218" s="13"/>
      <c r="AB218" s="13"/>
      <c r="AC218" s="13"/>
      <c r="AD218" s="13"/>
      <c r="AE218" s="13"/>
      <c r="AT218" s="249" t="s">
        <v>187</v>
      </c>
      <c r="AU218" s="249" t="s">
        <v>92</v>
      </c>
      <c r="AV218" s="13" t="s">
        <v>92</v>
      </c>
      <c r="AW218" s="13" t="s">
        <v>36</v>
      </c>
      <c r="AX218" s="13" t="s">
        <v>83</v>
      </c>
      <c r="AY218" s="249" t="s">
        <v>129</v>
      </c>
    </row>
    <row r="219" spans="1:51" s="13" customFormat="1" ht="12">
      <c r="A219" s="13"/>
      <c r="B219" s="238"/>
      <c r="C219" s="239"/>
      <c r="D219" s="240" t="s">
        <v>187</v>
      </c>
      <c r="E219" s="241" t="s">
        <v>1</v>
      </c>
      <c r="F219" s="242" t="s">
        <v>290</v>
      </c>
      <c r="G219" s="239"/>
      <c r="H219" s="243">
        <v>18.24</v>
      </c>
      <c r="I219" s="244"/>
      <c r="J219" s="239"/>
      <c r="K219" s="239"/>
      <c r="L219" s="245"/>
      <c r="M219" s="246"/>
      <c r="N219" s="247"/>
      <c r="O219" s="247"/>
      <c r="P219" s="247"/>
      <c r="Q219" s="247"/>
      <c r="R219" s="247"/>
      <c r="S219" s="247"/>
      <c r="T219" s="248"/>
      <c r="U219" s="13"/>
      <c r="V219" s="13"/>
      <c r="W219" s="13"/>
      <c r="X219" s="13"/>
      <c r="Y219" s="13"/>
      <c r="Z219" s="13"/>
      <c r="AA219" s="13"/>
      <c r="AB219" s="13"/>
      <c r="AC219" s="13"/>
      <c r="AD219" s="13"/>
      <c r="AE219" s="13"/>
      <c r="AT219" s="249" t="s">
        <v>187</v>
      </c>
      <c r="AU219" s="249" t="s">
        <v>92</v>
      </c>
      <c r="AV219" s="13" t="s">
        <v>92</v>
      </c>
      <c r="AW219" s="13" t="s">
        <v>36</v>
      </c>
      <c r="AX219" s="13" t="s">
        <v>83</v>
      </c>
      <c r="AY219" s="249" t="s">
        <v>129</v>
      </c>
    </row>
    <row r="220" spans="1:51" s="15" customFormat="1" ht="12">
      <c r="A220" s="15"/>
      <c r="B220" s="261"/>
      <c r="C220" s="262"/>
      <c r="D220" s="240" t="s">
        <v>187</v>
      </c>
      <c r="E220" s="263" t="s">
        <v>1</v>
      </c>
      <c r="F220" s="264" t="s">
        <v>291</v>
      </c>
      <c r="G220" s="262"/>
      <c r="H220" s="265">
        <v>179.614</v>
      </c>
      <c r="I220" s="266"/>
      <c r="J220" s="262"/>
      <c r="K220" s="262"/>
      <c r="L220" s="267"/>
      <c r="M220" s="268"/>
      <c r="N220" s="269"/>
      <c r="O220" s="269"/>
      <c r="P220" s="269"/>
      <c r="Q220" s="269"/>
      <c r="R220" s="269"/>
      <c r="S220" s="269"/>
      <c r="T220" s="270"/>
      <c r="U220" s="15"/>
      <c r="V220" s="15"/>
      <c r="W220" s="15"/>
      <c r="X220" s="15"/>
      <c r="Y220" s="15"/>
      <c r="Z220" s="15"/>
      <c r="AA220" s="15"/>
      <c r="AB220" s="15"/>
      <c r="AC220" s="15"/>
      <c r="AD220" s="15"/>
      <c r="AE220" s="15"/>
      <c r="AT220" s="271" t="s">
        <v>187</v>
      </c>
      <c r="AU220" s="271" t="s">
        <v>92</v>
      </c>
      <c r="AV220" s="15" t="s">
        <v>145</v>
      </c>
      <c r="AW220" s="15" t="s">
        <v>36</v>
      </c>
      <c r="AX220" s="15" t="s">
        <v>83</v>
      </c>
      <c r="AY220" s="271" t="s">
        <v>129</v>
      </c>
    </row>
    <row r="221" spans="1:51" s="13" customFormat="1" ht="12">
      <c r="A221" s="13"/>
      <c r="B221" s="238"/>
      <c r="C221" s="239"/>
      <c r="D221" s="240" t="s">
        <v>187</v>
      </c>
      <c r="E221" s="241" t="s">
        <v>1</v>
      </c>
      <c r="F221" s="242" t="s">
        <v>292</v>
      </c>
      <c r="G221" s="239"/>
      <c r="H221" s="243">
        <v>467.109</v>
      </c>
      <c r="I221" s="244"/>
      <c r="J221" s="239"/>
      <c r="K221" s="239"/>
      <c r="L221" s="245"/>
      <c r="M221" s="246"/>
      <c r="N221" s="247"/>
      <c r="O221" s="247"/>
      <c r="P221" s="247"/>
      <c r="Q221" s="247"/>
      <c r="R221" s="247"/>
      <c r="S221" s="247"/>
      <c r="T221" s="248"/>
      <c r="U221" s="13"/>
      <c r="V221" s="13"/>
      <c r="W221" s="13"/>
      <c r="X221" s="13"/>
      <c r="Y221" s="13"/>
      <c r="Z221" s="13"/>
      <c r="AA221" s="13"/>
      <c r="AB221" s="13"/>
      <c r="AC221" s="13"/>
      <c r="AD221" s="13"/>
      <c r="AE221" s="13"/>
      <c r="AT221" s="249" t="s">
        <v>187</v>
      </c>
      <c r="AU221" s="249" t="s">
        <v>92</v>
      </c>
      <c r="AV221" s="13" t="s">
        <v>92</v>
      </c>
      <c r="AW221" s="13" t="s">
        <v>36</v>
      </c>
      <c r="AX221" s="13" t="s">
        <v>83</v>
      </c>
      <c r="AY221" s="249" t="s">
        <v>129</v>
      </c>
    </row>
    <row r="222" spans="1:51" s="13" customFormat="1" ht="12">
      <c r="A222" s="13"/>
      <c r="B222" s="238"/>
      <c r="C222" s="239"/>
      <c r="D222" s="240" t="s">
        <v>187</v>
      </c>
      <c r="E222" s="241" t="s">
        <v>1</v>
      </c>
      <c r="F222" s="242" t="s">
        <v>293</v>
      </c>
      <c r="G222" s="239"/>
      <c r="H222" s="243">
        <v>300.39</v>
      </c>
      <c r="I222" s="244"/>
      <c r="J222" s="239"/>
      <c r="K222" s="239"/>
      <c r="L222" s="245"/>
      <c r="M222" s="246"/>
      <c r="N222" s="247"/>
      <c r="O222" s="247"/>
      <c r="P222" s="247"/>
      <c r="Q222" s="247"/>
      <c r="R222" s="247"/>
      <c r="S222" s="247"/>
      <c r="T222" s="248"/>
      <c r="U222" s="13"/>
      <c r="V222" s="13"/>
      <c r="W222" s="13"/>
      <c r="X222" s="13"/>
      <c r="Y222" s="13"/>
      <c r="Z222" s="13"/>
      <c r="AA222" s="13"/>
      <c r="AB222" s="13"/>
      <c r="AC222" s="13"/>
      <c r="AD222" s="13"/>
      <c r="AE222" s="13"/>
      <c r="AT222" s="249" t="s">
        <v>187</v>
      </c>
      <c r="AU222" s="249" t="s">
        <v>92</v>
      </c>
      <c r="AV222" s="13" t="s">
        <v>92</v>
      </c>
      <c r="AW222" s="13" t="s">
        <v>36</v>
      </c>
      <c r="AX222" s="13" t="s">
        <v>83</v>
      </c>
      <c r="AY222" s="249" t="s">
        <v>129</v>
      </c>
    </row>
    <row r="223" spans="1:51" s="15" customFormat="1" ht="12">
      <c r="A223" s="15"/>
      <c r="B223" s="261"/>
      <c r="C223" s="262"/>
      <c r="D223" s="240" t="s">
        <v>187</v>
      </c>
      <c r="E223" s="263" t="s">
        <v>1</v>
      </c>
      <c r="F223" s="264" t="s">
        <v>294</v>
      </c>
      <c r="G223" s="262"/>
      <c r="H223" s="265">
        <v>767.499</v>
      </c>
      <c r="I223" s="266"/>
      <c r="J223" s="262"/>
      <c r="K223" s="262"/>
      <c r="L223" s="267"/>
      <c r="M223" s="268"/>
      <c r="N223" s="269"/>
      <c r="O223" s="269"/>
      <c r="P223" s="269"/>
      <c r="Q223" s="269"/>
      <c r="R223" s="269"/>
      <c r="S223" s="269"/>
      <c r="T223" s="270"/>
      <c r="U223" s="15"/>
      <c r="V223" s="15"/>
      <c r="W223" s="15"/>
      <c r="X223" s="15"/>
      <c r="Y223" s="15"/>
      <c r="Z223" s="15"/>
      <c r="AA223" s="15"/>
      <c r="AB223" s="15"/>
      <c r="AC223" s="15"/>
      <c r="AD223" s="15"/>
      <c r="AE223" s="15"/>
      <c r="AT223" s="271" t="s">
        <v>187</v>
      </c>
      <c r="AU223" s="271" t="s">
        <v>92</v>
      </c>
      <c r="AV223" s="15" t="s">
        <v>145</v>
      </c>
      <c r="AW223" s="15" t="s">
        <v>36</v>
      </c>
      <c r="AX223" s="15" t="s">
        <v>83</v>
      </c>
      <c r="AY223" s="271" t="s">
        <v>129</v>
      </c>
    </row>
    <row r="224" spans="1:51" s="13" customFormat="1" ht="12">
      <c r="A224" s="13"/>
      <c r="B224" s="238"/>
      <c r="C224" s="239"/>
      <c r="D224" s="240" t="s">
        <v>187</v>
      </c>
      <c r="E224" s="241" t="s">
        <v>1</v>
      </c>
      <c r="F224" s="242" t="s">
        <v>295</v>
      </c>
      <c r="G224" s="239"/>
      <c r="H224" s="243">
        <v>91.592</v>
      </c>
      <c r="I224" s="244"/>
      <c r="J224" s="239"/>
      <c r="K224" s="239"/>
      <c r="L224" s="245"/>
      <c r="M224" s="246"/>
      <c r="N224" s="247"/>
      <c r="O224" s="247"/>
      <c r="P224" s="247"/>
      <c r="Q224" s="247"/>
      <c r="R224" s="247"/>
      <c r="S224" s="247"/>
      <c r="T224" s="248"/>
      <c r="U224" s="13"/>
      <c r="V224" s="13"/>
      <c r="W224" s="13"/>
      <c r="X224" s="13"/>
      <c r="Y224" s="13"/>
      <c r="Z224" s="13"/>
      <c r="AA224" s="13"/>
      <c r="AB224" s="13"/>
      <c r="AC224" s="13"/>
      <c r="AD224" s="13"/>
      <c r="AE224" s="13"/>
      <c r="AT224" s="249" t="s">
        <v>187</v>
      </c>
      <c r="AU224" s="249" t="s">
        <v>92</v>
      </c>
      <c r="AV224" s="13" t="s">
        <v>92</v>
      </c>
      <c r="AW224" s="13" t="s">
        <v>36</v>
      </c>
      <c r="AX224" s="13" t="s">
        <v>83</v>
      </c>
      <c r="AY224" s="249" t="s">
        <v>129</v>
      </c>
    </row>
    <row r="225" spans="1:51" s="15" customFormat="1" ht="12">
      <c r="A225" s="15"/>
      <c r="B225" s="261"/>
      <c r="C225" s="262"/>
      <c r="D225" s="240" t="s">
        <v>187</v>
      </c>
      <c r="E225" s="263" t="s">
        <v>1</v>
      </c>
      <c r="F225" s="264" t="s">
        <v>296</v>
      </c>
      <c r="G225" s="262"/>
      <c r="H225" s="265">
        <v>91.592</v>
      </c>
      <c r="I225" s="266"/>
      <c r="J225" s="262"/>
      <c r="K225" s="262"/>
      <c r="L225" s="267"/>
      <c r="M225" s="268"/>
      <c r="N225" s="269"/>
      <c r="O225" s="269"/>
      <c r="P225" s="269"/>
      <c r="Q225" s="269"/>
      <c r="R225" s="269"/>
      <c r="S225" s="269"/>
      <c r="T225" s="270"/>
      <c r="U225" s="15"/>
      <c r="V225" s="15"/>
      <c r="W225" s="15"/>
      <c r="X225" s="15"/>
      <c r="Y225" s="15"/>
      <c r="Z225" s="15"/>
      <c r="AA225" s="15"/>
      <c r="AB225" s="15"/>
      <c r="AC225" s="15"/>
      <c r="AD225" s="15"/>
      <c r="AE225" s="15"/>
      <c r="AT225" s="271" t="s">
        <v>187</v>
      </c>
      <c r="AU225" s="271" t="s">
        <v>92</v>
      </c>
      <c r="AV225" s="15" t="s">
        <v>145</v>
      </c>
      <c r="AW225" s="15" t="s">
        <v>36</v>
      </c>
      <c r="AX225" s="15" t="s">
        <v>83</v>
      </c>
      <c r="AY225" s="271" t="s">
        <v>129</v>
      </c>
    </row>
    <row r="226" spans="1:51" s="13" customFormat="1" ht="12">
      <c r="A226" s="13"/>
      <c r="B226" s="238"/>
      <c r="C226" s="239"/>
      <c r="D226" s="240" t="s">
        <v>187</v>
      </c>
      <c r="E226" s="241" t="s">
        <v>1</v>
      </c>
      <c r="F226" s="242" t="s">
        <v>297</v>
      </c>
      <c r="G226" s="239"/>
      <c r="H226" s="243">
        <v>66.4</v>
      </c>
      <c r="I226" s="244"/>
      <c r="J226" s="239"/>
      <c r="K226" s="239"/>
      <c r="L226" s="245"/>
      <c r="M226" s="246"/>
      <c r="N226" s="247"/>
      <c r="O226" s="247"/>
      <c r="P226" s="247"/>
      <c r="Q226" s="247"/>
      <c r="R226" s="247"/>
      <c r="S226" s="247"/>
      <c r="T226" s="248"/>
      <c r="U226" s="13"/>
      <c r="V226" s="13"/>
      <c r="W226" s="13"/>
      <c r="X226" s="13"/>
      <c r="Y226" s="13"/>
      <c r="Z226" s="13"/>
      <c r="AA226" s="13"/>
      <c r="AB226" s="13"/>
      <c r="AC226" s="13"/>
      <c r="AD226" s="13"/>
      <c r="AE226" s="13"/>
      <c r="AT226" s="249" t="s">
        <v>187</v>
      </c>
      <c r="AU226" s="249" t="s">
        <v>92</v>
      </c>
      <c r="AV226" s="13" t="s">
        <v>92</v>
      </c>
      <c r="AW226" s="13" t="s">
        <v>36</v>
      </c>
      <c r="AX226" s="13" t="s">
        <v>83</v>
      </c>
      <c r="AY226" s="249" t="s">
        <v>129</v>
      </c>
    </row>
    <row r="227" spans="1:51" s="15" customFormat="1" ht="12">
      <c r="A227" s="15"/>
      <c r="B227" s="261"/>
      <c r="C227" s="262"/>
      <c r="D227" s="240" t="s">
        <v>187</v>
      </c>
      <c r="E227" s="263" t="s">
        <v>1</v>
      </c>
      <c r="F227" s="264" t="s">
        <v>298</v>
      </c>
      <c r="G227" s="262"/>
      <c r="H227" s="265">
        <v>66.4</v>
      </c>
      <c r="I227" s="266"/>
      <c r="J227" s="262"/>
      <c r="K227" s="262"/>
      <c r="L227" s="267"/>
      <c r="M227" s="268"/>
      <c r="N227" s="269"/>
      <c r="O227" s="269"/>
      <c r="P227" s="269"/>
      <c r="Q227" s="269"/>
      <c r="R227" s="269"/>
      <c r="S227" s="269"/>
      <c r="T227" s="270"/>
      <c r="U227" s="15"/>
      <c r="V227" s="15"/>
      <c r="W227" s="15"/>
      <c r="X227" s="15"/>
      <c r="Y227" s="15"/>
      <c r="Z227" s="15"/>
      <c r="AA227" s="15"/>
      <c r="AB227" s="15"/>
      <c r="AC227" s="15"/>
      <c r="AD227" s="15"/>
      <c r="AE227" s="15"/>
      <c r="AT227" s="271" t="s">
        <v>187</v>
      </c>
      <c r="AU227" s="271" t="s">
        <v>92</v>
      </c>
      <c r="AV227" s="15" t="s">
        <v>145</v>
      </c>
      <c r="AW227" s="15" t="s">
        <v>36</v>
      </c>
      <c r="AX227" s="15" t="s">
        <v>83</v>
      </c>
      <c r="AY227" s="271" t="s">
        <v>129</v>
      </c>
    </row>
    <row r="228" spans="1:51" s="13" customFormat="1" ht="12">
      <c r="A228" s="13"/>
      <c r="B228" s="238"/>
      <c r="C228" s="239"/>
      <c r="D228" s="240" t="s">
        <v>187</v>
      </c>
      <c r="E228" s="241" t="s">
        <v>1</v>
      </c>
      <c r="F228" s="242" t="s">
        <v>299</v>
      </c>
      <c r="G228" s="239"/>
      <c r="H228" s="243">
        <v>-16.8</v>
      </c>
      <c r="I228" s="244"/>
      <c r="J228" s="239"/>
      <c r="K228" s="239"/>
      <c r="L228" s="245"/>
      <c r="M228" s="246"/>
      <c r="N228" s="247"/>
      <c r="O228" s="247"/>
      <c r="P228" s="247"/>
      <c r="Q228" s="247"/>
      <c r="R228" s="247"/>
      <c r="S228" s="247"/>
      <c r="T228" s="248"/>
      <c r="U228" s="13"/>
      <c r="V228" s="13"/>
      <c r="W228" s="13"/>
      <c r="X228" s="13"/>
      <c r="Y228" s="13"/>
      <c r="Z228" s="13"/>
      <c r="AA228" s="13"/>
      <c r="AB228" s="13"/>
      <c r="AC228" s="13"/>
      <c r="AD228" s="13"/>
      <c r="AE228" s="13"/>
      <c r="AT228" s="249" t="s">
        <v>187</v>
      </c>
      <c r="AU228" s="249" t="s">
        <v>92</v>
      </c>
      <c r="AV228" s="13" t="s">
        <v>92</v>
      </c>
      <c r="AW228" s="13" t="s">
        <v>36</v>
      </c>
      <c r="AX228" s="13" t="s">
        <v>83</v>
      </c>
      <c r="AY228" s="249" t="s">
        <v>129</v>
      </c>
    </row>
    <row r="229" spans="1:51" s="13" customFormat="1" ht="12">
      <c r="A229" s="13"/>
      <c r="B229" s="238"/>
      <c r="C229" s="239"/>
      <c r="D229" s="240" t="s">
        <v>187</v>
      </c>
      <c r="E229" s="241" t="s">
        <v>1</v>
      </c>
      <c r="F229" s="242" t="s">
        <v>300</v>
      </c>
      <c r="G229" s="239"/>
      <c r="H229" s="243">
        <v>-96</v>
      </c>
      <c r="I229" s="244"/>
      <c r="J229" s="239"/>
      <c r="K229" s="239"/>
      <c r="L229" s="245"/>
      <c r="M229" s="246"/>
      <c r="N229" s="247"/>
      <c r="O229" s="247"/>
      <c r="P229" s="247"/>
      <c r="Q229" s="247"/>
      <c r="R229" s="247"/>
      <c r="S229" s="247"/>
      <c r="T229" s="248"/>
      <c r="U229" s="13"/>
      <c r="V229" s="13"/>
      <c r="W229" s="13"/>
      <c r="X229" s="13"/>
      <c r="Y229" s="13"/>
      <c r="Z229" s="13"/>
      <c r="AA229" s="13"/>
      <c r="AB229" s="13"/>
      <c r="AC229" s="13"/>
      <c r="AD229" s="13"/>
      <c r="AE229" s="13"/>
      <c r="AT229" s="249" t="s">
        <v>187</v>
      </c>
      <c r="AU229" s="249" t="s">
        <v>92</v>
      </c>
      <c r="AV229" s="13" t="s">
        <v>92</v>
      </c>
      <c r="AW229" s="13" t="s">
        <v>36</v>
      </c>
      <c r="AX229" s="13" t="s">
        <v>83</v>
      </c>
      <c r="AY229" s="249" t="s">
        <v>129</v>
      </c>
    </row>
    <row r="230" spans="1:51" s="15" customFormat="1" ht="12">
      <c r="A230" s="15"/>
      <c r="B230" s="261"/>
      <c r="C230" s="262"/>
      <c r="D230" s="240" t="s">
        <v>187</v>
      </c>
      <c r="E230" s="263" t="s">
        <v>1</v>
      </c>
      <c r="F230" s="264" t="s">
        <v>301</v>
      </c>
      <c r="G230" s="262"/>
      <c r="H230" s="265">
        <v>-112.8</v>
      </c>
      <c r="I230" s="266"/>
      <c r="J230" s="262"/>
      <c r="K230" s="262"/>
      <c r="L230" s="267"/>
      <c r="M230" s="268"/>
      <c r="N230" s="269"/>
      <c r="O230" s="269"/>
      <c r="P230" s="269"/>
      <c r="Q230" s="269"/>
      <c r="R230" s="269"/>
      <c r="S230" s="269"/>
      <c r="T230" s="270"/>
      <c r="U230" s="15"/>
      <c r="V230" s="15"/>
      <c r="W230" s="15"/>
      <c r="X230" s="15"/>
      <c r="Y230" s="15"/>
      <c r="Z230" s="15"/>
      <c r="AA230" s="15"/>
      <c r="AB230" s="15"/>
      <c r="AC230" s="15"/>
      <c r="AD230" s="15"/>
      <c r="AE230" s="15"/>
      <c r="AT230" s="271" t="s">
        <v>187</v>
      </c>
      <c r="AU230" s="271" t="s">
        <v>92</v>
      </c>
      <c r="AV230" s="15" t="s">
        <v>145</v>
      </c>
      <c r="AW230" s="15" t="s">
        <v>36</v>
      </c>
      <c r="AX230" s="15" t="s">
        <v>83</v>
      </c>
      <c r="AY230" s="271" t="s">
        <v>129</v>
      </c>
    </row>
    <row r="231" spans="1:51" s="13" customFormat="1" ht="12">
      <c r="A231" s="13"/>
      <c r="B231" s="238"/>
      <c r="C231" s="239"/>
      <c r="D231" s="240" t="s">
        <v>187</v>
      </c>
      <c r="E231" s="241" t="s">
        <v>1</v>
      </c>
      <c r="F231" s="242" t="s">
        <v>302</v>
      </c>
      <c r="G231" s="239"/>
      <c r="H231" s="243">
        <v>-24.8</v>
      </c>
      <c r="I231" s="244"/>
      <c r="J231" s="239"/>
      <c r="K231" s="239"/>
      <c r="L231" s="245"/>
      <c r="M231" s="246"/>
      <c r="N231" s="247"/>
      <c r="O231" s="247"/>
      <c r="P231" s="247"/>
      <c r="Q231" s="247"/>
      <c r="R231" s="247"/>
      <c r="S231" s="247"/>
      <c r="T231" s="248"/>
      <c r="U231" s="13"/>
      <c r="V231" s="13"/>
      <c r="W231" s="13"/>
      <c r="X231" s="13"/>
      <c r="Y231" s="13"/>
      <c r="Z231" s="13"/>
      <c r="AA231" s="13"/>
      <c r="AB231" s="13"/>
      <c r="AC231" s="13"/>
      <c r="AD231" s="13"/>
      <c r="AE231" s="13"/>
      <c r="AT231" s="249" t="s">
        <v>187</v>
      </c>
      <c r="AU231" s="249" t="s">
        <v>92</v>
      </c>
      <c r="AV231" s="13" t="s">
        <v>92</v>
      </c>
      <c r="AW231" s="13" t="s">
        <v>36</v>
      </c>
      <c r="AX231" s="13" t="s">
        <v>83</v>
      </c>
      <c r="AY231" s="249" t="s">
        <v>129</v>
      </c>
    </row>
    <row r="232" spans="1:51" s="15" customFormat="1" ht="12">
      <c r="A232" s="15"/>
      <c r="B232" s="261"/>
      <c r="C232" s="262"/>
      <c r="D232" s="240" t="s">
        <v>187</v>
      </c>
      <c r="E232" s="263" t="s">
        <v>1</v>
      </c>
      <c r="F232" s="264" t="s">
        <v>303</v>
      </c>
      <c r="G232" s="262"/>
      <c r="H232" s="265">
        <v>-24.8</v>
      </c>
      <c r="I232" s="266"/>
      <c r="J232" s="262"/>
      <c r="K232" s="262"/>
      <c r="L232" s="267"/>
      <c r="M232" s="268"/>
      <c r="N232" s="269"/>
      <c r="O232" s="269"/>
      <c r="P232" s="269"/>
      <c r="Q232" s="269"/>
      <c r="R232" s="269"/>
      <c r="S232" s="269"/>
      <c r="T232" s="270"/>
      <c r="U232" s="15"/>
      <c r="V232" s="15"/>
      <c r="W232" s="15"/>
      <c r="X232" s="15"/>
      <c r="Y232" s="15"/>
      <c r="Z232" s="15"/>
      <c r="AA232" s="15"/>
      <c r="AB232" s="15"/>
      <c r="AC232" s="15"/>
      <c r="AD232" s="15"/>
      <c r="AE232" s="15"/>
      <c r="AT232" s="271" t="s">
        <v>187</v>
      </c>
      <c r="AU232" s="271" t="s">
        <v>92</v>
      </c>
      <c r="AV232" s="15" t="s">
        <v>145</v>
      </c>
      <c r="AW232" s="15" t="s">
        <v>36</v>
      </c>
      <c r="AX232" s="15" t="s">
        <v>83</v>
      </c>
      <c r="AY232" s="271" t="s">
        <v>129</v>
      </c>
    </row>
    <row r="233" spans="1:51" s="13" customFormat="1" ht="12">
      <c r="A233" s="13"/>
      <c r="B233" s="238"/>
      <c r="C233" s="239"/>
      <c r="D233" s="240" t="s">
        <v>187</v>
      </c>
      <c r="E233" s="241" t="s">
        <v>1</v>
      </c>
      <c r="F233" s="242" t="s">
        <v>304</v>
      </c>
      <c r="G233" s="239"/>
      <c r="H233" s="243">
        <v>14.24</v>
      </c>
      <c r="I233" s="244"/>
      <c r="J233" s="239"/>
      <c r="K233" s="239"/>
      <c r="L233" s="245"/>
      <c r="M233" s="246"/>
      <c r="N233" s="247"/>
      <c r="O233" s="247"/>
      <c r="P233" s="247"/>
      <c r="Q233" s="247"/>
      <c r="R233" s="247"/>
      <c r="S233" s="247"/>
      <c r="T233" s="248"/>
      <c r="U233" s="13"/>
      <c r="V233" s="13"/>
      <c r="W233" s="13"/>
      <c r="X233" s="13"/>
      <c r="Y233" s="13"/>
      <c r="Z233" s="13"/>
      <c r="AA233" s="13"/>
      <c r="AB233" s="13"/>
      <c r="AC233" s="13"/>
      <c r="AD233" s="13"/>
      <c r="AE233" s="13"/>
      <c r="AT233" s="249" t="s">
        <v>187</v>
      </c>
      <c r="AU233" s="249" t="s">
        <v>92</v>
      </c>
      <c r="AV233" s="13" t="s">
        <v>92</v>
      </c>
      <c r="AW233" s="13" t="s">
        <v>36</v>
      </c>
      <c r="AX233" s="13" t="s">
        <v>83</v>
      </c>
      <c r="AY233" s="249" t="s">
        <v>129</v>
      </c>
    </row>
    <row r="234" spans="1:51" s="15" customFormat="1" ht="12">
      <c r="A234" s="15"/>
      <c r="B234" s="261"/>
      <c r="C234" s="262"/>
      <c r="D234" s="240" t="s">
        <v>187</v>
      </c>
      <c r="E234" s="263" t="s">
        <v>1</v>
      </c>
      <c r="F234" s="264" t="s">
        <v>305</v>
      </c>
      <c r="G234" s="262"/>
      <c r="H234" s="265">
        <v>14.24</v>
      </c>
      <c r="I234" s="266"/>
      <c r="J234" s="262"/>
      <c r="K234" s="262"/>
      <c r="L234" s="267"/>
      <c r="M234" s="268"/>
      <c r="N234" s="269"/>
      <c r="O234" s="269"/>
      <c r="P234" s="269"/>
      <c r="Q234" s="269"/>
      <c r="R234" s="269"/>
      <c r="S234" s="269"/>
      <c r="T234" s="270"/>
      <c r="U234" s="15"/>
      <c r="V234" s="15"/>
      <c r="W234" s="15"/>
      <c r="X234" s="15"/>
      <c r="Y234" s="15"/>
      <c r="Z234" s="15"/>
      <c r="AA234" s="15"/>
      <c r="AB234" s="15"/>
      <c r="AC234" s="15"/>
      <c r="AD234" s="15"/>
      <c r="AE234" s="15"/>
      <c r="AT234" s="271" t="s">
        <v>187</v>
      </c>
      <c r="AU234" s="271" t="s">
        <v>92</v>
      </c>
      <c r="AV234" s="15" t="s">
        <v>145</v>
      </c>
      <c r="AW234" s="15" t="s">
        <v>36</v>
      </c>
      <c r="AX234" s="15" t="s">
        <v>83</v>
      </c>
      <c r="AY234" s="271" t="s">
        <v>129</v>
      </c>
    </row>
    <row r="235" spans="1:51" s="13" customFormat="1" ht="12">
      <c r="A235" s="13"/>
      <c r="B235" s="238"/>
      <c r="C235" s="239"/>
      <c r="D235" s="240" t="s">
        <v>187</v>
      </c>
      <c r="E235" s="241" t="s">
        <v>1</v>
      </c>
      <c r="F235" s="242" t="s">
        <v>306</v>
      </c>
      <c r="G235" s="239"/>
      <c r="H235" s="243">
        <v>96.64</v>
      </c>
      <c r="I235" s="244"/>
      <c r="J235" s="239"/>
      <c r="K235" s="239"/>
      <c r="L235" s="245"/>
      <c r="M235" s="246"/>
      <c r="N235" s="247"/>
      <c r="O235" s="247"/>
      <c r="P235" s="247"/>
      <c r="Q235" s="247"/>
      <c r="R235" s="247"/>
      <c r="S235" s="247"/>
      <c r="T235" s="248"/>
      <c r="U235" s="13"/>
      <c r="V235" s="13"/>
      <c r="W235" s="13"/>
      <c r="X235" s="13"/>
      <c r="Y235" s="13"/>
      <c r="Z235" s="13"/>
      <c r="AA235" s="13"/>
      <c r="AB235" s="13"/>
      <c r="AC235" s="13"/>
      <c r="AD235" s="13"/>
      <c r="AE235" s="13"/>
      <c r="AT235" s="249" t="s">
        <v>187</v>
      </c>
      <c r="AU235" s="249" t="s">
        <v>92</v>
      </c>
      <c r="AV235" s="13" t="s">
        <v>92</v>
      </c>
      <c r="AW235" s="13" t="s">
        <v>36</v>
      </c>
      <c r="AX235" s="13" t="s">
        <v>83</v>
      </c>
      <c r="AY235" s="249" t="s">
        <v>129</v>
      </c>
    </row>
    <row r="236" spans="1:51" s="15" customFormat="1" ht="12">
      <c r="A236" s="15"/>
      <c r="B236" s="261"/>
      <c r="C236" s="262"/>
      <c r="D236" s="240" t="s">
        <v>187</v>
      </c>
      <c r="E236" s="263" t="s">
        <v>1</v>
      </c>
      <c r="F236" s="264" t="s">
        <v>307</v>
      </c>
      <c r="G236" s="262"/>
      <c r="H236" s="265">
        <v>96.64</v>
      </c>
      <c r="I236" s="266"/>
      <c r="J236" s="262"/>
      <c r="K236" s="262"/>
      <c r="L236" s="267"/>
      <c r="M236" s="268"/>
      <c r="N236" s="269"/>
      <c r="O236" s="269"/>
      <c r="P236" s="269"/>
      <c r="Q236" s="269"/>
      <c r="R236" s="269"/>
      <c r="S236" s="269"/>
      <c r="T236" s="270"/>
      <c r="U236" s="15"/>
      <c r="V236" s="15"/>
      <c r="W236" s="15"/>
      <c r="X236" s="15"/>
      <c r="Y236" s="15"/>
      <c r="Z236" s="15"/>
      <c r="AA236" s="15"/>
      <c r="AB236" s="15"/>
      <c r="AC236" s="15"/>
      <c r="AD236" s="15"/>
      <c r="AE236" s="15"/>
      <c r="AT236" s="271" t="s">
        <v>187</v>
      </c>
      <c r="AU236" s="271" t="s">
        <v>92</v>
      </c>
      <c r="AV236" s="15" t="s">
        <v>145</v>
      </c>
      <c r="AW236" s="15" t="s">
        <v>36</v>
      </c>
      <c r="AX236" s="15" t="s">
        <v>83</v>
      </c>
      <c r="AY236" s="271" t="s">
        <v>129</v>
      </c>
    </row>
    <row r="237" spans="1:51" s="14" customFormat="1" ht="12">
      <c r="A237" s="14"/>
      <c r="B237" s="250"/>
      <c r="C237" s="251"/>
      <c r="D237" s="240" t="s">
        <v>187</v>
      </c>
      <c r="E237" s="252" t="s">
        <v>1</v>
      </c>
      <c r="F237" s="253" t="s">
        <v>191</v>
      </c>
      <c r="G237" s="251"/>
      <c r="H237" s="254">
        <v>1196.9890000000005</v>
      </c>
      <c r="I237" s="255"/>
      <c r="J237" s="251"/>
      <c r="K237" s="251"/>
      <c r="L237" s="256"/>
      <c r="M237" s="257"/>
      <c r="N237" s="258"/>
      <c r="O237" s="258"/>
      <c r="P237" s="258"/>
      <c r="Q237" s="258"/>
      <c r="R237" s="258"/>
      <c r="S237" s="258"/>
      <c r="T237" s="259"/>
      <c r="U237" s="14"/>
      <c r="V237" s="14"/>
      <c r="W237" s="14"/>
      <c r="X237" s="14"/>
      <c r="Y237" s="14"/>
      <c r="Z237" s="14"/>
      <c r="AA237" s="14"/>
      <c r="AB237" s="14"/>
      <c r="AC237" s="14"/>
      <c r="AD237" s="14"/>
      <c r="AE237" s="14"/>
      <c r="AT237" s="260" t="s">
        <v>187</v>
      </c>
      <c r="AU237" s="260" t="s">
        <v>92</v>
      </c>
      <c r="AV237" s="14" t="s">
        <v>151</v>
      </c>
      <c r="AW237" s="14" t="s">
        <v>36</v>
      </c>
      <c r="AX237" s="14" t="s">
        <v>8</v>
      </c>
      <c r="AY237" s="260" t="s">
        <v>129</v>
      </c>
    </row>
    <row r="238" spans="1:65" s="2" customFormat="1" ht="24.15" customHeight="1">
      <c r="A238" s="38"/>
      <c r="B238" s="39"/>
      <c r="C238" s="219" t="s">
        <v>308</v>
      </c>
      <c r="D238" s="219" t="s">
        <v>132</v>
      </c>
      <c r="E238" s="220" t="s">
        <v>309</v>
      </c>
      <c r="F238" s="221" t="s">
        <v>310</v>
      </c>
      <c r="G238" s="222" t="s">
        <v>185</v>
      </c>
      <c r="H238" s="223">
        <v>4.84</v>
      </c>
      <c r="I238" s="224"/>
      <c r="J238" s="225">
        <f>ROUND(I238*H238,0)</f>
        <v>0</v>
      </c>
      <c r="K238" s="226"/>
      <c r="L238" s="44"/>
      <c r="M238" s="227" t="s">
        <v>1</v>
      </c>
      <c r="N238" s="228" t="s">
        <v>48</v>
      </c>
      <c r="O238" s="91"/>
      <c r="P238" s="229">
        <f>O238*H238</f>
        <v>0</v>
      </c>
      <c r="Q238" s="229">
        <v>0.03358</v>
      </c>
      <c r="R238" s="229">
        <f>Q238*H238</f>
        <v>0.16252719999999998</v>
      </c>
      <c r="S238" s="229">
        <v>0</v>
      </c>
      <c r="T238" s="230">
        <f>S238*H238</f>
        <v>0</v>
      </c>
      <c r="U238" s="38"/>
      <c r="V238" s="38"/>
      <c r="W238" s="38"/>
      <c r="X238" s="38"/>
      <c r="Y238" s="38"/>
      <c r="Z238" s="38"/>
      <c r="AA238" s="38"/>
      <c r="AB238" s="38"/>
      <c r="AC238" s="38"/>
      <c r="AD238" s="38"/>
      <c r="AE238" s="38"/>
      <c r="AR238" s="231" t="s">
        <v>151</v>
      </c>
      <c r="AT238" s="231" t="s">
        <v>132</v>
      </c>
      <c r="AU238" s="231" t="s">
        <v>92</v>
      </c>
      <c r="AY238" s="17" t="s">
        <v>129</v>
      </c>
      <c r="BE238" s="232">
        <f>IF(N238="základní",J238,0)</f>
        <v>0</v>
      </c>
      <c r="BF238" s="232">
        <f>IF(N238="snížená",J238,0)</f>
        <v>0</v>
      </c>
      <c r="BG238" s="232">
        <f>IF(N238="zákl. přenesená",J238,0)</f>
        <v>0</v>
      </c>
      <c r="BH238" s="232">
        <f>IF(N238="sníž. přenesená",J238,0)</f>
        <v>0</v>
      </c>
      <c r="BI238" s="232">
        <f>IF(N238="nulová",J238,0)</f>
        <v>0</v>
      </c>
      <c r="BJ238" s="17" t="s">
        <v>8</v>
      </c>
      <c r="BK238" s="232">
        <f>ROUND(I238*H238,0)</f>
        <v>0</v>
      </c>
      <c r="BL238" s="17" t="s">
        <v>151</v>
      </c>
      <c r="BM238" s="231" t="s">
        <v>311</v>
      </c>
    </row>
    <row r="239" spans="1:51" s="13" customFormat="1" ht="12">
      <c r="A239" s="13"/>
      <c r="B239" s="238"/>
      <c r="C239" s="239"/>
      <c r="D239" s="240" t="s">
        <v>187</v>
      </c>
      <c r="E239" s="241" t="s">
        <v>1</v>
      </c>
      <c r="F239" s="242" t="s">
        <v>312</v>
      </c>
      <c r="G239" s="239"/>
      <c r="H239" s="243">
        <v>4.84</v>
      </c>
      <c r="I239" s="244"/>
      <c r="J239" s="239"/>
      <c r="K239" s="239"/>
      <c r="L239" s="245"/>
      <c r="M239" s="246"/>
      <c r="N239" s="247"/>
      <c r="O239" s="247"/>
      <c r="P239" s="247"/>
      <c r="Q239" s="247"/>
      <c r="R239" s="247"/>
      <c r="S239" s="247"/>
      <c r="T239" s="248"/>
      <c r="U239" s="13"/>
      <c r="V239" s="13"/>
      <c r="W239" s="13"/>
      <c r="X239" s="13"/>
      <c r="Y239" s="13"/>
      <c r="Z239" s="13"/>
      <c r="AA239" s="13"/>
      <c r="AB239" s="13"/>
      <c r="AC239" s="13"/>
      <c r="AD239" s="13"/>
      <c r="AE239" s="13"/>
      <c r="AT239" s="249" t="s">
        <v>187</v>
      </c>
      <c r="AU239" s="249" t="s">
        <v>92</v>
      </c>
      <c r="AV239" s="13" t="s">
        <v>92</v>
      </c>
      <c r="AW239" s="13" t="s">
        <v>36</v>
      </c>
      <c r="AX239" s="13" t="s">
        <v>8</v>
      </c>
      <c r="AY239" s="249" t="s">
        <v>129</v>
      </c>
    </row>
    <row r="240" spans="1:65" s="2" customFormat="1" ht="37.8" customHeight="1">
      <c r="A240" s="38"/>
      <c r="B240" s="39"/>
      <c r="C240" s="219" t="s">
        <v>313</v>
      </c>
      <c r="D240" s="219" t="s">
        <v>132</v>
      </c>
      <c r="E240" s="220" t="s">
        <v>314</v>
      </c>
      <c r="F240" s="221" t="s">
        <v>315</v>
      </c>
      <c r="G240" s="222" t="s">
        <v>185</v>
      </c>
      <c r="H240" s="223">
        <v>1100.349</v>
      </c>
      <c r="I240" s="224"/>
      <c r="J240" s="225">
        <f>ROUND(I240*H240,0)</f>
        <v>0</v>
      </c>
      <c r="K240" s="226"/>
      <c r="L240" s="44"/>
      <c r="M240" s="227" t="s">
        <v>1</v>
      </c>
      <c r="N240" s="228" t="s">
        <v>48</v>
      </c>
      <c r="O240" s="91"/>
      <c r="P240" s="229">
        <f>O240*H240</f>
        <v>0</v>
      </c>
      <c r="Q240" s="229">
        <v>0.0052</v>
      </c>
      <c r="R240" s="229">
        <f>Q240*H240</f>
        <v>5.7218148</v>
      </c>
      <c r="S240" s="229">
        <v>0</v>
      </c>
      <c r="T240" s="230">
        <f>S240*H240</f>
        <v>0</v>
      </c>
      <c r="U240" s="38"/>
      <c r="V240" s="38"/>
      <c r="W240" s="38"/>
      <c r="X240" s="38"/>
      <c r="Y240" s="38"/>
      <c r="Z240" s="38"/>
      <c r="AA240" s="38"/>
      <c r="AB240" s="38"/>
      <c r="AC240" s="38"/>
      <c r="AD240" s="38"/>
      <c r="AE240" s="38"/>
      <c r="AR240" s="231" t="s">
        <v>151</v>
      </c>
      <c r="AT240" s="231" t="s">
        <v>132</v>
      </c>
      <c r="AU240" s="231" t="s">
        <v>92</v>
      </c>
      <c r="AY240" s="17" t="s">
        <v>129</v>
      </c>
      <c r="BE240" s="232">
        <f>IF(N240="základní",J240,0)</f>
        <v>0</v>
      </c>
      <c r="BF240" s="232">
        <f>IF(N240="snížená",J240,0)</f>
        <v>0</v>
      </c>
      <c r="BG240" s="232">
        <f>IF(N240="zákl. přenesená",J240,0)</f>
        <v>0</v>
      </c>
      <c r="BH240" s="232">
        <f>IF(N240="sníž. přenesená",J240,0)</f>
        <v>0</v>
      </c>
      <c r="BI240" s="232">
        <f>IF(N240="nulová",J240,0)</f>
        <v>0</v>
      </c>
      <c r="BJ240" s="17" t="s">
        <v>8</v>
      </c>
      <c r="BK240" s="232">
        <f>ROUND(I240*H240,0)</f>
        <v>0</v>
      </c>
      <c r="BL240" s="17" t="s">
        <v>151</v>
      </c>
      <c r="BM240" s="231" t="s">
        <v>316</v>
      </c>
    </row>
    <row r="241" spans="1:51" s="13" customFormat="1" ht="12">
      <c r="A241" s="13"/>
      <c r="B241" s="238"/>
      <c r="C241" s="239"/>
      <c r="D241" s="240" t="s">
        <v>187</v>
      </c>
      <c r="E241" s="241" t="s">
        <v>1</v>
      </c>
      <c r="F241" s="242" t="s">
        <v>317</v>
      </c>
      <c r="G241" s="239"/>
      <c r="H241" s="243">
        <v>1100.349</v>
      </c>
      <c r="I241" s="244"/>
      <c r="J241" s="239"/>
      <c r="K241" s="239"/>
      <c r="L241" s="245"/>
      <c r="M241" s="246"/>
      <c r="N241" s="247"/>
      <c r="O241" s="247"/>
      <c r="P241" s="247"/>
      <c r="Q241" s="247"/>
      <c r="R241" s="247"/>
      <c r="S241" s="247"/>
      <c r="T241" s="248"/>
      <c r="U241" s="13"/>
      <c r="V241" s="13"/>
      <c r="W241" s="13"/>
      <c r="X241" s="13"/>
      <c r="Y241" s="13"/>
      <c r="Z241" s="13"/>
      <c r="AA241" s="13"/>
      <c r="AB241" s="13"/>
      <c r="AC241" s="13"/>
      <c r="AD241" s="13"/>
      <c r="AE241" s="13"/>
      <c r="AT241" s="249" t="s">
        <v>187</v>
      </c>
      <c r="AU241" s="249" t="s">
        <v>92</v>
      </c>
      <c r="AV241" s="13" t="s">
        <v>92</v>
      </c>
      <c r="AW241" s="13" t="s">
        <v>36</v>
      </c>
      <c r="AX241" s="13" t="s">
        <v>8</v>
      </c>
      <c r="AY241" s="249" t="s">
        <v>129</v>
      </c>
    </row>
    <row r="242" spans="1:65" s="2" customFormat="1" ht="33" customHeight="1">
      <c r="A242" s="38"/>
      <c r="B242" s="39"/>
      <c r="C242" s="219" t="s">
        <v>318</v>
      </c>
      <c r="D242" s="219" t="s">
        <v>132</v>
      </c>
      <c r="E242" s="220" t="s">
        <v>319</v>
      </c>
      <c r="F242" s="221" t="s">
        <v>320</v>
      </c>
      <c r="G242" s="222" t="s">
        <v>185</v>
      </c>
      <c r="H242" s="223">
        <v>454.92</v>
      </c>
      <c r="I242" s="224"/>
      <c r="J242" s="225">
        <f>ROUND(I242*H242,0)</f>
        <v>0</v>
      </c>
      <c r="K242" s="226"/>
      <c r="L242" s="44"/>
      <c r="M242" s="227" t="s">
        <v>1</v>
      </c>
      <c r="N242" s="228" t="s">
        <v>48</v>
      </c>
      <c r="O242" s="91"/>
      <c r="P242" s="229">
        <f>O242*H242</f>
        <v>0</v>
      </c>
      <c r="Q242" s="229">
        <v>0.00012</v>
      </c>
      <c r="R242" s="229">
        <f>Q242*H242</f>
        <v>0.054590400000000004</v>
      </c>
      <c r="S242" s="229">
        <v>0</v>
      </c>
      <c r="T242" s="230">
        <f>S242*H242</f>
        <v>0</v>
      </c>
      <c r="U242" s="38"/>
      <c r="V242" s="38"/>
      <c r="W242" s="38"/>
      <c r="X242" s="38"/>
      <c r="Y242" s="38"/>
      <c r="Z242" s="38"/>
      <c r="AA242" s="38"/>
      <c r="AB242" s="38"/>
      <c r="AC242" s="38"/>
      <c r="AD242" s="38"/>
      <c r="AE242" s="38"/>
      <c r="AR242" s="231" t="s">
        <v>151</v>
      </c>
      <c r="AT242" s="231" t="s">
        <v>132</v>
      </c>
      <c r="AU242" s="231" t="s">
        <v>92</v>
      </c>
      <c r="AY242" s="17" t="s">
        <v>129</v>
      </c>
      <c r="BE242" s="232">
        <f>IF(N242="základní",J242,0)</f>
        <v>0</v>
      </c>
      <c r="BF242" s="232">
        <f>IF(N242="snížená",J242,0)</f>
        <v>0</v>
      </c>
      <c r="BG242" s="232">
        <f>IF(N242="zákl. přenesená",J242,0)</f>
        <v>0</v>
      </c>
      <c r="BH242" s="232">
        <f>IF(N242="sníž. přenesená",J242,0)</f>
        <v>0</v>
      </c>
      <c r="BI242" s="232">
        <f>IF(N242="nulová",J242,0)</f>
        <v>0</v>
      </c>
      <c r="BJ242" s="17" t="s">
        <v>8</v>
      </c>
      <c r="BK242" s="232">
        <f>ROUND(I242*H242,0)</f>
        <v>0</v>
      </c>
      <c r="BL242" s="17" t="s">
        <v>151</v>
      </c>
      <c r="BM242" s="231" t="s">
        <v>321</v>
      </c>
    </row>
    <row r="243" spans="1:51" s="13" customFormat="1" ht="12">
      <c r="A243" s="13"/>
      <c r="B243" s="238"/>
      <c r="C243" s="239"/>
      <c r="D243" s="240" t="s">
        <v>187</v>
      </c>
      <c r="E243" s="241" t="s">
        <v>1</v>
      </c>
      <c r="F243" s="242" t="s">
        <v>322</v>
      </c>
      <c r="G243" s="239"/>
      <c r="H243" s="243">
        <v>454.92</v>
      </c>
      <c r="I243" s="244"/>
      <c r="J243" s="239"/>
      <c r="K243" s="239"/>
      <c r="L243" s="245"/>
      <c r="M243" s="246"/>
      <c r="N243" s="247"/>
      <c r="O243" s="247"/>
      <c r="P243" s="247"/>
      <c r="Q243" s="247"/>
      <c r="R243" s="247"/>
      <c r="S243" s="247"/>
      <c r="T243" s="248"/>
      <c r="U243" s="13"/>
      <c r="V243" s="13"/>
      <c r="W243" s="13"/>
      <c r="X243" s="13"/>
      <c r="Y243" s="13"/>
      <c r="Z243" s="13"/>
      <c r="AA243" s="13"/>
      <c r="AB243" s="13"/>
      <c r="AC243" s="13"/>
      <c r="AD243" s="13"/>
      <c r="AE243" s="13"/>
      <c r="AT243" s="249" t="s">
        <v>187</v>
      </c>
      <c r="AU243" s="249" t="s">
        <v>92</v>
      </c>
      <c r="AV243" s="13" t="s">
        <v>92</v>
      </c>
      <c r="AW243" s="13" t="s">
        <v>36</v>
      </c>
      <c r="AX243" s="13" t="s">
        <v>8</v>
      </c>
      <c r="AY243" s="249" t="s">
        <v>129</v>
      </c>
    </row>
    <row r="244" spans="1:65" s="2" customFormat="1" ht="37.8" customHeight="1">
      <c r="A244" s="38"/>
      <c r="B244" s="39"/>
      <c r="C244" s="219" t="s">
        <v>323</v>
      </c>
      <c r="D244" s="219" t="s">
        <v>132</v>
      </c>
      <c r="E244" s="220" t="s">
        <v>324</v>
      </c>
      <c r="F244" s="221" t="s">
        <v>325</v>
      </c>
      <c r="G244" s="222" t="s">
        <v>185</v>
      </c>
      <c r="H244" s="223">
        <v>263.4</v>
      </c>
      <c r="I244" s="224"/>
      <c r="J244" s="225">
        <f>ROUND(I244*H244,0)</f>
        <v>0</v>
      </c>
      <c r="K244" s="226"/>
      <c r="L244" s="44"/>
      <c r="M244" s="227" t="s">
        <v>1</v>
      </c>
      <c r="N244" s="228" t="s">
        <v>48</v>
      </c>
      <c r="O244" s="91"/>
      <c r="P244" s="229">
        <f>O244*H244</f>
        <v>0</v>
      </c>
      <c r="Q244" s="229">
        <v>0.00024</v>
      </c>
      <c r="R244" s="229">
        <f>Q244*H244</f>
        <v>0.063216</v>
      </c>
      <c r="S244" s="229">
        <v>0</v>
      </c>
      <c r="T244" s="230">
        <f>S244*H244</f>
        <v>0</v>
      </c>
      <c r="U244" s="38"/>
      <c r="V244" s="38"/>
      <c r="W244" s="38"/>
      <c r="X244" s="38"/>
      <c r="Y244" s="38"/>
      <c r="Z244" s="38"/>
      <c r="AA244" s="38"/>
      <c r="AB244" s="38"/>
      <c r="AC244" s="38"/>
      <c r="AD244" s="38"/>
      <c r="AE244" s="38"/>
      <c r="AR244" s="231" t="s">
        <v>151</v>
      </c>
      <c r="AT244" s="231" t="s">
        <v>132</v>
      </c>
      <c r="AU244" s="231" t="s">
        <v>92</v>
      </c>
      <c r="AY244" s="17" t="s">
        <v>129</v>
      </c>
      <c r="BE244" s="232">
        <f>IF(N244="základní",J244,0)</f>
        <v>0</v>
      </c>
      <c r="BF244" s="232">
        <f>IF(N244="snížená",J244,0)</f>
        <v>0</v>
      </c>
      <c r="BG244" s="232">
        <f>IF(N244="zákl. přenesená",J244,0)</f>
        <v>0</v>
      </c>
      <c r="BH244" s="232">
        <f>IF(N244="sníž. přenesená",J244,0)</f>
        <v>0</v>
      </c>
      <c r="BI244" s="232">
        <f>IF(N244="nulová",J244,0)</f>
        <v>0</v>
      </c>
      <c r="BJ244" s="17" t="s">
        <v>8</v>
      </c>
      <c r="BK244" s="232">
        <f>ROUND(I244*H244,0)</f>
        <v>0</v>
      </c>
      <c r="BL244" s="17" t="s">
        <v>151</v>
      </c>
      <c r="BM244" s="231" t="s">
        <v>326</v>
      </c>
    </row>
    <row r="245" spans="1:51" s="13" customFormat="1" ht="12">
      <c r="A245" s="13"/>
      <c r="B245" s="238"/>
      <c r="C245" s="239"/>
      <c r="D245" s="240" t="s">
        <v>187</v>
      </c>
      <c r="E245" s="241" t="s">
        <v>1</v>
      </c>
      <c r="F245" s="242" t="s">
        <v>327</v>
      </c>
      <c r="G245" s="239"/>
      <c r="H245" s="243">
        <v>56.4</v>
      </c>
      <c r="I245" s="244"/>
      <c r="J245" s="239"/>
      <c r="K245" s="239"/>
      <c r="L245" s="245"/>
      <c r="M245" s="246"/>
      <c r="N245" s="247"/>
      <c r="O245" s="247"/>
      <c r="P245" s="247"/>
      <c r="Q245" s="247"/>
      <c r="R245" s="247"/>
      <c r="S245" s="247"/>
      <c r="T245" s="248"/>
      <c r="U245" s="13"/>
      <c r="V245" s="13"/>
      <c r="W245" s="13"/>
      <c r="X245" s="13"/>
      <c r="Y245" s="13"/>
      <c r="Z245" s="13"/>
      <c r="AA245" s="13"/>
      <c r="AB245" s="13"/>
      <c r="AC245" s="13"/>
      <c r="AD245" s="13"/>
      <c r="AE245" s="13"/>
      <c r="AT245" s="249" t="s">
        <v>187</v>
      </c>
      <c r="AU245" s="249" t="s">
        <v>92</v>
      </c>
      <c r="AV245" s="13" t="s">
        <v>92</v>
      </c>
      <c r="AW245" s="13" t="s">
        <v>36</v>
      </c>
      <c r="AX245" s="13" t="s">
        <v>83</v>
      </c>
      <c r="AY245" s="249" t="s">
        <v>129</v>
      </c>
    </row>
    <row r="246" spans="1:51" s="13" customFormat="1" ht="12">
      <c r="A246" s="13"/>
      <c r="B246" s="238"/>
      <c r="C246" s="239"/>
      <c r="D246" s="240" t="s">
        <v>187</v>
      </c>
      <c r="E246" s="241" t="s">
        <v>1</v>
      </c>
      <c r="F246" s="242" t="s">
        <v>328</v>
      </c>
      <c r="G246" s="239"/>
      <c r="H246" s="243">
        <v>135</v>
      </c>
      <c r="I246" s="244"/>
      <c r="J246" s="239"/>
      <c r="K246" s="239"/>
      <c r="L246" s="245"/>
      <c r="M246" s="246"/>
      <c r="N246" s="247"/>
      <c r="O246" s="247"/>
      <c r="P246" s="247"/>
      <c r="Q246" s="247"/>
      <c r="R246" s="247"/>
      <c r="S246" s="247"/>
      <c r="T246" s="248"/>
      <c r="U246" s="13"/>
      <c r="V246" s="13"/>
      <c r="W246" s="13"/>
      <c r="X246" s="13"/>
      <c r="Y246" s="13"/>
      <c r="Z246" s="13"/>
      <c r="AA246" s="13"/>
      <c r="AB246" s="13"/>
      <c r="AC246" s="13"/>
      <c r="AD246" s="13"/>
      <c r="AE246" s="13"/>
      <c r="AT246" s="249" t="s">
        <v>187</v>
      </c>
      <c r="AU246" s="249" t="s">
        <v>92</v>
      </c>
      <c r="AV246" s="13" t="s">
        <v>92</v>
      </c>
      <c r="AW246" s="13" t="s">
        <v>36</v>
      </c>
      <c r="AX246" s="13" t="s">
        <v>83</v>
      </c>
      <c r="AY246" s="249" t="s">
        <v>129</v>
      </c>
    </row>
    <row r="247" spans="1:51" s="13" customFormat="1" ht="12">
      <c r="A247" s="13"/>
      <c r="B247" s="238"/>
      <c r="C247" s="239"/>
      <c r="D247" s="240" t="s">
        <v>187</v>
      </c>
      <c r="E247" s="241" t="s">
        <v>1</v>
      </c>
      <c r="F247" s="242" t="s">
        <v>329</v>
      </c>
      <c r="G247" s="239"/>
      <c r="H247" s="243">
        <v>72</v>
      </c>
      <c r="I247" s="244"/>
      <c r="J247" s="239"/>
      <c r="K247" s="239"/>
      <c r="L247" s="245"/>
      <c r="M247" s="246"/>
      <c r="N247" s="247"/>
      <c r="O247" s="247"/>
      <c r="P247" s="247"/>
      <c r="Q247" s="247"/>
      <c r="R247" s="247"/>
      <c r="S247" s="247"/>
      <c r="T247" s="248"/>
      <c r="U247" s="13"/>
      <c r="V247" s="13"/>
      <c r="W247" s="13"/>
      <c r="X247" s="13"/>
      <c r="Y247" s="13"/>
      <c r="Z247" s="13"/>
      <c r="AA247" s="13"/>
      <c r="AB247" s="13"/>
      <c r="AC247" s="13"/>
      <c r="AD247" s="13"/>
      <c r="AE247" s="13"/>
      <c r="AT247" s="249" t="s">
        <v>187</v>
      </c>
      <c r="AU247" s="249" t="s">
        <v>92</v>
      </c>
      <c r="AV247" s="13" t="s">
        <v>92</v>
      </c>
      <c r="AW247" s="13" t="s">
        <v>36</v>
      </c>
      <c r="AX247" s="13" t="s">
        <v>83</v>
      </c>
      <c r="AY247" s="249" t="s">
        <v>129</v>
      </c>
    </row>
    <row r="248" spans="1:51" s="14" customFormat="1" ht="12">
      <c r="A248" s="14"/>
      <c r="B248" s="250"/>
      <c r="C248" s="251"/>
      <c r="D248" s="240" t="s">
        <v>187</v>
      </c>
      <c r="E248" s="252" t="s">
        <v>1</v>
      </c>
      <c r="F248" s="253" t="s">
        <v>191</v>
      </c>
      <c r="G248" s="251"/>
      <c r="H248" s="254">
        <v>263.4</v>
      </c>
      <c r="I248" s="255"/>
      <c r="J248" s="251"/>
      <c r="K248" s="251"/>
      <c r="L248" s="256"/>
      <c r="M248" s="257"/>
      <c r="N248" s="258"/>
      <c r="O248" s="258"/>
      <c r="P248" s="258"/>
      <c r="Q248" s="258"/>
      <c r="R248" s="258"/>
      <c r="S248" s="258"/>
      <c r="T248" s="259"/>
      <c r="U248" s="14"/>
      <c r="V248" s="14"/>
      <c r="W248" s="14"/>
      <c r="X248" s="14"/>
      <c r="Y248" s="14"/>
      <c r="Z248" s="14"/>
      <c r="AA248" s="14"/>
      <c r="AB248" s="14"/>
      <c r="AC248" s="14"/>
      <c r="AD248" s="14"/>
      <c r="AE248" s="14"/>
      <c r="AT248" s="260" t="s">
        <v>187</v>
      </c>
      <c r="AU248" s="260" t="s">
        <v>92</v>
      </c>
      <c r="AV248" s="14" t="s">
        <v>151</v>
      </c>
      <c r="AW248" s="14" t="s">
        <v>36</v>
      </c>
      <c r="AX248" s="14" t="s">
        <v>8</v>
      </c>
      <c r="AY248" s="260" t="s">
        <v>129</v>
      </c>
    </row>
    <row r="249" spans="1:65" s="2" customFormat="1" ht="44.25" customHeight="1">
      <c r="A249" s="38"/>
      <c r="B249" s="39"/>
      <c r="C249" s="219" t="s">
        <v>330</v>
      </c>
      <c r="D249" s="219" t="s">
        <v>132</v>
      </c>
      <c r="E249" s="220" t="s">
        <v>331</v>
      </c>
      <c r="F249" s="221" t="s">
        <v>332</v>
      </c>
      <c r="G249" s="222" t="s">
        <v>333</v>
      </c>
      <c r="H249" s="223">
        <v>38</v>
      </c>
      <c r="I249" s="224"/>
      <c r="J249" s="225">
        <f>ROUND(I249*H249,0)</f>
        <v>0</v>
      </c>
      <c r="K249" s="226"/>
      <c r="L249" s="44"/>
      <c r="M249" s="227" t="s">
        <v>1</v>
      </c>
      <c r="N249" s="228" t="s">
        <v>48</v>
      </c>
      <c r="O249" s="91"/>
      <c r="P249" s="229">
        <f>O249*H249</f>
        <v>0</v>
      </c>
      <c r="Q249" s="229">
        <v>0.00155</v>
      </c>
      <c r="R249" s="229">
        <f>Q249*H249</f>
        <v>0.0589</v>
      </c>
      <c r="S249" s="229">
        <v>0</v>
      </c>
      <c r="T249" s="230">
        <f>S249*H249</f>
        <v>0</v>
      </c>
      <c r="U249" s="38"/>
      <c r="V249" s="38"/>
      <c r="W249" s="38"/>
      <c r="X249" s="38"/>
      <c r="Y249" s="38"/>
      <c r="Z249" s="38"/>
      <c r="AA249" s="38"/>
      <c r="AB249" s="38"/>
      <c r="AC249" s="38"/>
      <c r="AD249" s="38"/>
      <c r="AE249" s="38"/>
      <c r="AR249" s="231" t="s">
        <v>151</v>
      </c>
      <c r="AT249" s="231" t="s">
        <v>132</v>
      </c>
      <c r="AU249" s="231" t="s">
        <v>92</v>
      </c>
      <c r="AY249" s="17" t="s">
        <v>129</v>
      </c>
      <c r="BE249" s="232">
        <f>IF(N249="základní",J249,0)</f>
        <v>0</v>
      </c>
      <c r="BF249" s="232">
        <f>IF(N249="snížená",J249,0)</f>
        <v>0</v>
      </c>
      <c r="BG249" s="232">
        <f>IF(N249="zákl. přenesená",J249,0)</f>
        <v>0</v>
      </c>
      <c r="BH249" s="232">
        <f>IF(N249="sníž. přenesená",J249,0)</f>
        <v>0</v>
      </c>
      <c r="BI249" s="232">
        <f>IF(N249="nulová",J249,0)</f>
        <v>0</v>
      </c>
      <c r="BJ249" s="17" t="s">
        <v>8</v>
      </c>
      <c r="BK249" s="232">
        <f>ROUND(I249*H249,0)</f>
        <v>0</v>
      </c>
      <c r="BL249" s="17" t="s">
        <v>151</v>
      </c>
      <c r="BM249" s="231" t="s">
        <v>334</v>
      </c>
    </row>
    <row r="250" spans="1:51" s="13" customFormat="1" ht="12">
      <c r="A250" s="13"/>
      <c r="B250" s="238"/>
      <c r="C250" s="239"/>
      <c r="D250" s="240" t="s">
        <v>187</v>
      </c>
      <c r="E250" s="241" t="s">
        <v>1</v>
      </c>
      <c r="F250" s="242" t="s">
        <v>335</v>
      </c>
      <c r="G250" s="239"/>
      <c r="H250" s="243">
        <v>18</v>
      </c>
      <c r="I250" s="244"/>
      <c r="J250" s="239"/>
      <c r="K250" s="239"/>
      <c r="L250" s="245"/>
      <c r="M250" s="246"/>
      <c r="N250" s="247"/>
      <c r="O250" s="247"/>
      <c r="P250" s="247"/>
      <c r="Q250" s="247"/>
      <c r="R250" s="247"/>
      <c r="S250" s="247"/>
      <c r="T250" s="248"/>
      <c r="U250" s="13"/>
      <c r="V250" s="13"/>
      <c r="W250" s="13"/>
      <c r="X250" s="13"/>
      <c r="Y250" s="13"/>
      <c r="Z250" s="13"/>
      <c r="AA250" s="13"/>
      <c r="AB250" s="13"/>
      <c r="AC250" s="13"/>
      <c r="AD250" s="13"/>
      <c r="AE250" s="13"/>
      <c r="AT250" s="249" t="s">
        <v>187</v>
      </c>
      <c r="AU250" s="249" t="s">
        <v>92</v>
      </c>
      <c r="AV250" s="13" t="s">
        <v>92</v>
      </c>
      <c r="AW250" s="13" t="s">
        <v>36</v>
      </c>
      <c r="AX250" s="13" t="s">
        <v>83</v>
      </c>
      <c r="AY250" s="249" t="s">
        <v>129</v>
      </c>
    </row>
    <row r="251" spans="1:51" s="13" customFormat="1" ht="12">
      <c r="A251" s="13"/>
      <c r="B251" s="238"/>
      <c r="C251" s="239"/>
      <c r="D251" s="240" t="s">
        <v>187</v>
      </c>
      <c r="E251" s="241" t="s">
        <v>1</v>
      </c>
      <c r="F251" s="242" t="s">
        <v>336</v>
      </c>
      <c r="G251" s="239"/>
      <c r="H251" s="243">
        <v>20</v>
      </c>
      <c r="I251" s="244"/>
      <c r="J251" s="239"/>
      <c r="K251" s="239"/>
      <c r="L251" s="245"/>
      <c r="M251" s="246"/>
      <c r="N251" s="247"/>
      <c r="O251" s="247"/>
      <c r="P251" s="247"/>
      <c r="Q251" s="247"/>
      <c r="R251" s="247"/>
      <c r="S251" s="247"/>
      <c r="T251" s="248"/>
      <c r="U251" s="13"/>
      <c r="V251" s="13"/>
      <c r="W251" s="13"/>
      <c r="X251" s="13"/>
      <c r="Y251" s="13"/>
      <c r="Z251" s="13"/>
      <c r="AA251" s="13"/>
      <c r="AB251" s="13"/>
      <c r="AC251" s="13"/>
      <c r="AD251" s="13"/>
      <c r="AE251" s="13"/>
      <c r="AT251" s="249" t="s">
        <v>187</v>
      </c>
      <c r="AU251" s="249" t="s">
        <v>92</v>
      </c>
      <c r="AV251" s="13" t="s">
        <v>92</v>
      </c>
      <c r="AW251" s="13" t="s">
        <v>36</v>
      </c>
      <c r="AX251" s="13" t="s">
        <v>83</v>
      </c>
      <c r="AY251" s="249" t="s">
        <v>129</v>
      </c>
    </row>
    <row r="252" spans="1:51" s="14" customFormat="1" ht="12">
      <c r="A252" s="14"/>
      <c r="B252" s="250"/>
      <c r="C252" s="251"/>
      <c r="D252" s="240" t="s">
        <v>187</v>
      </c>
      <c r="E252" s="252" t="s">
        <v>1</v>
      </c>
      <c r="F252" s="253" t="s">
        <v>191</v>
      </c>
      <c r="G252" s="251"/>
      <c r="H252" s="254">
        <v>38</v>
      </c>
      <c r="I252" s="255"/>
      <c r="J252" s="251"/>
      <c r="K252" s="251"/>
      <c r="L252" s="256"/>
      <c r="M252" s="257"/>
      <c r="N252" s="258"/>
      <c r="O252" s="258"/>
      <c r="P252" s="258"/>
      <c r="Q252" s="258"/>
      <c r="R252" s="258"/>
      <c r="S252" s="258"/>
      <c r="T252" s="259"/>
      <c r="U252" s="14"/>
      <c r="V252" s="14"/>
      <c r="W252" s="14"/>
      <c r="X252" s="14"/>
      <c r="Y252" s="14"/>
      <c r="Z252" s="14"/>
      <c r="AA252" s="14"/>
      <c r="AB252" s="14"/>
      <c r="AC252" s="14"/>
      <c r="AD252" s="14"/>
      <c r="AE252" s="14"/>
      <c r="AT252" s="260" t="s">
        <v>187</v>
      </c>
      <c r="AU252" s="260" t="s">
        <v>92</v>
      </c>
      <c r="AV252" s="14" t="s">
        <v>151</v>
      </c>
      <c r="AW252" s="14" t="s">
        <v>36</v>
      </c>
      <c r="AX252" s="14" t="s">
        <v>8</v>
      </c>
      <c r="AY252" s="260" t="s">
        <v>129</v>
      </c>
    </row>
    <row r="253" spans="1:65" s="2" customFormat="1" ht="37.8" customHeight="1">
      <c r="A253" s="38"/>
      <c r="B253" s="39"/>
      <c r="C253" s="219" t="s">
        <v>7</v>
      </c>
      <c r="D253" s="219" t="s">
        <v>132</v>
      </c>
      <c r="E253" s="220" t="s">
        <v>337</v>
      </c>
      <c r="F253" s="221" t="s">
        <v>338</v>
      </c>
      <c r="G253" s="222" t="s">
        <v>185</v>
      </c>
      <c r="H253" s="223">
        <v>16.67</v>
      </c>
      <c r="I253" s="224"/>
      <c r="J253" s="225">
        <f>ROUND(I253*H253,0)</f>
        <v>0</v>
      </c>
      <c r="K253" s="226"/>
      <c r="L253" s="44"/>
      <c r="M253" s="227" t="s">
        <v>1</v>
      </c>
      <c r="N253" s="228" t="s">
        <v>48</v>
      </c>
      <c r="O253" s="91"/>
      <c r="P253" s="229">
        <f>O253*H253</f>
        <v>0</v>
      </c>
      <c r="Q253" s="229">
        <v>0.00825</v>
      </c>
      <c r="R253" s="229">
        <f>Q253*H253</f>
        <v>0.13752750000000002</v>
      </c>
      <c r="S253" s="229">
        <v>0</v>
      </c>
      <c r="T253" s="230">
        <f>S253*H253</f>
        <v>0</v>
      </c>
      <c r="U253" s="38"/>
      <c r="V253" s="38"/>
      <c r="W253" s="38"/>
      <c r="X253" s="38"/>
      <c r="Y253" s="38"/>
      <c r="Z253" s="38"/>
      <c r="AA253" s="38"/>
      <c r="AB253" s="38"/>
      <c r="AC253" s="38"/>
      <c r="AD253" s="38"/>
      <c r="AE253" s="38"/>
      <c r="AR253" s="231" t="s">
        <v>151</v>
      </c>
      <c r="AT253" s="231" t="s">
        <v>132</v>
      </c>
      <c r="AU253" s="231" t="s">
        <v>92</v>
      </c>
      <c r="AY253" s="17" t="s">
        <v>129</v>
      </c>
      <c r="BE253" s="232">
        <f>IF(N253="základní",J253,0)</f>
        <v>0</v>
      </c>
      <c r="BF253" s="232">
        <f>IF(N253="snížená",J253,0)</f>
        <v>0</v>
      </c>
      <c r="BG253" s="232">
        <f>IF(N253="zákl. přenesená",J253,0)</f>
        <v>0</v>
      </c>
      <c r="BH253" s="232">
        <f>IF(N253="sníž. přenesená",J253,0)</f>
        <v>0</v>
      </c>
      <c r="BI253" s="232">
        <f>IF(N253="nulová",J253,0)</f>
        <v>0</v>
      </c>
      <c r="BJ253" s="17" t="s">
        <v>8</v>
      </c>
      <c r="BK253" s="232">
        <f>ROUND(I253*H253,0)</f>
        <v>0</v>
      </c>
      <c r="BL253" s="17" t="s">
        <v>151</v>
      </c>
      <c r="BM253" s="231" t="s">
        <v>339</v>
      </c>
    </row>
    <row r="254" spans="1:51" s="13" customFormat="1" ht="12">
      <c r="A254" s="13"/>
      <c r="B254" s="238"/>
      <c r="C254" s="239"/>
      <c r="D254" s="240" t="s">
        <v>187</v>
      </c>
      <c r="E254" s="241" t="s">
        <v>1</v>
      </c>
      <c r="F254" s="242" t="s">
        <v>340</v>
      </c>
      <c r="G254" s="239"/>
      <c r="H254" s="243">
        <v>16.67</v>
      </c>
      <c r="I254" s="244"/>
      <c r="J254" s="239"/>
      <c r="K254" s="239"/>
      <c r="L254" s="245"/>
      <c r="M254" s="246"/>
      <c r="N254" s="247"/>
      <c r="O254" s="247"/>
      <c r="P254" s="247"/>
      <c r="Q254" s="247"/>
      <c r="R254" s="247"/>
      <c r="S254" s="247"/>
      <c r="T254" s="248"/>
      <c r="U254" s="13"/>
      <c r="V254" s="13"/>
      <c r="W254" s="13"/>
      <c r="X254" s="13"/>
      <c r="Y254" s="13"/>
      <c r="Z254" s="13"/>
      <c r="AA254" s="13"/>
      <c r="AB254" s="13"/>
      <c r="AC254" s="13"/>
      <c r="AD254" s="13"/>
      <c r="AE254" s="13"/>
      <c r="AT254" s="249" t="s">
        <v>187</v>
      </c>
      <c r="AU254" s="249" t="s">
        <v>92</v>
      </c>
      <c r="AV254" s="13" t="s">
        <v>92</v>
      </c>
      <c r="AW254" s="13" t="s">
        <v>36</v>
      </c>
      <c r="AX254" s="13" t="s">
        <v>8</v>
      </c>
      <c r="AY254" s="249" t="s">
        <v>129</v>
      </c>
    </row>
    <row r="255" spans="1:65" s="2" customFormat="1" ht="16.5" customHeight="1">
      <c r="A255" s="38"/>
      <c r="B255" s="39"/>
      <c r="C255" s="272" t="s">
        <v>341</v>
      </c>
      <c r="D255" s="272" t="s">
        <v>342</v>
      </c>
      <c r="E255" s="273" t="s">
        <v>343</v>
      </c>
      <c r="F255" s="274" t="s">
        <v>344</v>
      </c>
      <c r="G255" s="275" t="s">
        <v>185</v>
      </c>
      <c r="H255" s="276">
        <v>17.003</v>
      </c>
      <c r="I255" s="277"/>
      <c r="J255" s="278">
        <f>ROUND(I255*H255,0)</f>
        <v>0</v>
      </c>
      <c r="K255" s="279"/>
      <c r="L255" s="280"/>
      <c r="M255" s="281" t="s">
        <v>1</v>
      </c>
      <c r="N255" s="282" t="s">
        <v>48</v>
      </c>
      <c r="O255" s="91"/>
      <c r="P255" s="229">
        <f>O255*H255</f>
        <v>0</v>
      </c>
      <c r="Q255" s="229">
        <v>0.0007</v>
      </c>
      <c r="R255" s="229">
        <f>Q255*H255</f>
        <v>0.0119021</v>
      </c>
      <c r="S255" s="229">
        <v>0</v>
      </c>
      <c r="T255" s="230">
        <f>S255*H255</f>
        <v>0</v>
      </c>
      <c r="U255" s="38"/>
      <c r="V255" s="38"/>
      <c r="W255" s="38"/>
      <c r="X255" s="38"/>
      <c r="Y255" s="38"/>
      <c r="Z255" s="38"/>
      <c r="AA255" s="38"/>
      <c r="AB255" s="38"/>
      <c r="AC255" s="38"/>
      <c r="AD255" s="38"/>
      <c r="AE255" s="38"/>
      <c r="AR255" s="231" t="s">
        <v>223</v>
      </c>
      <c r="AT255" s="231" t="s">
        <v>342</v>
      </c>
      <c r="AU255" s="231" t="s">
        <v>92</v>
      </c>
      <c r="AY255" s="17" t="s">
        <v>129</v>
      </c>
      <c r="BE255" s="232">
        <f>IF(N255="základní",J255,0)</f>
        <v>0</v>
      </c>
      <c r="BF255" s="232">
        <f>IF(N255="snížená",J255,0)</f>
        <v>0</v>
      </c>
      <c r="BG255" s="232">
        <f>IF(N255="zákl. přenesená",J255,0)</f>
        <v>0</v>
      </c>
      <c r="BH255" s="232">
        <f>IF(N255="sníž. přenesená",J255,0)</f>
        <v>0</v>
      </c>
      <c r="BI255" s="232">
        <f>IF(N255="nulová",J255,0)</f>
        <v>0</v>
      </c>
      <c r="BJ255" s="17" t="s">
        <v>8</v>
      </c>
      <c r="BK255" s="232">
        <f>ROUND(I255*H255,0)</f>
        <v>0</v>
      </c>
      <c r="BL255" s="17" t="s">
        <v>151</v>
      </c>
      <c r="BM255" s="231" t="s">
        <v>345</v>
      </c>
    </row>
    <row r="256" spans="1:51" s="13" customFormat="1" ht="12">
      <c r="A256" s="13"/>
      <c r="B256" s="238"/>
      <c r="C256" s="239"/>
      <c r="D256" s="240" t="s">
        <v>187</v>
      </c>
      <c r="E256" s="239"/>
      <c r="F256" s="242" t="s">
        <v>346</v>
      </c>
      <c r="G256" s="239"/>
      <c r="H256" s="243">
        <v>17.003</v>
      </c>
      <c r="I256" s="244"/>
      <c r="J256" s="239"/>
      <c r="K256" s="239"/>
      <c r="L256" s="245"/>
      <c r="M256" s="246"/>
      <c r="N256" s="247"/>
      <c r="O256" s="247"/>
      <c r="P256" s="247"/>
      <c r="Q256" s="247"/>
      <c r="R256" s="247"/>
      <c r="S256" s="247"/>
      <c r="T256" s="248"/>
      <c r="U256" s="13"/>
      <c r="V256" s="13"/>
      <c r="W256" s="13"/>
      <c r="X256" s="13"/>
      <c r="Y256" s="13"/>
      <c r="Z256" s="13"/>
      <c r="AA256" s="13"/>
      <c r="AB256" s="13"/>
      <c r="AC256" s="13"/>
      <c r="AD256" s="13"/>
      <c r="AE256" s="13"/>
      <c r="AT256" s="249" t="s">
        <v>187</v>
      </c>
      <c r="AU256" s="249" t="s">
        <v>92</v>
      </c>
      <c r="AV256" s="13" t="s">
        <v>92</v>
      </c>
      <c r="AW256" s="13" t="s">
        <v>4</v>
      </c>
      <c r="AX256" s="13" t="s">
        <v>8</v>
      </c>
      <c r="AY256" s="249" t="s">
        <v>129</v>
      </c>
    </row>
    <row r="257" spans="1:65" s="2" customFormat="1" ht="66.75" customHeight="1">
      <c r="A257" s="38"/>
      <c r="B257" s="39"/>
      <c r="C257" s="219" t="s">
        <v>347</v>
      </c>
      <c r="D257" s="219" t="s">
        <v>132</v>
      </c>
      <c r="E257" s="220" t="s">
        <v>348</v>
      </c>
      <c r="F257" s="221" t="s">
        <v>349</v>
      </c>
      <c r="G257" s="222" t="s">
        <v>185</v>
      </c>
      <c r="H257" s="223">
        <v>7.2</v>
      </c>
      <c r="I257" s="224"/>
      <c r="J257" s="225">
        <f>ROUND(I257*H257,0)</f>
        <v>0</v>
      </c>
      <c r="K257" s="226"/>
      <c r="L257" s="44"/>
      <c r="M257" s="227" t="s">
        <v>1</v>
      </c>
      <c r="N257" s="228" t="s">
        <v>48</v>
      </c>
      <c r="O257" s="91"/>
      <c r="P257" s="229">
        <f>O257*H257</f>
        <v>0</v>
      </c>
      <c r="Q257" s="229">
        <v>0.0086</v>
      </c>
      <c r="R257" s="229">
        <f>Q257*H257</f>
        <v>0.06192</v>
      </c>
      <c r="S257" s="229">
        <v>0</v>
      </c>
      <c r="T257" s="230">
        <f>S257*H257</f>
        <v>0</v>
      </c>
      <c r="U257" s="38"/>
      <c r="V257" s="38"/>
      <c r="W257" s="38"/>
      <c r="X257" s="38"/>
      <c r="Y257" s="38"/>
      <c r="Z257" s="38"/>
      <c r="AA257" s="38"/>
      <c r="AB257" s="38"/>
      <c r="AC257" s="38"/>
      <c r="AD257" s="38"/>
      <c r="AE257" s="38"/>
      <c r="AR257" s="231" t="s">
        <v>151</v>
      </c>
      <c r="AT257" s="231" t="s">
        <v>132</v>
      </c>
      <c r="AU257" s="231" t="s">
        <v>92</v>
      </c>
      <c r="AY257" s="17" t="s">
        <v>129</v>
      </c>
      <c r="BE257" s="232">
        <f>IF(N257="základní",J257,0)</f>
        <v>0</v>
      </c>
      <c r="BF257" s="232">
        <f>IF(N257="snížená",J257,0)</f>
        <v>0</v>
      </c>
      <c r="BG257" s="232">
        <f>IF(N257="zákl. přenesená",J257,0)</f>
        <v>0</v>
      </c>
      <c r="BH257" s="232">
        <f>IF(N257="sníž. přenesená",J257,0)</f>
        <v>0</v>
      </c>
      <c r="BI257" s="232">
        <f>IF(N257="nulová",J257,0)</f>
        <v>0</v>
      </c>
      <c r="BJ257" s="17" t="s">
        <v>8</v>
      </c>
      <c r="BK257" s="232">
        <f>ROUND(I257*H257,0)</f>
        <v>0</v>
      </c>
      <c r="BL257" s="17" t="s">
        <v>151</v>
      </c>
      <c r="BM257" s="231" t="s">
        <v>350</v>
      </c>
    </row>
    <row r="258" spans="1:51" s="13" customFormat="1" ht="12">
      <c r="A258" s="13"/>
      <c r="B258" s="238"/>
      <c r="C258" s="239"/>
      <c r="D258" s="240" t="s">
        <v>187</v>
      </c>
      <c r="E258" s="241" t="s">
        <v>1</v>
      </c>
      <c r="F258" s="242" t="s">
        <v>278</v>
      </c>
      <c r="G258" s="239"/>
      <c r="H258" s="243">
        <v>7.2</v>
      </c>
      <c r="I258" s="244"/>
      <c r="J258" s="239"/>
      <c r="K258" s="239"/>
      <c r="L258" s="245"/>
      <c r="M258" s="246"/>
      <c r="N258" s="247"/>
      <c r="O258" s="247"/>
      <c r="P258" s="247"/>
      <c r="Q258" s="247"/>
      <c r="R258" s="247"/>
      <c r="S258" s="247"/>
      <c r="T258" s="248"/>
      <c r="U258" s="13"/>
      <c r="V258" s="13"/>
      <c r="W258" s="13"/>
      <c r="X258" s="13"/>
      <c r="Y258" s="13"/>
      <c r="Z258" s="13"/>
      <c r="AA258" s="13"/>
      <c r="AB258" s="13"/>
      <c r="AC258" s="13"/>
      <c r="AD258" s="13"/>
      <c r="AE258" s="13"/>
      <c r="AT258" s="249" t="s">
        <v>187</v>
      </c>
      <c r="AU258" s="249" t="s">
        <v>92</v>
      </c>
      <c r="AV258" s="13" t="s">
        <v>92</v>
      </c>
      <c r="AW258" s="13" t="s">
        <v>36</v>
      </c>
      <c r="AX258" s="13" t="s">
        <v>8</v>
      </c>
      <c r="AY258" s="249" t="s">
        <v>129</v>
      </c>
    </row>
    <row r="259" spans="1:65" s="2" customFormat="1" ht="16.5" customHeight="1">
      <c r="A259" s="38"/>
      <c r="B259" s="39"/>
      <c r="C259" s="272" t="s">
        <v>351</v>
      </c>
      <c r="D259" s="272" t="s">
        <v>342</v>
      </c>
      <c r="E259" s="273" t="s">
        <v>352</v>
      </c>
      <c r="F259" s="274" t="s">
        <v>353</v>
      </c>
      <c r="G259" s="275" t="s">
        <v>185</v>
      </c>
      <c r="H259" s="276">
        <v>7.56</v>
      </c>
      <c r="I259" s="277"/>
      <c r="J259" s="278">
        <f>ROUND(I259*H259,0)</f>
        <v>0</v>
      </c>
      <c r="K259" s="279"/>
      <c r="L259" s="280"/>
      <c r="M259" s="281" t="s">
        <v>1</v>
      </c>
      <c r="N259" s="282" t="s">
        <v>48</v>
      </c>
      <c r="O259" s="91"/>
      <c r="P259" s="229">
        <f>O259*H259</f>
        <v>0</v>
      </c>
      <c r="Q259" s="229">
        <v>0.00224</v>
      </c>
      <c r="R259" s="229">
        <f>Q259*H259</f>
        <v>0.0169344</v>
      </c>
      <c r="S259" s="229">
        <v>0</v>
      </c>
      <c r="T259" s="230">
        <f>S259*H259</f>
        <v>0</v>
      </c>
      <c r="U259" s="38"/>
      <c r="V259" s="38"/>
      <c r="W259" s="38"/>
      <c r="X259" s="38"/>
      <c r="Y259" s="38"/>
      <c r="Z259" s="38"/>
      <c r="AA259" s="38"/>
      <c r="AB259" s="38"/>
      <c r="AC259" s="38"/>
      <c r="AD259" s="38"/>
      <c r="AE259" s="38"/>
      <c r="AR259" s="231" t="s">
        <v>223</v>
      </c>
      <c r="AT259" s="231" t="s">
        <v>342</v>
      </c>
      <c r="AU259" s="231" t="s">
        <v>92</v>
      </c>
      <c r="AY259" s="17" t="s">
        <v>129</v>
      </c>
      <c r="BE259" s="232">
        <f>IF(N259="základní",J259,0)</f>
        <v>0</v>
      </c>
      <c r="BF259" s="232">
        <f>IF(N259="snížená",J259,0)</f>
        <v>0</v>
      </c>
      <c r="BG259" s="232">
        <f>IF(N259="zákl. přenesená",J259,0)</f>
        <v>0</v>
      </c>
      <c r="BH259" s="232">
        <f>IF(N259="sníž. přenesená",J259,0)</f>
        <v>0</v>
      </c>
      <c r="BI259" s="232">
        <f>IF(N259="nulová",J259,0)</f>
        <v>0</v>
      </c>
      <c r="BJ259" s="17" t="s">
        <v>8</v>
      </c>
      <c r="BK259" s="232">
        <f>ROUND(I259*H259,0)</f>
        <v>0</v>
      </c>
      <c r="BL259" s="17" t="s">
        <v>151</v>
      </c>
      <c r="BM259" s="231" t="s">
        <v>354</v>
      </c>
    </row>
    <row r="260" spans="1:51" s="13" customFormat="1" ht="12">
      <c r="A260" s="13"/>
      <c r="B260" s="238"/>
      <c r="C260" s="239"/>
      <c r="D260" s="240" t="s">
        <v>187</v>
      </c>
      <c r="E260" s="239"/>
      <c r="F260" s="242" t="s">
        <v>355</v>
      </c>
      <c r="G260" s="239"/>
      <c r="H260" s="243">
        <v>7.56</v>
      </c>
      <c r="I260" s="244"/>
      <c r="J260" s="239"/>
      <c r="K260" s="239"/>
      <c r="L260" s="245"/>
      <c r="M260" s="246"/>
      <c r="N260" s="247"/>
      <c r="O260" s="247"/>
      <c r="P260" s="247"/>
      <c r="Q260" s="247"/>
      <c r="R260" s="247"/>
      <c r="S260" s="247"/>
      <c r="T260" s="248"/>
      <c r="U260" s="13"/>
      <c r="V260" s="13"/>
      <c r="W260" s="13"/>
      <c r="X260" s="13"/>
      <c r="Y260" s="13"/>
      <c r="Z260" s="13"/>
      <c r="AA260" s="13"/>
      <c r="AB260" s="13"/>
      <c r="AC260" s="13"/>
      <c r="AD260" s="13"/>
      <c r="AE260" s="13"/>
      <c r="AT260" s="249" t="s">
        <v>187</v>
      </c>
      <c r="AU260" s="249" t="s">
        <v>92</v>
      </c>
      <c r="AV260" s="13" t="s">
        <v>92</v>
      </c>
      <c r="AW260" s="13" t="s">
        <v>4</v>
      </c>
      <c r="AX260" s="13" t="s">
        <v>8</v>
      </c>
      <c r="AY260" s="249" t="s">
        <v>129</v>
      </c>
    </row>
    <row r="261" spans="1:65" s="2" customFormat="1" ht="55.5" customHeight="1">
      <c r="A261" s="38"/>
      <c r="B261" s="39"/>
      <c r="C261" s="219" t="s">
        <v>356</v>
      </c>
      <c r="D261" s="219" t="s">
        <v>132</v>
      </c>
      <c r="E261" s="220" t="s">
        <v>357</v>
      </c>
      <c r="F261" s="221" t="s">
        <v>358</v>
      </c>
      <c r="G261" s="222" t="s">
        <v>359</v>
      </c>
      <c r="H261" s="223">
        <v>3.4</v>
      </c>
      <c r="I261" s="224"/>
      <c r="J261" s="225">
        <f>ROUND(I261*H261,0)</f>
        <v>0</v>
      </c>
      <c r="K261" s="226"/>
      <c r="L261" s="44"/>
      <c r="M261" s="227" t="s">
        <v>1</v>
      </c>
      <c r="N261" s="228" t="s">
        <v>48</v>
      </c>
      <c r="O261" s="91"/>
      <c r="P261" s="229">
        <f>O261*H261</f>
        <v>0</v>
      </c>
      <c r="Q261" s="229">
        <v>0.00176</v>
      </c>
      <c r="R261" s="229">
        <f>Q261*H261</f>
        <v>0.005984</v>
      </c>
      <c r="S261" s="229">
        <v>0</v>
      </c>
      <c r="T261" s="230">
        <f>S261*H261</f>
        <v>0</v>
      </c>
      <c r="U261" s="38"/>
      <c r="V261" s="38"/>
      <c r="W261" s="38"/>
      <c r="X261" s="38"/>
      <c r="Y261" s="38"/>
      <c r="Z261" s="38"/>
      <c r="AA261" s="38"/>
      <c r="AB261" s="38"/>
      <c r="AC261" s="38"/>
      <c r="AD261" s="38"/>
      <c r="AE261" s="38"/>
      <c r="AR261" s="231" t="s">
        <v>151</v>
      </c>
      <c r="AT261" s="231" t="s">
        <v>132</v>
      </c>
      <c r="AU261" s="231" t="s">
        <v>92</v>
      </c>
      <c r="AY261" s="17" t="s">
        <v>129</v>
      </c>
      <c r="BE261" s="232">
        <f>IF(N261="základní",J261,0)</f>
        <v>0</v>
      </c>
      <c r="BF261" s="232">
        <f>IF(N261="snížená",J261,0)</f>
        <v>0</v>
      </c>
      <c r="BG261" s="232">
        <f>IF(N261="zákl. přenesená",J261,0)</f>
        <v>0</v>
      </c>
      <c r="BH261" s="232">
        <f>IF(N261="sníž. přenesená",J261,0)</f>
        <v>0</v>
      </c>
      <c r="BI261" s="232">
        <f>IF(N261="nulová",J261,0)</f>
        <v>0</v>
      </c>
      <c r="BJ261" s="17" t="s">
        <v>8</v>
      </c>
      <c r="BK261" s="232">
        <f>ROUND(I261*H261,0)</f>
        <v>0</v>
      </c>
      <c r="BL261" s="17" t="s">
        <v>151</v>
      </c>
      <c r="BM261" s="231" t="s">
        <v>360</v>
      </c>
    </row>
    <row r="262" spans="1:51" s="13" customFormat="1" ht="12">
      <c r="A262" s="13"/>
      <c r="B262" s="238"/>
      <c r="C262" s="239"/>
      <c r="D262" s="240" t="s">
        <v>187</v>
      </c>
      <c r="E262" s="241" t="s">
        <v>1</v>
      </c>
      <c r="F262" s="242" t="s">
        <v>361</v>
      </c>
      <c r="G262" s="239"/>
      <c r="H262" s="243">
        <v>3.4</v>
      </c>
      <c r="I262" s="244"/>
      <c r="J262" s="239"/>
      <c r="K262" s="239"/>
      <c r="L262" s="245"/>
      <c r="M262" s="246"/>
      <c r="N262" s="247"/>
      <c r="O262" s="247"/>
      <c r="P262" s="247"/>
      <c r="Q262" s="247"/>
      <c r="R262" s="247"/>
      <c r="S262" s="247"/>
      <c r="T262" s="248"/>
      <c r="U262" s="13"/>
      <c r="V262" s="13"/>
      <c r="W262" s="13"/>
      <c r="X262" s="13"/>
      <c r="Y262" s="13"/>
      <c r="Z262" s="13"/>
      <c r="AA262" s="13"/>
      <c r="AB262" s="13"/>
      <c r="AC262" s="13"/>
      <c r="AD262" s="13"/>
      <c r="AE262" s="13"/>
      <c r="AT262" s="249" t="s">
        <v>187</v>
      </c>
      <c r="AU262" s="249" t="s">
        <v>92</v>
      </c>
      <c r="AV262" s="13" t="s">
        <v>92</v>
      </c>
      <c r="AW262" s="13" t="s">
        <v>36</v>
      </c>
      <c r="AX262" s="13" t="s">
        <v>8</v>
      </c>
      <c r="AY262" s="249" t="s">
        <v>129</v>
      </c>
    </row>
    <row r="263" spans="1:65" s="2" customFormat="1" ht="16.5" customHeight="1">
      <c r="A263" s="38"/>
      <c r="B263" s="39"/>
      <c r="C263" s="272" t="s">
        <v>362</v>
      </c>
      <c r="D263" s="272" t="s">
        <v>342</v>
      </c>
      <c r="E263" s="273" t="s">
        <v>363</v>
      </c>
      <c r="F263" s="274" t="s">
        <v>364</v>
      </c>
      <c r="G263" s="275" t="s">
        <v>185</v>
      </c>
      <c r="H263" s="276">
        <v>3.4</v>
      </c>
      <c r="I263" s="277"/>
      <c r="J263" s="278">
        <f>ROUND(I263*H263,0)</f>
        <v>0</v>
      </c>
      <c r="K263" s="279"/>
      <c r="L263" s="280"/>
      <c r="M263" s="281" t="s">
        <v>1</v>
      </c>
      <c r="N263" s="282" t="s">
        <v>48</v>
      </c>
      <c r="O263" s="91"/>
      <c r="P263" s="229">
        <f>O263*H263</f>
        <v>0</v>
      </c>
      <c r="Q263" s="229">
        <v>0.00168</v>
      </c>
      <c r="R263" s="229">
        <f>Q263*H263</f>
        <v>0.005712</v>
      </c>
      <c r="S263" s="229">
        <v>0</v>
      </c>
      <c r="T263" s="230">
        <f>S263*H263</f>
        <v>0</v>
      </c>
      <c r="U263" s="38"/>
      <c r="V263" s="38"/>
      <c r="W263" s="38"/>
      <c r="X263" s="38"/>
      <c r="Y263" s="38"/>
      <c r="Z263" s="38"/>
      <c r="AA263" s="38"/>
      <c r="AB263" s="38"/>
      <c r="AC263" s="38"/>
      <c r="AD263" s="38"/>
      <c r="AE263" s="38"/>
      <c r="AR263" s="231" t="s">
        <v>223</v>
      </c>
      <c r="AT263" s="231" t="s">
        <v>342</v>
      </c>
      <c r="AU263" s="231" t="s">
        <v>92</v>
      </c>
      <c r="AY263" s="17" t="s">
        <v>129</v>
      </c>
      <c r="BE263" s="232">
        <f>IF(N263="základní",J263,0)</f>
        <v>0</v>
      </c>
      <c r="BF263" s="232">
        <f>IF(N263="snížená",J263,0)</f>
        <v>0</v>
      </c>
      <c r="BG263" s="232">
        <f>IF(N263="zákl. přenesená",J263,0)</f>
        <v>0</v>
      </c>
      <c r="BH263" s="232">
        <f>IF(N263="sníž. přenesená",J263,0)</f>
        <v>0</v>
      </c>
      <c r="BI263" s="232">
        <f>IF(N263="nulová",J263,0)</f>
        <v>0</v>
      </c>
      <c r="BJ263" s="17" t="s">
        <v>8</v>
      </c>
      <c r="BK263" s="232">
        <f>ROUND(I263*H263,0)</f>
        <v>0</v>
      </c>
      <c r="BL263" s="17" t="s">
        <v>151</v>
      </c>
      <c r="BM263" s="231" t="s">
        <v>365</v>
      </c>
    </row>
    <row r="264" spans="1:65" s="2" customFormat="1" ht="44.25" customHeight="1">
      <c r="A264" s="38"/>
      <c r="B264" s="39"/>
      <c r="C264" s="219" t="s">
        <v>366</v>
      </c>
      <c r="D264" s="219" t="s">
        <v>132</v>
      </c>
      <c r="E264" s="220" t="s">
        <v>367</v>
      </c>
      <c r="F264" s="221" t="s">
        <v>368</v>
      </c>
      <c r="G264" s="222" t="s">
        <v>185</v>
      </c>
      <c r="H264" s="223">
        <v>16.67</v>
      </c>
      <c r="I264" s="224"/>
      <c r="J264" s="225">
        <f>ROUND(I264*H264,0)</f>
        <v>0</v>
      </c>
      <c r="K264" s="226"/>
      <c r="L264" s="44"/>
      <c r="M264" s="227" t="s">
        <v>1</v>
      </c>
      <c r="N264" s="228" t="s">
        <v>48</v>
      </c>
      <c r="O264" s="91"/>
      <c r="P264" s="229">
        <f>O264*H264</f>
        <v>0</v>
      </c>
      <c r="Q264" s="229">
        <v>6E-05</v>
      </c>
      <c r="R264" s="229">
        <f>Q264*H264</f>
        <v>0.0010002000000000001</v>
      </c>
      <c r="S264" s="229">
        <v>0</v>
      </c>
      <c r="T264" s="230">
        <f>S264*H264</f>
        <v>0</v>
      </c>
      <c r="U264" s="38"/>
      <c r="V264" s="38"/>
      <c r="W264" s="38"/>
      <c r="X264" s="38"/>
      <c r="Y264" s="38"/>
      <c r="Z264" s="38"/>
      <c r="AA264" s="38"/>
      <c r="AB264" s="38"/>
      <c r="AC264" s="38"/>
      <c r="AD264" s="38"/>
      <c r="AE264" s="38"/>
      <c r="AR264" s="231" t="s">
        <v>151</v>
      </c>
      <c r="AT264" s="231" t="s">
        <v>132</v>
      </c>
      <c r="AU264" s="231" t="s">
        <v>92</v>
      </c>
      <c r="AY264" s="17" t="s">
        <v>129</v>
      </c>
      <c r="BE264" s="232">
        <f>IF(N264="základní",J264,0)</f>
        <v>0</v>
      </c>
      <c r="BF264" s="232">
        <f>IF(N264="snížená",J264,0)</f>
        <v>0</v>
      </c>
      <c r="BG264" s="232">
        <f>IF(N264="zákl. přenesená",J264,0)</f>
        <v>0</v>
      </c>
      <c r="BH264" s="232">
        <f>IF(N264="sníž. přenesená",J264,0)</f>
        <v>0</v>
      </c>
      <c r="BI264" s="232">
        <f>IF(N264="nulová",J264,0)</f>
        <v>0</v>
      </c>
      <c r="BJ264" s="17" t="s">
        <v>8</v>
      </c>
      <c r="BK264" s="232">
        <f>ROUND(I264*H264,0)</f>
        <v>0</v>
      </c>
      <c r="BL264" s="17" t="s">
        <v>151</v>
      </c>
      <c r="BM264" s="231" t="s">
        <v>369</v>
      </c>
    </row>
    <row r="265" spans="1:65" s="2" customFormat="1" ht="24.15" customHeight="1">
      <c r="A265" s="38"/>
      <c r="B265" s="39"/>
      <c r="C265" s="219" t="s">
        <v>370</v>
      </c>
      <c r="D265" s="219" t="s">
        <v>132</v>
      </c>
      <c r="E265" s="220" t="s">
        <v>371</v>
      </c>
      <c r="F265" s="221" t="s">
        <v>372</v>
      </c>
      <c r="G265" s="222" t="s">
        <v>359</v>
      </c>
      <c r="H265" s="223">
        <v>4.8</v>
      </c>
      <c r="I265" s="224"/>
      <c r="J265" s="225">
        <f>ROUND(I265*H265,0)</f>
        <v>0</v>
      </c>
      <c r="K265" s="226"/>
      <c r="L265" s="44"/>
      <c r="M265" s="227" t="s">
        <v>1</v>
      </c>
      <c r="N265" s="228" t="s">
        <v>48</v>
      </c>
      <c r="O265" s="91"/>
      <c r="P265" s="229">
        <f>O265*H265</f>
        <v>0</v>
      </c>
      <c r="Q265" s="229">
        <v>0.00025</v>
      </c>
      <c r="R265" s="229">
        <f>Q265*H265</f>
        <v>0.0012</v>
      </c>
      <c r="S265" s="229">
        <v>0</v>
      </c>
      <c r="T265" s="230">
        <f>S265*H265</f>
        <v>0</v>
      </c>
      <c r="U265" s="38"/>
      <c r="V265" s="38"/>
      <c r="W265" s="38"/>
      <c r="X265" s="38"/>
      <c r="Y265" s="38"/>
      <c r="Z265" s="38"/>
      <c r="AA265" s="38"/>
      <c r="AB265" s="38"/>
      <c r="AC265" s="38"/>
      <c r="AD265" s="38"/>
      <c r="AE265" s="38"/>
      <c r="AR265" s="231" t="s">
        <v>151</v>
      </c>
      <c r="AT265" s="231" t="s">
        <v>132</v>
      </c>
      <c r="AU265" s="231" t="s">
        <v>92</v>
      </c>
      <c r="AY265" s="17" t="s">
        <v>129</v>
      </c>
      <c r="BE265" s="232">
        <f>IF(N265="základní",J265,0)</f>
        <v>0</v>
      </c>
      <c r="BF265" s="232">
        <f>IF(N265="snížená",J265,0)</f>
        <v>0</v>
      </c>
      <c r="BG265" s="232">
        <f>IF(N265="zákl. přenesená",J265,0)</f>
        <v>0</v>
      </c>
      <c r="BH265" s="232">
        <f>IF(N265="sníž. přenesená",J265,0)</f>
        <v>0</v>
      </c>
      <c r="BI265" s="232">
        <f>IF(N265="nulová",J265,0)</f>
        <v>0</v>
      </c>
      <c r="BJ265" s="17" t="s">
        <v>8</v>
      </c>
      <c r="BK265" s="232">
        <f>ROUND(I265*H265,0)</f>
        <v>0</v>
      </c>
      <c r="BL265" s="17" t="s">
        <v>151</v>
      </c>
      <c r="BM265" s="231" t="s">
        <v>373</v>
      </c>
    </row>
    <row r="266" spans="1:65" s="2" customFormat="1" ht="24.15" customHeight="1">
      <c r="A266" s="38"/>
      <c r="B266" s="39"/>
      <c r="C266" s="272" t="s">
        <v>374</v>
      </c>
      <c r="D266" s="272" t="s">
        <v>342</v>
      </c>
      <c r="E266" s="273" t="s">
        <v>375</v>
      </c>
      <c r="F266" s="274" t="s">
        <v>376</v>
      </c>
      <c r="G266" s="275" t="s">
        <v>359</v>
      </c>
      <c r="H266" s="276">
        <v>5.04</v>
      </c>
      <c r="I266" s="277"/>
      <c r="J266" s="278">
        <f>ROUND(I266*H266,0)</f>
        <v>0</v>
      </c>
      <c r="K266" s="279"/>
      <c r="L266" s="280"/>
      <c r="M266" s="281" t="s">
        <v>1</v>
      </c>
      <c r="N266" s="282" t="s">
        <v>48</v>
      </c>
      <c r="O266" s="91"/>
      <c r="P266" s="229">
        <f>O266*H266</f>
        <v>0</v>
      </c>
      <c r="Q266" s="229">
        <v>3E-05</v>
      </c>
      <c r="R266" s="229">
        <f>Q266*H266</f>
        <v>0.00015120000000000002</v>
      </c>
      <c r="S266" s="229">
        <v>0</v>
      </c>
      <c r="T266" s="230">
        <f>S266*H266</f>
        <v>0</v>
      </c>
      <c r="U266" s="38"/>
      <c r="V266" s="38"/>
      <c r="W266" s="38"/>
      <c r="X266" s="38"/>
      <c r="Y266" s="38"/>
      <c r="Z266" s="38"/>
      <c r="AA266" s="38"/>
      <c r="AB266" s="38"/>
      <c r="AC266" s="38"/>
      <c r="AD266" s="38"/>
      <c r="AE266" s="38"/>
      <c r="AR266" s="231" t="s">
        <v>223</v>
      </c>
      <c r="AT266" s="231" t="s">
        <v>342</v>
      </c>
      <c r="AU266" s="231" t="s">
        <v>92</v>
      </c>
      <c r="AY266" s="17" t="s">
        <v>129</v>
      </c>
      <c r="BE266" s="232">
        <f>IF(N266="základní",J266,0)</f>
        <v>0</v>
      </c>
      <c r="BF266" s="232">
        <f>IF(N266="snížená",J266,0)</f>
        <v>0</v>
      </c>
      <c r="BG266" s="232">
        <f>IF(N266="zákl. přenesená",J266,0)</f>
        <v>0</v>
      </c>
      <c r="BH266" s="232">
        <f>IF(N266="sníž. přenesená",J266,0)</f>
        <v>0</v>
      </c>
      <c r="BI266" s="232">
        <f>IF(N266="nulová",J266,0)</f>
        <v>0</v>
      </c>
      <c r="BJ266" s="17" t="s">
        <v>8</v>
      </c>
      <c r="BK266" s="232">
        <f>ROUND(I266*H266,0)</f>
        <v>0</v>
      </c>
      <c r="BL266" s="17" t="s">
        <v>151</v>
      </c>
      <c r="BM266" s="231" t="s">
        <v>377</v>
      </c>
    </row>
    <row r="267" spans="1:51" s="13" customFormat="1" ht="12">
      <c r="A267" s="13"/>
      <c r="B267" s="238"/>
      <c r="C267" s="239"/>
      <c r="D267" s="240" t="s">
        <v>187</v>
      </c>
      <c r="E267" s="241" t="s">
        <v>1</v>
      </c>
      <c r="F267" s="242" t="s">
        <v>378</v>
      </c>
      <c r="G267" s="239"/>
      <c r="H267" s="243">
        <v>4.8</v>
      </c>
      <c r="I267" s="244"/>
      <c r="J267" s="239"/>
      <c r="K267" s="239"/>
      <c r="L267" s="245"/>
      <c r="M267" s="246"/>
      <c r="N267" s="247"/>
      <c r="O267" s="247"/>
      <c r="P267" s="247"/>
      <c r="Q267" s="247"/>
      <c r="R267" s="247"/>
      <c r="S267" s="247"/>
      <c r="T267" s="248"/>
      <c r="U267" s="13"/>
      <c r="V267" s="13"/>
      <c r="W267" s="13"/>
      <c r="X267" s="13"/>
      <c r="Y267" s="13"/>
      <c r="Z267" s="13"/>
      <c r="AA267" s="13"/>
      <c r="AB267" s="13"/>
      <c r="AC267" s="13"/>
      <c r="AD267" s="13"/>
      <c r="AE267" s="13"/>
      <c r="AT267" s="249" t="s">
        <v>187</v>
      </c>
      <c r="AU267" s="249" t="s">
        <v>92</v>
      </c>
      <c r="AV267" s="13" t="s">
        <v>92</v>
      </c>
      <c r="AW267" s="13" t="s">
        <v>36</v>
      </c>
      <c r="AX267" s="13" t="s">
        <v>8</v>
      </c>
      <c r="AY267" s="249" t="s">
        <v>129</v>
      </c>
    </row>
    <row r="268" spans="1:51" s="13" customFormat="1" ht="12">
      <c r="A268" s="13"/>
      <c r="B268" s="238"/>
      <c r="C268" s="239"/>
      <c r="D268" s="240" t="s">
        <v>187</v>
      </c>
      <c r="E268" s="239"/>
      <c r="F268" s="242" t="s">
        <v>379</v>
      </c>
      <c r="G268" s="239"/>
      <c r="H268" s="243">
        <v>5.04</v>
      </c>
      <c r="I268" s="244"/>
      <c r="J268" s="239"/>
      <c r="K268" s="239"/>
      <c r="L268" s="245"/>
      <c r="M268" s="246"/>
      <c r="N268" s="247"/>
      <c r="O268" s="247"/>
      <c r="P268" s="247"/>
      <c r="Q268" s="247"/>
      <c r="R268" s="247"/>
      <c r="S268" s="247"/>
      <c r="T268" s="248"/>
      <c r="U268" s="13"/>
      <c r="V268" s="13"/>
      <c r="W268" s="13"/>
      <c r="X268" s="13"/>
      <c r="Y268" s="13"/>
      <c r="Z268" s="13"/>
      <c r="AA268" s="13"/>
      <c r="AB268" s="13"/>
      <c r="AC268" s="13"/>
      <c r="AD268" s="13"/>
      <c r="AE268" s="13"/>
      <c r="AT268" s="249" t="s">
        <v>187</v>
      </c>
      <c r="AU268" s="249" t="s">
        <v>92</v>
      </c>
      <c r="AV268" s="13" t="s">
        <v>92</v>
      </c>
      <c r="AW268" s="13" t="s">
        <v>4</v>
      </c>
      <c r="AX268" s="13" t="s">
        <v>8</v>
      </c>
      <c r="AY268" s="249" t="s">
        <v>129</v>
      </c>
    </row>
    <row r="269" spans="1:65" s="2" customFormat="1" ht="37.8" customHeight="1">
      <c r="A269" s="38"/>
      <c r="B269" s="39"/>
      <c r="C269" s="219" t="s">
        <v>380</v>
      </c>
      <c r="D269" s="219" t="s">
        <v>132</v>
      </c>
      <c r="E269" s="220" t="s">
        <v>381</v>
      </c>
      <c r="F269" s="221" t="s">
        <v>382</v>
      </c>
      <c r="G269" s="222" t="s">
        <v>185</v>
      </c>
      <c r="H269" s="223">
        <v>116.925</v>
      </c>
      <c r="I269" s="224"/>
      <c r="J269" s="225">
        <f>ROUND(I269*H269,0)</f>
        <v>0</v>
      </c>
      <c r="K269" s="226"/>
      <c r="L269" s="44"/>
      <c r="M269" s="227" t="s">
        <v>1</v>
      </c>
      <c r="N269" s="228" t="s">
        <v>48</v>
      </c>
      <c r="O269" s="91"/>
      <c r="P269" s="229">
        <f>O269*H269</f>
        <v>0</v>
      </c>
      <c r="Q269" s="229">
        <v>0.00285</v>
      </c>
      <c r="R269" s="229">
        <f>Q269*H269</f>
        <v>0.33323625</v>
      </c>
      <c r="S269" s="229">
        <v>0</v>
      </c>
      <c r="T269" s="230">
        <f>S269*H269</f>
        <v>0</v>
      </c>
      <c r="U269" s="38"/>
      <c r="V269" s="38"/>
      <c r="W269" s="38"/>
      <c r="X269" s="38"/>
      <c r="Y269" s="38"/>
      <c r="Z269" s="38"/>
      <c r="AA269" s="38"/>
      <c r="AB269" s="38"/>
      <c r="AC269" s="38"/>
      <c r="AD269" s="38"/>
      <c r="AE269" s="38"/>
      <c r="AR269" s="231" t="s">
        <v>151</v>
      </c>
      <c r="AT269" s="231" t="s">
        <v>132</v>
      </c>
      <c r="AU269" s="231" t="s">
        <v>92</v>
      </c>
      <c r="AY269" s="17" t="s">
        <v>129</v>
      </c>
      <c r="BE269" s="232">
        <f>IF(N269="základní",J269,0)</f>
        <v>0</v>
      </c>
      <c r="BF269" s="232">
        <f>IF(N269="snížená",J269,0)</f>
        <v>0</v>
      </c>
      <c r="BG269" s="232">
        <f>IF(N269="zákl. přenesená",J269,0)</f>
        <v>0</v>
      </c>
      <c r="BH269" s="232">
        <f>IF(N269="sníž. přenesená",J269,0)</f>
        <v>0</v>
      </c>
      <c r="BI269" s="232">
        <f>IF(N269="nulová",J269,0)</f>
        <v>0</v>
      </c>
      <c r="BJ269" s="17" t="s">
        <v>8</v>
      </c>
      <c r="BK269" s="232">
        <f>ROUND(I269*H269,0)</f>
        <v>0</v>
      </c>
      <c r="BL269" s="17" t="s">
        <v>151</v>
      </c>
      <c r="BM269" s="231" t="s">
        <v>383</v>
      </c>
    </row>
    <row r="270" spans="1:51" s="13" customFormat="1" ht="12">
      <c r="A270" s="13"/>
      <c r="B270" s="238"/>
      <c r="C270" s="239"/>
      <c r="D270" s="240" t="s">
        <v>187</v>
      </c>
      <c r="E270" s="241" t="s">
        <v>1</v>
      </c>
      <c r="F270" s="242" t="s">
        <v>384</v>
      </c>
      <c r="G270" s="239"/>
      <c r="H270" s="243">
        <v>16.67</v>
      </c>
      <c r="I270" s="244"/>
      <c r="J270" s="239"/>
      <c r="K270" s="239"/>
      <c r="L270" s="245"/>
      <c r="M270" s="246"/>
      <c r="N270" s="247"/>
      <c r="O270" s="247"/>
      <c r="P270" s="247"/>
      <c r="Q270" s="247"/>
      <c r="R270" s="247"/>
      <c r="S270" s="247"/>
      <c r="T270" s="248"/>
      <c r="U270" s="13"/>
      <c r="V270" s="13"/>
      <c r="W270" s="13"/>
      <c r="X270" s="13"/>
      <c r="Y270" s="13"/>
      <c r="Z270" s="13"/>
      <c r="AA270" s="13"/>
      <c r="AB270" s="13"/>
      <c r="AC270" s="13"/>
      <c r="AD270" s="13"/>
      <c r="AE270" s="13"/>
      <c r="AT270" s="249" t="s">
        <v>187</v>
      </c>
      <c r="AU270" s="249" t="s">
        <v>92</v>
      </c>
      <c r="AV270" s="13" t="s">
        <v>92</v>
      </c>
      <c r="AW270" s="13" t="s">
        <v>36</v>
      </c>
      <c r="AX270" s="13" t="s">
        <v>83</v>
      </c>
      <c r="AY270" s="249" t="s">
        <v>129</v>
      </c>
    </row>
    <row r="271" spans="1:51" s="13" customFormat="1" ht="12">
      <c r="A271" s="13"/>
      <c r="B271" s="238"/>
      <c r="C271" s="239"/>
      <c r="D271" s="240" t="s">
        <v>187</v>
      </c>
      <c r="E271" s="241" t="s">
        <v>1</v>
      </c>
      <c r="F271" s="242" t="s">
        <v>278</v>
      </c>
      <c r="G271" s="239"/>
      <c r="H271" s="243">
        <v>7.2</v>
      </c>
      <c r="I271" s="244"/>
      <c r="J271" s="239"/>
      <c r="K271" s="239"/>
      <c r="L271" s="245"/>
      <c r="M271" s="246"/>
      <c r="N271" s="247"/>
      <c r="O271" s="247"/>
      <c r="P271" s="247"/>
      <c r="Q271" s="247"/>
      <c r="R271" s="247"/>
      <c r="S271" s="247"/>
      <c r="T271" s="248"/>
      <c r="U271" s="13"/>
      <c r="V271" s="13"/>
      <c r="W271" s="13"/>
      <c r="X271" s="13"/>
      <c r="Y271" s="13"/>
      <c r="Z271" s="13"/>
      <c r="AA271" s="13"/>
      <c r="AB271" s="13"/>
      <c r="AC271" s="13"/>
      <c r="AD271" s="13"/>
      <c r="AE271" s="13"/>
      <c r="AT271" s="249" t="s">
        <v>187</v>
      </c>
      <c r="AU271" s="249" t="s">
        <v>92</v>
      </c>
      <c r="AV271" s="13" t="s">
        <v>92</v>
      </c>
      <c r="AW271" s="13" t="s">
        <v>36</v>
      </c>
      <c r="AX271" s="13" t="s">
        <v>83</v>
      </c>
      <c r="AY271" s="249" t="s">
        <v>129</v>
      </c>
    </row>
    <row r="272" spans="1:51" s="13" customFormat="1" ht="12">
      <c r="A272" s="13"/>
      <c r="B272" s="238"/>
      <c r="C272" s="239"/>
      <c r="D272" s="240" t="s">
        <v>187</v>
      </c>
      <c r="E272" s="241" t="s">
        <v>1</v>
      </c>
      <c r="F272" s="242" t="s">
        <v>279</v>
      </c>
      <c r="G272" s="239"/>
      <c r="H272" s="243">
        <v>5.555</v>
      </c>
      <c r="I272" s="244"/>
      <c r="J272" s="239"/>
      <c r="K272" s="239"/>
      <c r="L272" s="245"/>
      <c r="M272" s="246"/>
      <c r="N272" s="247"/>
      <c r="O272" s="247"/>
      <c r="P272" s="247"/>
      <c r="Q272" s="247"/>
      <c r="R272" s="247"/>
      <c r="S272" s="247"/>
      <c r="T272" s="248"/>
      <c r="U272" s="13"/>
      <c r="V272" s="13"/>
      <c r="W272" s="13"/>
      <c r="X272" s="13"/>
      <c r="Y272" s="13"/>
      <c r="Z272" s="13"/>
      <c r="AA272" s="13"/>
      <c r="AB272" s="13"/>
      <c r="AC272" s="13"/>
      <c r="AD272" s="13"/>
      <c r="AE272" s="13"/>
      <c r="AT272" s="249" t="s">
        <v>187</v>
      </c>
      <c r="AU272" s="249" t="s">
        <v>92</v>
      </c>
      <c r="AV272" s="13" t="s">
        <v>92</v>
      </c>
      <c r="AW272" s="13" t="s">
        <v>36</v>
      </c>
      <c r="AX272" s="13" t="s">
        <v>83</v>
      </c>
      <c r="AY272" s="249" t="s">
        <v>129</v>
      </c>
    </row>
    <row r="273" spans="1:51" s="13" customFormat="1" ht="12">
      <c r="A273" s="13"/>
      <c r="B273" s="238"/>
      <c r="C273" s="239"/>
      <c r="D273" s="240" t="s">
        <v>187</v>
      </c>
      <c r="E273" s="241" t="s">
        <v>1</v>
      </c>
      <c r="F273" s="242" t="s">
        <v>280</v>
      </c>
      <c r="G273" s="239"/>
      <c r="H273" s="243">
        <v>87.5</v>
      </c>
      <c r="I273" s="244"/>
      <c r="J273" s="239"/>
      <c r="K273" s="239"/>
      <c r="L273" s="245"/>
      <c r="M273" s="246"/>
      <c r="N273" s="247"/>
      <c r="O273" s="247"/>
      <c r="P273" s="247"/>
      <c r="Q273" s="247"/>
      <c r="R273" s="247"/>
      <c r="S273" s="247"/>
      <c r="T273" s="248"/>
      <c r="U273" s="13"/>
      <c r="V273" s="13"/>
      <c r="W273" s="13"/>
      <c r="X273" s="13"/>
      <c r="Y273" s="13"/>
      <c r="Z273" s="13"/>
      <c r="AA273" s="13"/>
      <c r="AB273" s="13"/>
      <c r="AC273" s="13"/>
      <c r="AD273" s="13"/>
      <c r="AE273" s="13"/>
      <c r="AT273" s="249" t="s">
        <v>187</v>
      </c>
      <c r="AU273" s="249" t="s">
        <v>92</v>
      </c>
      <c r="AV273" s="13" t="s">
        <v>92</v>
      </c>
      <c r="AW273" s="13" t="s">
        <v>36</v>
      </c>
      <c r="AX273" s="13" t="s">
        <v>83</v>
      </c>
      <c r="AY273" s="249" t="s">
        <v>129</v>
      </c>
    </row>
    <row r="274" spans="1:51" s="14" customFormat="1" ht="12">
      <c r="A274" s="14"/>
      <c r="B274" s="250"/>
      <c r="C274" s="251"/>
      <c r="D274" s="240" t="s">
        <v>187</v>
      </c>
      <c r="E274" s="252" t="s">
        <v>1</v>
      </c>
      <c r="F274" s="253" t="s">
        <v>191</v>
      </c>
      <c r="G274" s="251"/>
      <c r="H274" s="254">
        <v>116.925</v>
      </c>
      <c r="I274" s="255"/>
      <c r="J274" s="251"/>
      <c r="K274" s="251"/>
      <c r="L274" s="256"/>
      <c r="M274" s="257"/>
      <c r="N274" s="258"/>
      <c r="O274" s="258"/>
      <c r="P274" s="258"/>
      <c r="Q274" s="258"/>
      <c r="R274" s="258"/>
      <c r="S274" s="258"/>
      <c r="T274" s="259"/>
      <c r="U274" s="14"/>
      <c r="V274" s="14"/>
      <c r="W274" s="14"/>
      <c r="X274" s="14"/>
      <c r="Y274" s="14"/>
      <c r="Z274" s="14"/>
      <c r="AA274" s="14"/>
      <c r="AB274" s="14"/>
      <c r="AC274" s="14"/>
      <c r="AD274" s="14"/>
      <c r="AE274" s="14"/>
      <c r="AT274" s="260" t="s">
        <v>187</v>
      </c>
      <c r="AU274" s="260" t="s">
        <v>92</v>
      </c>
      <c r="AV274" s="14" t="s">
        <v>151</v>
      </c>
      <c r="AW274" s="14" t="s">
        <v>36</v>
      </c>
      <c r="AX274" s="14" t="s">
        <v>8</v>
      </c>
      <c r="AY274" s="260" t="s">
        <v>129</v>
      </c>
    </row>
    <row r="275" spans="1:65" s="2" customFormat="1" ht="37.8" customHeight="1">
      <c r="A275" s="38"/>
      <c r="B275" s="39"/>
      <c r="C275" s="219" t="s">
        <v>385</v>
      </c>
      <c r="D275" s="219" t="s">
        <v>132</v>
      </c>
      <c r="E275" s="220" t="s">
        <v>386</v>
      </c>
      <c r="F275" s="221" t="s">
        <v>387</v>
      </c>
      <c r="G275" s="222" t="s">
        <v>359</v>
      </c>
      <c r="H275" s="223">
        <v>35.2</v>
      </c>
      <c r="I275" s="224"/>
      <c r="J275" s="225">
        <f>ROUND(I275*H275,0)</f>
        <v>0</v>
      </c>
      <c r="K275" s="226"/>
      <c r="L275" s="44"/>
      <c r="M275" s="227" t="s">
        <v>1</v>
      </c>
      <c r="N275" s="228" t="s">
        <v>48</v>
      </c>
      <c r="O275" s="91"/>
      <c r="P275" s="229">
        <f>O275*H275</f>
        <v>0</v>
      </c>
      <c r="Q275" s="229">
        <v>2E-05</v>
      </c>
      <c r="R275" s="229">
        <f>Q275*H275</f>
        <v>0.0007040000000000001</v>
      </c>
      <c r="S275" s="229">
        <v>0</v>
      </c>
      <c r="T275" s="230">
        <f>S275*H275</f>
        <v>0</v>
      </c>
      <c r="U275" s="38"/>
      <c r="V275" s="38"/>
      <c r="W275" s="38"/>
      <c r="X275" s="38"/>
      <c r="Y275" s="38"/>
      <c r="Z275" s="38"/>
      <c r="AA275" s="38"/>
      <c r="AB275" s="38"/>
      <c r="AC275" s="38"/>
      <c r="AD275" s="38"/>
      <c r="AE275" s="38"/>
      <c r="AR275" s="231" t="s">
        <v>151</v>
      </c>
      <c r="AT275" s="231" t="s">
        <v>132</v>
      </c>
      <c r="AU275" s="231" t="s">
        <v>92</v>
      </c>
      <c r="AY275" s="17" t="s">
        <v>129</v>
      </c>
      <c r="BE275" s="232">
        <f>IF(N275="základní",J275,0)</f>
        <v>0</v>
      </c>
      <c r="BF275" s="232">
        <f>IF(N275="snížená",J275,0)</f>
        <v>0</v>
      </c>
      <c r="BG275" s="232">
        <f>IF(N275="zákl. přenesená",J275,0)</f>
        <v>0</v>
      </c>
      <c r="BH275" s="232">
        <f>IF(N275="sníž. přenesená",J275,0)</f>
        <v>0</v>
      </c>
      <c r="BI275" s="232">
        <f>IF(N275="nulová",J275,0)</f>
        <v>0</v>
      </c>
      <c r="BJ275" s="17" t="s">
        <v>8</v>
      </c>
      <c r="BK275" s="232">
        <f>ROUND(I275*H275,0)</f>
        <v>0</v>
      </c>
      <c r="BL275" s="17" t="s">
        <v>151</v>
      </c>
      <c r="BM275" s="231" t="s">
        <v>388</v>
      </c>
    </row>
    <row r="276" spans="1:51" s="13" customFormat="1" ht="12">
      <c r="A276" s="13"/>
      <c r="B276" s="238"/>
      <c r="C276" s="239"/>
      <c r="D276" s="240" t="s">
        <v>187</v>
      </c>
      <c r="E276" s="241" t="s">
        <v>1</v>
      </c>
      <c r="F276" s="242" t="s">
        <v>389</v>
      </c>
      <c r="G276" s="239"/>
      <c r="H276" s="243">
        <v>35.2</v>
      </c>
      <c r="I276" s="244"/>
      <c r="J276" s="239"/>
      <c r="K276" s="239"/>
      <c r="L276" s="245"/>
      <c r="M276" s="246"/>
      <c r="N276" s="247"/>
      <c r="O276" s="247"/>
      <c r="P276" s="247"/>
      <c r="Q276" s="247"/>
      <c r="R276" s="247"/>
      <c r="S276" s="247"/>
      <c r="T276" s="248"/>
      <c r="U276" s="13"/>
      <c r="V276" s="13"/>
      <c r="W276" s="13"/>
      <c r="X276" s="13"/>
      <c r="Y276" s="13"/>
      <c r="Z276" s="13"/>
      <c r="AA276" s="13"/>
      <c r="AB276" s="13"/>
      <c r="AC276" s="13"/>
      <c r="AD276" s="13"/>
      <c r="AE276" s="13"/>
      <c r="AT276" s="249" t="s">
        <v>187</v>
      </c>
      <c r="AU276" s="249" t="s">
        <v>92</v>
      </c>
      <c r="AV276" s="13" t="s">
        <v>92</v>
      </c>
      <c r="AW276" s="13" t="s">
        <v>36</v>
      </c>
      <c r="AX276" s="13" t="s">
        <v>8</v>
      </c>
      <c r="AY276" s="249" t="s">
        <v>129</v>
      </c>
    </row>
    <row r="277" spans="1:65" s="2" customFormat="1" ht="49.05" customHeight="1">
      <c r="A277" s="38"/>
      <c r="B277" s="39"/>
      <c r="C277" s="219" t="s">
        <v>390</v>
      </c>
      <c r="D277" s="219" t="s">
        <v>132</v>
      </c>
      <c r="E277" s="220" t="s">
        <v>391</v>
      </c>
      <c r="F277" s="221" t="s">
        <v>392</v>
      </c>
      <c r="G277" s="222" t="s">
        <v>185</v>
      </c>
      <c r="H277" s="223">
        <v>154</v>
      </c>
      <c r="I277" s="224"/>
      <c r="J277" s="225">
        <f>ROUND(I277*H277,0)</f>
        <v>0</v>
      </c>
      <c r="K277" s="226"/>
      <c r="L277" s="44"/>
      <c r="M277" s="227" t="s">
        <v>1</v>
      </c>
      <c r="N277" s="228" t="s">
        <v>48</v>
      </c>
      <c r="O277" s="91"/>
      <c r="P277" s="229">
        <f>O277*H277</f>
        <v>0</v>
      </c>
      <c r="Q277" s="229">
        <v>0.00101</v>
      </c>
      <c r="R277" s="229">
        <f>Q277*H277</f>
        <v>0.15554</v>
      </c>
      <c r="S277" s="229">
        <v>0</v>
      </c>
      <c r="T277" s="230">
        <f>S277*H277</f>
        <v>0</v>
      </c>
      <c r="U277" s="38"/>
      <c r="V277" s="38"/>
      <c r="W277" s="38"/>
      <c r="X277" s="38"/>
      <c r="Y277" s="38"/>
      <c r="Z277" s="38"/>
      <c r="AA277" s="38"/>
      <c r="AB277" s="38"/>
      <c r="AC277" s="38"/>
      <c r="AD277" s="38"/>
      <c r="AE277" s="38"/>
      <c r="AR277" s="231" t="s">
        <v>151</v>
      </c>
      <c r="AT277" s="231" t="s">
        <v>132</v>
      </c>
      <c r="AU277" s="231" t="s">
        <v>92</v>
      </c>
      <c r="AY277" s="17" t="s">
        <v>129</v>
      </c>
      <c r="BE277" s="232">
        <f>IF(N277="základní",J277,0)</f>
        <v>0</v>
      </c>
      <c r="BF277" s="232">
        <f>IF(N277="snížená",J277,0)</f>
        <v>0</v>
      </c>
      <c r="BG277" s="232">
        <f>IF(N277="zákl. přenesená",J277,0)</f>
        <v>0</v>
      </c>
      <c r="BH277" s="232">
        <f>IF(N277="sníž. přenesená",J277,0)</f>
        <v>0</v>
      </c>
      <c r="BI277" s="232">
        <f>IF(N277="nulová",J277,0)</f>
        <v>0</v>
      </c>
      <c r="BJ277" s="17" t="s">
        <v>8</v>
      </c>
      <c r="BK277" s="232">
        <f>ROUND(I277*H277,0)</f>
        <v>0</v>
      </c>
      <c r="BL277" s="17" t="s">
        <v>151</v>
      </c>
      <c r="BM277" s="231" t="s">
        <v>393</v>
      </c>
    </row>
    <row r="278" spans="1:51" s="13" customFormat="1" ht="12">
      <c r="A278" s="13"/>
      <c r="B278" s="238"/>
      <c r="C278" s="239"/>
      <c r="D278" s="240" t="s">
        <v>187</v>
      </c>
      <c r="E278" s="241" t="s">
        <v>1</v>
      </c>
      <c r="F278" s="242" t="s">
        <v>394</v>
      </c>
      <c r="G278" s="239"/>
      <c r="H278" s="243">
        <v>113</v>
      </c>
      <c r="I278" s="244"/>
      <c r="J278" s="239"/>
      <c r="K278" s="239"/>
      <c r="L278" s="245"/>
      <c r="M278" s="246"/>
      <c r="N278" s="247"/>
      <c r="O278" s="247"/>
      <c r="P278" s="247"/>
      <c r="Q278" s="247"/>
      <c r="R278" s="247"/>
      <c r="S278" s="247"/>
      <c r="T278" s="248"/>
      <c r="U278" s="13"/>
      <c r="V278" s="13"/>
      <c r="W278" s="13"/>
      <c r="X278" s="13"/>
      <c r="Y278" s="13"/>
      <c r="Z278" s="13"/>
      <c r="AA278" s="13"/>
      <c r="AB278" s="13"/>
      <c r="AC278" s="13"/>
      <c r="AD278" s="13"/>
      <c r="AE278" s="13"/>
      <c r="AT278" s="249" t="s">
        <v>187</v>
      </c>
      <c r="AU278" s="249" t="s">
        <v>92</v>
      </c>
      <c r="AV278" s="13" t="s">
        <v>92</v>
      </c>
      <c r="AW278" s="13" t="s">
        <v>36</v>
      </c>
      <c r="AX278" s="13" t="s">
        <v>83</v>
      </c>
      <c r="AY278" s="249" t="s">
        <v>129</v>
      </c>
    </row>
    <row r="279" spans="1:51" s="13" customFormat="1" ht="12">
      <c r="A279" s="13"/>
      <c r="B279" s="238"/>
      <c r="C279" s="239"/>
      <c r="D279" s="240" t="s">
        <v>187</v>
      </c>
      <c r="E279" s="241" t="s">
        <v>1</v>
      </c>
      <c r="F279" s="242" t="s">
        <v>395</v>
      </c>
      <c r="G279" s="239"/>
      <c r="H279" s="243">
        <v>25</v>
      </c>
      <c r="I279" s="244"/>
      <c r="J279" s="239"/>
      <c r="K279" s="239"/>
      <c r="L279" s="245"/>
      <c r="M279" s="246"/>
      <c r="N279" s="247"/>
      <c r="O279" s="247"/>
      <c r="P279" s="247"/>
      <c r="Q279" s="247"/>
      <c r="R279" s="247"/>
      <c r="S279" s="247"/>
      <c r="T279" s="248"/>
      <c r="U279" s="13"/>
      <c r="V279" s="13"/>
      <c r="W279" s="13"/>
      <c r="X279" s="13"/>
      <c r="Y279" s="13"/>
      <c r="Z279" s="13"/>
      <c r="AA279" s="13"/>
      <c r="AB279" s="13"/>
      <c r="AC279" s="13"/>
      <c r="AD279" s="13"/>
      <c r="AE279" s="13"/>
      <c r="AT279" s="249" t="s">
        <v>187</v>
      </c>
      <c r="AU279" s="249" t="s">
        <v>92</v>
      </c>
      <c r="AV279" s="13" t="s">
        <v>92</v>
      </c>
      <c r="AW279" s="13" t="s">
        <v>36</v>
      </c>
      <c r="AX279" s="13" t="s">
        <v>83</v>
      </c>
      <c r="AY279" s="249" t="s">
        <v>129</v>
      </c>
    </row>
    <row r="280" spans="1:51" s="13" customFormat="1" ht="12">
      <c r="A280" s="13"/>
      <c r="B280" s="238"/>
      <c r="C280" s="239"/>
      <c r="D280" s="240" t="s">
        <v>187</v>
      </c>
      <c r="E280" s="241" t="s">
        <v>1</v>
      </c>
      <c r="F280" s="242" t="s">
        <v>396</v>
      </c>
      <c r="G280" s="239"/>
      <c r="H280" s="243">
        <v>8</v>
      </c>
      <c r="I280" s="244"/>
      <c r="J280" s="239"/>
      <c r="K280" s="239"/>
      <c r="L280" s="245"/>
      <c r="M280" s="246"/>
      <c r="N280" s="247"/>
      <c r="O280" s="247"/>
      <c r="P280" s="247"/>
      <c r="Q280" s="247"/>
      <c r="R280" s="247"/>
      <c r="S280" s="247"/>
      <c r="T280" s="248"/>
      <c r="U280" s="13"/>
      <c r="V280" s="13"/>
      <c r="W280" s="13"/>
      <c r="X280" s="13"/>
      <c r="Y280" s="13"/>
      <c r="Z280" s="13"/>
      <c r="AA280" s="13"/>
      <c r="AB280" s="13"/>
      <c r="AC280" s="13"/>
      <c r="AD280" s="13"/>
      <c r="AE280" s="13"/>
      <c r="AT280" s="249" t="s">
        <v>187</v>
      </c>
      <c r="AU280" s="249" t="s">
        <v>92</v>
      </c>
      <c r="AV280" s="13" t="s">
        <v>92</v>
      </c>
      <c r="AW280" s="13" t="s">
        <v>36</v>
      </c>
      <c r="AX280" s="13" t="s">
        <v>83</v>
      </c>
      <c r="AY280" s="249" t="s">
        <v>129</v>
      </c>
    </row>
    <row r="281" spans="1:51" s="13" customFormat="1" ht="12">
      <c r="A281" s="13"/>
      <c r="B281" s="238"/>
      <c r="C281" s="239"/>
      <c r="D281" s="240" t="s">
        <v>187</v>
      </c>
      <c r="E281" s="241" t="s">
        <v>1</v>
      </c>
      <c r="F281" s="242" t="s">
        <v>397</v>
      </c>
      <c r="G281" s="239"/>
      <c r="H281" s="243">
        <v>8</v>
      </c>
      <c r="I281" s="244"/>
      <c r="J281" s="239"/>
      <c r="K281" s="239"/>
      <c r="L281" s="245"/>
      <c r="M281" s="246"/>
      <c r="N281" s="247"/>
      <c r="O281" s="247"/>
      <c r="P281" s="247"/>
      <c r="Q281" s="247"/>
      <c r="R281" s="247"/>
      <c r="S281" s="247"/>
      <c r="T281" s="248"/>
      <c r="U281" s="13"/>
      <c r="V281" s="13"/>
      <c r="W281" s="13"/>
      <c r="X281" s="13"/>
      <c r="Y281" s="13"/>
      <c r="Z281" s="13"/>
      <c r="AA281" s="13"/>
      <c r="AB281" s="13"/>
      <c r="AC281" s="13"/>
      <c r="AD281" s="13"/>
      <c r="AE281" s="13"/>
      <c r="AT281" s="249" t="s">
        <v>187</v>
      </c>
      <c r="AU281" s="249" t="s">
        <v>92</v>
      </c>
      <c r="AV281" s="13" t="s">
        <v>92</v>
      </c>
      <c r="AW281" s="13" t="s">
        <v>36</v>
      </c>
      <c r="AX281" s="13" t="s">
        <v>83</v>
      </c>
      <c r="AY281" s="249" t="s">
        <v>129</v>
      </c>
    </row>
    <row r="282" spans="1:51" s="14" customFormat="1" ht="12">
      <c r="A282" s="14"/>
      <c r="B282" s="250"/>
      <c r="C282" s="251"/>
      <c r="D282" s="240" t="s">
        <v>187</v>
      </c>
      <c r="E282" s="252" t="s">
        <v>1</v>
      </c>
      <c r="F282" s="253" t="s">
        <v>191</v>
      </c>
      <c r="G282" s="251"/>
      <c r="H282" s="254">
        <v>154</v>
      </c>
      <c r="I282" s="255"/>
      <c r="J282" s="251"/>
      <c r="K282" s="251"/>
      <c r="L282" s="256"/>
      <c r="M282" s="257"/>
      <c r="N282" s="258"/>
      <c r="O282" s="258"/>
      <c r="P282" s="258"/>
      <c r="Q282" s="258"/>
      <c r="R282" s="258"/>
      <c r="S282" s="258"/>
      <c r="T282" s="259"/>
      <c r="U282" s="14"/>
      <c r="V282" s="14"/>
      <c r="W282" s="14"/>
      <c r="X282" s="14"/>
      <c r="Y282" s="14"/>
      <c r="Z282" s="14"/>
      <c r="AA282" s="14"/>
      <c r="AB282" s="14"/>
      <c r="AC282" s="14"/>
      <c r="AD282" s="14"/>
      <c r="AE282" s="14"/>
      <c r="AT282" s="260" t="s">
        <v>187</v>
      </c>
      <c r="AU282" s="260" t="s">
        <v>92</v>
      </c>
      <c r="AV282" s="14" t="s">
        <v>151</v>
      </c>
      <c r="AW282" s="14" t="s">
        <v>36</v>
      </c>
      <c r="AX282" s="14" t="s">
        <v>8</v>
      </c>
      <c r="AY282" s="260" t="s">
        <v>129</v>
      </c>
    </row>
    <row r="283" spans="1:65" s="2" customFormat="1" ht="49.05" customHeight="1">
      <c r="A283" s="38"/>
      <c r="B283" s="39"/>
      <c r="C283" s="219" t="s">
        <v>398</v>
      </c>
      <c r="D283" s="219" t="s">
        <v>132</v>
      </c>
      <c r="E283" s="220" t="s">
        <v>399</v>
      </c>
      <c r="F283" s="221" t="s">
        <v>400</v>
      </c>
      <c r="G283" s="222" t="s">
        <v>359</v>
      </c>
      <c r="H283" s="223">
        <v>73.8</v>
      </c>
      <c r="I283" s="224"/>
      <c r="J283" s="225">
        <f>ROUND(I283*H283,0)</f>
        <v>0</v>
      </c>
      <c r="K283" s="226"/>
      <c r="L283" s="44"/>
      <c r="M283" s="227" t="s">
        <v>1</v>
      </c>
      <c r="N283" s="228" t="s">
        <v>48</v>
      </c>
      <c r="O283" s="91"/>
      <c r="P283" s="229">
        <f>O283*H283</f>
        <v>0</v>
      </c>
      <c r="Q283" s="229">
        <v>0.00046</v>
      </c>
      <c r="R283" s="229">
        <f>Q283*H283</f>
        <v>0.033948</v>
      </c>
      <c r="S283" s="229">
        <v>0</v>
      </c>
      <c r="T283" s="230">
        <f>S283*H283</f>
        <v>0</v>
      </c>
      <c r="U283" s="38"/>
      <c r="V283" s="38"/>
      <c r="W283" s="38"/>
      <c r="X283" s="38"/>
      <c r="Y283" s="38"/>
      <c r="Z283" s="38"/>
      <c r="AA283" s="38"/>
      <c r="AB283" s="38"/>
      <c r="AC283" s="38"/>
      <c r="AD283" s="38"/>
      <c r="AE283" s="38"/>
      <c r="AR283" s="231" t="s">
        <v>151</v>
      </c>
      <c r="AT283" s="231" t="s">
        <v>132</v>
      </c>
      <c r="AU283" s="231" t="s">
        <v>92</v>
      </c>
      <c r="AY283" s="17" t="s">
        <v>129</v>
      </c>
      <c r="BE283" s="232">
        <f>IF(N283="základní",J283,0)</f>
        <v>0</v>
      </c>
      <c r="BF283" s="232">
        <f>IF(N283="snížená",J283,0)</f>
        <v>0</v>
      </c>
      <c r="BG283" s="232">
        <f>IF(N283="zákl. přenesená",J283,0)</f>
        <v>0</v>
      </c>
      <c r="BH283" s="232">
        <f>IF(N283="sníž. přenesená",J283,0)</f>
        <v>0</v>
      </c>
      <c r="BI283" s="232">
        <f>IF(N283="nulová",J283,0)</f>
        <v>0</v>
      </c>
      <c r="BJ283" s="17" t="s">
        <v>8</v>
      </c>
      <c r="BK283" s="232">
        <f>ROUND(I283*H283,0)</f>
        <v>0</v>
      </c>
      <c r="BL283" s="17" t="s">
        <v>151</v>
      </c>
      <c r="BM283" s="231" t="s">
        <v>401</v>
      </c>
    </row>
    <row r="284" spans="1:51" s="13" customFormat="1" ht="12">
      <c r="A284" s="13"/>
      <c r="B284" s="238"/>
      <c r="C284" s="239"/>
      <c r="D284" s="240" t="s">
        <v>187</v>
      </c>
      <c r="E284" s="241" t="s">
        <v>1</v>
      </c>
      <c r="F284" s="242" t="s">
        <v>402</v>
      </c>
      <c r="G284" s="239"/>
      <c r="H284" s="243">
        <v>20.8</v>
      </c>
      <c r="I284" s="244"/>
      <c r="J284" s="239"/>
      <c r="K284" s="239"/>
      <c r="L284" s="245"/>
      <c r="M284" s="246"/>
      <c r="N284" s="247"/>
      <c r="O284" s="247"/>
      <c r="P284" s="247"/>
      <c r="Q284" s="247"/>
      <c r="R284" s="247"/>
      <c r="S284" s="247"/>
      <c r="T284" s="248"/>
      <c r="U284" s="13"/>
      <c r="V284" s="13"/>
      <c r="W284" s="13"/>
      <c r="X284" s="13"/>
      <c r="Y284" s="13"/>
      <c r="Z284" s="13"/>
      <c r="AA284" s="13"/>
      <c r="AB284" s="13"/>
      <c r="AC284" s="13"/>
      <c r="AD284" s="13"/>
      <c r="AE284" s="13"/>
      <c r="AT284" s="249" t="s">
        <v>187</v>
      </c>
      <c r="AU284" s="249" t="s">
        <v>92</v>
      </c>
      <c r="AV284" s="13" t="s">
        <v>92</v>
      </c>
      <c r="AW284" s="13" t="s">
        <v>36</v>
      </c>
      <c r="AX284" s="13" t="s">
        <v>83</v>
      </c>
      <c r="AY284" s="249" t="s">
        <v>129</v>
      </c>
    </row>
    <row r="285" spans="1:51" s="13" customFormat="1" ht="12">
      <c r="A285" s="13"/>
      <c r="B285" s="238"/>
      <c r="C285" s="239"/>
      <c r="D285" s="240" t="s">
        <v>187</v>
      </c>
      <c r="E285" s="241" t="s">
        <v>1</v>
      </c>
      <c r="F285" s="242" t="s">
        <v>403</v>
      </c>
      <c r="G285" s="239"/>
      <c r="H285" s="243">
        <v>53</v>
      </c>
      <c r="I285" s="244"/>
      <c r="J285" s="239"/>
      <c r="K285" s="239"/>
      <c r="L285" s="245"/>
      <c r="M285" s="246"/>
      <c r="N285" s="247"/>
      <c r="O285" s="247"/>
      <c r="P285" s="247"/>
      <c r="Q285" s="247"/>
      <c r="R285" s="247"/>
      <c r="S285" s="247"/>
      <c r="T285" s="248"/>
      <c r="U285" s="13"/>
      <c r="V285" s="13"/>
      <c r="W285" s="13"/>
      <c r="X285" s="13"/>
      <c r="Y285" s="13"/>
      <c r="Z285" s="13"/>
      <c r="AA285" s="13"/>
      <c r="AB285" s="13"/>
      <c r="AC285" s="13"/>
      <c r="AD285" s="13"/>
      <c r="AE285" s="13"/>
      <c r="AT285" s="249" t="s">
        <v>187</v>
      </c>
      <c r="AU285" s="249" t="s">
        <v>92</v>
      </c>
      <c r="AV285" s="13" t="s">
        <v>92</v>
      </c>
      <c r="AW285" s="13" t="s">
        <v>36</v>
      </c>
      <c r="AX285" s="13" t="s">
        <v>83</v>
      </c>
      <c r="AY285" s="249" t="s">
        <v>129</v>
      </c>
    </row>
    <row r="286" spans="1:51" s="14" customFormat="1" ht="12">
      <c r="A286" s="14"/>
      <c r="B286" s="250"/>
      <c r="C286" s="251"/>
      <c r="D286" s="240" t="s">
        <v>187</v>
      </c>
      <c r="E286" s="252" t="s">
        <v>1</v>
      </c>
      <c r="F286" s="253" t="s">
        <v>191</v>
      </c>
      <c r="G286" s="251"/>
      <c r="H286" s="254">
        <v>73.8</v>
      </c>
      <c r="I286" s="255"/>
      <c r="J286" s="251"/>
      <c r="K286" s="251"/>
      <c r="L286" s="256"/>
      <c r="M286" s="257"/>
      <c r="N286" s="258"/>
      <c r="O286" s="258"/>
      <c r="P286" s="258"/>
      <c r="Q286" s="258"/>
      <c r="R286" s="258"/>
      <c r="S286" s="258"/>
      <c r="T286" s="259"/>
      <c r="U286" s="14"/>
      <c r="V286" s="14"/>
      <c r="W286" s="14"/>
      <c r="X286" s="14"/>
      <c r="Y286" s="14"/>
      <c r="Z286" s="14"/>
      <c r="AA286" s="14"/>
      <c r="AB286" s="14"/>
      <c r="AC286" s="14"/>
      <c r="AD286" s="14"/>
      <c r="AE286" s="14"/>
      <c r="AT286" s="260" t="s">
        <v>187</v>
      </c>
      <c r="AU286" s="260" t="s">
        <v>92</v>
      </c>
      <c r="AV286" s="14" t="s">
        <v>151</v>
      </c>
      <c r="AW286" s="14" t="s">
        <v>36</v>
      </c>
      <c r="AX286" s="14" t="s">
        <v>8</v>
      </c>
      <c r="AY286" s="260" t="s">
        <v>129</v>
      </c>
    </row>
    <row r="287" spans="1:65" s="2" customFormat="1" ht="37.8" customHeight="1">
      <c r="A287" s="38"/>
      <c r="B287" s="39"/>
      <c r="C287" s="219" t="s">
        <v>404</v>
      </c>
      <c r="D287" s="219" t="s">
        <v>132</v>
      </c>
      <c r="E287" s="220" t="s">
        <v>405</v>
      </c>
      <c r="F287" s="221" t="s">
        <v>406</v>
      </c>
      <c r="G287" s="222" t="s">
        <v>185</v>
      </c>
      <c r="H287" s="223">
        <v>162.33</v>
      </c>
      <c r="I287" s="224"/>
      <c r="J287" s="225">
        <f>ROUND(I287*H287,0)</f>
        <v>0</v>
      </c>
      <c r="K287" s="226"/>
      <c r="L287" s="44"/>
      <c r="M287" s="227" t="s">
        <v>1</v>
      </c>
      <c r="N287" s="228" t="s">
        <v>48</v>
      </c>
      <c r="O287" s="91"/>
      <c r="P287" s="229">
        <f>O287*H287</f>
        <v>0</v>
      </c>
      <c r="Q287" s="229">
        <v>0.00012</v>
      </c>
      <c r="R287" s="229">
        <f>Q287*H287</f>
        <v>0.019479600000000003</v>
      </c>
      <c r="S287" s="229">
        <v>0</v>
      </c>
      <c r="T287" s="230">
        <f>S287*H287</f>
        <v>0</v>
      </c>
      <c r="U287" s="38"/>
      <c r="V287" s="38"/>
      <c r="W287" s="38"/>
      <c r="X287" s="38"/>
      <c r="Y287" s="38"/>
      <c r="Z287" s="38"/>
      <c r="AA287" s="38"/>
      <c r="AB287" s="38"/>
      <c r="AC287" s="38"/>
      <c r="AD287" s="38"/>
      <c r="AE287" s="38"/>
      <c r="AR287" s="231" t="s">
        <v>151</v>
      </c>
      <c r="AT287" s="231" t="s">
        <v>132</v>
      </c>
      <c r="AU287" s="231" t="s">
        <v>92</v>
      </c>
      <c r="AY287" s="17" t="s">
        <v>129</v>
      </c>
      <c r="BE287" s="232">
        <f>IF(N287="základní",J287,0)</f>
        <v>0</v>
      </c>
      <c r="BF287" s="232">
        <f>IF(N287="snížená",J287,0)</f>
        <v>0</v>
      </c>
      <c r="BG287" s="232">
        <f>IF(N287="zákl. přenesená",J287,0)</f>
        <v>0</v>
      </c>
      <c r="BH287" s="232">
        <f>IF(N287="sníž. přenesená",J287,0)</f>
        <v>0</v>
      </c>
      <c r="BI287" s="232">
        <f>IF(N287="nulová",J287,0)</f>
        <v>0</v>
      </c>
      <c r="BJ287" s="17" t="s">
        <v>8</v>
      </c>
      <c r="BK287" s="232">
        <f>ROUND(I287*H287,0)</f>
        <v>0</v>
      </c>
      <c r="BL287" s="17" t="s">
        <v>151</v>
      </c>
      <c r="BM287" s="231" t="s">
        <v>407</v>
      </c>
    </row>
    <row r="288" spans="1:51" s="13" customFormat="1" ht="12">
      <c r="A288" s="13"/>
      <c r="B288" s="238"/>
      <c r="C288" s="239"/>
      <c r="D288" s="240" t="s">
        <v>187</v>
      </c>
      <c r="E288" s="241" t="s">
        <v>1</v>
      </c>
      <c r="F288" s="242" t="s">
        <v>408</v>
      </c>
      <c r="G288" s="239"/>
      <c r="H288" s="243">
        <v>162.33</v>
      </c>
      <c r="I288" s="244"/>
      <c r="J288" s="239"/>
      <c r="K288" s="239"/>
      <c r="L288" s="245"/>
      <c r="M288" s="246"/>
      <c r="N288" s="247"/>
      <c r="O288" s="247"/>
      <c r="P288" s="247"/>
      <c r="Q288" s="247"/>
      <c r="R288" s="247"/>
      <c r="S288" s="247"/>
      <c r="T288" s="248"/>
      <c r="U288" s="13"/>
      <c r="V288" s="13"/>
      <c r="W288" s="13"/>
      <c r="X288" s="13"/>
      <c r="Y288" s="13"/>
      <c r="Z288" s="13"/>
      <c r="AA288" s="13"/>
      <c r="AB288" s="13"/>
      <c r="AC288" s="13"/>
      <c r="AD288" s="13"/>
      <c r="AE288" s="13"/>
      <c r="AT288" s="249" t="s">
        <v>187</v>
      </c>
      <c r="AU288" s="249" t="s">
        <v>92</v>
      </c>
      <c r="AV288" s="13" t="s">
        <v>92</v>
      </c>
      <c r="AW288" s="13" t="s">
        <v>36</v>
      </c>
      <c r="AX288" s="13" t="s">
        <v>8</v>
      </c>
      <c r="AY288" s="249" t="s">
        <v>129</v>
      </c>
    </row>
    <row r="289" spans="1:65" s="2" customFormat="1" ht="24.15" customHeight="1">
      <c r="A289" s="38"/>
      <c r="B289" s="39"/>
      <c r="C289" s="219" t="s">
        <v>409</v>
      </c>
      <c r="D289" s="219" t="s">
        <v>132</v>
      </c>
      <c r="E289" s="220" t="s">
        <v>410</v>
      </c>
      <c r="F289" s="221" t="s">
        <v>411</v>
      </c>
      <c r="G289" s="222" t="s">
        <v>234</v>
      </c>
      <c r="H289" s="223">
        <v>2.269</v>
      </c>
      <c r="I289" s="224"/>
      <c r="J289" s="225">
        <f>ROUND(I289*H289,0)</f>
        <v>0</v>
      </c>
      <c r="K289" s="226"/>
      <c r="L289" s="44"/>
      <c r="M289" s="227" t="s">
        <v>1</v>
      </c>
      <c r="N289" s="228" t="s">
        <v>48</v>
      </c>
      <c r="O289" s="91"/>
      <c r="P289" s="229">
        <f>O289*H289</f>
        <v>0</v>
      </c>
      <c r="Q289" s="229">
        <v>2.25634</v>
      </c>
      <c r="R289" s="229">
        <f>Q289*H289</f>
        <v>5.11963546</v>
      </c>
      <c r="S289" s="229">
        <v>0</v>
      </c>
      <c r="T289" s="230">
        <f>S289*H289</f>
        <v>0</v>
      </c>
      <c r="U289" s="38"/>
      <c r="V289" s="38"/>
      <c r="W289" s="38"/>
      <c r="X289" s="38"/>
      <c r="Y289" s="38"/>
      <c r="Z289" s="38"/>
      <c r="AA289" s="38"/>
      <c r="AB289" s="38"/>
      <c r="AC289" s="38"/>
      <c r="AD289" s="38"/>
      <c r="AE289" s="38"/>
      <c r="AR289" s="231" t="s">
        <v>151</v>
      </c>
      <c r="AT289" s="231" t="s">
        <v>132</v>
      </c>
      <c r="AU289" s="231" t="s">
        <v>92</v>
      </c>
      <c r="AY289" s="17" t="s">
        <v>129</v>
      </c>
      <c r="BE289" s="232">
        <f>IF(N289="základní",J289,0)</f>
        <v>0</v>
      </c>
      <c r="BF289" s="232">
        <f>IF(N289="snížená",J289,0)</f>
        <v>0</v>
      </c>
      <c r="BG289" s="232">
        <f>IF(N289="zákl. přenesená",J289,0)</f>
        <v>0</v>
      </c>
      <c r="BH289" s="232">
        <f>IF(N289="sníž. přenesená",J289,0)</f>
        <v>0</v>
      </c>
      <c r="BI289" s="232">
        <f>IF(N289="nulová",J289,0)</f>
        <v>0</v>
      </c>
      <c r="BJ289" s="17" t="s">
        <v>8</v>
      </c>
      <c r="BK289" s="232">
        <f>ROUND(I289*H289,0)</f>
        <v>0</v>
      </c>
      <c r="BL289" s="17" t="s">
        <v>151</v>
      </c>
      <c r="BM289" s="231" t="s">
        <v>412</v>
      </c>
    </row>
    <row r="290" spans="1:51" s="13" customFormat="1" ht="12">
      <c r="A290" s="13"/>
      <c r="B290" s="238"/>
      <c r="C290" s="239"/>
      <c r="D290" s="240" t="s">
        <v>187</v>
      </c>
      <c r="E290" s="241" t="s">
        <v>1</v>
      </c>
      <c r="F290" s="242" t="s">
        <v>413</v>
      </c>
      <c r="G290" s="239"/>
      <c r="H290" s="243">
        <v>1.152</v>
      </c>
      <c r="I290" s="244"/>
      <c r="J290" s="239"/>
      <c r="K290" s="239"/>
      <c r="L290" s="245"/>
      <c r="M290" s="246"/>
      <c r="N290" s="247"/>
      <c r="O290" s="247"/>
      <c r="P290" s="247"/>
      <c r="Q290" s="247"/>
      <c r="R290" s="247"/>
      <c r="S290" s="247"/>
      <c r="T290" s="248"/>
      <c r="U290" s="13"/>
      <c r="V290" s="13"/>
      <c r="W290" s="13"/>
      <c r="X290" s="13"/>
      <c r="Y290" s="13"/>
      <c r="Z290" s="13"/>
      <c r="AA290" s="13"/>
      <c r="AB290" s="13"/>
      <c r="AC290" s="13"/>
      <c r="AD290" s="13"/>
      <c r="AE290" s="13"/>
      <c r="AT290" s="249" t="s">
        <v>187</v>
      </c>
      <c r="AU290" s="249" t="s">
        <v>92</v>
      </c>
      <c r="AV290" s="13" t="s">
        <v>92</v>
      </c>
      <c r="AW290" s="13" t="s">
        <v>36</v>
      </c>
      <c r="AX290" s="13" t="s">
        <v>83</v>
      </c>
      <c r="AY290" s="249" t="s">
        <v>129</v>
      </c>
    </row>
    <row r="291" spans="1:51" s="13" customFormat="1" ht="12">
      <c r="A291" s="13"/>
      <c r="B291" s="238"/>
      <c r="C291" s="239"/>
      <c r="D291" s="240" t="s">
        <v>187</v>
      </c>
      <c r="E291" s="241" t="s">
        <v>1</v>
      </c>
      <c r="F291" s="242" t="s">
        <v>414</v>
      </c>
      <c r="G291" s="239"/>
      <c r="H291" s="243">
        <v>1.117</v>
      </c>
      <c r="I291" s="244"/>
      <c r="J291" s="239"/>
      <c r="K291" s="239"/>
      <c r="L291" s="245"/>
      <c r="M291" s="246"/>
      <c r="N291" s="247"/>
      <c r="O291" s="247"/>
      <c r="P291" s="247"/>
      <c r="Q291" s="247"/>
      <c r="R291" s="247"/>
      <c r="S291" s="247"/>
      <c r="T291" s="248"/>
      <c r="U291" s="13"/>
      <c r="V291" s="13"/>
      <c r="W291" s="13"/>
      <c r="X291" s="13"/>
      <c r="Y291" s="13"/>
      <c r="Z291" s="13"/>
      <c r="AA291" s="13"/>
      <c r="AB291" s="13"/>
      <c r="AC291" s="13"/>
      <c r="AD291" s="13"/>
      <c r="AE291" s="13"/>
      <c r="AT291" s="249" t="s">
        <v>187</v>
      </c>
      <c r="AU291" s="249" t="s">
        <v>92</v>
      </c>
      <c r="AV291" s="13" t="s">
        <v>92</v>
      </c>
      <c r="AW291" s="13" t="s">
        <v>36</v>
      </c>
      <c r="AX291" s="13" t="s">
        <v>83</v>
      </c>
      <c r="AY291" s="249" t="s">
        <v>129</v>
      </c>
    </row>
    <row r="292" spans="1:51" s="14" customFormat="1" ht="12">
      <c r="A292" s="14"/>
      <c r="B292" s="250"/>
      <c r="C292" s="251"/>
      <c r="D292" s="240" t="s">
        <v>187</v>
      </c>
      <c r="E292" s="252" t="s">
        <v>1</v>
      </c>
      <c r="F292" s="253" t="s">
        <v>191</v>
      </c>
      <c r="G292" s="251"/>
      <c r="H292" s="254">
        <v>2.269</v>
      </c>
      <c r="I292" s="255"/>
      <c r="J292" s="251"/>
      <c r="K292" s="251"/>
      <c r="L292" s="256"/>
      <c r="M292" s="257"/>
      <c r="N292" s="258"/>
      <c r="O292" s="258"/>
      <c r="P292" s="258"/>
      <c r="Q292" s="258"/>
      <c r="R292" s="258"/>
      <c r="S292" s="258"/>
      <c r="T292" s="259"/>
      <c r="U292" s="14"/>
      <c r="V292" s="14"/>
      <c r="W292" s="14"/>
      <c r="X292" s="14"/>
      <c r="Y292" s="14"/>
      <c r="Z292" s="14"/>
      <c r="AA292" s="14"/>
      <c r="AB292" s="14"/>
      <c r="AC292" s="14"/>
      <c r="AD292" s="14"/>
      <c r="AE292" s="14"/>
      <c r="AT292" s="260" t="s">
        <v>187</v>
      </c>
      <c r="AU292" s="260" t="s">
        <v>92</v>
      </c>
      <c r="AV292" s="14" t="s">
        <v>151</v>
      </c>
      <c r="AW292" s="14" t="s">
        <v>36</v>
      </c>
      <c r="AX292" s="14" t="s">
        <v>8</v>
      </c>
      <c r="AY292" s="260" t="s">
        <v>129</v>
      </c>
    </row>
    <row r="293" spans="1:65" s="2" customFormat="1" ht="33" customHeight="1">
      <c r="A293" s="38"/>
      <c r="B293" s="39"/>
      <c r="C293" s="219" t="s">
        <v>415</v>
      </c>
      <c r="D293" s="219" t="s">
        <v>132</v>
      </c>
      <c r="E293" s="220" t="s">
        <v>416</v>
      </c>
      <c r="F293" s="221" t="s">
        <v>417</v>
      </c>
      <c r="G293" s="222" t="s">
        <v>234</v>
      </c>
      <c r="H293" s="223">
        <v>2.269</v>
      </c>
      <c r="I293" s="224"/>
      <c r="J293" s="225">
        <f>ROUND(I293*H293,0)</f>
        <v>0</v>
      </c>
      <c r="K293" s="226"/>
      <c r="L293" s="44"/>
      <c r="M293" s="227" t="s">
        <v>1</v>
      </c>
      <c r="N293" s="228" t="s">
        <v>48</v>
      </c>
      <c r="O293" s="91"/>
      <c r="P293" s="229">
        <f>O293*H293</f>
        <v>0</v>
      </c>
      <c r="Q293" s="229">
        <v>0</v>
      </c>
      <c r="R293" s="229">
        <f>Q293*H293</f>
        <v>0</v>
      </c>
      <c r="S293" s="229">
        <v>0</v>
      </c>
      <c r="T293" s="230">
        <f>S293*H293</f>
        <v>0</v>
      </c>
      <c r="U293" s="38"/>
      <c r="V293" s="38"/>
      <c r="W293" s="38"/>
      <c r="X293" s="38"/>
      <c r="Y293" s="38"/>
      <c r="Z293" s="38"/>
      <c r="AA293" s="38"/>
      <c r="AB293" s="38"/>
      <c r="AC293" s="38"/>
      <c r="AD293" s="38"/>
      <c r="AE293" s="38"/>
      <c r="AR293" s="231" t="s">
        <v>151</v>
      </c>
      <c r="AT293" s="231" t="s">
        <v>132</v>
      </c>
      <c r="AU293" s="231" t="s">
        <v>92</v>
      </c>
      <c r="AY293" s="17" t="s">
        <v>129</v>
      </c>
      <c r="BE293" s="232">
        <f>IF(N293="základní",J293,0)</f>
        <v>0</v>
      </c>
      <c r="BF293" s="232">
        <f>IF(N293="snížená",J293,0)</f>
        <v>0</v>
      </c>
      <c r="BG293" s="232">
        <f>IF(N293="zákl. přenesená",J293,0)</f>
        <v>0</v>
      </c>
      <c r="BH293" s="232">
        <f>IF(N293="sníž. přenesená",J293,0)</f>
        <v>0</v>
      </c>
      <c r="BI293" s="232">
        <f>IF(N293="nulová",J293,0)</f>
        <v>0</v>
      </c>
      <c r="BJ293" s="17" t="s">
        <v>8</v>
      </c>
      <c r="BK293" s="232">
        <f>ROUND(I293*H293,0)</f>
        <v>0</v>
      </c>
      <c r="BL293" s="17" t="s">
        <v>151</v>
      </c>
      <c r="BM293" s="231" t="s">
        <v>418</v>
      </c>
    </row>
    <row r="294" spans="1:51" s="13" customFormat="1" ht="12">
      <c r="A294" s="13"/>
      <c r="B294" s="238"/>
      <c r="C294" s="239"/>
      <c r="D294" s="240" t="s">
        <v>187</v>
      </c>
      <c r="E294" s="241" t="s">
        <v>1</v>
      </c>
      <c r="F294" s="242" t="s">
        <v>413</v>
      </c>
      <c r="G294" s="239"/>
      <c r="H294" s="243">
        <v>1.152</v>
      </c>
      <c r="I294" s="244"/>
      <c r="J294" s="239"/>
      <c r="K294" s="239"/>
      <c r="L294" s="245"/>
      <c r="M294" s="246"/>
      <c r="N294" s="247"/>
      <c r="O294" s="247"/>
      <c r="P294" s="247"/>
      <c r="Q294" s="247"/>
      <c r="R294" s="247"/>
      <c r="S294" s="247"/>
      <c r="T294" s="248"/>
      <c r="U294" s="13"/>
      <c r="V294" s="13"/>
      <c r="W294" s="13"/>
      <c r="X294" s="13"/>
      <c r="Y294" s="13"/>
      <c r="Z294" s="13"/>
      <c r="AA294" s="13"/>
      <c r="AB294" s="13"/>
      <c r="AC294" s="13"/>
      <c r="AD294" s="13"/>
      <c r="AE294" s="13"/>
      <c r="AT294" s="249" t="s">
        <v>187</v>
      </c>
      <c r="AU294" s="249" t="s">
        <v>92</v>
      </c>
      <c r="AV294" s="13" t="s">
        <v>92</v>
      </c>
      <c r="AW294" s="13" t="s">
        <v>36</v>
      </c>
      <c r="AX294" s="13" t="s">
        <v>83</v>
      </c>
      <c r="AY294" s="249" t="s">
        <v>129</v>
      </c>
    </row>
    <row r="295" spans="1:51" s="13" customFormat="1" ht="12">
      <c r="A295" s="13"/>
      <c r="B295" s="238"/>
      <c r="C295" s="239"/>
      <c r="D295" s="240" t="s">
        <v>187</v>
      </c>
      <c r="E295" s="241" t="s">
        <v>1</v>
      </c>
      <c r="F295" s="242" t="s">
        <v>414</v>
      </c>
      <c r="G295" s="239"/>
      <c r="H295" s="243">
        <v>1.117</v>
      </c>
      <c r="I295" s="244"/>
      <c r="J295" s="239"/>
      <c r="K295" s="239"/>
      <c r="L295" s="245"/>
      <c r="M295" s="246"/>
      <c r="N295" s="247"/>
      <c r="O295" s="247"/>
      <c r="P295" s="247"/>
      <c r="Q295" s="247"/>
      <c r="R295" s="247"/>
      <c r="S295" s="247"/>
      <c r="T295" s="248"/>
      <c r="U295" s="13"/>
      <c r="V295" s="13"/>
      <c r="W295" s="13"/>
      <c r="X295" s="13"/>
      <c r="Y295" s="13"/>
      <c r="Z295" s="13"/>
      <c r="AA295" s="13"/>
      <c r="AB295" s="13"/>
      <c r="AC295" s="13"/>
      <c r="AD295" s="13"/>
      <c r="AE295" s="13"/>
      <c r="AT295" s="249" t="s">
        <v>187</v>
      </c>
      <c r="AU295" s="249" t="s">
        <v>92</v>
      </c>
      <c r="AV295" s="13" t="s">
        <v>92</v>
      </c>
      <c r="AW295" s="13" t="s">
        <v>36</v>
      </c>
      <c r="AX295" s="13" t="s">
        <v>83</v>
      </c>
      <c r="AY295" s="249" t="s">
        <v>129</v>
      </c>
    </row>
    <row r="296" spans="1:51" s="14" customFormat="1" ht="12">
      <c r="A296" s="14"/>
      <c r="B296" s="250"/>
      <c r="C296" s="251"/>
      <c r="D296" s="240" t="s">
        <v>187</v>
      </c>
      <c r="E296" s="252" t="s">
        <v>1</v>
      </c>
      <c r="F296" s="253" t="s">
        <v>191</v>
      </c>
      <c r="G296" s="251"/>
      <c r="H296" s="254">
        <v>2.269</v>
      </c>
      <c r="I296" s="255"/>
      <c r="J296" s="251"/>
      <c r="K296" s="251"/>
      <c r="L296" s="256"/>
      <c r="M296" s="257"/>
      <c r="N296" s="258"/>
      <c r="O296" s="258"/>
      <c r="P296" s="258"/>
      <c r="Q296" s="258"/>
      <c r="R296" s="258"/>
      <c r="S296" s="258"/>
      <c r="T296" s="259"/>
      <c r="U296" s="14"/>
      <c r="V296" s="14"/>
      <c r="W296" s="14"/>
      <c r="X296" s="14"/>
      <c r="Y296" s="14"/>
      <c r="Z296" s="14"/>
      <c r="AA296" s="14"/>
      <c r="AB296" s="14"/>
      <c r="AC296" s="14"/>
      <c r="AD296" s="14"/>
      <c r="AE296" s="14"/>
      <c r="AT296" s="260" t="s">
        <v>187</v>
      </c>
      <c r="AU296" s="260" t="s">
        <v>92</v>
      </c>
      <c r="AV296" s="14" t="s">
        <v>151</v>
      </c>
      <c r="AW296" s="14" t="s">
        <v>36</v>
      </c>
      <c r="AX296" s="14" t="s">
        <v>8</v>
      </c>
      <c r="AY296" s="260" t="s">
        <v>129</v>
      </c>
    </row>
    <row r="297" spans="1:65" s="2" customFormat="1" ht="44.25" customHeight="1">
      <c r="A297" s="38"/>
      <c r="B297" s="39"/>
      <c r="C297" s="219" t="s">
        <v>419</v>
      </c>
      <c r="D297" s="219" t="s">
        <v>132</v>
      </c>
      <c r="E297" s="220" t="s">
        <v>420</v>
      </c>
      <c r="F297" s="221" t="s">
        <v>421</v>
      </c>
      <c r="G297" s="222" t="s">
        <v>234</v>
      </c>
      <c r="H297" s="223">
        <v>2.269</v>
      </c>
      <c r="I297" s="224"/>
      <c r="J297" s="225">
        <f>ROUND(I297*H297,0)</f>
        <v>0</v>
      </c>
      <c r="K297" s="226"/>
      <c r="L297" s="44"/>
      <c r="M297" s="227" t="s">
        <v>1</v>
      </c>
      <c r="N297" s="228" t="s">
        <v>48</v>
      </c>
      <c r="O297" s="91"/>
      <c r="P297" s="229">
        <f>O297*H297</f>
        <v>0</v>
      </c>
      <c r="Q297" s="229">
        <v>0</v>
      </c>
      <c r="R297" s="229">
        <f>Q297*H297</f>
        <v>0</v>
      </c>
      <c r="S297" s="229">
        <v>0</v>
      </c>
      <c r="T297" s="230">
        <f>S297*H297</f>
        <v>0</v>
      </c>
      <c r="U297" s="38"/>
      <c r="V297" s="38"/>
      <c r="W297" s="38"/>
      <c r="X297" s="38"/>
      <c r="Y297" s="38"/>
      <c r="Z297" s="38"/>
      <c r="AA297" s="38"/>
      <c r="AB297" s="38"/>
      <c r="AC297" s="38"/>
      <c r="AD297" s="38"/>
      <c r="AE297" s="38"/>
      <c r="AR297" s="231" t="s">
        <v>151</v>
      </c>
      <c r="AT297" s="231" t="s">
        <v>132</v>
      </c>
      <c r="AU297" s="231" t="s">
        <v>92</v>
      </c>
      <c r="AY297" s="17" t="s">
        <v>129</v>
      </c>
      <c r="BE297" s="232">
        <f>IF(N297="základní",J297,0)</f>
        <v>0</v>
      </c>
      <c r="BF297" s="232">
        <f>IF(N297="snížená",J297,0)</f>
        <v>0</v>
      </c>
      <c r="BG297" s="232">
        <f>IF(N297="zákl. přenesená",J297,0)</f>
        <v>0</v>
      </c>
      <c r="BH297" s="232">
        <f>IF(N297="sníž. přenesená",J297,0)</f>
        <v>0</v>
      </c>
      <c r="BI297" s="232">
        <f>IF(N297="nulová",J297,0)</f>
        <v>0</v>
      </c>
      <c r="BJ297" s="17" t="s">
        <v>8</v>
      </c>
      <c r="BK297" s="232">
        <f>ROUND(I297*H297,0)</f>
        <v>0</v>
      </c>
      <c r="BL297" s="17" t="s">
        <v>151</v>
      </c>
      <c r="BM297" s="231" t="s">
        <v>422</v>
      </c>
    </row>
    <row r="298" spans="1:51" s="13" customFormat="1" ht="12">
      <c r="A298" s="13"/>
      <c r="B298" s="238"/>
      <c r="C298" s="239"/>
      <c r="D298" s="240" t="s">
        <v>187</v>
      </c>
      <c r="E298" s="241" t="s">
        <v>1</v>
      </c>
      <c r="F298" s="242" t="s">
        <v>413</v>
      </c>
      <c r="G298" s="239"/>
      <c r="H298" s="243">
        <v>1.152</v>
      </c>
      <c r="I298" s="244"/>
      <c r="J298" s="239"/>
      <c r="K298" s="239"/>
      <c r="L298" s="245"/>
      <c r="M298" s="246"/>
      <c r="N298" s="247"/>
      <c r="O298" s="247"/>
      <c r="P298" s="247"/>
      <c r="Q298" s="247"/>
      <c r="R298" s="247"/>
      <c r="S298" s="247"/>
      <c r="T298" s="248"/>
      <c r="U298" s="13"/>
      <c r="V298" s="13"/>
      <c r="W298" s="13"/>
      <c r="X298" s="13"/>
      <c r="Y298" s="13"/>
      <c r="Z298" s="13"/>
      <c r="AA298" s="13"/>
      <c r="AB298" s="13"/>
      <c r="AC298" s="13"/>
      <c r="AD298" s="13"/>
      <c r="AE298" s="13"/>
      <c r="AT298" s="249" t="s">
        <v>187</v>
      </c>
      <c r="AU298" s="249" t="s">
        <v>92</v>
      </c>
      <c r="AV298" s="13" t="s">
        <v>92</v>
      </c>
      <c r="AW298" s="13" t="s">
        <v>36</v>
      </c>
      <c r="AX298" s="13" t="s">
        <v>83</v>
      </c>
      <c r="AY298" s="249" t="s">
        <v>129</v>
      </c>
    </row>
    <row r="299" spans="1:51" s="13" customFormat="1" ht="12">
      <c r="A299" s="13"/>
      <c r="B299" s="238"/>
      <c r="C299" s="239"/>
      <c r="D299" s="240" t="s">
        <v>187</v>
      </c>
      <c r="E299" s="241" t="s">
        <v>1</v>
      </c>
      <c r="F299" s="242" t="s">
        <v>414</v>
      </c>
      <c r="G299" s="239"/>
      <c r="H299" s="243">
        <v>1.117</v>
      </c>
      <c r="I299" s="244"/>
      <c r="J299" s="239"/>
      <c r="K299" s="239"/>
      <c r="L299" s="245"/>
      <c r="M299" s="246"/>
      <c r="N299" s="247"/>
      <c r="O299" s="247"/>
      <c r="P299" s="247"/>
      <c r="Q299" s="247"/>
      <c r="R299" s="247"/>
      <c r="S299" s="247"/>
      <c r="T299" s="248"/>
      <c r="U299" s="13"/>
      <c r="V299" s="13"/>
      <c r="W299" s="13"/>
      <c r="X299" s="13"/>
      <c r="Y299" s="13"/>
      <c r="Z299" s="13"/>
      <c r="AA299" s="13"/>
      <c r="AB299" s="13"/>
      <c r="AC299" s="13"/>
      <c r="AD299" s="13"/>
      <c r="AE299" s="13"/>
      <c r="AT299" s="249" t="s">
        <v>187</v>
      </c>
      <c r="AU299" s="249" t="s">
        <v>92</v>
      </c>
      <c r="AV299" s="13" t="s">
        <v>92</v>
      </c>
      <c r="AW299" s="13" t="s">
        <v>36</v>
      </c>
      <c r="AX299" s="13" t="s">
        <v>83</v>
      </c>
      <c r="AY299" s="249" t="s">
        <v>129</v>
      </c>
    </row>
    <row r="300" spans="1:51" s="14" customFormat="1" ht="12">
      <c r="A300" s="14"/>
      <c r="B300" s="250"/>
      <c r="C300" s="251"/>
      <c r="D300" s="240" t="s">
        <v>187</v>
      </c>
      <c r="E300" s="252" t="s">
        <v>1</v>
      </c>
      <c r="F300" s="253" t="s">
        <v>191</v>
      </c>
      <c r="G300" s="251"/>
      <c r="H300" s="254">
        <v>2.269</v>
      </c>
      <c r="I300" s="255"/>
      <c r="J300" s="251"/>
      <c r="K300" s="251"/>
      <c r="L300" s="256"/>
      <c r="M300" s="257"/>
      <c r="N300" s="258"/>
      <c r="O300" s="258"/>
      <c r="P300" s="258"/>
      <c r="Q300" s="258"/>
      <c r="R300" s="258"/>
      <c r="S300" s="258"/>
      <c r="T300" s="259"/>
      <c r="U300" s="14"/>
      <c r="V300" s="14"/>
      <c r="W300" s="14"/>
      <c r="X300" s="14"/>
      <c r="Y300" s="14"/>
      <c r="Z300" s="14"/>
      <c r="AA300" s="14"/>
      <c r="AB300" s="14"/>
      <c r="AC300" s="14"/>
      <c r="AD300" s="14"/>
      <c r="AE300" s="14"/>
      <c r="AT300" s="260" t="s">
        <v>187</v>
      </c>
      <c r="AU300" s="260" t="s">
        <v>92</v>
      </c>
      <c r="AV300" s="14" t="s">
        <v>151</v>
      </c>
      <c r="AW300" s="14" t="s">
        <v>36</v>
      </c>
      <c r="AX300" s="14" t="s">
        <v>8</v>
      </c>
      <c r="AY300" s="260" t="s">
        <v>129</v>
      </c>
    </row>
    <row r="301" spans="1:65" s="2" customFormat="1" ht="33" customHeight="1">
      <c r="A301" s="38"/>
      <c r="B301" s="39"/>
      <c r="C301" s="219" t="s">
        <v>423</v>
      </c>
      <c r="D301" s="219" t="s">
        <v>132</v>
      </c>
      <c r="E301" s="220" t="s">
        <v>424</v>
      </c>
      <c r="F301" s="221" t="s">
        <v>425</v>
      </c>
      <c r="G301" s="222" t="s">
        <v>234</v>
      </c>
      <c r="H301" s="223">
        <v>2.269</v>
      </c>
      <c r="I301" s="224"/>
      <c r="J301" s="225">
        <f>ROUND(I301*H301,0)</f>
        <v>0</v>
      </c>
      <c r="K301" s="226"/>
      <c r="L301" s="44"/>
      <c r="M301" s="227" t="s">
        <v>1</v>
      </c>
      <c r="N301" s="228" t="s">
        <v>48</v>
      </c>
      <c r="O301" s="91"/>
      <c r="P301" s="229">
        <f>O301*H301</f>
        <v>0</v>
      </c>
      <c r="Q301" s="229">
        <v>0</v>
      </c>
      <c r="R301" s="229">
        <f>Q301*H301</f>
        <v>0</v>
      </c>
      <c r="S301" s="229">
        <v>0</v>
      </c>
      <c r="T301" s="230">
        <f>S301*H301</f>
        <v>0</v>
      </c>
      <c r="U301" s="38"/>
      <c r="V301" s="38"/>
      <c r="W301" s="38"/>
      <c r="X301" s="38"/>
      <c r="Y301" s="38"/>
      <c r="Z301" s="38"/>
      <c r="AA301" s="38"/>
      <c r="AB301" s="38"/>
      <c r="AC301" s="38"/>
      <c r="AD301" s="38"/>
      <c r="AE301" s="38"/>
      <c r="AR301" s="231" t="s">
        <v>151</v>
      </c>
      <c r="AT301" s="231" t="s">
        <v>132</v>
      </c>
      <c r="AU301" s="231" t="s">
        <v>92</v>
      </c>
      <c r="AY301" s="17" t="s">
        <v>129</v>
      </c>
      <c r="BE301" s="232">
        <f>IF(N301="základní",J301,0)</f>
        <v>0</v>
      </c>
      <c r="BF301" s="232">
        <f>IF(N301="snížená",J301,0)</f>
        <v>0</v>
      </c>
      <c r="BG301" s="232">
        <f>IF(N301="zákl. přenesená",J301,0)</f>
        <v>0</v>
      </c>
      <c r="BH301" s="232">
        <f>IF(N301="sníž. přenesená",J301,0)</f>
        <v>0</v>
      </c>
      <c r="BI301" s="232">
        <f>IF(N301="nulová",J301,0)</f>
        <v>0</v>
      </c>
      <c r="BJ301" s="17" t="s">
        <v>8</v>
      </c>
      <c r="BK301" s="232">
        <f>ROUND(I301*H301,0)</f>
        <v>0</v>
      </c>
      <c r="BL301" s="17" t="s">
        <v>151</v>
      </c>
      <c r="BM301" s="231" t="s">
        <v>426</v>
      </c>
    </row>
    <row r="302" spans="1:51" s="13" customFormat="1" ht="12">
      <c r="A302" s="13"/>
      <c r="B302" s="238"/>
      <c r="C302" s="239"/>
      <c r="D302" s="240" t="s">
        <v>187</v>
      </c>
      <c r="E302" s="241" t="s">
        <v>1</v>
      </c>
      <c r="F302" s="242" t="s">
        <v>413</v>
      </c>
      <c r="G302" s="239"/>
      <c r="H302" s="243">
        <v>1.152</v>
      </c>
      <c r="I302" s="244"/>
      <c r="J302" s="239"/>
      <c r="K302" s="239"/>
      <c r="L302" s="245"/>
      <c r="M302" s="246"/>
      <c r="N302" s="247"/>
      <c r="O302" s="247"/>
      <c r="P302" s="247"/>
      <c r="Q302" s="247"/>
      <c r="R302" s="247"/>
      <c r="S302" s="247"/>
      <c r="T302" s="248"/>
      <c r="U302" s="13"/>
      <c r="V302" s="13"/>
      <c r="W302" s="13"/>
      <c r="X302" s="13"/>
      <c r="Y302" s="13"/>
      <c r="Z302" s="13"/>
      <c r="AA302" s="13"/>
      <c r="AB302" s="13"/>
      <c r="AC302" s="13"/>
      <c r="AD302" s="13"/>
      <c r="AE302" s="13"/>
      <c r="AT302" s="249" t="s">
        <v>187</v>
      </c>
      <c r="AU302" s="249" t="s">
        <v>92</v>
      </c>
      <c r="AV302" s="13" t="s">
        <v>92</v>
      </c>
      <c r="AW302" s="13" t="s">
        <v>36</v>
      </c>
      <c r="AX302" s="13" t="s">
        <v>83</v>
      </c>
      <c r="AY302" s="249" t="s">
        <v>129</v>
      </c>
    </row>
    <row r="303" spans="1:51" s="13" customFormat="1" ht="12">
      <c r="A303" s="13"/>
      <c r="B303" s="238"/>
      <c r="C303" s="239"/>
      <c r="D303" s="240" t="s">
        <v>187</v>
      </c>
      <c r="E303" s="241" t="s">
        <v>1</v>
      </c>
      <c r="F303" s="242" t="s">
        <v>414</v>
      </c>
      <c r="G303" s="239"/>
      <c r="H303" s="243">
        <v>1.117</v>
      </c>
      <c r="I303" s="244"/>
      <c r="J303" s="239"/>
      <c r="K303" s="239"/>
      <c r="L303" s="245"/>
      <c r="M303" s="246"/>
      <c r="N303" s="247"/>
      <c r="O303" s="247"/>
      <c r="P303" s="247"/>
      <c r="Q303" s="247"/>
      <c r="R303" s="247"/>
      <c r="S303" s="247"/>
      <c r="T303" s="248"/>
      <c r="U303" s="13"/>
      <c r="V303" s="13"/>
      <c r="W303" s="13"/>
      <c r="X303" s="13"/>
      <c r="Y303" s="13"/>
      <c r="Z303" s="13"/>
      <c r="AA303" s="13"/>
      <c r="AB303" s="13"/>
      <c r="AC303" s="13"/>
      <c r="AD303" s="13"/>
      <c r="AE303" s="13"/>
      <c r="AT303" s="249" t="s">
        <v>187</v>
      </c>
      <c r="AU303" s="249" t="s">
        <v>92</v>
      </c>
      <c r="AV303" s="13" t="s">
        <v>92</v>
      </c>
      <c r="AW303" s="13" t="s">
        <v>36</v>
      </c>
      <c r="AX303" s="13" t="s">
        <v>83</v>
      </c>
      <c r="AY303" s="249" t="s">
        <v>129</v>
      </c>
    </row>
    <row r="304" spans="1:51" s="14" customFormat="1" ht="12">
      <c r="A304" s="14"/>
      <c r="B304" s="250"/>
      <c r="C304" s="251"/>
      <c r="D304" s="240" t="s">
        <v>187</v>
      </c>
      <c r="E304" s="252" t="s">
        <v>1</v>
      </c>
      <c r="F304" s="253" t="s">
        <v>191</v>
      </c>
      <c r="G304" s="251"/>
      <c r="H304" s="254">
        <v>2.269</v>
      </c>
      <c r="I304" s="255"/>
      <c r="J304" s="251"/>
      <c r="K304" s="251"/>
      <c r="L304" s="256"/>
      <c r="M304" s="257"/>
      <c r="N304" s="258"/>
      <c r="O304" s="258"/>
      <c r="P304" s="258"/>
      <c r="Q304" s="258"/>
      <c r="R304" s="258"/>
      <c r="S304" s="258"/>
      <c r="T304" s="259"/>
      <c r="U304" s="14"/>
      <c r="V304" s="14"/>
      <c r="W304" s="14"/>
      <c r="X304" s="14"/>
      <c r="Y304" s="14"/>
      <c r="Z304" s="14"/>
      <c r="AA304" s="14"/>
      <c r="AB304" s="14"/>
      <c r="AC304" s="14"/>
      <c r="AD304" s="14"/>
      <c r="AE304" s="14"/>
      <c r="AT304" s="260" t="s">
        <v>187</v>
      </c>
      <c r="AU304" s="260" t="s">
        <v>92</v>
      </c>
      <c r="AV304" s="14" t="s">
        <v>151</v>
      </c>
      <c r="AW304" s="14" t="s">
        <v>36</v>
      </c>
      <c r="AX304" s="14" t="s">
        <v>8</v>
      </c>
      <c r="AY304" s="260" t="s">
        <v>129</v>
      </c>
    </row>
    <row r="305" spans="1:65" s="2" customFormat="1" ht="33" customHeight="1">
      <c r="A305" s="38"/>
      <c r="B305" s="39"/>
      <c r="C305" s="219" t="s">
        <v>427</v>
      </c>
      <c r="D305" s="219" t="s">
        <v>132</v>
      </c>
      <c r="E305" s="220" t="s">
        <v>428</v>
      </c>
      <c r="F305" s="221" t="s">
        <v>429</v>
      </c>
      <c r="G305" s="222" t="s">
        <v>234</v>
      </c>
      <c r="H305" s="223">
        <v>2.269</v>
      </c>
      <c r="I305" s="224"/>
      <c r="J305" s="225">
        <f>ROUND(I305*H305,0)</f>
        <v>0</v>
      </c>
      <c r="K305" s="226"/>
      <c r="L305" s="44"/>
      <c r="M305" s="227" t="s">
        <v>1</v>
      </c>
      <c r="N305" s="228" t="s">
        <v>48</v>
      </c>
      <c r="O305" s="91"/>
      <c r="P305" s="229">
        <f>O305*H305</f>
        <v>0</v>
      </c>
      <c r="Q305" s="229">
        <v>0</v>
      </c>
      <c r="R305" s="229">
        <f>Q305*H305</f>
        <v>0</v>
      </c>
      <c r="S305" s="229">
        <v>0</v>
      </c>
      <c r="T305" s="230">
        <f>S305*H305</f>
        <v>0</v>
      </c>
      <c r="U305" s="38"/>
      <c r="V305" s="38"/>
      <c r="W305" s="38"/>
      <c r="X305" s="38"/>
      <c r="Y305" s="38"/>
      <c r="Z305" s="38"/>
      <c r="AA305" s="38"/>
      <c r="AB305" s="38"/>
      <c r="AC305" s="38"/>
      <c r="AD305" s="38"/>
      <c r="AE305" s="38"/>
      <c r="AR305" s="231" t="s">
        <v>151</v>
      </c>
      <c r="AT305" s="231" t="s">
        <v>132</v>
      </c>
      <c r="AU305" s="231" t="s">
        <v>92</v>
      </c>
      <c r="AY305" s="17" t="s">
        <v>129</v>
      </c>
      <c r="BE305" s="232">
        <f>IF(N305="základní",J305,0)</f>
        <v>0</v>
      </c>
      <c r="BF305" s="232">
        <f>IF(N305="snížená",J305,0)</f>
        <v>0</v>
      </c>
      <c r="BG305" s="232">
        <f>IF(N305="zákl. přenesená",J305,0)</f>
        <v>0</v>
      </c>
      <c r="BH305" s="232">
        <f>IF(N305="sníž. přenesená",J305,0)</f>
        <v>0</v>
      </c>
      <c r="BI305" s="232">
        <f>IF(N305="nulová",J305,0)</f>
        <v>0</v>
      </c>
      <c r="BJ305" s="17" t="s">
        <v>8</v>
      </c>
      <c r="BK305" s="232">
        <f>ROUND(I305*H305,0)</f>
        <v>0</v>
      </c>
      <c r="BL305" s="17" t="s">
        <v>151</v>
      </c>
      <c r="BM305" s="231" t="s">
        <v>430</v>
      </c>
    </row>
    <row r="306" spans="1:51" s="13" customFormat="1" ht="12">
      <c r="A306" s="13"/>
      <c r="B306" s="238"/>
      <c r="C306" s="239"/>
      <c r="D306" s="240" t="s">
        <v>187</v>
      </c>
      <c r="E306" s="241" t="s">
        <v>1</v>
      </c>
      <c r="F306" s="242" t="s">
        <v>413</v>
      </c>
      <c r="G306" s="239"/>
      <c r="H306" s="243">
        <v>1.152</v>
      </c>
      <c r="I306" s="244"/>
      <c r="J306" s="239"/>
      <c r="K306" s="239"/>
      <c r="L306" s="245"/>
      <c r="M306" s="246"/>
      <c r="N306" s="247"/>
      <c r="O306" s="247"/>
      <c r="P306" s="247"/>
      <c r="Q306" s="247"/>
      <c r="R306" s="247"/>
      <c r="S306" s="247"/>
      <c r="T306" s="248"/>
      <c r="U306" s="13"/>
      <c r="V306" s="13"/>
      <c r="W306" s="13"/>
      <c r="X306" s="13"/>
      <c r="Y306" s="13"/>
      <c r="Z306" s="13"/>
      <c r="AA306" s="13"/>
      <c r="AB306" s="13"/>
      <c r="AC306" s="13"/>
      <c r="AD306" s="13"/>
      <c r="AE306" s="13"/>
      <c r="AT306" s="249" t="s">
        <v>187</v>
      </c>
      <c r="AU306" s="249" t="s">
        <v>92</v>
      </c>
      <c r="AV306" s="13" t="s">
        <v>92</v>
      </c>
      <c r="AW306" s="13" t="s">
        <v>36</v>
      </c>
      <c r="AX306" s="13" t="s">
        <v>83</v>
      </c>
      <c r="AY306" s="249" t="s">
        <v>129</v>
      </c>
    </row>
    <row r="307" spans="1:51" s="13" customFormat="1" ht="12">
      <c r="A307" s="13"/>
      <c r="B307" s="238"/>
      <c r="C307" s="239"/>
      <c r="D307" s="240" t="s">
        <v>187</v>
      </c>
      <c r="E307" s="241" t="s">
        <v>1</v>
      </c>
      <c r="F307" s="242" t="s">
        <v>414</v>
      </c>
      <c r="G307" s="239"/>
      <c r="H307" s="243">
        <v>1.117</v>
      </c>
      <c r="I307" s="244"/>
      <c r="J307" s="239"/>
      <c r="K307" s="239"/>
      <c r="L307" s="245"/>
      <c r="M307" s="246"/>
      <c r="N307" s="247"/>
      <c r="O307" s="247"/>
      <c r="P307" s="247"/>
      <c r="Q307" s="247"/>
      <c r="R307" s="247"/>
      <c r="S307" s="247"/>
      <c r="T307" s="248"/>
      <c r="U307" s="13"/>
      <c r="V307" s="13"/>
      <c r="W307" s="13"/>
      <c r="X307" s="13"/>
      <c r="Y307" s="13"/>
      <c r="Z307" s="13"/>
      <c r="AA307" s="13"/>
      <c r="AB307" s="13"/>
      <c r="AC307" s="13"/>
      <c r="AD307" s="13"/>
      <c r="AE307" s="13"/>
      <c r="AT307" s="249" t="s">
        <v>187</v>
      </c>
      <c r="AU307" s="249" t="s">
        <v>92</v>
      </c>
      <c r="AV307" s="13" t="s">
        <v>92</v>
      </c>
      <c r="AW307" s="13" t="s">
        <v>36</v>
      </c>
      <c r="AX307" s="13" t="s">
        <v>83</v>
      </c>
      <c r="AY307" s="249" t="s">
        <v>129</v>
      </c>
    </row>
    <row r="308" spans="1:51" s="14" customFormat="1" ht="12">
      <c r="A308" s="14"/>
      <c r="B308" s="250"/>
      <c r="C308" s="251"/>
      <c r="D308" s="240" t="s">
        <v>187</v>
      </c>
      <c r="E308" s="252" t="s">
        <v>1</v>
      </c>
      <c r="F308" s="253" t="s">
        <v>191</v>
      </c>
      <c r="G308" s="251"/>
      <c r="H308" s="254">
        <v>2.269</v>
      </c>
      <c r="I308" s="255"/>
      <c r="J308" s="251"/>
      <c r="K308" s="251"/>
      <c r="L308" s="256"/>
      <c r="M308" s="257"/>
      <c r="N308" s="258"/>
      <c r="O308" s="258"/>
      <c r="P308" s="258"/>
      <c r="Q308" s="258"/>
      <c r="R308" s="258"/>
      <c r="S308" s="258"/>
      <c r="T308" s="259"/>
      <c r="U308" s="14"/>
      <c r="V308" s="14"/>
      <c r="W308" s="14"/>
      <c r="X308" s="14"/>
      <c r="Y308" s="14"/>
      <c r="Z308" s="14"/>
      <c r="AA308" s="14"/>
      <c r="AB308" s="14"/>
      <c r="AC308" s="14"/>
      <c r="AD308" s="14"/>
      <c r="AE308" s="14"/>
      <c r="AT308" s="260" t="s">
        <v>187</v>
      </c>
      <c r="AU308" s="260" t="s">
        <v>92</v>
      </c>
      <c r="AV308" s="14" t="s">
        <v>151</v>
      </c>
      <c r="AW308" s="14" t="s">
        <v>36</v>
      </c>
      <c r="AX308" s="14" t="s">
        <v>8</v>
      </c>
      <c r="AY308" s="260" t="s">
        <v>129</v>
      </c>
    </row>
    <row r="309" spans="1:65" s="2" customFormat="1" ht="21.75" customHeight="1">
      <c r="A309" s="38"/>
      <c r="B309" s="39"/>
      <c r="C309" s="219" t="s">
        <v>431</v>
      </c>
      <c r="D309" s="219" t="s">
        <v>132</v>
      </c>
      <c r="E309" s="220" t="s">
        <v>432</v>
      </c>
      <c r="F309" s="221" t="s">
        <v>433</v>
      </c>
      <c r="G309" s="222" t="s">
        <v>265</v>
      </c>
      <c r="H309" s="223">
        <v>0.146</v>
      </c>
      <c r="I309" s="224"/>
      <c r="J309" s="225">
        <f>ROUND(I309*H309,0)</f>
        <v>0</v>
      </c>
      <c r="K309" s="226"/>
      <c r="L309" s="44"/>
      <c r="M309" s="227" t="s">
        <v>1</v>
      </c>
      <c r="N309" s="228" t="s">
        <v>48</v>
      </c>
      <c r="O309" s="91"/>
      <c r="P309" s="229">
        <f>O309*H309</f>
        <v>0</v>
      </c>
      <c r="Q309" s="229">
        <v>1.06277</v>
      </c>
      <c r="R309" s="229">
        <f>Q309*H309</f>
        <v>0.15516442</v>
      </c>
      <c r="S309" s="229">
        <v>0</v>
      </c>
      <c r="T309" s="230">
        <f>S309*H309</f>
        <v>0</v>
      </c>
      <c r="U309" s="38"/>
      <c r="V309" s="38"/>
      <c r="W309" s="38"/>
      <c r="X309" s="38"/>
      <c r="Y309" s="38"/>
      <c r="Z309" s="38"/>
      <c r="AA309" s="38"/>
      <c r="AB309" s="38"/>
      <c r="AC309" s="38"/>
      <c r="AD309" s="38"/>
      <c r="AE309" s="38"/>
      <c r="AR309" s="231" t="s">
        <v>151</v>
      </c>
      <c r="AT309" s="231" t="s">
        <v>132</v>
      </c>
      <c r="AU309" s="231" t="s">
        <v>92</v>
      </c>
      <c r="AY309" s="17" t="s">
        <v>129</v>
      </c>
      <c r="BE309" s="232">
        <f>IF(N309="základní",J309,0)</f>
        <v>0</v>
      </c>
      <c r="BF309" s="232">
        <f>IF(N309="snížená",J309,0)</f>
        <v>0</v>
      </c>
      <c r="BG309" s="232">
        <f>IF(N309="zákl. přenesená",J309,0)</f>
        <v>0</v>
      </c>
      <c r="BH309" s="232">
        <f>IF(N309="sníž. přenesená",J309,0)</f>
        <v>0</v>
      </c>
      <c r="BI309" s="232">
        <f>IF(N309="nulová",J309,0)</f>
        <v>0</v>
      </c>
      <c r="BJ309" s="17" t="s">
        <v>8</v>
      </c>
      <c r="BK309" s="232">
        <f>ROUND(I309*H309,0)</f>
        <v>0</v>
      </c>
      <c r="BL309" s="17" t="s">
        <v>151</v>
      </c>
      <c r="BM309" s="231" t="s">
        <v>434</v>
      </c>
    </row>
    <row r="310" spans="1:51" s="13" customFormat="1" ht="12">
      <c r="A310" s="13"/>
      <c r="B310" s="238"/>
      <c r="C310" s="239"/>
      <c r="D310" s="240" t="s">
        <v>187</v>
      </c>
      <c r="E310" s="241" t="s">
        <v>1</v>
      </c>
      <c r="F310" s="242" t="s">
        <v>435</v>
      </c>
      <c r="G310" s="239"/>
      <c r="H310" s="243">
        <v>0.074</v>
      </c>
      <c r="I310" s="244"/>
      <c r="J310" s="239"/>
      <c r="K310" s="239"/>
      <c r="L310" s="245"/>
      <c r="M310" s="246"/>
      <c r="N310" s="247"/>
      <c r="O310" s="247"/>
      <c r="P310" s="247"/>
      <c r="Q310" s="247"/>
      <c r="R310" s="247"/>
      <c r="S310" s="247"/>
      <c r="T310" s="248"/>
      <c r="U310" s="13"/>
      <c r="V310" s="13"/>
      <c r="W310" s="13"/>
      <c r="X310" s="13"/>
      <c r="Y310" s="13"/>
      <c r="Z310" s="13"/>
      <c r="AA310" s="13"/>
      <c r="AB310" s="13"/>
      <c r="AC310" s="13"/>
      <c r="AD310" s="13"/>
      <c r="AE310" s="13"/>
      <c r="AT310" s="249" t="s">
        <v>187</v>
      </c>
      <c r="AU310" s="249" t="s">
        <v>92</v>
      </c>
      <c r="AV310" s="13" t="s">
        <v>92</v>
      </c>
      <c r="AW310" s="13" t="s">
        <v>36</v>
      </c>
      <c r="AX310" s="13" t="s">
        <v>83</v>
      </c>
      <c r="AY310" s="249" t="s">
        <v>129</v>
      </c>
    </row>
    <row r="311" spans="1:51" s="13" customFormat="1" ht="12">
      <c r="A311" s="13"/>
      <c r="B311" s="238"/>
      <c r="C311" s="239"/>
      <c r="D311" s="240" t="s">
        <v>187</v>
      </c>
      <c r="E311" s="241" t="s">
        <v>1</v>
      </c>
      <c r="F311" s="242" t="s">
        <v>436</v>
      </c>
      <c r="G311" s="239"/>
      <c r="H311" s="243">
        <v>0.072</v>
      </c>
      <c r="I311" s="244"/>
      <c r="J311" s="239"/>
      <c r="K311" s="239"/>
      <c r="L311" s="245"/>
      <c r="M311" s="246"/>
      <c r="N311" s="247"/>
      <c r="O311" s="247"/>
      <c r="P311" s="247"/>
      <c r="Q311" s="247"/>
      <c r="R311" s="247"/>
      <c r="S311" s="247"/>
      <c r="T311" s="248"/>
      <c r="U311" s="13"/>
      <c r="V311" s="13"/>
      <c r="W311" s="13"/>
      <c r="X311" s="13"/>
      <c r="Y311" s="13"/>
      <c r="Z311" s="13"/>
      <c r="AA311" s="13"/>
      <c r="AB311" s="13"/>
      <c r="AC311" s="13"/>
      <c r="AD311" s="13"/>
      <c r="AE311" s="13"/>
      <c r="AT311" s="249" t="s">
        <v>187</v>
      </c>
      <c r="AU311" s="249" t="s">
        <v>92</v>
      </c>
      <c r="AV311" s="13" t="s">
        <v>92</v>
      </c>
      <c r="AW311" s="13" t="s">
        <v>36</v>
      </c>
      <c r="AX311" s="13" t="s">
        <v>83</v>
      </c>
      <c r="AY311" s="249" t="s">
        <v>129</v>
      </c>
    </row>
    <row r="312" spans="1:51" s="14" customFormat="1" ht="12">
      <c r="A312" s="14"/>
      <c r="B312" s="250"/>
      <c r="C312" s="251"/>
      <c r="D312" s="240" t="s">
        <v>187</v>
      </c>
      <c r="E312" s="252" t="s">
        <v>1</v>
      </c>
      <c r="F312" s="253" t="s">
        <v>191</v>
      </c>
      <c r="G312" s="251"/>
      <c r="H312" s="254">
        <v>0.146</v>
      </c>
      <c r="I312" s="255"/>
      <c r="J312" s="251"/>
      <c r="K312" s="251"/>
      <c r="L312" s="256"/>
      <c r="M312" s="257"/>
      <c r="N312" s="258"/>
      <c r="O312" s="258"/>
      <c r="P312" s="258"/>
      <c r="Q312" s="258"/>
      <c r="R312" s="258"/>
      <c r="S312" s="258"/>
      <c r="T312" s="259"/>
      <c r="U312" s="14"/>
      <c r="V312" s="14"/>
      <c r="W312" s="14"/>
      <c r="X312" s="14"/>
      <c r="Y312" s="14"/>
      <c r="Z312" s="14"/>
      <c r="AA312" s="14"/>
      <c r="AB312" s="14"/>
      <c r="AC312" s="14"/>
      <c r="AD312" s="14"/>
      <c r="AE312" s="14"/>
      <c r="AT312" s="260" t="s">
        <v>187</v>
      </c>
      <c r="AU312" s="260" t="s">
        <v>92</v>
      </c>
      <c r="AV312" s="14" t="s">
        <v>151</v>
      </c>
      <c r="AW312" s="14" t="s">
        <v>36</v>
      </c>
      <c r="AX312" s="14" t="s">
        <v>8</v>
      </c>
      <c r="AY312" s="260" t="s">
        <v>129</v>
      </c>
    </row>
    <row r="313" spans="1:65" s="2" customFormat="1" ht="33" customHeight="1">
      <c r="A313" s="38"/>
      <c r="B313" s="39"/>
      <c r="C313" s="219" t="s">
        <v>437</v>
      </c>
      <c r="D313" s="219" t="s">
        <v>132</v>
      </c>
      <c r="E313" s="220" t="s">
        <v>438</v>
      </c>
      <c r="F313" s="221" t="s">
        <v>439</v>
      </c>
      <c r="G313" s="222" t="s">
        <v>185</v>
      </c>
      <c r="H313" s="223">
        <v>3</v>
      </c>
      <c r="I313" s="224"/>
      <c r="J313" s="225">
        <f>ROUND(I313*H313,0)</f>
        <v>0</v>
      </c>
      <c r="K313" s="226"/>
      <c r="L313" s="44"/>
      <c r="M313" s="227" t="s">
        <v>1</v>
      </c>
      <c r="N313" s="228" t="s">
        <v>48</v>
      </c>
      <c r="O313" s="91"/>
      <c r="P313" s="229">
        <f>O313*H313</f>
        <v>0</v>
      </c>
      <c r="Q313" s="229">
        <v>0.042</v>
      </c>
      <c r="R313" s="229">
        <f>Q313*H313</f>
        <v>0.126</v>
      </c>
      <c r="S313" s="229">
        <v>0</v>
      </c>
      <c r="T313" s="230">
        <f>S313*H313</f>
        <v>0</v>
      </c>
      <c r="U313" s="38"/>
      <c r="V313" s="38"/>
      <c r="W313" s="38"/>
      <c r="X313" s="38"/>
      <c r="Y313" s="38"/>
      <c r="Z313" s="38"/>
      <c r="AA313" s="38"/>
      <c r="AB313" s="38"/>
      <c r="AC313" s="38"/>
      <c r="AD313" s="38"/>
      <c r="AE313" s="38"/>
      <c r="AR313" s="231" t="s">
        <v>151</v>
      </c>
      <c r="AT313" s="231" t="s">
        <v>132</v>
      </c>
      <c r="AU313" s="231" t="s">
        <v>92</v>
      </c>
      <c r="AY313" s="17" t="s">
        <v>129</v>
      </c>
      <c r="BE313" s="232">
        <f>IF(N313="základní",J313,0)</f>
        <v>0</v>
      </c>
      <c r="BF313" s="232">
        <f>IF(N313="snížená",J313,0)</f>
        <v>0</v>
      </c>
      <c r="BG313" s="232">
        <f>IF(N313="zákl. přenesená",J313,0)</f>
        <v>0</v>
      </c>
      <c r="BH313" s="232">
        <f>IF(N313="sníž. přenesená",J313,0)</f>
        <v>0</v>
      </c>
      <c r="BI313" s="232">
        <f>IF(N313="nulová",J313,0)</f>
        <v>0</v>
      </c>
      <c r="BJ313" s="17" t="s">
        <v>8</v>
      </c>
      <c r="BK313" s="232">
        <f>ROUND(I313*H313,0)</f>
        <v>0</v>
      </c>
      <c r="BL313" s="17" t="s">
        <v>151</v>
      </c>
      <c r="BM313" s="231" t="s">
        <v>440</v>
      </c>
    </row>
    <row r="314" spans="1:51" s="13" customFormat="1" ht="12">
      <c r="A314" s="13"/>
      <c r="B314" s="238"/>
      <c r="C314" s="239"/>
      <c r="D314" s="240" t="s">
        <v>187</v>
      </c>
      <c r="E314" s="241" t="s">
        <v>1</v>
      </c>
      <c r="F314" s="242" t="s">
        <v>441</v>
      </c>
      <c r="G314" s="239"/>
      <c r="H314" s="243">
        <v>3</v>
      </c>
      <c r="I314" s="244"/>
      <c r="J314" s="239"/>
      <c r="K314" s="239"/>
      <c r="L314" s="245"/>
      <c r="M314" s="246"/>
      <c r="N314" s="247"/>
      <c r="O314" s="247"/>
      <c r="P314" s="247"/>
      <c r="Q314" s="247"/>
      <c r="R314" s="247"/>
      <c r="S314" s="247"/>
      <c r="T314" s="248"/>
      <c r="U314" s="13"/>
      <c r="V314" s="13"/>
      <c r="W314" s="13"/>
      <c r="X314" s="13"/>
      <c r="Y314" s="13"/>
      <c r="Z314" s="13"/>
      <c r="AA314" s="13"/>
      <c r="AB314" s="13"/>
      <c r="AC314" s="13"/>
      <c r="AD314" s="13"/>
      <c r="AE314" s="13"/>
      <c r="AT314" s="249" t="s">
        <v>187</v>
      </c>
      <c r="AU314" s="249" t="s">
        <v>92</v>
      </c>
      <c r="AV314" s="13" t="s">
        <v>92</v>
      </c>
      <c r="AW314" s="13" t="s">
        <v>36</v>
      </c>
      <c r="AX314" s="13" t="s">
        <v>8</v>
      </c>
      <c r="AY314" s="249" t="s">
        <v>129</v>
      </c>
    </row>
    <row r="315" spans="1:65" s="2" customFormat="1" ht="33" customHeight="1">
      <c r="A315" s="38"/>
      <c r="B315" s="39"/>
      <c r="C315" s="219" t="s">
        <v>442</v>
      </c>
      <c r="D315" s="219" t="s">
        <v>132</v>
      </c>
      <c r="E315" s="220" t="s">
        <v>443</v>
      </c>
      <c r="F315" s="221" t="s">
        <v>444</v>
      </c>
      <c r="G315" s="222" t="s">
        <v>185</v>
      </c>
      <c r="H315" s="223">
        <v>9.6</v>
      </c>
      <c r="I315" s="224"/>
      <c r="J315" s="225">
        <f>ROUND(I315*H315,0)</f>
        <v>0</v>
      </c>
      <c r="K315" s="226"/>
      <c r="L315" s="44"/>
      <c r="M315" s="227" t="s">
        <v>1</v>
      </c>
      <c r="N315" s="228" t="s">
        <v>48</v>
      </c>
      <c r="O315" s="91"/>
      <c r="P315" s="229">
        <f>O315*H315</f>
        <v>0</v>
      </c>
      <c r="Q315" s="229">
        <v>0.063</v>
      </c>
      <c r="R315" s="229">
        <f>Q315*H315</f>
        <v>0.6048</v>
      </c>
      <c r="S315" s="229">
        <v>0</v>
      </c>
      <c r="T315" s="230">
        <f>S315*H315</f>
        <v>0</v>
      </c>
      <c r="U315" s="38"/>
      <c r="V315" s="38"/>
      <c r="W315" s="38"/>
      <c r="X315" s="38"/>
      <c r="Y315" s="38"/>
      <c r="Z315" s="38"/>
      <c r="AA315" s="38"/>
      <c r="AB315" s="38"/>
      <c r="AC315" s="38"/>
      <c r="AD315" s="38"/>
      <c r="AE315" s="38"/>
      <c r="AR315" s="231" t="s">
        <v>151</v>
      </c>
      <c r="AT315" s="231" t="s">
        <v>132</v>
      </c>
      <c r="AU315" s="231" t="s">
        <v>92</v>
      </c>
      <c r="AY315" s="17" t="s">
        <v>129</v>
      </c>
      <c r="BE315" s="232">
        <f>IF(N315="základní",J315,0)</f>
        <v>0</v>
      </c>
      <c r="BF315" s="232">
        <f>IF(N315="snížená",J315,0)</f>
        <v>0</v>
      </c>
      <c r="BG315" s="232">
        <f>IF(N315="zákl. přenesená",J315,0)</f>
        <v>0</v>
      </c>
      <c r="BH315" s="232">
        <f>IF(N315="sníž. přenesená",J315,0)</f>
        <v>0</v>
      </c>
      <c r="BI315" s="232">
        <f>IF(N315="nulová",J315,0)</f>
        <v>0</v>
      </c>
      <c r="BJ315" s="17" t="s">
        <v>8</v>
      </c>
      <c r="BK315" s="232">
        <f>ROUND(I315*H315,0)</f>
        <v>0</v>
      </c>
      <c r="BL315" s="17" t="s">
        <v>151</v>
      </c>
      <c r="BM315" s="231" t="s">
        <v>445</v>
      </c>
    </row>
    <row r="316" spans="1:51" s="13" customFormat="1" ht="12">
      <c r="A316" s="13"/>
      <c r="B316" s="238"/>
      <c r="C316" s="239"/>
      <c r="D316" s="240" t="s">
        <v>187</v>
      </c>
      <c r="E316" s="241" t="s">
        <v>1</v>
      </c>
      <c r="F316" s="242" t="s">
        <v>446</v>
      </c>
      <c r="G316" s="239"/>
      <c r="H316" s="243">
        <v>9.6</v>
      </c>
      <c r="I316" s="244"/>
      <c r="J316" s="239"/>
      <c r="K316" s="239"/>
      <c r="L316" s="245"/>
      <c r="M316" s="246"/>
      <c r="N316" s="247"/>
      <c r="O316" s="247"/>
      <c r="P316" s="247"/>
      <c r="Q316" s="247"/>
      <c r="R316" s="247"/>
      <c r="S316" s="247"/>
      <c r="T316" s="248"/>
      <c r="U316" s="13"/>
      <c r="V316" s="13"/>
      <c r="W316" s="13"/>
      <c r="X316" s="13"/>
      <c r="Y316" s="13"/>
      <c r="Z316" s="13"/>
      <c r="AA316" s="13"/>
      <c r="AB316" s="13"/>
      <c r="AC316" s="13"/>
      <c r="AD316" s="13"/>
      <c r="AE316" s="13"/>
      <c r="AT316" s="249" t="s">
        <v>187</v>
      </c>
      <c r="AU316" s="249" t="s">
        <v>92</v>
      </c>
      <c r="AV316" s="13" t="s">
        <v>92</v>
      </c>
      <c r="AW316" s="13" t="s">
        <v>36</v>
      </c>
      <c r="AX316" s="13" t="s">
        <v>8</v>
      </c>
      <c r="AY316" s="249" t="s">
        <v>129</v>
      </c>
    </row>
    <row r="317" spans="1:63" s="12" customFormat="1" ht="22.8" customHeight="1">
      <c r="A317" s="12"/>
      <c r="B317" s="203"/>
      <c r="C317" s="204"/>
      <c r="D317" s="205" t="s">
        <v>82</v>
      </c>
      <c r="E317" s="217" t="s">
        <v>231</v>
      </c>
      <c r="F317" s="217" t="s">
        <v>447</v>
      </c>
      <c r="G317" s="204"/>
      <c r="H317" s="204"/>
      <c r="I317" s="207"/>
      <c r="J317" s="218">
        <f>BK317</f>
        <v>0</v>
      </c>
      <c r="K317" s="204"/>
      <c r="L317" s="209"/>
      <c r="M317" s="210"/>
      <c r="N317" s="211"/>
      <c r="O317" s="211"/>
      <c r="P317" s="212">
        <f>SUM(P318:P379)</f>
        <v>0</v>
      </c>
      <c r="Q317" s="211"/>
      <c r="R317" s="212">
        <f>SUM(R318:R379)</f>
        <v>0.07104080000000002</v>
      </c>
      <c r="S317" s="211"/>
      <c r="T317" s="213">
        <f>SUM(T318:T379)</f>
        <v>42.356492</v>
      </c>
      <c r="U317" s="12"/>
      <c r="V317" s="12"/>
      <c r="W317" s="12"/>
      <c r="X317" s="12"/>
      <c r="Y317" s="12"/>
      <c r="Z317" s="12"/>
      <c r="AA317" s="12"/>
      <c r="AB317" s="12"/>
      <c r="AC317" s="12"/>
      <c r="AD317" s="12"/>
      <c r="AE317" s="12"/>
      <c r="AR317" s="214" t="s">
        <v>8</v>
      </c>
      <c r="AT317" s="215" t="s">
        <v>82</v>
      </c>
      <c r="AU317" s="215" t="s">
        <v>8</v>
      </c>
      <c r="AY317" s="214" t="s">
        <v>129</v>
      </c>
      <c r="BK317" s="216">
        <f>SUM(BK318:BK379)</f>
        <v>0</v>
      </c>
    </row>
    <row r="318" spans="1:65" s="2" customFormat="1" ht="49.05" customHeight="1">
      <c r="A318" s="38"/>
      <c r="B318" s="39"/>
      <c r="C318" s="219" t="s">
        <v>448</v>
      </c>
      <c r="D318" s="219" t="s">
        <v>132</v>
      </c>
      <c r="E318" s="220" t="s">
        <v>449</v>
      </c>
      <c r="F318" s="221" t="s">
        <v>450</v>
      </c>
      <c r="G318" s="222" t="s">
        <v>185</v>
      </c>
      <c r="H318" s="223">
        <v>1830.475</v>
      </c>
      <c r="I318" s="224"/>
      <c r="J318" s="225">
        <f>ROUND(I318*H318,0)</f>
        <v>0</v>
      </c>
      <c r="K318" s="226"/>
      <c r="L318" s="44"/>
      <c r="M318" s="227" t="s">
        <v>1</v>
      </c>
      <c r="N318" s="228" t="s">
        <v>48</v>
      </c>
      <c r="O318" s="91"/>
      <c r="P318" s="229">
        <f>O318*H318</f>
        <v>0</v>
      </c>
      <c r="Q318" s="229">
        <v>0</v>
      </c>
      <c r="R318" s="229">
        <f>Q318*H318</f>
        <v>0</v>
      </c>
      <c r="S318" s="229">
        <v>0</v>
      </c>
      <c r="T318" s="230">
        <f>S318*H318</f>
        <v>0</v>
      </c>
      <c r="U318" s="38"/>
      <c r="V318" s="38"/>
      <c r="W318" s="38"/>
      <c r="X318" s="38"/>
      <c r="Y318" s="38"/>
      <c r="Z318" s="38"/>
      <c r="AA318" s="38"/>
      <c r="AB318" s="38"/>
      <c r="AC318" s="38"/>
      <c r="AD318" s="38"/>
      <c r="AE318" s="38"/>
      <c r="AR318" s="231" t="s">
        <v>151</v>
      </c>
      <c r="AT318" s="231" t="s">
        <v>132</v>
      </c>
      <c r="AU318" s="231" t="s">
        <v>92</v>
      </c>
      <c r="AY318" s="17" t="s">
        <v>129</v>
      </c>
      <c r="BE318" s="232">
        <f>IF(N318="základní",J318,0)</f>
        <v>0</v>
      </c>
      <c r="BF318" s="232">
        <f>IF(N318="snížená",J318,0)</f>
        <v>0</v>
      </c>
      <c r="BG318" s="232">
        <f>IF(N318="zákl. přenesená",J318,0)</f>
        <v>0</v>
      </c>
      <c r="BH318" s="232">
        <f>IF(N318="sníž. přenesená",J318,0)</f>
        <v>0</v>
      </c>
      <c r="BI318" s="232">
        <f>IF(N318="nulová",J318,0)</f>
        <v>0</v>
      </c>
      <c r="BJ318" s="17" t="s">
        <v>8</v>
      </c>
      <c r="BK318" s="232">
        <f>ROUND(I318*H318,0)</f>
        <v>0</v>
      </c>
      <c r="BL318" s="17" t="s">
        <v>151</v>
      </c>
      <c r="BM318" s="231" t="s">
        <v>451</v>
      </c>
    </row>
    <row r="319" spans="1:51" s="13" customFormat="1" ht="12">
      <c r="A319" s="13"/>
      <c r="B319" s="238"/>
      <c r="C319" s="239"/>
      <c r="D319" s="240" t="s">
        <v>187</v>
      </c>
      <c r="E319" s="241" t="s">
        <v>1</v>
      </c>
      <c r="F319" s="242" t="s">
        <v>452</v>
      </c>
      <c r="G319" s="239"/>
      <c r="H319" s="243">
        <v>718.2</v>
      </c>
      <c r="I319" s="244"/>
      <c r="J319" s="239"/>
      <c r="K319" s="239"/>
      <c r="L319" s="245"/>
      <c r="M319" s="246"/>
      <c r="N319" s="247"/>
      <c r="O319" s="247"/>
      <c r="P319" s="247"/>
      <c r="Q319" s="247"/>
      <c r="R319" s="247"/>
      <c r="S319" s="247"/>
      <c r="T319" s="248"/>
      <c r="U319" s="13"/>
      <c r="V319" s="13"/>
      <c r="W319" s="13"/>
      <c r="X319" s="13"/>
      <c r="Y319" s="13"/>
      <c r="Z319" s="13"/>
      <c r="AA319" s="13"/>
      <c r="AB319" s="13"/>
      <c r="AC319" s="13"/>
      <c r="AD319" s="13"/>
      <c r="AE319" s="13"/>
      <c r="AT319" s="249" t="s">
        <v>187</v>
      </c>
      <c r="AU319" s="249" t="s">
        <v>92</v>
      </c>
      <c r="AV319" s="13" t="s">
        <v>92</v>
      </c>
      <c r="AW319" s="13" t="s">
        <v>36</v>
      </c>
      <c r="AX319" s="13" t="s">
        <v>83</v>
      </c>
      <c r="AY319" s="249" t="s">
        <v>129</v>
      </c>
    </row>
    <row r="320" spans="1:51" s="13" customFormat="1" ht="12">
      <c r="A320" s="13"/>
      <c r="B320" s="238"/>
      <c r="C320" s="239"/>
      <c r="D320" s="240" t="s">
        <v>187</v>
      </c>
      <c r="E320" s="241" t="s">
        <v>1</v>
      </c>
      <c r="F320" s="242" t="s">
        <v>453</v>
      </c>
      <c r="G320" s="239"/>
      <c r="H320" s="243">
        <v>620.875</v>
      </c>
      <c r="I320" s="244"/>
      <c r="J320" s="239"/>
      <c r="K320" s="239"/>
      <c r="L320" s="245"/>
      <c r="M320" s="246"/>
      <c r="N320" s="247"/>
      <c r="O320" s="247"/>
      <c r="P320" s="247"/>
      <c r="Q320" s="247"/>
      <c r="R320" s="247"/>
      <c r="S320" s="247"/>
      <c r="T320" s="248"/>
      <c r="U320" s="13"/>
      <c r="V320" s="13"/>
      <c r="W320" s="13"/>
      <c r="X320" s="13"/>
      <c r="Y320" s="13"/>
      <c r="Z320" s="13"/>
      <c r="AA320" s="13"/>
      <c r="AB320" s="13"/>
      <c r="AC320" s="13"/>
      <c r="AD320" s="13"/>
      <c r="AE320" s="13"/>
      <c r="AT320" s="249" t="s">
        <v>187</v>
      </c>
      <c r="AU320" s="249" t="s">
        <v>92</v>
      </c>
      <c r="AV320" s="13" t="s">
        <v>92</v>
      </c>
      <c r="AW320" s="13" t="s">
        <v>36</v>
      </c>
      <c r="AX320" s="13" t="s">
        <v>83</v>
      </c>
      <c r="AY320" s="249" t="s">
        <v>129</v>
      </c>
    </row>
    <row r="321" spans="1:51" s="13" customFormat="1" ht="12">
      <c r="A321" s="13"/>
      <c r="B321" s="238"/>
      <c r="C321" s="239"/>
      <c r="D321" s="240" t="s">
        <v>187</v>
      </c>
      <c r="E321" s="241" t="s">
        <v>1</v>
      </c>
      <c r="F321" s="242" t="s">
        <v>454</v>
      </c>
      <c r="G321" s="239"/>
      <c r="H321" s="243">
        <v>491.4</v>
      </c>
      <c r="I321" s="244"/>
      <c r="J321" s="239"/>
      <c r="K321" s="239"/>
      <c r="L321" s="245"/>
      <c r="M321" s="246"/>
      <c r="N321" s="247"/>
      <c r="O321" s="247"/>
      <c r="P321" s="247"/>
      <c r="Q321" s="247"/>
      <c r="R321" s="247"/>
      <c r="S321" s="247"/>
      <c r="T321" s="248"/>
      <c r="U321" s="13"/>
      <c r="V321" s="13"/>
      <c r="W321" s="13"/>
      <c r="X321" s="13"/>
      <c r="Y321" s="13"/>
      <c r="Z321" s="13"/>
      <c r="AA321" s="13"/>
      <c r="AB321" s="13"/>
      <c r="AC321" s="13"/>
      <c r="AD321" s="13"/>
      <c r="AE321" s="13"/>
      <c r="AT321" s="249" t="s">
        <v>187</v>
      </c>
      <c r="AU321" s="249" t="s">
        <v>92</v>
      </c>
      <c r="AV321" s="13" t="s">
        <v>92</v>
      </c>
      <c r="AW321" s="13" t="s">
        <v>36</v>
      </c>
      <c r="AX321" s="13" t="s">
        <v>83</v>
      </c>
      <c r="AY321" s="249" t="s">
        <v>129</v>
      </c>
    </row>
    <row r="322" spans="1:51" s="14" customFormat="1" ht="12">
      <c r="A322" s="14"/>
      <c r="B322" s="250"/>
      <c r="C322" s="251"/>
      <c r="D322" s="240" t="s">
        <v>187</v>
      </c>
      <c r="E322" s="252" t="s">
        <v>1</v>
      </c>
      <c r="F322" s="253" t="s">
        <v>191</v>
      </c>
      <c r="G322" s="251"/>
      <c r="H322" s="254">
        <v>1830.475</v>
      </c>
      <c r="I322" s="255"/>
      <c r="J322" s="251"/>
      <c r="K322" s="251"/>
      <c r="L322" s="256"/>
      <c r="M322" s="257"/>
      <c r="N322" s="258"/>
      <c r="O322" s="258"/>
      <c r="P322" s="258"/>
      <c r="Q322" s="258"/>
      <c r="R322" s="258"/>
      <c r="S322" s="258"/>
      <c r="T322" s="259"/>
      <c r="U322" s="14"/>
      <c r="V322" s="14"/>
      <c r="W322" s="14"/>
      <c r="X322" s="14"/>
      <c r="Y322" s="14"/>
      <c r="Z322" s="14"/>
      <c r="AA322" s="14"/>
      <c r="AB322" s="14"/>
      <c r="AC322" s="14"/>
      <c r="AD322" s="14"/>
      <c r="AE322" s="14"/>
      <c r="AT322" s="260" t="s">
        <v>187</v>
      </c>
      <c r="AU322" s="260" t="s">
        <v>92</v>
      </c>
      <c r="AV322" s="14" t="s">
        <v>151</v>
      </c>
      <c r="AW322" s="14" t="s">
        <v>36</v>
      </c>
      <c r="AX322" s="14" t="s">
        <v>8</v>
      </c>
      <c r="AY322" s="260" t="s">
        <v>129</v>
      </c>
    </row>
    <row r="323" spans="1:65" s="2" customFormat="1" ht="49.05" customHeight="1">
      <c r="A323" s="38"/>
      <c r="B323" s="39"/>
      <c r="C323" s="219" t="s">
        <v>455</v>
      </c>
      <c r="D323" s="219" t="s">
        <v>132</v>
      </c>
      <c r="E323" s="220" t="s">
        <v>456</v>
      </c>
      <c r="F323" s="221" t="s">
        <v>457</v>
      </c>
      <c r="G323" s="222" t="s">
        <v>185</v>
      </c>
      <c r="H323" s="223">
        <v>164742.75</v>
      </c>
      <c r="I323" s="224"/>
      <c r="J323" s="225">
        <f>ROUND(I323*H323,0)</f>
        <v>0</v>
      </c>
      <c r="K323" s="226"/>
      <c r="L323" s="44"/>
      <c r="M323" s="227" t="s">
        <v>1</v>
      </c>
      <c r="N323" s="228" t="s">
        <v>48</v>
      </c>
      <c r="O323" s="91"/>
      <c r="P323" s="229">
        <f>O323*H323</f>
        <v>0</v>
      </c>
      <c r="Q323" s="229">
        <v>0</v>
      </c>
      <c r="R323" s="229">
        <f>Q323*H323</f>
        <v>0</v>
      </c>
      <c r="S323" s="229">
        <v>0</v>
      </c>
      <c r="T323" s="230">
        <f>S323*H323</f>
        <v>0</v>
      </c>
      <c r="U323" s="38"/>
      <c r="V323" s="38"/>
      <c r="W323" s="38"/>
      <c r="X323" s="38"/>
      <c r="Y323" s="38"/>
      <c r="Z323" s="38"/>
      <c r="AA323" s="38"/>
      <c r="AB323" s="38"/>
      <c r="AC323" s="38"/>
      <c r="AD323" s="38"/>
      <c r="AE323" s="38"/>
      <c r="AR323" s="231" t="s">
        <v>151</v>
      </c>
      <c r="AT323" s="231" t="s">
        <v>132</v>
      </c>
      <c r="AU323" s="231" t="s">
        <v>92</v>
      </c>
      <c r="AY323" s="17" t="s">
        <v>129</v>
      </c>
      <c r="BE323" s="232">
        <f>IF(N323="základní",J323,0)</f>
        <v>0</v>
      </c>
      <c r="BF323" s="232">
        <f>IF(N323="snížená",J323,0)</f>
        <v>0</v>
      </c>
      <c r="BG323" s="232">
        <f>IF(N323="zákl. přenesená",J323,0)</f>
        <v>0</v>
      </c>
      <c r="BH323" s="232">
        <f>IF(N323="sníž. přenesená",J323,0)</f>
        <v>0</v>
      </c>
      <c r="BI323" s="232">
        <f>IF(N323="nulová",J323,0)</f>
        <v>0</v>
      </c>
      <c r="BJ323" s="17" t="s">
        <v>8</v>
      </c>
      <c r="BK323" s="232">
        <f>ROUND(I323*H323,0)</f>
        <v>0</v>
      </c>
      <c r="BL323" s="17" t="s">
        <v>151</v>
      </c>
      <c r="BM323" s="231" t="s">
        <v>458</v>
      </c>
    </row>
    <row r="324" spans="1:51" s="13" customFormat="1" ht="12">
      <c r="A324" s="13"/>
      <c r="B324" s="238"/>
      <c r="C324" s="239"/>
      <c r="D324" s="240" t="s">
        <v>187</v>
      </c>
      <c r="E324" s="239"/>
      <c r="F324" s="242" t="s">
        <v>459</v>
      </c>
      <c r="G324" s="239"/>
      <c r="H324" s="243">
        <v>164742.75</v>
      </c>
      <c r="I324" s="244"/>
      <c r="J324" s="239"/>
      <c r="K324" s="239"/>
      <c r="L324" s="245"/>
      <c r="M324" s="246"/>
      <c r="N324" s="247"/>
      <c r="O324" s="247"/>
      <c r="P324" s="247"/>
      <c r="Q324" s="247"/>
      <c r="R324" s="247"/>
      <c r="S324" s="247"/>
      <c r="T324" s="248"/>
      <c r="U324" s="13"/>
      <c r="V324" s="13"/>
      <c r="W324" s="13"/>
      <c r="X324" s="13"/>
      <c r="Y324" s="13"/>
      <c r="Z324" s="13"/>
      <c r="AA324" s="13"/>
      <c r="AB324" s="13"/>
      <c r="AC324" s="13"/>
      <c r="AD324" s="13"/>
      <c r="AE324" s="13"/>
      <c r="AT324" s="249" t="s">
        <v>187</v>
      </c>
      <c r="AU324" s="249" t="s">
        <v>92</v>
      </c>
      <c r="AV324" s="13" t="s">
        <v>92</v>
      </c>
      <c r="AW324" s="13" t="s">
        <v>4</v>
      </c>
      <c r="AX324" s="13" t="s">
        <v>8</v>
      </c>
      <c r="AY324" s="249" t="s">
        <v>129</v>
      </c>
    </row>
    <row r="325" spans="1:65" s="2" customFormat="1" ht="49.05" customHeight="1">
      <c r="A325" s="38"/>
      <c r="B325" s="39"/>
      <c r="C325" s="219" t="s">
        <v>460</v>
      </c>
      <c r="D325" s="219" t="s">
        <v>132</v>
      </c>
      <c r="E325" s="220" t="s">
        <v>461</v>
      </c>
      <c r="F325" s="221" t="s">
        <v>462</v>
      </c>
      <c r="G325" s="222" t="s">
        <v>185</v>
      </c>
      <c r="H325" s="223">
        <v>1830.475</v>
      </c>
      <c r="I325" s="224"/>
      <c r="J325" s="225">
        <f>ROUND(I325*H325,0)</f>
        <v>0</v>
      </c>
      <c r="K325" s="226"/>
      <c r="L325" s="44"/>
      <c r="M325" s="227" t="s">
        <v>1</v>
      </c>
      <c r="N325" s="228" t="s">
        <v>48</v>
      </c>
      <c r="O325" s="91"/>
      <c r="P325" s="229">
        <f>O325*H325</f>
        <v>0</v>
      </c>
      <c r="Q325" s="229">
        <v>0</v>
      </c>
      <c r="R325" s="229">
        <f>Q325*H325</f>
        <v>0</v>
      </c>
      <c r="S325" s="229">
        <v>0</v>
      </c>
      <c r="T325" s="230">
        <f>S325*H325</f>
        <v>0</v>
      </c>
      <c r="U325" s="38"/>
      <c r="V325" s="38"/>
      <c r="W325" s="38"/>
      <c r="X325" s="38"/>
      <c r="Y325" s="38"/>
      <c r="Z325" s="38"/>
      <c r="AA325" s="38"/>
      <c r="AB325" s="38"/>
      <c r="AC325" s="38"/>
      <c r="AD325" s="38"/>
      <c r="AE325" s="38"/>
      <c r="AR325" s="231" t="s">
        <v>151</v>
      </c>
      <c r="AT325" s="231" t="s">
        <v>132</v>
      </c>
      <c r="AU325" s="231" t="s">
        <v>92</v>
      </c>
      <c r="AY325" s="17" t="s">
        <v>129</v>
      </c>
      <c r="BE325" s="232">
        <f>IF(N325="základní",J325,0)</f>
        <v>0</v>
      </c>
      <c r="BF325" s="232">
        <f>IF(N325="snížená",J325,0)</f>
        <v>0</v>
      </c>
      <c r="BG325" s="232">
        <f>IF(N325="zákl. přenesená",J325,0)</f>
        <v>0</v>
      </c>
      <c r="BH325" s="232">
        <f>IF(N325="sníž. přenesená",J325,0)</f>
        <v>0</v>
      </c>
      <c r="BI325" s="232">
        <f>IF(N325="nulová",J325,0)</f>
        <v>0</v>
      </c>
      <c r="BJ325" s="17" t="s">
        <v>8</v>
      </c>
      <c r="BK325" s="232">
        <f>ROUND(I325*H325,0)</f>
        <v>0</v>
      </c>
      <c r="BL325" s="17" t="s">
        <v>151</v>
      </c>
      <c r="BM325" s="231" t="s">
        <v>463</v>
      </c>
    </row>
    <row r="326" spans="1:65" s="2" customFormat="1" ht="24.15" customHeight="1">
      <c r="A326" s="38"/>
      <c r="B326" s="39"/>
      <c r="C326" s="219" t="s">
        <v>464</v>
      </c>
      <c r="D326" s="219" t="s">
        <v>132</v>
      </c>
      <c r="E326" s="220" t="s">
        <v>465</v>
      </c>
      <c r="F326" s="221" t="s">
        <v>466</v>
      </c>
      <c r="G326" s="222" t="s">
        <v>185</v>
      </c>
      <c r="H326" s="223">
        <v>1830.475</v>
      </c>
      <c r="I326" s="224"/>
      <c r="J326" s="225">
        <f>ROUND(I326*H326,0)</f>
        <v>0</v>
      </c>
      <c r="K326" s="226"/>
      <c r="L326" s="44"/>
      <c r="M326" s="227" t="s">
        <v>1</v>
      </c>
      <c r="N326" s="228" t="s">
        <v>48</v>
      </c>
      <c r="O326" s="91"/>
      <c r="P326" s="229">
        <f>O326*H326</f>
        <v>0</v>
      </c>
      <c r="Q326" s="229">
        <v>0</v>
      </c>
      <c r="R326" s="229">
        <f>Q326*H326</f>
        <v>0</v>
      </c>
      <c r="S326" s="229">
        <v>0</v>
      </c>
      <c r="T326" s="230">
        <f>S326*H326</f>
        <v>0</v>
      </c>
      <c r="U326" s="38"/>
      <c r="V326" s="38"/>
      <c r="W326" s="38"/>
      <c r="X326" s="38"/>
      <c r="Y326" s="38"/>
      <c r="Z326" s="38"/>
      <c r="AA326" s="38"/>
      <c r="AB326" s="38"/>
      <c r="AC326" s="38"/>
      <c r="AD326" s="38"/>
      <c r="AE326" s="38"/>
      <c r="AR326" s="231" t="s">
        <v>151</v>
      </c>
      <c r="AT326" s="231" t="s">
        <v>132</v>
      </c>
      <c r="AU326" s="231" t="s">
        <v>92</v>
      </c>
      <c r="AY326" s="17" t="s">
        <v>129</v>
      </c>
      <c r="BE326" s="232">
        <f>IF(N326="základní",J326,0)</f>
        <v>0</v>
      </c>
      <c r="BF326" s="232">
        <f>IF(N326="snížená",J326,0)</f>
        <v>0</v>
      </c>
      <c r="BG326" s="232">
        <f>IF(N326="zákl. přenesená",J326,0)</f>
        <v>0</v>
      </c>
      <c r="BH326" s="232">
        <f>IF(N326="sníž. přenesená",J326,0)</f>
        <v>0</v>
      </c>
      <c r="BI326" s="232">
        <f>IF(N326="nulová",J326,0)</f>
        <v>0</v>
      </c>
      <c r="BJ326" s="17" t="s">
        <v>8</v>
      </c>
      <c r="BK326" s="232">
        <f>ROUND(I326*H326,0)</f>
        <v>0</v>
      </c>
      <c r="BL326" s="17" t="s">
        <v>151</v>
      </c>
      <c r="BM326" s="231" t="s">
        <v>467</v>
      </c>
    </row>
    <row r="327" spans="1:51" s="13" customFormat="1" ht="12">
      <c r="A327" s="13"/>
      <c r="B327" s="238"/>
      <c r="C327" s="239"/>
      <c r="D327" s="240" t="s">
        <v>187</v>
      </c>
      <c r="E327" s="241" t="s">
        <v>1</v>
      </c>
      <c r="F327" s="242" t="s">
        <v>452</v>
      </c>
      <c r="G327" s="239"/>
      <c r="H327" s="243">
        <v>718.2</v>
      </c>
      <c r="I327" s="244"/>
      <c r="J327" s="239"/>
      <c r="K327" s="239"/>
      <c r="L327" s="245"/>
      <c r="M327" s="246"/>
      <c r="N327" s="247"/>
      <c r="O327" s="247"/>
      <c r="P327" s="247"/>
      <c r="Q327" s="247"/>
      <c r="R327" s="247"/>
      <c r="S327" s="247"/>
      <c r="T327" s="248"/>
      <c r="U327" s="13"/>
      <c r="V327" s="13"/>
      <c r="W327" s="13"/>
      <c r="X327" s="13"/>
      <c r="Y327" s="13"/>
      <c r="Z327" s="13"/>
      <c r="AA327" s="13"/>
      <c r="AB327" s="13"/>
      <c r="AC327" s="13"/>
      <c r="AD327" s="13"/>
      <c r="AE327" s="13"/>
      <c r="AT327" s="249" t="s">
        <v>187</v>
      </c>
      <c r="AU327" s="249" t="s">
        <v>92</v>
      </c>
      <c r="AV327" s="13" t="s">
        <v>92</v>
      </c>
      <c r="AW327" s="13" t="s">
        <v>36</v>
      </c>
      <c r="AX327" s="13" t="s">
        <v>83</v>
      </c>
      <c r="AY327" s="249" t="s">
        <v>129</v>
      </c>
    </row>
    <row r="328" spans="1:51" s="13" customFormat="1" ht="12">
      <c r="A328" s="13"/>
      <c r="B328" s="238"/>
      <c r="C328" s="239"/>
      <c r="D328" s="240" t="s">
        <v>187</v>
      </c>
      <c r="E328" s="241" t="s">
        <v>1</v>
      </c>
      <c r="F328" s="242" t="s">
        <v>453</v>
      </c>
      <c r="G328" s="239"/>
      <c r="H328" s="243">
        <v>620.875</v>
      </c>
      <c r="I328" s="244"/>
      <c r="J328" s="239"/>
      <c r="K328" s="239"/>
      <c r="L328" s="245"/>
      <c r="M328" s="246"/>
      <c r="N328" s="247"/>
      <c r="O328" s="247"/>
      <c r="P328" s="247"/>
      <c r="Q328" s="247"/>
      <c r="R328" s="247"/>
      <c r="S328" s="247"/>
      <c r="T328" s="248"/>
      <c r="U328" s="13"/>
      <c r="V328" s="13"/>
      <c r="W328" s="13"/>
      <c r="X328" s="13"/>
      <c r="Y328" s="13"/>
      <c r="Z328" s="13"/>
      <c r="AA328" s="13"/>
      <c r="AB328" s="13"/>
      <c r="AC328" s="13"/>
      <c r="AD328" s="13"/>
      <c r="AE328" s="13"/>
      <c r="AT328" s="249" t="s">
        <v>187</v>
      </c>
      <c r="AU328" s="249" t="s">
        <v>92</v>
      </c>
      <c r="AV328" s="13" t="s">
        <v>92</v>
      </c>
      <c r="AW328" s="13" t="s">
        <v>36</v>
      </c>
      <c r="AX328" s="13" t="s">
        <v>83</v>
      </c>
      <c r="AY328" s="249" t="s">
        <v>129</v>
      </c>
    </row>
    <row r="329" spans="1:51" s="13" customFormat="1" ht="12">
      <c r="A329" s="13"/>
      <c r="B329" s="238"/>
      <c r="C329" s="239"/>
      <c r="D329" s="240" t="s">
        <v>187</v>
      </c>
      <c r="E329" s="241" t="s">
        <v>1</v>
      </c>
      <c r="F329" s="242" t="s">
        <v>454</v>
      </c>
      <c r="G329" s="239"/>
      <c r="H329" s="243">
        <v>491.4</v>
      </c>
      <c r="I329" s="244"/>
      <c r="J329" s="239"/>
      <c r="K329" s="239"/>
      <c r="L329" s="245"/>
      <c r="M329" s="246"/>
      <c r="N329" s="247"/>
      <c r="O329" s="247"/>
      <c r="P329" s="247"/>
      <c r="Q329" s="247"/>
      <c r="R329" s="247"/>
      <c r="S329" s="247"/>
      <c r="T329" s="248"/>
      <c r="U329" s="13"/>
      <c r="V329" s="13"/>
      <c r="W329" s="13"/>
      <c r="X329" s="13"/>
      <c r="Y329" s="13"/>
      <c r="Z329" s="13"/>
      <c r="AA329" s="13"/>
      <c r="AB329" s="13"/>
      <c r="AC329" s="13"/>
      <c r="AD329" s="13"/>
      <c r="AE329" s="13"/>
      <c r="AT329" s="249" t="s">
        <v>187</v>
      </c>
      <c r="AU329" s="249" t="s">
        <v>92</v>
      </c>
      <c r="AV329" s="13" t="s">
        <v>92</v>
      </c>
      <c r="AW329" s="13" t="s">
        <v>36</v>
      </c>
      <c r="AX329" s="13" t="s">
        <v>83</v>
      </c>
      <c r="AY329" s="249" t="s">
        <v>129</v>
      </c>
    </row>
    <row r="330" spans="1:51" s="14" customFormat="1" ht="12">
      <c r="A330" s="14"/>
      <c r="B330" s="250"/>
      <c r="C330" s="251"/>
      <c r="D330" s="240" t="s">
        <v>187</v>
      </c>
      <c r="E330" s="252" t="s">
        <v>1</v>
      </c>
      <c r="F330" s="253" t="s">
        <v>191</v>
      </c>
      <c r="G330" s="251"/>
      <c r="H330" s="254">
        <v>1830.475</v>
      </c>
      <c r="I330" s="255"/>
      <c r="J330" s="251"/>
      <c r="K330" s="251"/>
      <c r="L330" s="256"/>
      <c r="M330" s="257"/>
      <c r="N330" s="258"/>
      <c r="O330" s="258"/>
      <c r="P330" s="258"/>
      <c r="Q330" s="258"/>
      <c r="R330" s="258"/>
      <c r="S330" s="258"/>
      <c r="T330" s="259"/>
      <c r="U330" s="14"/>
      <c r="V330" s="14"/>
      <c r="W330" s="14"/>
      <c r="X330" s="14"/>
      <c r="Y330" s="14"/>
      <c r="Z330" s="14"/>
      <c r="AA330" s="14"/>
      <c r="AB330" s="14"/>
      <c r="AC330" s="14"/>
      <c r="AD330" s="14"/>
      <c r="AE330" s="14"/>
      <c r="AT330" s="260" t="s">
        <v>187</v>
      </c>
      <c r="AU330" s="260" t="s">
        <v>92</v>
      </c>
      <c r="AV330" s="14" t="s">
        <v>151</v>
      </c>
      <c r="AW330" s="14" t="s">
        <v>36</v>
      </c>
      <c r="AX330" s="14" t="s">
        <v>8</v>
      </c>
      <c r="AY330" s="260" t="s">
        <v>129</v>
      </c>
    </row>
    <row r="331" spans="1:65" s="2" customFormat="1" ht="24.15" customHeight="1">
      <c r="A331" s="38"/>
      <c r="B331" s="39"/>
      <c r="C331" s="219" t="s">
        <v>468</v>
      </c>
      <c r="D331" s="219" t="s">
        <v>132</v>
      </c>
      <c r="E331" s="220" t="s">
        <v>469</v>
      </c>
      <c r="F331" s="221" t="s">
        <v>470</v>
      </c>
      <c r="G331" s="222" t="s">
        <v>185</v>
      </c>
      <c r="H331" s="223">
        <v>164742.75</v>
      </c>
      <c r="I331" s="224"/>
      <c r="J331" s="225">
        <f>ROUND(I331*H331,0)</f>
        <v>0</v>
      </c>
      <c r="K331" s="226"/>
      <c r="L331" s="44"/>
      <c r="M331" s="227" t="s">
        <v>1</v>
      </c>
      <c r="N331" s="228" t="s">
        <v>48</v>
      </c>
      <c r="O331" s="91"/>
      <c r="P331" s="229">
        <f>O331*H331</f>
        <v>0</v>
      </c>
      <c r="Q331" s="229">
        <v>0</v>
      </c>
      <c r="R331" s="229">
        <f>Q331*H331</f>
        <v>0</v>
      </c>
      <c r="S331" s="229">
        <v>0</v>
      </c>
      <c r="T331" s="230">
        <f>S331*H331</f>
        <v>0</v>
      </c>
      <c r="U331" s="38"/>
      <c r="V331" s="38"/>
      <c r="W331" s="38"/>
      <c r="X331" s="38"/>
      <c r="Y331" s="38"/>
      <c r="Z331" s="38"/>
      <c r="AA331" s="38"/>
      <c r="AB331" s="38"/>
      <c r="AC331" s="38"/>
      <c r="AD331" s="38"/>
      <c r="AE331" s="38"/>
      <c r="AR331" s="231" t="s">
        <v>151</v>
      </c>
      <c r="AT331" s="231" t="s">
        <v>132</v>
      </c>
      <c r="AU331" s="231" t="s">
        <v>92</v>
      </c>
      <c r="AY331" s="17" t="s">
        <v>129</v>
      </c>
      <c r="BE331" s="232">
        <f>IF(N331="základní",J331,0)</f>
        <v>0</v>
      </c>
      <c r="BF331" s="232">
        <f>IF(N331="snížená",J331,0)</f>
        <v>0</v>
      </c>
      <c r="BG331" s="232">
        <f>IF(N331="zákl. přenesená",J331,0)</f>
        <v>0</v>
      </c>
      <c r="BH331" s="232">
        <f>IF(N331="sníž. přenesená",J331,0)</f>
        <v>0</v>
      </c>
      <c r="BI331" s="232">
        <f>IF(N331="nulová",J331,0)</f>
        <v>0</v>
      </c>
      <c r="BJ331" s="17" t="s">
        <v>8</v>
      </c>
      <c r="BK331" s="232">
        <f>ROUND(I331*H331,0)</f>
        <v>0</v>
      </c>
      <c r="BL331" s="17" t="s">
        <v>151</v>
      </c>
      <c r="BM331" s="231" t="s">
        <v>471</v>
      </c>
    </row>
    <row r="332" spans="1:51" s="13" customFormat="1" ht="12">
      <c r="A332" s="13"/>
      <c r="B332" s="238"/>
      <c r="C332" s="239"/>
      <c r="D332" s="240" t="s">
        <v>187</v>
      </c>
      <c r="E332" s="239"/>
      <c r="F332" s="242" t="s">
        <v>459</v>
      </c>
      <c r="G332" s="239"/>
      <c r="H332" s="243">
        <v>164742.75</v>
      </c>
      <c r="I332" s="244"/>
      <c r="J332" s="239"/>
      <c r="K332" s="239"/>
      <c r="L332" s="245"/>
      <c r="M332" s="246"/>
      <c r="N332" s="247"/>
      <c r="O332" s="247"/>
      <c r="P332" s="247"/>
      <c r="Q332" s="247"/>
      <c r="R332" s="247"/>
      <c r="S332" s="247"/>
      <c r="T332" s="248"/>
      <c r="U332" s="13"/>
      <c r="V332" s="13"/>
      <c r="W332" s="13"/>
      <c r="X332" s="13"/>
      <c r="Y332" s="13"/>
      <c r="Z332" s="13"/>
      <c r="AA332" s="13"/>
      <c r="AB332" s="13"/>
      <c r="AC332" s="13"/>
      <c r="AD332" s="13"/>
      <c r="AE332" s="13"/>
      <c r="AT332" s="249" t="s">
        <v>187</v>
      </c>
      <c r="AU332" s="249" t="s">
        <v>92</v>
      </c>
      <c r="AV332" s="13" t="s">
        <v>92</v>
      </c>
      <c r="AW332" s="13" t="s">
        <v>4</v>
      </c>
      <c r="AX332" s="13" t="s">
        <v>8</v>
      </c>
      <c r="AY332" s="249" t="s">
        <v>129</v>
      </c>
    </row>
    <row r="333" spans="1:65" s="2" customFormat="1" ht="24.15" customHeight="1">
      <c r="A333" s="38"/>
      <c r="B333" s="39"/>
      <c r="C333" s="219" t="s">
        <v>472</v>
      </c>
      <c r="D333" s="219" t="s">
        <v>132</v>
      </c>
      <c r="E333" s="220" t="s">
        <v>473</v>
      </c>
      <c r="F333" s="221" t="s">
        <v>474</v>
      </c>
      <c r="G333" s="222" t="s">
        <v>185</v>
      </c>
      <c r="H333" s="223">
        <v>1830.475</v>
      </c>
      <c r="I333" s="224"/>
      <c r="J333" s="225">
        <f>ROUND(I333*H333,0)</f>
        <v>0</v>
      </c>
      <c r="K333" s="226"/>
      <c r="L333" s="44"/>
      <c r="M333" s="227" t="s">
        <v>1</v>
      </c>
      <c r="N333" s="228" t="s">
        <v>48</v>
      </c>
      <c r="O333" s="91"/>
      <c r="P333" s="229">
        <f>O333*H333</f>
        <v>0</v>
      </c>
      <c r="Q333" s="229">
        <v>0</v>
      </c>
      <c r="R333" s="229">
        <f>Q333*H333</f>
        <v>0</v>
      </c>
      <c r="S333" s="229">
        <v>0</v>
      </c>
      <c r="T333" s="230">
        <f>S333*H333</f>
        <v>0</v>
      </c>
      <c r="U333" s="38"/>
      <c r="V333" s="38"/>
      <c r="W333" s="38"/>
      <c r="X333" s="38"/>
      <c r="Y333" s="38"/>
      <c r="Z333" s="38"/>
      <c r="AA333" s="38"/>
      <c r="AB333" s="38"/>
      <c r="AC333" s="38"/>
      <c r="AD333" s="38"/>
      <c r="AE333" s="38"/>
      <c r="AR333" s="231" t="s">
        <v>151</v>
      </c>
      <c r="AT333" s="231" t="s">
        <v>132</v>
      </c>
      <c r="AU333" s="231" t="s">
        <v>92</v>
      </c>
      <c r="AY333" s="17" t="s">
        <v>129</v>
      </c>
      <c r="BE333" s="232">
        <f>IF(N333="základní",J333,0)</f>
        <v>0</v>
      </c>
      <c r="BF333" s="232">
        <f>IF(N333="snížená",J333,0)</f>
        <v>0</v>
      </c>
      <c r="BG333" s="232">
        <f>IF(N333="zákl. přenesená",J333,0)</f>
        <v>0</v>
      </c>
      <c r="BH333" s="232">
        <f>IF(N333="sníž. přenesená",J333,0)</f>
        <v>0</v>
      </c>
      <c r="BI333" s="232">
        <f>IF(N333="nulová",J333,0)</f>
        <v>0</v>
      </c>
      <c r="BJ333" s="17" t="s">
        <v>8</v>
      </c>
      <c r="BK333" s="232">
        <f>ROUND(I333*H333,0)</f>
        <v>0</v>
      </c>
      <c r="BL333" s="17" t="s">
        <v>151</v>
      </c>
      <c r="BM333" s="231" t="s">
        <v>475</v>
      </c>
    </row>
    <row r="334" spans="1:65" s="2" customFormat="1" ht="21.75" customHeight="1">
      <c r="A334" s="38"/>
      <c r="B334" s="39"/>
      <c r="C334" s="219" t="s">
        <v>476</v>
      </c>
      <c r="D334" s="219" t="s">
        <v>132</v>
      </c>
      <c r="E334" s="220" t="s">
        <v>477</v>
      </c>
      <c r="F334" s="221" t="s">
        <v>478</v>
      </c>
      <c r="G334" s="222" t="s">
        <v>479</v>
      </c>
      <c r="H334" s="223">
        <v>2</v>
      </c>
      <c r="I334" s="224"/>
      <c r="J334" s="225">
        <f>ROUND(I334*H334,0)</f>
        <v>0</v>
      </c>
      <c r="K334" s="226"/>
      <c r="L334" s="44"/>
      <c r="M334" s="227" t="s">
        <v>1</v>
      </c>
      <c r="N334" s="228" t="s">
        <v>48</v>
      </c>
      <c r="O334" s="91"/>
      <c r="P334" s="229">
        <f>O334*H334</f>
        <v>0</v>
      </c>
      <c r="Q334" s="229">
        <v>0</v>
      </c>
      <c r="R334" s="229">
        <f>Q334*H334</f>
        <v>0</v>
      </c>
      <c r="S334" s="229">
        <v>0</v>
      </c>
      <c r="T334" s="230">
        <f>S334*H334</f>
        <v>0</v>
      </c>
      <c r="U334" s="38"/>
      <c r="V334" s="38"/>
      <c r="W334" s="38"/>
      <c r="X334" s="38"/>
      <c r="Y334" s="38"/>
      <c r="Z334" s="38"/>
      <c r="AA334" s="38"/>
      <c r="AB334" s="38"/>
      <c r="AC334" s="38"/>
      <c r="AD334" s="38"/>
      <c r="AE334" s="38"/>
      <c r="AR334" s="231" t="s">
        <v>151</v>
      </c>
      <c r="AT334" s="231" t="s">
        <v>132</v>
      </c>
      <c r="AU334" s="231" t="s">
        <v>92</v>
      </c>
      <c r="AY334" s="17" t="s">
        <v>129</v>
      </c>
      <c r="BE334" s="232">
        <f>IF(N334="základní",J334,0)</f>
        <v>0</v>
      </c>
      <c r="BF334" s="232">
        <f>IF(N334="snížená",J334,0)</f>
        <v>0</v>
      </c>
      <c r="BG334" s="232">
        <f>IF(N334="zákl. přenesená",J334,0)</f>
        <v>0</v>
      </c>
      <c r="BH334" s="232">
        <f>IF(N334="sníž. přenesená",J334,0)</f>
        <v>0</v>
      </c>
      <c r="BI334" s="232">
        <f>IF(N334="nulová",J334,0)</f>
        <v>0</v>
      </c>
      <c r="BJ334" s="17" t="s">
        <v>8</v>
      </c>
      <c r="BK334" s="232">
        <f>ROUND(I334*H334,0)</f>
        <v>0</v>
      </c>
      <c r="BL334" s="17" t="s">
        <v>151</v>
      </c>
      <c r="BM334" s="231" t="s">
        <v>480</v>
      </c>
    </row>
    <row r="335" spans="1:65" s="2" customFormat="1" ht="37.8" customHeight="1">
      <c r="A335" s="38"/>
      <c r="B335" s="39"/>
      <c r="C335" s="219" t="s">
        <v>481</v>
      </c>
      <c r="D335" s="219" t="s">
        <v>132</v>
      </c>
      <c r="E335" s="220" t="s">
        <v>482</v>
      </c>
      <c r="F335" s="221" t="s">
        <v>483</v>
      </c>
      <c r="G335" s="222" t="s">
        <v>185</v>
      </c>
      <c r="H335" s="223">
        <v>250.8</v>
      </c>
      <c r="I335" s="224"/>
      <c r="J335" s="225">
        <f>ROUND(I335*H335,0)</f>
        <v>0</v>
      </c>
      <c r="K335" s="226"/>
      <c r="L335" s="44"/>
      <c r="M335" s="227" t="s">
        <v>1</v>
      </c>
      <c r="N335" s="228" t="s">
        <v>48</v>
      </c>
      <c r="O335" s="91"/>
      <c r="P335" s="229">
        <f>O335*H335</f>
        <v>0</v>
      </c>
      <c r="Q335" s="229">
        <v>0.00013</v>
      </c>
      <c r="R335" s="229">
        <f>Q335*H335</f>
        <v>0.032604</v>
      </c>
      <c r="S335" s="229">
        <v>0</v>
      </c>
      <c r="T335" s="230">
        <f>S335*H335</f>
        <v>0</v>
      </c>
      <c r="U335" s="38"/>
      <c r="V335" s="38"/>
      <c r="W335" s="38"/>
      <c r="X335" s="38"/>
      <c r="Y335" s="38"/>
      <c r="Z335" s="38"/>
      <c r="AA335" s="38"/>
      <c r="AB335" s="38"/>
      <c r="AC335" s="38"/>
      <c r="AD335" s="38"/>
      <c r="AE335" s="38"/>
      <c r="AR335" s="231" t="s">
        <v>151</v>
      </c>
      <c r="AT335" s="231" t="s">
        <v>132</v>
      </c>
      <c r="AU335" s="231" t="s">
        <v>92</v>
      </c>
      <c r="AY335" s="17" t="s">
        <v>129</v>
      </c>
      <c r="BE335" s="232">
        <f>IF(N335="základní",J335,0)</f>
        <v>0</v>
      </c>
      <c r="BF335" s="232">
        <f>IF(N335="snížená",J335,0)</f>
        <v>0</v>
      </c>
      <c r="BG335" s="232">
        <f>IF(N335="zákl. přenesená",J335,0)</f>
        <v>0</v>
      </c>
      <c r="BH335" s="232">
        <f>IF(N335="sníž. přenesená",J335,0)</f>
        <v>0</v>
      </c>
      <c r="BI335" s="232">
        <f>IF(N335="nulová",J335,0)</f>
        <v>0</v>
      </c>
      <c r="BJ335" s="17" t="s">
        <v>8</v>
      </c>
      <c r="BK335" s="232">
        <f>ROUND(I335*H335,0)</f>
        <v>0</v>
      </c>
      <c r="BL335" s="17" t="s">
        <v>151</v>
      </c>
      <c r="BM335" s="231" t="s">
        <v>484</v>
      </c>
    </row>
    <row r="336" spans="1:51" s="13" customFormat="1" ht="12">
      <c r="A336" s="13"/>
      <c r="B336" s="238"/>
      <c r="C336" s="239"/>
      <c r="D336" s="240" t="s">
        <v>187</v>
      </c>
      <c r="E336" s="241" t="s">
        <v>1</v>
      </c>
      <c r="F336" s="242" t="s">
        <v>485</v>
      </c>
      <c r="G336" s="239"/>
      <c r="H336" s="243">
        <v>106.5</v>
      </c>
      <c r="I336" s="244"/>
      <c r="J336" s="239"/>
      <c r="K336" s="239"/>
      <c r="L336" s="245"/>
      <c r="M336" s="246"/>
      <c r="N336" s="247"/>
      <c r="O336" s="247"/>
      <c r="P336" s="247"/>
      <c r="Q336" s="247"/>
      <c r="R336" s="247"/>
      <c r="S336" s="247"/>
      <c r="T336" s="248"/>
      <c r="U336" s="13"/>
      <c r="V336" s="13"/>
      <c r="W336" s="13"/>
      <c r="X336" s="13"/>
      <c r="Y336" s="13"/>
      <c r="Z336" s="13"/>
      <c r="AA336" s="13"/>
      <c r="AB336" s="13"/>
      <c r="AC336" s="13"/>
      <c r="AD336" s="13"/>
      <c r="AE336" s="13"/>
      <c r="AT336" s="249" t="s">
        <v>187</v>
      </c>
      <c r="AU336" s="249" t="s">
        <v>92</v>
      </c>
      <c r="AV336" s="13" t="s">
        <v>92</v>
      </c>
      <c r="AW336" s="13" t="s">
        <v>36</v>
      </c>
      <c r="AX336" s="13" t="s">
        <v>83</v>
      </c>
      <c r="AY336" s="249" t="s">
        <v>129</v>
      </c>
    </row>
    <row r="337" spans="1:51" s="13" customFormat="1" ht="12">
      <c r="A337" s="13"/>
      <c r="B337" s="238"/>
      <c r="C337" s="239"/>
      <c r="D337" s="240" t="s">
        <v>187</v>
      </c>
      <c r="E337" s="241" t="s">
        <v>1</v>
      </c>
      <c r="F337" s="242" t="s">
        <v>486</v>
      </c>
      <c r="G337" s="239"/>
      <c r="H337" s="243">
        <v>75.9</v>
      </c>
      <c r="I337" s="244"/>
      <c r="J337" s="239"/>
      <c r="K337" s="239"/>
      <c r="L337" s="245"/>
      <c r="M337" s="246"/>
      <c r="N337" s="247"/>
      <c r="O337" s="247"/>
      <c r="P337" s="247"/>
      <c r="Q337" s="247"/>
      <c r="R337" s="247"/>
      <c r="S337" s="247"/>
      <c r="T337" s="248"/>
      <c r="U337" s="13"/>
      <c r="V337" s="13"/>
      <c r="W337" s="13"/>
      <c r="X337" s="13"/>
      <c r="Y337" s="13"/>
      <c r="Z337" s="13"/>
      <c r="AA337" s="13"/>
      <c r="AB337" s="13"/>
      <c r="AC337" s="13"/>
      <c r="AD337" s="13"/>
      <c r="AE337" s="13"/>
      <c r="AT337" s="249" t="s">
        <v>187</v>
      </c>
      <c r="AU337" s="249" t="s">
        <v>92</v>
      </c>
      <c r="AV337" s="13" t="s">
        <v>92</v>
      </c>
      <c r="AW337" s="13" t="s">
        <v>36</v>
      </c>
      <c r="AX337" s="13" t="s">
        <v>83</v>
      </c>
      <c r="AY337" s="249" t="s">
        <v>129</v>
      </c>
    </row>
    <row r="338" spans="1:51" s="13" customFormat="1" ht="12">
      <c r="A338" s="13"/>
      <c r="B338" s="238"/>
      <c r="C338" s="239"/>
      <c r="D338" s="240" t="s">
        <v>187</v>
      </c>
      <c r="E338" s="241" t="s">
        <v>1</v>
      </c>
      <c r="F338" s="242" t="s">
        <v>487</v>
      </c>
      <c r="G338" s="239"/>
      <c r="H338" s="243">
        <v>68.4</v>
      </c>
      <c r="I338" s="244"/>
      <c r="J338" s="239"/>
      <c r="K338" s="239"/>
      <c r="L338" s="245"/>
      <c r="M338" s="246"/>
      <c r="N338" s="247"/>
      <c r="O338" s="247"/>
      <c r="P338" s="247"/>
      <c r="Q338" s="247"/>
      <c r="R338" s="247"/>
      <c r="S338" s="247"/>
      <c r="T338" s="248"/>
      <c r="U338" s="13"/>
      <c r="V338" s="13"/>
      <c r="W338" s="13"/>
      <c r="X338" s="13"/>
      <c r="Y338" s="13"/>
      <c r="Z338" s="13"/>
      <c r="AA338" s="13"/>
      <c r="AB338" s="13"/>
      <c r="AC338" s="13"/>
      <c r="AD338" s="13"/>
      <c r="AE338" s="13"/>
      <c r="AT338" s="249" t="s">
        <v>187</v>
      </c>
      <c r="AU338" s="249" t="s">
        <v>92</v>
      </c>
      <c r="AV338" s="13" t="s">
        <v>92</v>
      </c>
      <c r="AW338" s="13" t="s">
        <v>36</v>
      </c>
      <c r="AX338" s="13" t="s">
        <v>83</v>
      </c>
      <c r="AY338" s="249" t="s">
        <v>129</v>
      </c>
    </row>
    <row r="339" spans="1:51" s="14" customFormat="1" ht="12">
      <c r="A339" s="14"/>
      <c r="B339" s="250"/>
      <c r="C339" s="251"/>
      <c r="D339" s="240" t="s">
        <v>187</v>
      </c>
      <c r="E339" s="252" t="s">
        <v>1</v>
      </c>
      <c r="F339" s="253" t="s">
        <v>191</v>
      </c>
      <c r="G339" s="251"/>
      <c r="H339" s="254">
        <v>250.8</v>
      </c>
      <c r="I339" s="255"/>
      <c r="J339" s="251"/>
      <c r="K339" s="251"/>
      <c r="L339" s="256"/>
      <c r="M339" s="257"/>
      <c r="N339" s="258"/>
      <c r="O339" s="258"/>
      <c r="P339" s="258"/>
      <c r="Q339" s="258"/>
      <c r="R339" s="258"/>
      <c r="S339" s="258"/>
      <c r="T339" s="259"/>
      <c r="U339" s="14"/>
      <c r="V339" s="14"/>
      <c r="W339" s="14"/>
      <c r="X339" s="14"/>
      <c r="Y339" s="14"/>
      <c r="Z339" s="14"/>
      <c r="AA339" s="14"/>
      <c r="AB339" s="14"/>
      <c r="AC339" s="14"/>
      <c r="AD339" s="14"/>
      <c r="AE339" s="14"/>
      <c r="AT339" s="260" t="s">
        <v>187</v>
      </c>
      <c r="AU339" s="260" t="s">
        <v>92</v>
      </c>
      <c r="AV339" s="14" t="s">
        <v>151</v>
      </c>
      <c r="AW339" s="14" t="s">
        <v>36</v>
      </c>
      <c r="AX339" s="14" t="s">
        <v>8</v>
      </c>
      <c r="AY339" s="260" t="s">
        <v>129</v>
      </c>
    </row>
    <row r="340" spans="1:65" s="2" customFormat="1" ht="37.8" customHeight="1">
      <c r="A340" s="38"/>
      <c r="B340" s="39"/>
      <c r="C340" s="219" t="s">
        <v>488</v>
      </c>
      <c r="D340" s="219" t="s">
        <v>132</v>
      </c>
      <c r="E340" s="220" t="s">
        <v>489</v>
      </c>
      <c r="F340" s="221" t="s">
        <v>490</v>
      </c>
      <c r="G340" s="222" t="s">
        <v>359</v>
      </c>
      <c r="H340" s="223">
        <v>4.5</v>
      </c>
      <c r="I340" s="224"/>
      <c r="J340" s="225">
        <f>ROUND(I340*H340,0)</f>
        <v>0</v>
      </c>
      <c r="K340" s="226"/>
      <c r="L340" s="44"/>
      <c r="M340" s="227" t="s">
        <v>1</v>
      </c>
      <c r="N340" s="228" t="s">
        <v>48</v>
      </c>
      <c r="O340" s="91"/>
      <c r="P340" s="229">
        <f>O340*H340</f>
        <v>0</v>
      </c>
      <c r="Q340" s="229">
        <v>0</v>
      </c>
      <c r="R340" s="229">
        <f>Q340*H340</f>
        <v>0</v>
      </c>
      <c r="S340" s="229">
        <v>0</v>
      </c>
      <c r="T340" s="230">
        <f>S340*H340</f>
        <v>0</v>
      </c>
      <c r="U340" s="38"/>
      <c r="V340" s="38"/>
      <c r="W340" s="38"/>
      <c r="X340" s="38"/>
      <c r="Y340" s="38"/>
      <c r="Z340" s="38"/>
      <c r="AA340" s="38"/>
      <c r="AB340" s="38"/>
      <c r="AC340" s="38"/>
      <c r="AD340" s="38"/>
      <c r="AE340" s="38"/>
      <c r="AR340" s="231" t="s">
        <v>151</v>
      </c>
      <c r="AT340" s="231" t="s">
        <v>132</v>
      </c>
      <c r="AU340" s="231" t="s">
        <v>92</v>
      </c>
      <c r="AY340" s="17" t="s">
        <v>129</v>
      </c>
      <c r="BE340" s="232">
        <f>IF(N340="základní",J340,0)</f>
        <v>0</v>
      </c>
      <c r="BF340" s="232">
        <f>IF(N340="snížená",J340,0)</f>
        <v>0</v>
      </c>
      <c r="BG340" s="232">
        <f>IF(N340="zákl. přenesená",J340,0)</f>
        <v>0</v>
      </c>
      <c r="BH340" s="232">
        <f>IF(N340="sníž. přenesená",J340,0)</f>
        <v>0</v>
      </c>
      <c r="BI340" s="232">
        <f>IF(N340="nulová",J340,0)</f>
        <v>0</v>
      </c>
      <c r="BJ340" s="17" t="s">
        <v>8</v>
      </c>
      <c r="BK340" s="232">
        <f>ROUND(I340*H340,0)</f>
        <v>0</v>
      </c>
      <c r="BL340" s="17" t="s">
        <v>151</v>
      </c>
      <c r="BM340" s="231" t="s">
        <v>491</v>
      </c>
    </row>
    <row r="341" spans="1:51" s="13" customFormat="1" ht="12">
      <c r="A341" s="13"/>
      <c r="B341" s="238"/>
      <c r="C341" s="239"/>
      <c r="D341" s="240" t="s">
        <v>187</v>
      </c>
      <c r="E341" s="241" t="s">
        <v>1</v>
      </c>
      <c r="F341" s="242" t="s">
        <v>492</v>
      </c>
      <c r="G341" s="239"/>
      <c r="H341" s="243">
        <v>4.5</v>
      </c>
      <c r="I341" s="244"/>
      <c r="J341" s="239"/>
      <c r="K341" s="239"/>
      <c r="L341" s="245"/>
      <c r="M341" s="246"/>
      <c r="N341" s="247"/>
      <c r="O341" s="247"/>
      <c r="P341" s="247"/>
      <c r="Q341" s="247"/>
      <c r="R341" s="247"/>
      <c r="S341" s="247"/>
      <c r="T341" s="248"/>
      <c r="U341" s="13"/>
      <c r="V341" s="13"/>
      <c r="W341" s="13"/>
      <c r="X341" s="13"/>
      <c r="Y341" s="13"/>
      <c r="Z341" s="13"/>
      <c r="AA341" s="13"/>
      <c r="AB341" s="13"/>
      <c r="AC341" s="13"/>
      <c r="AD341" s="13"/>
      <c r="AE341" s="13"/>
      <c r="AT341" s="249" t="s">
        <v>187</v>
      </c>
      <c r="AU341" s="249" t="s">
        <v>92</v>
      </c>
      <c r="AV341" s="13" t="s">
        <v>92</v>
      </c>
      <c r="AW341" s="13" t="s">
        <v>36</v>
      </c>
      <c r="AX341" s="13" t="s">
        <v>8</v>
      </c>
      <c r="AY341" s="249" t="s">
        <v>129</v>
      </c>
    </row>
    <row r="342" spans="1:65" s="2" customFormat="1" ht="37.8" customHeight="1">
      <c r="A342" s="38"/>
      <c r="B342" s="39"/>
      <c r="C342" s="219" t="s">
        <v>493</v>
      </c>
      <c r="D342" s="219" t="s">
        <v>132</v>
      </c>
      <c r="E342" s="220" t="s">
        <v>494</v>
      </c>
      <c r="F342" s="221" t="s">
        <v>495</v>
      </c>
      <c r="G342" s="222" t="s">
        <v>359</v>
      </c>
      <c r="H342" s="223">
        <v>405</v>
      </c>
      <c r="I342" s="224"/>
      <c r="J342" s="225">
        <f>ROUND(I342*H342,0)</f>
        <v>0</v>
      </c>
      <c r="K342" s="226"/>
      <c r="L342" s="44"/>
      <c r="M342" s="227" t="s">
        <v>1</v>
      </c>
      <c r="N342" s="228" t="s">
        <v>48</v>
      </c>
      <c r="O342" s="91"/>
      <c r="P342" s="229">
        <f>O342*H342</f>
        <v>0</v>
      </c>
      <c r="Q342" s="229">
        <v>0</v>
      </c>
      <c r="R342" s="229">
        <f>Q342*H342</f>
        <v>0</v>
      </c>
      <c r="S342" s="229">
        <v>0</v>
      </c>
      <c r="T342" s="230">
        <f>S342*H342</f>
        <v>0</v>
      </c>
      <c r="U342" s="38"/>
      <c r="V342" s="38"/>
      <c r="W342" s="38"/>
      <c r="X342" s="38"/>
      <c r="Y342" s="38"/>
      <c r="Z342" s="38"/>
      <c r="AA342" s="38"/>
      <c r="AB342" s="38"/>
      <c r="AC342" s="38"/>
      <c r="AD342" s="38"/>
      <c r="AE342" s="38"/>
      <c r="AR342" s="231" t="s">
        <v>151</v>
      </c>
      <c r="AT342" s="231" t="s">
        <v>132</v>
      </c>
      <c r="AU342" s="231" t="s">
        <v>92</v>
      </c>
      <c r="AY342" s="17" t="s">
        <v>129</v>
      </c>
      <c r="BE342" s="232">
        <f>IF(N342="základní",J342,0)</f>
        <v>0</v>
      </c>
      <c r="BF342" s="232">
        <f>IF(N342="snížená",J342,0)</f>
        <v>0</v>
      </c>
      <c r="BG342" s="232">
        <f>IF(N342="zákl. přenesená",J342,0)</f>
        <v>0</v>
      </c>
      <c r="BH342" s="232">
        <f>IF(N342="sníž. přenesená",J342,0)</f>
        <v>0</v>
      </c>
      <c r="BI342" s="232">
        <f>IF(N342="nulová",J342,0)</f>
        <v>0</v>
      </c>
      <c r="BJ342" s="17" t="s">
        <v>8</v>
      </c>
      <c r="BK342" s="232">
        <f>ROUND(I342*H342,0)</f>
        <v>0</v>
      </c>
      <c r="BL342" s="17" t="s">
        <v>151</v>
      </c>
      <c r="BM342" s="231" t="s">
        <v>496</v>
      </c>
    </row>
    <row r="343" spans="1:51" s="13" customFormat="1" ht="12">
      <c r="A343" s="13"/>
      <c r="B343" s="238"/>
      <c r="C343" s="239"/>
      <c r="D343" s="240" t="s">
        <v>187</v>
      </c>
      <c r="E343" s="239"/>
      <c r="F343" s="242" t="s">
        <v>497</v>
      </c>
      <c r="G343" s="239"/>
      <c r="H343" s="243">
        <v>405</v>
      </c>
      <c r="I343" s="244"/>
      <c r="J343" s="239"/>
      <c r="K343" s="239"/>
      <c r="L343" s="245"/>
      <c r="M343" s="246"/>
      <c r="N343" s="247"/>
      <c r="O343" s="247"/>
      <c r="P343" s="247"/>
      <c r="Q343" s="247"/>
      <c r="R343" s="247"/>
      <c r="S343" s="247"/>
      <c r="T343" s="248"/>
      <c r="U343" s="13"/>
      <c r="V343" s="13"/>
      <c r="W343" s="13"/>
      <c r="X343" s="13"/>
      <c r="Y343" s="13"/>
      <c r="Z343" s="13"/>
      <c r="AA343" s="13"/>
      <c r="AB343" s="13"/>
      <c r="AC343" s="13"/>
      <c r="AD343" s="13"/>
      <c r="AE343" s="13"/>
      <c r="AT343" s="249" t="s">
        <v>187</v>
      </c>
      <c r="AU343" s="249" t="s">
        <v>92</v>
      </c>
      <c r="AV343" s="13" t="s">
        <v>92</v>
      </c>
      <c r="AW343" s="13" t="s">
        <v>4</v>
      </c>
      <c r="AX343" s="13" t="s">
        <v>8</v>
      </c>
      <c r="AY343" s="249" t="s">
        <v>129</v>
      </c>
    </row>
    <row r="344" spans="1:65" s="2" customFormat="1" ht="37.8" customHeight="1">
      <c r="A344" s="38"/>
      <c r="B344" s="39"/>
      <c r="C344" s="219" t="s">
        <v>498</v>
      </c>
      <c r="D344" s="219" t="s">
        <v>132</v>
      </c>
      <c r="E344" s="220" t="s">
        <v>499</v>
      </c>
      <c r="F344" s="221" t="s">
        <v>500</v>
      </c>
      <c r="G344" s="222" t="s">
        <v>359</v>
      </c>
      <c r="H344" s="223">
        <v>4.5</v>
      </c>
      <c r="I344" s="224"/>
      <c r="J344" s="225">
        <f>ROUND(I344*H344,0)</f>
        <v>0</v>
      </c>
      <c r="K344" s="226"/>
      <c r="L344" s="44"/>
      <c r="M344" s="227" t="s">
        <v>1</v>
      </c>
      <c r="N344" s="228" t="s">
        <v>48</v>
      </c>
      <c r="O344" s="91"/>
      <c r="P344" s="229">
        <f>O344*H344</f>
        <v>0</v>
      </c>
      <c r="Q344" s="229">
        <v>0</v>
      </c>
      <c r="R344" s="229">
        <f>Q344*H344</f>
        <v>0</v>
      </c>
      <c r="S344" s="229">
        <v>0</v>
      </c>
      <c r="T344" s="230">
        <f>S344*H344</f>
        <v>0</v>
      </c>
      <c r="U344" s="38"/>
      <c r="V344" s="38"/>
      <c r="W344" s="38"/>
      <c r="X344" s="38"/>
      <c r="Y344" s="38"/>
      <c r="Z344" s="38"/>
      <c r="AA344" s="38"/>
      <c r="AB344" s="38"/>
      <c r="AC344" s="38"/>
      <c r="AD344" s="38"/>
      <c r="AE344" s="38"/>
      <c r="AR344" s="231" t="s">
        <v>151</v>
      </c>
      <c r="AT344" s="231" t="s">
        <v>132</v>
      </c>
      <c r="AU344" s="231" t="s">
        <v>92</v>
      </c>
      <c r="AY344" s="17" t="s">
        <v>129</v>
      </c>
      <c r="BE344" s="232">
        <f>IF(N344="základní",J344,0)</f>
        <v>0</v>
      </c>
      <c r="BF344" s="232">
        <f>IF(N344="snížená",J344,0)</f>
        <v>0</v>
      </c>
      <c r="BG344" s="232">
        <f>IF(N344="zákl. přenesená",J344,0)</f>
        <v>0</v>
      </c>
      <c r="BH344" s="232">
        <f>IF(N344="sníž. přenesená",J344,0)</f>
        <v>0</v>
      </c>
      <c r="BI344" s="232">
        <f>IF(N344="nulová",J344,0)</f>
        <v>0</v>
      </c>
      <c r="BJ344" s="17" t="s">
        <v>8</v>
      </c>
      <c r="BK344" s="232">
        <f>ROUND(I344*H344,0)</f>
        <v>0</v>
      </c>
      <c r="BL344" s="17" t="s">
        <v>151</v>
      </c>
      <c r="BM344" s="231" t="s">
        <v>501</v>
      </c>
    </row>
    <row r="345" spans="1:65" s="2" customFormat="1" ht="90" customHeight="1">
      <c r="A345" s="38"/>
      <c r="B345" s="39"/>
      <c r="C345" s="219" t="s">
        <v>502</v>
      </c>
      <c r="D345" s="219" t="s">
        <v>132</v>
      </c>
      <c r="E345" s="220" t="s">
        <v>503</v>
      </c>
      <c r="F345" s="221" t="s">
        <v>504</v>
      </c>
      <c r="G345" s="222" t="s">
        <v>185</v>
      </c>
      <c r="H345" s="223">
        <v>544.92</v>
      </c>
      <c r="I345" s="224"/>
      <c r="J345" s="225">
        <f>ROUND(I345*H345,0)</f>
        <v>0</v>
      </c>
      <c r="K345" s="226"/>
      <c r="L345" s="44"/>
      <c r="M345" s="227" t="s">
        <v>1</v>
      </c>
      <c r="N345" s="228" t="s">
        <v>48</v>
      </c>
      <c r="O345" s="91"/>
      <c r="P345" s="229">
        <f>O345*H345</f>
        <v>0</v>
      </c>
      <c r="Q345" s="229">
        <v>4E-05</v>
      </c>
      <c r="R345" s="229">
        <f>Q345*H345</f>
        <v>0.0217968</v>
      </c>
      <c r="S345" s="229">
        <v>0</v>
      </c>
      <c r="T345" s="230">
        <f>S345*H345</f>
        <v>0</v>
      </c>
      <c r="U345" s="38"/>
      <c r="V345" s="38"/>
      <c r="W345" s="38"/>
      <c r="X345" s="38"/>
      <c r="Y345" s="38"/>
      <c r="Z345" s="38"/>
      <c r="AA345" s="38"/>
      <c r="AB345" s="38"/>
      <c r="AC345" s="38"/>
      <c r="AD345" s="38"/>
      <c r="AE345" s="38"/>
      <c r="AR345" s="231" t="s">
        <v>151</v>
      </c>
      <c r="AT345" s="231" t="s">
        <v>132</v>
      </c>
      <c r="AU345" s="231" t="s">
        <v>92</v>
      </c>
      <c r="AY345" s="17" t="s">
        <v>129</v>
      </c>
      <c r="BE345" s="232">
        <f>IF(N345="základní",J345,0)</f>
        <v>0</v>
      </c>
      <c r="BF345" s="232">
        <f>IF(N345="snížená",J345,0)</f>
        <v>0</v>
      </c>
      <c r="BG345" s="232">
        <f>IF(N345="zákl. přenesená",J345,0)</f>
        <v>0</v>
      </c>
      <c r="BH345" s="232">
        <f>IF(N345="sníž. přenesená",J345,0)</f>
        <v>0</v>
      </c>
      <c r="BI345" s="232">
        <f>IF(N345="nulová",J345,0)</f>
        <v>0</v>
      </c>
      <c r="BJ345" s="17" t="s">
        <v>8</v>
      </c>
      <c r="BK345" s="232">
        <f>ROUND(I345*H345,0)</f>
        <v>0</v>
      </c>
      <c r="BL345" s="17" t="s">
        <v>151</v>
      </c>
      <c r="BM345" s="231" t="s">
        <v>505</v>
      </c>
    </row>
    <row r="346" spans="1:51" s="13" customFormat="1" ht="12">
      <c r="A346" s="13"/>
      <c r="B346" s="238"/>
      <c r="C346" s="239"/>
      <c r="D346" s="240" t="s">
        <v>187</v>
      </c>
      <c r="E346" s="241" t="s">
        <v>1</v>
      </c>
      <c r="F346" s="242" t="s">
        <v>506</v>
      </c>
      <c r="G346" s="239"/>
      <c r="H346" s="243">
        <v>454.92</v>
      </c>
      <c r="I346" s="244"/>
      <c r="J346" s="239"/>
      <c r="K346" s="239"/>
      <c r="L346" s="245"/>
      <c r="M346" s="246"/>
      <c r="N346" s="247"/>
      <c r="O346" s="247"/>
      <c r="P346" s="247"/>
      <c r="Q346" s="247"/>
      <c r="R346" s="247"/>
      <c r="S346" s="247"/>
      <c r="T346" s="248"/>
      <c r="U346" s="13"/>
      <c r="V346" s="13"/>
      <c r="W346" s="13"/>
      <c r="X346" s="13"/>
      <c r="Y346" s="13"/>
      <c r="Z346" s="13"/>
      <c r="AA346" s="13"/>
      <c r="AB346" s="13"/>
      <c r="AC346" s="13"/>
      <c r="AD346" s="13"/>
      <c r="AE346" s="13"/>
      <c r="AT346" s="249" t="s">
        <v>187</v>
      </c>
      <c r="AU346" s="249" t="s">
        <v>92</v>
      </c>
      <c r="AV346" s="13" t="s">
        <v>92</v>
      </c>
      <c r="AW346" s="13" t="s">
        <v>36</v>
      </c>
      <c r="AX346" s="13" t="s">
        <v>83</v>
      </c>
      <c r="AY346" s="249" t="s">
        <v>129</v>
      </c>
    </row>
    <row r="347" spans="1:51" s="13" customFormat="1" ht="12">
      <c r="A347" s="13"/>
      <c r="B347" s="238"/>
      <c r="C347" s="239"/>
      <c r="D347" s="240" t="s">
        <v>187</v>
      </c>
      <c r="E347" s="241" t="s">
        <v>1</v>
      </c>
      <c r="F347" s="242" t="s">
        <v>507</v>
      </c>
      <c r="G347" s="239"/>
      <c r="H347" s="243">
        <v>60</v>
      </c>
      <c r="I347" s="244"/>
      <c r="J347" s="239"/>
      <c r="K347" s="239"/>
      <c r="L347" s="245"/>
      <c r="M347" s="246"/>
      <c r="N347" s="247"/>
      <c r="O347" s="247"/>
      <c r="P347" s="247"/>
      <c r="Q347" s="247"/>
      <c r="R347" s="247"/>
      <c r="S347" s="247"/>
      <c r="T347" s="248"/>
      <c r="U347" s="13"/>
      <c r="V347" s="13"/>
      <c r="W347" s="13"/>
      <c r="X347" s="13"/>
      <c r="Y347" s="13"/>
      <c r="Z347" s="13"/>
      <c r="AA347" s="13"/>
      <c r="AB347" s="13"/>
      <c r="AC347" s="13"/>
      <c r="AD347" s="13"/>
      <c r="AE347" s="13"/>
      <c r="AT347" s="249" t="s">
        <v>187</v>
      </c>
      <c r="AU347" s="249" t="s">
        <v>92</v>
      </c>
      <c r="AV347" s="13" t="s">
        <v>92</v>
      </c>
      <c r="AW347" s="13" t="s">
        <v>36</v>
      </c>
      <c r="AX347" s="13" t="s">
        <v>83</v>
      </c>
      <c r="AY347" s="249" t="s">
        <v>129</v>
      </c>
    </row>
    <row r="348" spans="1:51" s="13" customFormat="1" ht="12">
      <c r="A348" s="13"/>
      <c r="B348" s="238"/>
      <c r="C348" s="239"/>
      <c r="D348" s="240" t="s">
        <v>187</v>
      </c>
      <c r="E348" s="241" t="s">
        <v>1</v>
      </c>
      <c r="F348" s="242" t="s">
        <v>508</v>
      </c>
      <c r="G348" s="239"/>
      <c r="H348" s="243">
        <v>30</v>
      </c>
      <c r="I348" s="244"/>
      <c r="J348" s="239"/>
      <c r="K348" s="239"/>
      <c r="L348" s="245"/>
      <c r="M348" s="246"/>
      <c r="N348" s="247"/>
      <c r="O348" s="247"/>
      <c r="P348" s="247"/>
      <c r="Q348" s="247"/>
      <c r="R348" s="247"/>
      <c r="S348" s="247"/>
      <c r="T348" s="248"/>
      <c r="U348" s="13"/>
      <c r="V348" s="13"/>
      <c r="W348" s="13"/>
      <c r="X348" s="13"/>
      <c r="Y348" s="13"/>
      <c r="Z348" s="13"/>
      <c r="AA348" s="13"/>
      <c r="AB348" s="13"/>
      <c r="AC348" s="13"/>
      <c r="AD348" s="13"/>
      <c r="AE348" s="13"/>
      <c r="AT348" s="249" t="s">
        <v>187</v>
      </c>
      <c r="AU348" s="249" t="s">
        <v>92</v>
      </c>
      <c r="AV348" s="13" t="s">
        <v>92</v>
      </c>
      <c r="AW348" s="13" t="s">
        <v>36</v>
      </c>
      <c r="AX348" s="13" t="s">
        <v>83</v>
      </c>
      <c r="AY348" s="249" t="s">
        <v>129</v>
      </c>
    </row>
    <row r="349" spans="1:51" s="14" customFormat="1" ht="12">
      <c r="A349" s="14"/>
      <c r="B349" s="250"/>
      <c r="C349" s="251"/>
      <c r="D349" s="240" t="s">
        <v>187</v>
      </c>
      <c r="E349" s="252" t="s">
        <v>1</v>
      </c>
      <c r="F349" s="253" t="s">
        <v>191</v>
      </c>
      <c r="G349" s="251"/>
      <c r="H349" s="254">
        <v>544.9200000000001</v>
      </c>
      <c r="I349" s="255"/>
      <c r="J349" s="251"/>
      <c r="K349" s="251"/>
      <c r="L349" s="256"/>
      <c r="M349" s="257"/>
      <c r="N349" s="258"/>
      <c r="O349" s="258"/>
      <c r="P349" s="258"/>
      <c r="Q349" s="258"/>
      <c r="R349" s="258"/>
      <c r="S349" s="258"/>
      <c r="T349" s="259"/>
      <c r="U349" s="14"/>
      <c r="V349" s="14"/>
      <c r="W349" s="14"/>
      <c r="X349" s="14"/>
      <c r="Y349" s="14"/>
      <c r="Z349" s="14"/>
      <c r="AA349" s="14"/>
      <c r="AB349" s="14"/>
      <c r="AC349" s="14"/>
      <c r="AD349" s="14"/>
      <c r="AE349" s="14"/>
      <c r="AT349" s="260" t="s">
        <v>187</v>
      </c>
      <c r="AU349" s="260" t="s">
        <v>92</v>
      </c>
      <c r="AV349" s="14" t="s">
        <v>151</v>
      </c>
      <c r="AW349" s="14" t="s">
        <v>36</v>
      </c>
      <c r="AX349" s="14" t="s">
        <v>8</v>
      </c>
      <c r="AY349" s="260" t="s">
        <v>129</v>
      </c>
    </row>
    <row r="350" spans="1:65" s="2" customFormat="1" ht="37.8" customHeight="1">
      <c r="A350" s="38"/>
      <c r="B350" s="39"/>
      <c r="C350" s="219" t="s">
        <v>509</v>
      </c>
      <c r="D350" s="219" t="s">
        <v>132</v>
      </c>
      <c r="E350" s="220" t="s">
        <v>510</v>
      </c>
      <c r="F350" s="221" t="s">
        <v>511</v>
      </c>
      <c r="G350" s="222" t="s">
        <v>333</v>
      </c>
      <c r="H350" s="223">
        <v>64</v>
      </c>
      <c r="I350" s="224"/>
      <c r="J350" s="225">
        <f>ROUND(I350*H350,0)</f>
        <v>0</v>
      </c>
      <c r="K350" s="226"/>
      <c r="L350" s="44"/>
      <c r="M350" s="227" t="s">
        <v>1</v>
      </c>
      <c r="N350" s="228" t="s">
        <v>48</v>
      </c>
      <c r="O350" s="91"/>
      <c r="P350" s="229">
        <f>O350*H350</f>
        <v>0</v>
      </c>
      <c r="Q350" s="229">
        <v>1E-05</v>
      </c>
      <c r="R350" s="229">
        <f>Q350*H350</f>
        <v>0.00064</v>
      </c>
      <c r="S350" s="229">
        <v>0</v>
      </c>
      <c r="T350" s="230">
        <f>S350*H350</f>
        <v>0</v>
      </c>
      <c r="U350" s="38"/>
      <c r="V350" s="38"/>
      <c r="W350" s="38"/>
      <c r="X350" s="38"/>
      <c r="Y350" s="38"/>
      <c r="Z350" s="38"/>
      <c r="AA350" s="38"/>
      <c r="AB350" s="38"/>
      <c r="AC350" s="38"/>
      <c r="AD350" s="38"/>
      <c r="AE350" s="38"/>
      <c r="AR350" s="231" t="s">
        <v>151</v>
      </c>
      <c r="AT350" s="231" t="s">
        <v>132</v>
      </c>
      <c r="AU350" s="231" t="s">
        <v>92</v>
      </c>
      <c r="AY350" s="17" t="s">
        <v>129</v>
      </c>
      <c r="BE350" s="232">
        <f>IF(N350="základní",J350,0)</f>
        <v>0</v>
      </c>
      <c r="BF350" s="232">
        <f>IF(N350="snížená",J350,0)</f>
        <v>0</v>
      </c>
      <c r="BG350" s="232">
        <f>IF(N350="zákl. přenesená",J350,0)</f>
        <v>0</v>
      </c>
      <c r="BH350" s="232">
        <f>IF(N350="sníž. přenesená",J350,0)</f>
        <v>0</v>
      </c>
      <c r="BI350" s="232">
        <f>IF(N350="nulová",J350,0)</f>
        <v>0</v>
      </c>
      <c r="BJ350" s="17" t="s">
        <v>8</v>
      </c>
      <c r="BK350" s="232">
        <f>ROUND(I350*H350,0)</f>
        <v>0</v>
      </c>
      <c r="BL350" s="17" t="s">
        <v>151</v>
      </c>
      <c r="BM350" s="231" t="s">
        <v>512</v>
      </c>
    </row>
    <row r="351" spans="1:51" s="13" customFormat="1" ht="12">
      <c r="A351" s="13"/>
      <c r="B351" s="238"/>
      <c r="C351" s="239"/>
      <c r="D351" s="240" t="s">
        <v>187</v>
      </c>
      <c r="E351" s="241" t="s">
        <v>1</v>
      </c>
      <c r="F351" s="242" t="s">
        <v>513</v>
      </c>
      <c r="G351" s="239"/>
      <c r="H351" s="243">
        <v>64</v>
      </c>
      <c r="I351" s="244"/>
      <c r="J351" s="239"/>
      <c r="K351" s="239"/>
      <c r="L351" s="245"/>
      <c r="M351" s="246"/>
      <c r="N351" s="247"/>
      <c r="O351" s="247"/>
      <c r="P351" s="247"/>
      <c r="Q351" s="247"/>
      <c r="R351" s="247"/>
      <c r="S351" s="247"/>
      <c r="T351" s="248"/>
      <c r="U351" s="13"/>
      <c r="V351" s="13"/>
      <c r="W351" s="13"/>
      <c r="X351" s="13"/>
      <c r="Y351" s="13"/>
      <c r="Z351" s="13"/>
      <c r="AA351" s="13"/>
      <c r="AB351" s="13"/>
      <c r="AC351" s="13"/>
      <c r="AD351" s="13"/>
      <c r="AE351" s="13"/>
      <c r="AT351" s="249" t="s">
        <v>187</v>
      </c>
      <c r="AU351" s="249" t="s">
        <v>92</v>
      </c>
      <c r="AV351" s="13" t="s">
        <v>92</v>
      </c>
      <c r="AW351" s="13" t="s">
        <v>36</v>
      </c>
      <c r="AX351" s="13" t="s">
        <v>8</v>
      </c>
      <c r="AY351" s="249" t="s">
        <v>129</v>
      </c>
    </row>
    <row r="352" spans="1:65" s="2" customFormat="1" ht="33" customHeight="1">
      <c r="A352" s="38"/>
      <c r="B352" s="39"/>
      <c r="C352" s="219" t="s">
        <v>514</v>
      </c>
      <c r="D352" s="219" t="s">
        <v>132</v>
      </c>
      <c r="E352" s="220" t="s">
        <v>515</v>
      </c>
      <c r="F352" s="221" t="s">
        <v>516</v>
      </c>
      <c r="G352" s="222" t="s">
        <v>333</v>
      </c>
      <c r="H352" s="223">
        <v>64</v>
      </c>
      <c r="I352" s="224"/>
      <c r="J352" s="225">
        <f>ROUND(I352*H352,0)</f>
        <v>0</v>
      </c>
      <c r="K352" s="226"/>
      <c r="L352" s="44"/>
      <c r="M352" s="227" t="s">
        <v>1</v>
      </c>
      <c r="N352" s="228" t="s">
        <v>48</v>
      </c>
      <c r="O352" s="91"/>
      <c r="P352" s="229">
        <f>O352*H352</f>
        <v>0</v>
      </c>
      <c r="Q352" s="229">
        <v>0.00025</v>
      </c>
      <c r="R352" s="229">
        <f>Q352*H352</f>
        <v>0.016</v>
      </c>
      <c r="S352" s="229">
        <v>0</v>
      </c>
      <c r="T352" s="230">
        <f>S352*H352</f>
        <v>0</v>
      </c>
      <c r="U352" s="38"/>
      <c r="V352" s="38"/>
      <c r="W352" s="38"/>
      <c r="X352" s="38"/>
      <c r="Y352" s="38"/>
      <c r="Z352" s="38"/>
      <c r="AA352" s="38"/>
      <c r="AB352" s="38"/>
      <c r="AC352" s="38"/>
      <c r="AD352" s="38"/>
      <c r="AE352" s="38"/>
      <c r="AR352" s="231" t="s">
        <v>151</v>
      </c>
      <c r="AT352" s="231" t="s">
        <v>132</v>
      </c>
      <c r="AU352" s="231" t="s">
        <v>92</v>
      </c>
      <c r="AY352" s="17" t="s">
        <v>129</v>
      </c>
      <c r="BE352" s="232">
        <f>IF(N352="základní",J352,0)</f>
        <v>0</v>
      </c>
      <c r="BF352" s="232">
        <f>IF(N352="snížená",J352,0)</f>
        <v>0</v>
      </c>
      <c r="BG352" s="232">
        <f>IF(N352="zákl. přenesená",J352,0)</f>
        <v>0</v>
      </c>
      <c r="BH352" s="232">
        <f>IF(N352="sníž. přenesená",J352,0)</f>
        <v>0</v>
      </c>
      <c r="BI352" s="232">
        <f>IF(N352="nulová",J352,0)</f>
        <v>0</v>
      </c>
      <c r="BJ352" s="17" t="s">
        <v>8</v>
      </c>
      <c r="BK352" s="232">
        <f>ROUND(I352*H352,0)</f>
        <v>0</v>
      </c>
      <c r="BL352" s="17" t="s">
        <v>151</v>
      </c>
      <c r="BM352" s="231" t="s">
        <v>517</v>
      </c>
    </row>
    <row r="353" spans="1:65" s="2" customFormat="1" ht="49.05" customHeight="1">
      <c r="A353" s="38"/>
      <c r="B353" s="39"/>
      <c r="C353" s="219" t="s">
        <v>518</v>
      </c>
      <c r="D353" s="219" t="s">
        <v>132</v>
      </c>
      <c r="E353" s="220" t="s">
        <v>519</v>
      </c>
      <c r="F353" s="221" t="s">
        <v>520</v>
      </c>
      <c r="G353" s="222" t="s">
        <v>234</v>
      </c>
      <c r="H353" s="223">
        <v>18.005</v>
      </c>
      <c r="I353" s="224"/>
      <c r="J353" s="225">
        <f>ROUND(I353*H353,0)</f>
        <v>0</v>
      </c>
      <c r="K353" s="226"/>
      <c r="L353" s="44"/>
      <c r="M353" s="227" t="s">
        <v>1</v>
      </c>
      <c r="N353" s="228" t="s">
        <v>48</v>
      </c>
      <c r="O353" s="91"/>
      <c r="P353" s="229">
        <f>O353*H353</f>
        <v>0</v>
      </c>
      <c r="Q353" s="229">
        <v>0</v>
      </c>
      <c r="R353" s="229">
        <f>Q353*H353</f>
        <v>0</v>
      </c>
      <c r="S353" s="229">
        <v>1.8</v>
      </c>
      <c r="T353" s="230">
        <f>S353*H353</f>
        <v>32.409</v>
      </c>
      <c r="U353" s="38"/>
      <c r="V353" s="38"/>
      <c r="W353" s="38"/>
      <c r="X353" s="38"/>
      <c r="Y353" s="38"/>
      <c r="Z353" s="38"/>
      <c r="AA353" s="38"/>
      <c r="AB353" s="38"/>
      <c r="AC353" s="38"/>
      <c r="AD353" s="38"/>
      <c r="AE353" s="38"/>
      <c r="AR353" s="231" t="s">
        <v>151</v>
      </c>
      <c r="AT353" s="231" t="s">
        <v>132</v>
      </c>
      <c r="AU353" s="231" t="s">
        <v>92</v>
      </c>
      <c r="AY353" s="17" t="s">
        <v>129</v>
      </c>
      <c r="BE353" s="232">
        <f>IF(N353="základní",J353,0)</f>
        <v>0</v>
      </c>
      <c r="BF353" s="232">
        <f>IF(N353="snížená",J353,0)</f>
        <v>0</v>
      </c>
      <c r="BG353" s="232">
        <f>IF(N353="zákl. přenesená",J353,0)</f>
        <v>0</v>
      </c>
      <c r="BH353" s="232">
        <f>IF(N353="sníž. přenesená",J353,0)</f>
        <v>0</v>
      </c>
      <c r="BI353" s="232">
        <f>IF(N353="nulová",J353,0)</f>
        <v>0</v>
      </c>
      <c r="BJ353" s="17" t="s">
        <v>8</v>
      </c>
      <c r="BK353" s="232">
        <f>ROUND(I353*H353,0)</f>
        <v>0</v>
      </c>
      <c r="BL353" s="17" t="s">
        <v>151</v>
      </c>
      <c r="BM353" s="231" t="s">
        <v>521</v>
      </c>
    </row>
    <row r="354" spans="1:51" s="13" customFormat="1" ht="12">
      <c r="A354" s="13"/>
      <c r="B354" s="238"/>
      <c r="C354" s="239"/>
      <c r="D354" s="240" t="s">
        <v>187</v>
      </c>
      <c r="E354" s="241" t="s">
        <v>1</v>
      </c>
      <c r="F354" s="242" t="s">
        <v>522</v>
      </c>
      <c r="G354" s="239"/>
      <c r="H354" s="243">
        <v>5.15</v>
      </c>
      <c r="I354" s="244"/>
      <c r="J354" s="239"/>
      <c r="K354" s="239"/>
      <c r="L354" s="245"/>
      <c r="M354" s="246"/>
      <c r="N354" s="247"/>
      <c r="O354" s="247"/>
      <c r="P354" s="247"/>
      <c r="Q354" s="247"/>
      <c r="R354" s="247"/>
      <c r="S354" s="247"/>
      <c r="T354" s="248"/>
      <c r="U354" s="13"/>
      <c r="V354" s="13"/>
      <c r="W354" s="13"/>
      <c r="X354" s="13"/>
      <c r="Y354" s="13"/>
      <c r="Z354" s="13"/>
      <c r="AA354" s="13"/>
      <c r="AB354" s="13"/>
      <c r="AC354" s="13"/>
      <c r="AD354" s="13"/>
      <c r="AE354" s="13"/>
      <c r="AT354" s="249" t="s">
        <v>187</v>
      </c>
      <c r="AU354" s="249" t="s">
        <v>92</v>
      </c>
      <c r="AV354" s="13" t="s">
        <v>92</v>
      </c>
      <c r="AW354" s="13" t="s">
        <v>36</v>
      </c>
      <c r="AX354" s="13" t="s">
        <v>83</v>
      </c>
      <c r="AY354" s="249" t="s">
        <v>129</v>
      </c>
    </row>
    <row r="355" spans="1:51" s="13" customFormat="1" ht="12">
      <c r="A355" s="13"/>
      <c r="B355" s="238"/>
      <c r="C355" s="239"/>
      <c r="D355" s="240" t="s">
        <v>187</v>
      </c>
      <c r="E355" s="241" t="s">
        <v>1</v>
      </c>
      <c r="F355" s="242" t="s">
        <v>523</v>
      </c>
      <c r="G355" s="239"/>
      <c r="H355" s="243">
        <v>7.12</v>
      </c>
      <c r="I355" s="244"/>
      <c r="J355" s="239"/>
      <c r="K355" s="239"/>
      <c r="L355" s="245"/>
      <c r="M355" s="246"/>
      <c r="N355" s="247"/>
      <c r="O355" s="247"/>
      <c r="P355" s="247"/>
      <c r="Q355" s="247"/>
      <c r="R355" s="247"/>
      <c r="S355" s="247"/>
      <c r="T355" s="248"/>
      <c r="U355" s="13"/>
      <c r="V355" s="13"/>
      <c r="W355" s="13"/>
      <c r="X355" s="13"/>
      <c r="Y355" s="13"/>
      <c r="Z355" s="13"/>
      <c r="AA355" s="13"/>
      <c r="AB355" s="13"/>
      <c r="AC355" s="13"/>
      <c r="AD355" s="13"/>
      <c r="AE355" s="13"/>
      <c r="AT355" s="249" t="s">
        <v>187</v>
      </c>
      <c r="AU355" s="249" t="s">
        <v>92</v>
      </c>
      <c r="AV355" s="13" t="s">
        <v>92</v>
      </c>
      <c r="AW355" s="13" t="s">
        <v>36</v>
      </c>
      <c r="AX355" s="13" t="s">
        <v>83</v>
      </c>
      <c r="AY355" s="249" t="s">
        <v>129</v>
      </c>
    </row>
    <row r="356" spans="1:51" s="15" customFormat="1" ht="12">
      <c r="A356" s="15"/>
      <c r="B356" s="261"/>
      <c r="C356" s="262"/>
      <c r="D356" s="240" t="s">
        <v>187</v>
      </c>
      <c r="E356" s="263" t="s">
        <v>1</v>
      </c>
      <c r="F356" s="264" t="s">
        <v>524</v>
      </c>
      <c r="G356" s="262"/>
      <c r="H356" s="265">
        <v>12.27</v>
      </c>
      <c r="I356" s="266"/>
      <c r="J356" s="262"/>
      <c r="K356" s="262"/>
      <c r="L356" s="267"/>
      <c r="M356" s="268"/>
      <c r="N356" s="269"/>
      <c r="O356" s="269"/>
      <c r="P356" s="269"/>
      <c r="Q356" s="269"/>
      <c r="R356" s="269"/>
      <c r="S356" s="269"/>
      <c r="T356" s="270"/>
      <c r="U356" s="15"/>
      <c r="V356" s="15"/>
      <c r="W356" s="15"/>
      <c r="X356" s="15"/>
      <c r="Y356" s="15"/>
      <c r="Z356" s="15"/>
      <c r="AA356" s="15"/>
      <c r="AB356" s="15"/>
      <c r="AC356" s="15"/>
      <c r="AD356" s="15"/>
      <c r="AE356" s="15"/>
      <c r="AT356" s="271" t="s">
        <v>187</v>
      </c>
      <c r="AU356" s="271" t="s">
        <v>92</v>
      </c>
      <c r="AV356" s="15" t="s">
        <v>145</v>
      </c>
      <c r="AW356" s="15" t="s">
        <v>36</v>
      </c>
      <c r="AX356" s="15" t="s">
        <v>83</v>
      </c>
      <c r="AY356" s="271" t="s">
        <v>129</v>
      </c>
    </row>
    <row r="357" spans="1:51" s="13" customFormat="1" ht="12">
      <c r="A357" s="13"/>
      <c r="B357" s="238"/>
      <c r="C357" s="239"/>
      <c r="D357" s="240" t="s">
        <v>187</v>
      </c>
      <c r="E357" s="241" t="s">
        <v>1</v>
      </c>
      <c r="F357" s="242" t="s">
        <v>525</v>
      </c>
      <c r="G357" s="239"/>
      <c r="H357" s="243">
        <v>1.108</v>
      </c>
      <c r="I357" s="244"/>
      <c r="J357" s="239"/>
      <c r="K357" s="239"/>
      <c r="L357" s="245"/>
      <c r="M357" s="246"/>
      <c r="N357" s="247"/>
      <c r="O357" s="247"/>
      <c r="P357" s="247"/>
      <c r="Q357" s="247"/>
      <c r="R357" s="247"/>
      <c r="S357" s="247"/>
      <c r="T357" s="248"/>
      <c r="U357" s="13"/>
      <c r="V357" s="13"/>
      <c r="W357" s="13"/>
      <c r="X357" s="13"/>
      <c r="Y357" s="13"/>
      <c r="Z357" s="13"/>
      <c r="AA357" s="13"/>
      <c r="AB357" s="13"/>
      <c r="AC357" s="13"/>
      <c r="AD357" s="13"/>
      <c r="AE357" s="13"/>
      <c r="AT357" s="249" t="s">
        <v>187</v>
      </c>
      <c r="AU357" s="249" t="s">
        <v>92</v>
      </c>
      <c r="AV357" s="13" t="s">
        <v>92</v>
      </c>
      <c r="AW357" s="13" t="s">
        <v>36</v>
      </c>
      <c r="AX357" s="13" t="s">
        <v>83</v>
      </c>
      <c r="AY357" s="249" t="s">
        <v>129</v>
      </c>
    </row>
    <row r="358" spans="1:51" s="13" customFormat="1" ht="12">
      <c r="A358" s="13"/>
      <c r="B358" s="238"/>
      <c r="C358" s="239"/>
      <c r="D358" s="240" t="s">
        <v>187</v>
      </c>
      <c r="E358" s="241" t="s">
        <v>1</v>
      </c>
      <c r="F358" s="242" t="s">
        <v>526</v>
      </c>
      <c r="G358" s="239"/>
      <c r="H358" s="243">
        <v>1.04</v>
      </c>
      <c r="I358" s="244"/>
      <c r="J358" s="239"/>
      <c r="K358" s="239"/>
      <c r="L358" s="245"/>
      <c r="M358" s="246"/>
      <c r="N358" s="247"/>
      <c r="O358" s="247"/>
      <c r="P358" s="247"/>
      <c r="Q358" s="247"/>
      <c r="R358" s="247"/>
      <c r="S358" s="247"/>
      <c r="T358" s="248"/>
      <c r="U358" s="13"/>
      <c r="V358" s="13"/>
      <c r="W358" s="13"/>
      <c r="X358" s="13"/>
      <c r="Y358" s="13"/>
      <c r="Z358" s="13"/>
      <c r="AA358" s="13"/>
      <c r="AB358" s="13"/>
      <c r="AC358" s="13"/>
      <c r="AD358" s="13"/>
      <c r="AE358" s="13"/>
      <c r="AT358" s="249" t="s">
        <v>187</v>
      </c>
      <c r="AU358" s="249" t="s">
        <v>92</v>
      </c>
      <c r="AV358" s="13" t="s">
        <v>92</v>
      </c>
      <c r="AW358" s="13" t="s">
        <v>36</v>
      </c>
      <c r="AX358" s="13" t="s">
        <v>83</v>
      </c>
      <c r="AY358" s="249" t="s">
        <v>129</v>
      </c>
    </row>
    <row r="359" spans="1:51" s="13" customFormat="1" ht="12">
      <c r="A359" s="13"/>
      <c r="B359" s="238"/>
      <c r="C359" s="239"/>
      <c r="D359" s="240" t="s">
        <v>187</v>
      </c>
      <c r="E359" s="241" t="s">
        <v>1</v>
      </c>
      <c r="F359" s="242" t="s">
        <v>527</v>
      </c>
      <c r="G359" s="239"/>
      <c r="H359" s="243">
        <v>1.994</v>
      </c>
      <c r="I359" s="244"/>
      <c r="J359" s="239"/>
      <c r="K359" s="239"/>
      <c r="L359" s="245"/>
      <c r="M359" s="246"/>
      <c r="N359" s="247"/>
      <c r="O359" s="247"/>
      <c r="P359" s="247"/>
      <c r="Q359" s="247"/>
      <c r="R359" s="247"/>
      <c r="S359" s="247"/>
      <c r="T359" s="248"/>
      <c r="U359" s="13"/>
      <c r="V359" s="13"/>
      <c r="W359" s="13"/>
      <c r="X359" s="13"/>
      <c r="Y359" s="13"/>
      <c r="Z359" s="13"/>
      <c r="AA359" s="13"/>
      <c r="AB359" s="13"/>
      <c r="AC359" s="13"/>
      <c r="AD359" s="13"/>
      <c r="AE359" s="13"/>
      <c r="AT359" s="249" t="s">
        <v>187</v>
      </c>
      <c r="AU359" s="249" t="s">
        <v>92</v>
      </c>
      <c r="AV359" s="13" t="s">
        <v>92</v>
      </c>
      <c r="AW359" s="13" t="s">
        <v>36</v>
      </c>
      <c r="AX359" s="13" t="s">
        <v>83</v>
      </c>
      <c r="AY359" s="249" t="s">
        <v>129</v>
      </c>
    </row>
    <row r="360" spans="1:51" s="13" customFormat="1" ht="12">
      <c r="A360" s="13"/>
      <c r="B360" s="238"/>
      <c r="C360" s="239"/>
      <c r="D360" s="240" t="s">
        <v>187</v>
      </c>
      <c r="E360" s="241" t="s">
        <v>1</v>
      </c>
      <c r="F360" s="242" t="s">
        <v>528</v>
      </c>
      <c r="G360" s="239"/>
      <c r="H360" s="243">
        <v>1.053</v>
      </c>
      <c r="I360" s="244"/>
      <c r="J360" s="239"/>
      <c r="K360" s="239"/>
      <c r="L360" s="245"/>
      <c r="M360" s="246"/>
      <c r="N360" s="247"/>
      <c r="O360" s="247"/>
      <c r="P360" s="247"/>
      <c r="Q360" s="247"/>
      <c r="R360" s="247"/>
      <c r="S360" s="247"/>
      <c r="T360" s="248"/>
      <c r="U360" s="13"/>
      <c r="V360" s="13"/>
      <c r="W360" s="13"/>
      <c r="X360" s="13"/>
      <c r="Y360" s="13"/>
      <c r="Z360" s="13"/>
      <c r="AA360" s="13"/>
      <c r="AB360" s="13"/>
      <c r="AC360" s="13"/>
      <c r="AD360" s="13"/>
      <c r="AE360" s="13"/>
      <c r="AT360" s="249" t="s">
        <v>187</v>
      </c>
      <c r="AU360" s="249" t="s">
        <v>92</v>
      </c>
      <c r="AV360" s="13" t="s">
        <v>92</v>
      </c>
      <c r="AW360" s="13" t="s">
        <v>36</v>
      </c>
      <c r="AX360" s="13" t="s">
        <v>83</v>
      </c>
      <c r="AY360" s="249" t="s">
        <v>129</v>
      </c>
    </row>
    <row r="361" spans="1:51" s="13" customFormat="1" ht="12">
      <c r="A361" s="13"/>
      <c r="B361" s="238"/>
      <c r="C361" s="239"/>
      <c r="D361" s="240" t="s">
        <v>187</v>
      </c>
      <c r="E361" s="241" t="s">
        <v>1</v>
      </c>
      <c r="F361" s="242" t="s">
        <v>529</v>
      </c>
      <c r="G361" s="239"/>
      <c r="H361" s="243">
        <v>0.54</v>
      </c>
      <c r="I361" s="244"/>
      <c r="J361" s="239"/>
      <c r="K361" s="239"/>
      <c r="L361" s="245"/>
      <c r="M361" s="246"/>
      <c r="N361" s="247"/>
      <c r="O361" s="247"/>
      <c r="P361" s="247"/>
      <c r="Q361" s="247"/>
      <c r="R361" s="247"/>
      <c r="S361" s="247"/>
      <c r="T361" s="248"/>
      <c r="U361" s="13"/>
      <c r="V361" s="13"/>
      <c r="W361" s="13"/>
      <c r="X361" s="13"/>
      <c r="Y361" s="13"/>
      <c r="Z361" s="13"/>
      <c r="AA361" s="13"/>
      <c r="AB361" s="13"/>
      <c r="AC361" s="13"/>
      <c r="AD361" s="13"/>
      <c r="AE361" s="13"/>
      <c r="AT361" s="249" t="s">
        <v>187</v>
      </c>
      <c r="AU361" s="249" t="s">
        <v>92</v>
      </c>
      <c r="AV361" s="13" t="s">
        <v>92</v>
      </c>
      <c r="AW361" s="13" t="s">
        <v>36</v>
      </c>
      <c r="AX361" s="13" t="s">
        <v>83</v>
      </c>
      <c r="AY361" s="249" t="s">
        <v>129</v>
      </c>
    </row>
    <row r="362" spans="1:51" s="15" customFormat="1" ht="12">
      <c r="A362" s="15"/>
      <c r="B362" s="261"/>
      <c r="C362" s="262"/>
      <c r="D362" s="240" t="s">
        <v>187</v>
      </c>
      <c r="E362" s="263" t="s">
        <v>1</v>
      </c>
      <c r="F362" s="264" t="s">
        <v>530</v>
      </c>
      <c r="G362" s="262"/>
      <c r="H362" s="265">
        <v>5.735</v>
      </c>
      <c r="I362" s="266"/>
      <c r="J362" s="262"/>
      <c r="K362" s="262"/>
      <c r="L362" s="267"/>
      <c r="M362" s="268"/>
      <c r="N362" s="269"/>
      <c r="O362" s="269"/>
      <c r="P362" s="269"/>
      <c r="Q362" s="269"/>
      <c r="R362" s="269"/>
      <c r="S362" s="269"/>
      <c r="T362" s="270"/>
      <c r="U362" s="15"/>
      <c r="V362" s="15"/>
      <c r="W362" s="15"/>
      <c r="X362" s="15"/>
      <c r="Y362" s="15"/>
      <c r="Z362" s="15"/>
      <c r="AA362" s="15"/>
      <c r="AB362" s="15"/>
      <c r="AC362" s="15"/>
      <c r="AD362" s="15"/>
      <c r="AE362" s="15"/>
      <c r="AT362" s="271" t="s">
        <v>187</v>
      </c>
      <c r="AU362" s="271" t="s">
        <v>92</v>
      </c>
      <c r="AV362" s="15" t="s">
        <v>145</v>
      </c>
      <c r="AW362" s="15" t="s">
        <v>36</v>
      </c>
      <c r="AX362" s="15" t="s">
        <v>83</v>
      </c>
      <c r="AY362" s="271" t="s">
        <v>129</v>
      </c>
    </row>
    <row r="363" spans="1:51" s="14" customFormat="1" ht="12">
      <c r="A363" s="14"/>
      <c r="B363" s="250"/>
      <c r="C363" s="251"/>
      <c r="D363" s="240" t="s">
        <v>187</v>
      </c>
      <c r="E363" s="252" t="s">
        <v>1</v>
      </c>
      <c r="F363" s="253" t="s">
        <v>191</v>
      </c>
      <c r="G363" s="251"/>
      <c r="H363" s="254">
        <v>18.005</v>
      </c>
      <c r="I363" s="255"/>
      <c r="J363" s="251"/>
      <c r="K363" s="251"/>
      <c r="L363" s="256"/>
      <c r="M363" s="257"/>
      <c r="N363" s="258"/>
      <c r="O363" s="258"/>
      <c r="P363" s="258"/>
      <c r="Q363" s="258"/>
      <c r="R363" s="258"/>
      <c r="S363" s="258"/>
      <c r="T363" s="259"/>
      <c r="U363" s="14"/>
      <c r="V363" s="14"/>
      <c r="W363" s="14"/>
      <c r="X363" s="14"/>
      <c r="Y363" s="14"/>
      <c r="Z363" s="14"/>
      <c r="AA363" s="14"/>
      <c r="AB363" s="14"/>
      <c r="AC363" s="14"/>
      <c r="AD363" s="14"/>
      <c r="AE363" s="14"/>
      <c r="AT363" s="260" t="s">
        <v>187</v>
      </c>
      <c r="AU363" s="260" t="s">
        <v>92</v>
      </c>
      <c r="AV363" s="14" t="s">
        <v>151</v>
      </c>
      <c r="AW363" s="14" t="s">
        <v>36</v>
      </c>
      <c r="AX363" s="14" t="s">
        <v>8</v>
      </c>
      <c r="AY363" s="260" t="s">
        <v>129</v>
      </c>
    </row>
    <row r="364" spans="1:65" s="2" customFormat="1" ht="37.8" customHeight="1">
      <c r="A364" s="38"/>
      <c r="B364" s="39"/>
      <c r="C364" s="219" t="s">
        <v>531</v>
      </c>
      <c r="D364" s="219" t="s">
        <v>132</v>
      </c>
      <c r="E364" s="220" t="s">
        <v>532</v>
      </c>
      <c r="F364" s="221" t="s">
        <v>533</v>
      </c>
      <c r="G364" s="222" t="s">
        <v>234</v>
      </c>
      <c r="H364" s="223">
        <v>2.138</v>
      </c>
      <c r="I364" s="224"/>
      <c r="J364" s="225">
        <f>ROUND(I364*H364,0)</f>
        <v>0</v>
      </c>
      <c r="K364" s="226"/>
      <c r="L364" s="44"/>
      <c r="M364" s="227" t="s">
        <v>1</v>
      </c>
      <c r="N364" s="228" t="s">
        <v>48</v>
      </c>
      <c r="O364" s="91"/>
      <c r="P364" s="229">
        <f>O364*H364</f>
        <v>0</v>
      </c>
      <c r="Q364" s="229">
        <v>0</v>
      </c>
      <c r="R364" s="229">
        <f>Q364*H364</f>
        <v>0</v>
      </c>
      <c r="S364" s="229">
        <v>2.2</v>
      </c>
      <c r="T364" s="230">
        <f>S364*H364</f>
        <v>4.7036</v>
      </c>
      <c r="U364" s="38"/>
      <c r="V364" s="38"/>
      <c r="W364" s="38"/>
      <c r="X364" s="38"/>
      <c r="Y364" s="38"/>
      <c r="Z364" s="38"/>
      <c r="AA364" s="38"/>
      <c r="AB364" s="38"/>
      <c r="AC364" s="38"/>
      <c r="AD364" s="38"/>
      <c r="AE364" s="38"/>
      <c r="AR364" s="231" t="s">
        <v>151</v>
      </c>
      <c r="AT364" s="231" t="s">
        <v>132</v>
      </c>
      <c r="AU364" s="231" t="s">
        <v>92</v>
      </c>
      <c r="AY364" s="17" t="s">
        <v>129</v>
      </c>
      <c r="BE364" s="232">
        <f>IF(N364="základní",J364,0)</f>
        <v>0</v>
      </c>
      <c r="BF364" s="232">
        <f>IF(N364="snížená",J364,0)</f>
        <v>0</v>
      </c>
      <c r="BG364" s="232">
        <f>IF(N364="zákl. přenesená",J364,0)</f>
        <v>0</v>
      </c>
      <c r="BH364" s="232">
        <f>IF(N364="sníž. přenesená",J364,0)</f>
        <v>0</v>
      </c>
      <c r="BI364" s="232">
        <f>IF(N364="nulová",J364,0)</f>
        <v>0</v>
      </c>
      <c r="BJ364" s="17" t="s">
        <v>8</v>
      </c>
      <c r="BK364" s="232">
        <f>ROUND(I364*H364,0)</f>
        <v>0</v>
      </c>
      <c r="BL364" s="17" t="s">
        <v>151</v>
      </c>
      <c r="BM364" s="231" t="s">
        <v>534</v>
      </c>
    </row>
    <row r="365" spans="1:51" s="13" customFormat="1" ht="12">
      <c r="A365" s="13"/>
      <c r="B365" s="238"/>
      <c r="C365" s="239"/>
      <c r="D365" s="240" t="s">
        <v>187</v>
      </c>
      <c r="E365" s="241" t="s">
        <v>1</v>
      </c>
      <c r="F365" s="242" t="s">
        <v>535</v>
      </c>
      <c r="G365" s="239"/>
      <c r="H365" s="243">
        <v>1.34</v>
      </c>
      <c r="I365" s="244"/>
      <c r="J365" s="239"/>
      <c r="K365" s="239"/>
      <c r="L365" s="245"/>
      <c r="M365" s="246"/>
      <c r="N365" s="247"/>
      <c r="O365" s="247"/>
      <c r="P365" s="247"/>
      <c r="Q365" s="247"/>
      <c r="R365" s="247"/>
      <c r="S365" s="247"/>
      <c r="T365" s="248"/>
      <c r="U365" s="13"/>
      <c r="V365" s="13"/>
      <c r="W365" s="13"/>
      <c r="X365" s="13"/>
      <c r="Y365" s="13"/>
      <c r="Z365" s="13"/>
      <c r="AA365" s="13"/>
      <c r="AB365" s="13"/>
      <c r="AC365" s="13"/>
      <c r="AD365" s="13"/>
      <c r="AE365" s="13"/>
      <c r="AT365" s="249" t="s">
        <v>187</v>
      </c>
      <c r="AU365" s="249" t="s">
        <v>92</v>
      </c>
      <c r="AV365" s="13" t="s">
        <v>92</v>
      </c>
      <c r="AW365" s="13" t="s">
        <v>36</v>
      </c>
      <c r="AX365" s="13" t="s">
        <v>83</v>
      </c>
      <c r="AY365" s="249" t="s">
        <v>129</v>
      </c>
    </row>
    <row r="366" spans="1:51" s="13" customFormat="1" ht="12">
      <c r="A366" s="13"/>
      <c r="B366" s="238"/>
      <c r="C366" s="239"/>
      <c r="D366" s="240" t="s">
        <v>187</v>
      </c>
      <c r="E366" s="241" t="s">
        <v>1</v>
      </c>
      <c r="F366" s="242" t="s">
        <v>536</v>
      </c>
      <c r="G366" s="239"/>
      <c r="H366" s="243">
        <v>0.798</v>
      </c>
      <c r="I366" s="244"/>
      <c r="J366" s="239"/>
      <c r="K366" s="239"/>
      <c r="L366" s="245"/>
      <c r="M366" s="246"/>
      <c r="N366" s="247"/>
      <c r="O366" s="247"/>
      <c r="P366" s="247"/>
      <c r="Q366" s="247"/>
      <c r="R366" s="247"/>
      <c r="S366" s="247"/>
      <c r="T366" s="248"/>
      <c r="U366" s="13"/>
      <c r="V366" s="13"/>
      <c r="W366" s="13"/>
      <c r="X366" s="13"/>
      <c r="Y366" s="13"/>
      <c r="Z366" s="13"/>
      <c r="AA366" s="13"/>
      <c r="AB366" s="13"/>
      <c r="AC366" s="13"/>
      <c r="AD366" s="13"/>
      <c r="AE366" s="13"/>
      <c r="AT366" s="249" t="s">
        <v>187</v>
      </c>
      <c r="AU366" s="249" t="s">
        <v>92</v>
      </c>
      <c r="AV366" s="13" t="s">
        <v>92</v>
      </c>
      <c r="AW366" s="13" t="s">
        <v>36</v>
      </c>
      <c r="AX366" s="13" t="s">
        <v>83</v>
      </c>
      <c r="AY366" s="249" t="s">
        <v>129</v>
      </c>
    </row>
    <row r="367" spans="1:51" s="14" customFormat="1" ht="12">
      <c r="A367" s="14"/>
      <c r="B367" s="250"/>
      <c r="C367" s="251"/>
      <c r="D367" s="240" t="s">
        <v>187</v>
      </c>
      <c r="E367" s="252" t="s">
        <v>1</v>
      </c>
      <c r="F367" s="253" t="s">
        <v>191</v>
      </c>
      <c r="G367" s="251"/>
      <c r="H367" s="254">
        <v>2.138</v>
      </c>
      <c r="I367" s="255"/>
      <c r="J367" s="251"/>
      <c r="K367" s="251"/>
      <c r="L367" s="256"/>
      <c r="M367" s="257"/>
      <c r="N367" s="258"/>
      <c r="O367" s="258"/>
      <c r="P367" s="258"/>
      <c r="Q367" s="258"/>
      <c r="R367" s="258"/>
      <c r="S367" s="258"/>
      <c r="T367" s="259"/>
      <c r="U367" s="14"/>
      <c r="V367" s="14"/>
      <c r="W367" s="14"/>
      <c r="X367" s="14"/>
      <c r="Y367" s="14"/>
      <c r="Z367" s="14"/>
      <c r="AA367" s="14"/>
      <c r="AB367" s="14"/>
      <c r="AC367" s="14"/>
      <c r="AD367" s="14"/>
      <c r="AE367" s="14"/>
      <c r="AT367" s="260" t="s">
        <v>187</v>
      </c>
      <c r="AU367" s="260" t="s">
        <v>92</v>
      </c>
      <c r="AV367" s="14" t="s">
        <v>151</v>
      </c>
      <c r="AW367" s="14" t="s">
        <v>36</v>
      </c>
      <c r="AX367" s="14" t="s">
        <v>8</v>
      </c>
      <c r="AY367" s="260" t="s">
        <v>129</v>
      </c>
    </row>
    <row r="368" spans="1:65" s="2" customFormat="1" ht="44.25" customHeight="1">
      <c r="A368" s="38"/>
      <c r="B368" s="39"/>
      <c r="C368" s="219" t="s">
        <v>537</v>
      </c>
      <c r="D368" s="219" t="s">
        <v>132</v>
      </c>
      <c r="E368" s="220" t="s">
        <v>538</v>
      </c>
      <c r="F368" s="221" t="s">
        <v>539</v>
      </c>
      <c r="G368" s="222" t="s">
        <v>234</v>
      </c>
      <c r="H368" s="223">
        <v>2.138</v>
      </c>
      <c r="I368" s="224"/>
      <c r="J368" s="225">
        <f>ROUND(I368*H368,0)</f>
        <v>0</v>
      </c>
      <c r="K368" s="226"/>
      <c r="L368" s="44"/>
      <c r="M368" s="227" t="s">
        <v>1</v>
      </c>
      <c r="N368" s="228" t="s">
        <v>48</v>
      </c>
      <c r="O368" s="91"/>
      <c r="P368" s="229">
        <f>O368*H368</f>
        <v>0</v>
      </c>
      <c r="Q368" s="229">
        <v>0</v>
      </c>
      <c r="R368" s="229">
        <f>Q368*H368</f>
        <v>0</v>
      </c>
      <c r="S368" s="229">
        <v>0.044</v>
      </c>
      <c r="T368" s="230">
        <f>S368*H368</f>
        <v>0.09407199999999999</v>
      </c>
      <c r="U368" s="38"/>
      <c r="V368" s="38"/>
      <c r="W368" s="38"/>
      <c r="X368" s="38"/>
      <c r="Y368" s="38"/>
      <c r="Z368" s="38"/>
      <c r="AA368" s="38"/>
      <c r="AB368" s="38"/>
      <c r="AC368" s="38"/>
      <c r="AD368" s="38"/>
      <c r="AE368" s="38"/>
      <c r="AR368" s="231" t="s">
        <v>151</v>
      </c>
      <c r="AT368" s="231" t="s">
        <v>132</v>
      </c>
      <c r="AU368" s="231" t="s">
        <v>92</v>
      </c>
      <c r="AY368" s="17" t="s">
        <v>129</v>
      </c>
      <c r="BE368" s="232">
        <f>IF(N368="základní",J368,0)</f>
        <v>0</v>
      </c>
      <c r="BF368" s="232">
        <f>IF(N368="snížená",J368,0)</f>
        <v>0</v>
      </c>
      <c r="BG368" s="232">
        <f>IF(N368="zákl. přenesená",J368,0)</f>
        <v>0</v>
      </c>
      <c r="BH368" s="232">
        <f>IF(N368="sníž. přenesená",J368,0)</f>
        <v>0</v>
      </c>
      <c r="BI368" s="232">
        <f>IF(N368="nulová",J368,0)</f>
        <v>0</v>
      </c>
      <c r="BJ368" s="17" t="s">
        <v>8</v>
      </c>
      <c r="BK368" s="232">
        <f>ROUND(I368*H368,0)</f>
        <v>0</v>
      </c>
      <c r="BL368" s="17" t="s">
        <v>151</v>
      </c>
      <c r="BM368" s="231" t="s">
        <v>540</v>
      </c>
    </row>
    <row r="369" spans="1:65" s="2" customFormat="1" ht="37.8" customHeight="1">
      <c r="A369" s="38"/>
      <c r="B369" s="39"/>
      <c r="C369" s="219" t="s">
        <v>541</v>
      </c>
      <c r="D369" s="219" t="s">
        <v>132</v>
      </c>
      <c r="E369" s="220" t="s">
        <v>542</v>
      </c>
      <c r="F369" s="221" t="s">
        <v>543</v>
      </c>
      <c r="G369" s="222" t="s">
        <v>185</v>
      </c>
      <c r="H369" s="223">
        <v>8</v>
      </c>
      <c r="I369" s="224"/>
      <c r="J369" s="225">
        <f>ROUND(I369*H369,0)</f>
        <v>0</v>
      </c>
      <c r="K369" s="226"/>
      <c r="L369" s="44"/>
      <c r="M369" s="227" t="s">
        <v>1</v>
      </c>
      <c r="N369" s="228" t="s">
        <v>48</v>
      </c>
      <c r="O369" s="91"/>
      <c r="P369" s="229">
        <f>O369*H369</f>
        <v>0</v>
      </c>
      <c r="Q369" s="229">
        <v>0</v>
      </c>
      <c r="R369" s="229">
        <f>Q369*H369</f>
        <v>0</v>
      </c>
      <c r="S369" s="229">
        <v>0.013</v>
      </c>
      <c r="T369" s="230">
        <f>S369*H369</f>
        <v>0.104</v>
      </c>
      <c r="U369" s="38"/>
      <c r="V369" s="38"/>
      <c r="W369" s="38"/>
      <c r="X369" s="38"/>
      <c r="Y369" s="38"/>
      <c r="Z369" s="38"/>
      <c r="AA369" s="38"/>
      <c r="AB369" s="38"/>
      <c r="AC369" s="38"/>
      <c r="AD369" s="38"/>
      <c r="AE369" s="38"/>
      <c r="AR369" s="231" t="s">
        <v>151</v>
      </c>
      <c r="AT369" s="231" t="s">
        <v>132</v>
      </c>
      <c r="AU369" s="231" t="s">
        <v>92</v>
      </c>
      <c r="AY369" s="17" t="s">
        <v>129</v>
      </c>
      <c r="BE369" s="232">
        <f>IF(N369="základní",J369,0)</f>
        <v>0</v>
      </c>
      <c r="BF369" s="232">
        <f>IF(N369="snížená",J369,0)</f>
        <v>0</v>
      </c>
      <c r="BG369" s="232">
        <f>IF(N369="zákl. přenesená",J369,0)</f>
        <v>0</v>
      </c>
      <c r="BH369" s="232">
        <f>IF(N369="sníž. přenesená",J369,0)</f>
        <v>0</v>
      </c>
      <c r="BI369" s="232">
        <f>IF(N369="nulová",J369,0)</f>
        <v>0</v>
      </c>
      <c r="BJ369" s="17" t="s">
        <v>8</v>
      </c>
      <c r="BK369" s="232">
        <f>ROUND(I369*H369,0)</f>
        <v>0</v>
      </c>
      <c r="BL369" s="17" t="s">
        <v>151</v>
      </c>
      <c r="BM369" s="231" t="s">
        <v>544</v>
      </c>
    </row>
    <row r="370" spans="1:51" s="13" customFormat="1" ht="12">
      <c r="A370" s="13"/>
      <c r="B370" s="238"/>
      <c r="C370" s="239"/>
      <c r="D370" s="240" t="s">
        <v>187</v>
      </c>
      <c r="E370" s="241" t="s">
        <v>1</v>
      </c>
      <c r="F370" s="242" t="s">
        <v>545</v>
      </c>
      <c r="G370" s="239"/>
      <c r="H370" s="243">
        <v>8</v>
      </c>
      <c r="I370" s="244"/>
      <c r="J370" s="239"/>
      <c r="K370" s="239"/>
      <c r="L370" s="245"/>
      <c r="M370" s="246"/>
      <c r="N370" s="247"/>
      <c r="O370" s="247"/>
      <c r="P370" s="247"/>
      <c r="Q370" s="247"/>
      <c r="R370" s="247"/>
      <c r="S370" s="247"/>
      <c r="T370" s="248"/>
      <c r="U370" s="13"/>
      <c r="V370" s="13"/>
      <c r="W370" s="13"/>
      <c r="X370" s="13"/>
      <c r="Y370" s="13"/>
      <c r="Z370" s="13"/>
      <c r="AA370" s="13"/>
      <c r="AB370" s="13"/>
      <c r="AC370" s="13"/>
      <c r="AD370" s="13"/>
      <c r="AE370" s="13"/>
      <c r="AT370" s="249" t="s">
        <v>187</v>
      </c>
      <c r="AU370" s="249" t="s">
        <v>92</v>
      </c>
      <c r="AV370" s="13" t="s">
        <v>92</v>
      </c>
      <c r="AW370" s="13" t="s">
        <v>36</v>
      </c>
      <c r="AX370" s="13" t="s">
        <v>8</v>
      </c>
      <c r="AY370" s="249" t="s">
        <v>129</v>
      </c>
    </row>
    <row r="371" spans="1:65" s="2" customFormat="1" ht="33" customHeight="1">
      <c r="A371" s="38"/>
      <c r="B371" s="39"/>
      <c r="C371" s="219" t="s">
        <v>546</v>
      </c>
      <c r="D371" s="219" t="s">
        <v>132</v>
      </c>
      <c r="E371" s="220" t="s">
        <v>547</v>
      </c>
      <c r="F371" s="221" t="s">
        <v>548</v>
      </c>
      <c r="G371" s="222" t="s">
        <v>185</v>
      </c>
      <c r="H371" s="223">
        <v>2.58</v>
      </c>
      <c r="I371" s="224"/>
      <c r="J371" s="225">
        <f>ROUND(I371*H371,0)</f>
        <v>0</v>
      </c>
      <c r="K371" s="226"/>
      <c r="L371" s="44"/>
      <c r="M371" s="227" t="s">
        <v>1</v>
      </c>
      <c r="N371" s="228" t="s">
        <v>48</v>
      </c>
      <c r="O371" s="91"/>
      <c r="P371" s="229">
        <f>O371*H371</f>
        <v>0</v>
      </c>
      <c r="Q371" s="229">
        <v>0</v>
      </c>
      <c r="R371" s="229">
        <f>Q371*H371</f>
        <v>0</v>
      </c>
      <c r="S371" s="229">
        <v>0.059</v>
      </c>
      <c r="T371" s="230">
        <f>S371*H371</f>
        <v>0.15222</v>
      </c>
      <c r="U371" s="38"/>
      <c r="V371" s="38"/>
      <c r="W371" s="38"/>
      <c r="X371" s="38"/>
      <c r="Y371" s="38"/>
      <c r="Z371" s="38"/>
      <c r="AA371" s="38"/>
      <c r="AB371" s="38"/>
      <c r="AC371" s="38"/>
      <c r="AD371" s="38"/>
      <c r="AE371" s="38"/>
      <c r="AR371" s="231" t="s">
        <v>151</v>
      </c>
      <c r="AT371" s="231" t="s">
        <v>132</v>
      </c>
      <c r="AU371" s="231" t="s">
        <v>92</v>
      </c>
      <c r="AY371" s="17" t="s">
        <v>129</v>
      </c>
      <c r="BE371" s="232">
        <f>IF(N371="základní",J371,0)</f>
        <v>0</v>
      </c>
      <c r="BF371" s="232">
        <f>IF(N371="snížená",J371,0)</f>
        <v>0</v>
      </c>
      <c r="BG371" s="232">
        <f>IF(N371="zákl. přenesená",J371,0)</f>
        <v>0</v>
      </c>
      <c r="BH371" s="232">
        <f>IF(N371="sníž. přenesená",J371,0)</f>
        <v>0</v>
      </c>
      <c r="BI371" s="232">
        <f>IF(N371="nulová",J371,0)</f>
        <v>0</v>
      </c>
      <c r="BJ371" s="17" t="s">
        <v>8</v>
      </c>
      <c r="BK371" s="232">
        <f>ROUND(I371*H371,0)</f>
        <v>0</v>
      </c>
      <c r="BL371" s="17" t="s">
        <v>151</v>
      </c>
      <c r="BM371" s="231" t="s">
        <v>549</v>
      </c>
    </row>
    <row r="372" spans="1:51" s="13" customFormat="1" ht="12">
      <c r="A372" s="13"/>
      <c r="B372" s="238"/>
      <c r="C372" s="239"/>
      <c r="D372" s="240" t="s">
        <v>187</v>
      </c>
      <c r="E372" s="241" t="s">
        <v>1</v>
      </c>
      <c r="F372" s="242" t="s">
        <v>550</v>
      </c>
      <c r="G372" s="239"/>
      <c r="H372" s="243">
        <v>2.58</v>
      </c>
      <c r="I372" s="244"/>
      <c r="J372" s="239"/>
      <c r="K372" s="239"/>
      <c r="L372" s="245"/>
      <c r="M372" s="246"/>
      <c r="N372" s="247"/>
      <c r="O372" s="247"/>
      <c r="P372" s="247"/>
      <c r="Q372" s="247"/>
      <c r="R372" s="247"/>
      <c r="S372" s="247"/>
      <c r="T372" s="248"/>
      <c r="U372" s="13"/>
      <c r="V372" s="13"/>
      <c r="W372" s="13"/>
      <c r="X372" s="13"/>
      <c r="Y372" s="13"/>
      <c r="Z372" s="13"/>
      <c r="AA372" s="13"/>
      <c r="AB372" s="13"/>
      <c r="AC372" s="13"/>
      <c r="AD372" s="13"/>
      <c r="AE372" s="13"/>
      <c r="AT372" s="249" t="s">
        <v>187</v>
      </c>
      <c r="AU372" s="249" t="s">
        <v>92</v>
      </c>
      <c r="AV372" s="13" t="s">
        <v>92</v>
      </c>
      <c r="AW372" s="13" t="s">
        <v>36</v>
      </c>
      <c r="AX372" s="13" t="s">
        <v>8</v>
      </c>
      <c r="AY372" s="249" t="s">
        <v>129</v>
      </c>
    </row>
    <row r="373" spans="1:65" s="2" customFormat="1" ht="37.8" customHeight="1">
      <c r="A373" s="38"/>
      <c r="B373" s="39"/>
      <c r="C373" s="219" t="s">
        <v>551</v>
      </c>
      <c r="D373" s="219" t="s">
        <v>132</v>
      </c>
      <c r="E373" s="220" t="s">
        <v>552</v>
      </c>
      <c r="F373" s="221" t="s">
        <v>553</v>
      </c>
      <c r="G373" s="222" t="s">
        <v>185</v>
      </c>
      <c r="H373" s="223">
        <v>52.802</v>
      </c>
      <c r="I373" s="224"/>
      <c r="J373" s="225">
        <f>ROUND(I373*H373,0)</f>
        <v>0</v>
      </c>
      <c r="K373" s="226"/>
      <c r="L373" s="44"/>
      <c r="M373" s="227" t="s">
        <v>1</v>
      </c>
      <c r="N373" s="228" t="s">
        <v>48</v>
      </c>
      <c r="O373" s="91"/>
      <c r="P373" s="229">
        <f>O373*H373</f>
        <v>0</v>
      </c>
      <c r="Q373" s="229">
        <v>0</v>
      </c>
      <c r="R373" s="229">
        <f>Q373*H373</f>
        <v>0</v>
      </c>
      <c r="S373" s="229">
        <v>0.051</v>
      </c>
      <c r="T373" s="230">
        <f>S373*H373</f>
        <v>2.6929019999999997</v>
      </c>
      <c r="U373" s="38"/>
      <c r="V373" s="38"/>
      <c r="W373" s="38"/>
      <c r="X373" s="38"/>
      <c r="Y373" s="38"/>
      <c r="Z373" s="38"/>
      <c r="AA373" s="38"/>
      <c r="AB373" s="38"/>
      <c r="AC373" s="38"/>
      <c r="AD373" s="38"/>
      <c r="AE373" s="38"/>
      <c r="AR373" s="231" t="s">
        <v>151</v>
      </c>
      <c r="AT373" s="231" t="s">
        <v>132</v>
      </c>
      <c r="AU373" s="231" t="s">
        <v>92</v>
      </c>
      <c r="AY373" s="17" t="s">
        <v>129</v>
      </c>
      <c r="BE373" s="232">
        <f>IF(N373="základní",J373,0)</f>
        <v>0</v>
      </c>
      <c r="BF373" s="232">
        <f>IF(N373="snížená",J373,0)</f>
        <v>0</v>
      </c>
      <c r="BG373" s="232">
        <f>IF(N373="zákl. přenesená",J373,0)</f>
        <v>0</v>
      </c>
      <c r="BH373" s="232">
        <f>IF(N373="sníž. přenesená",J373,0)</f>
        <v>0</v>
      </c>
      <c r="BI373" s="232">
        <f>IF(N373="nulová",J373,0)</f>
        <v>0</v>
      </c>
      <c r="BJ373" s="17" t="s">
        <v>8</v>
      </c>
      <c r="BK373" s="232">
        <f>ROUND(I373*H373,0)</f>
        <v>0</v>
      </c>
      <c r="BL373" s="17" t="s">
        <v>151</v>
      </c>
      <c r="BM373" s="231" t="s">
        <v>554</v>
      </c>
    </row>
    <row r="374" spans="1:51" s="13" customFormat="1" ht="12">
      <c r="A374" s="13"/>
      <c r="B374" s="238"/>
      <c r="C374" s="239"/>
      <c r="D374" s="240" t="s">
        <v>187</v>
      </c>
      <c r="E374" s="241" t="s">
        <v>1</v>
      </c>
      <c r="F374" s="242" t="s">
        <v>555</v>
      </c>
      <c r="G374" s="239"/>
      <c r="H374" s="243">
        <v>16.337</v>
      </c>
      <c r="I374" s="244"/>
      <c r="J374" s="239"/>
      <c r="K374" s="239"/>
      <c r="L374" s="245"/>
      <c r="M374" s="246"/>
      <c r="N374" s="247"/>
      <c r="O374" s="247"/>
      <c r="P374" s="247"/>
      <c r="Q374" s="247"/>
      <c r="R374" s="247"/>
      <c r="S374" s="247"/>
      <c r="T374" s="248"/>
      <c r="U374" s="13"/>
      <c r="V374" s="13"/>
      <c r="W374" s="13"/>
      <c r="X374" s="13"/>
      <c r="Y374" s="13"/>
      <c r="Z374" s="13"/>
      <c r="AA374" s="13"/>
      <c r="AB374" s="13"/>
      <c r="AC374" s="13"/>
      <c r="AD374" s="13"/>
      <c r="AE374" s="13"/>
      <c r="AT374" s="249" t="s">
        <v>187</v>
      </c>
      <c r="AU374" s="249" t="s">
        <v>92</v>
      </c>
      <c r="AV374" s="13" t="s">
        <v>92</v>
      </c>
      <c r="AW374" s="13" t="s">
        <v>36</v>
      </c>
      <c r="AX374" s="13" t="s">
        <v>83</v>
      </c>
      <c r="AY374" s="249" t="s">
        <v>129</v>
      </c>
    </row>
    <row r="375" spans="1:51" s="13" customFormat="1" ht="12">
      <c r="A375" s="13"/>
      <c r="B375" s="238"/>
      <c r="C375" s="239"/>
      <c r="D375" s="240" t="s">
        <v>187</v>
      </c>
      <c r="E375" s="241" t="s">
        <v>1</v>
      </c>
      <c r="F375" s="242" t="s">
        <v>556</v>
      </c>
      <c r="G375" s="239"/>
      <c r="H375" s="243">
        <v>12.48</v>
      </c>
      <c r="I375" s="244"/>
      <c r="J375" s="239"/>
      <c r="K375" s="239"/>
      <c r="L375" s="245"/>
      <c r="M375" s="246"/>
      <c r="N375" s="247"/>
      <c r="O375" s="247"/>
      <c r="P375" s="247"/>
      <c r="Q375" s="247"/>
      <c r="R375" s="247"/>
      <c r="S375" s="247"/>
      <c r="T375" s="248"/>
      <c r="U375" s="13"/>
      <c r="V375" s="13"/>
      <c r="W375" s="13"/>
      <c r="X375" s="13"/>
      <c r="Y375" s="13"/>
      <c r="Z375" s="13"/>
      <c r="AA375" s="13"/>
      <c r="AB375" s="13"/>
      <c r="AC375" s="13"/>
      <c r="AD375" s="13"/>
      <c r="AE375" s="13"/>
      <c r="AT375" s="249" t="s">
        <v>187</v>
      </c>
      <c r="AU375" s="249" t="s">
        <v>92</v>
      </c>
      <c r="AV375" s="13" t="s">
        <v>92</v>
      </c>
      <c r="AW375" s="13" t="s">
        <v>36</v>
      </c>
      <c r="AX375" s="13" t="s">
        <v>83</v>
      </c>
      <c r="AY375" s="249" t="s">
        <v>129</v>
      </c>
    </row>
    <row r="376" spans="1:51" s="13" customFormat="1" ht="12">
      <c r="A376" s="13"/>
      <c r="B376" s="238"/>
      <c r="C376" s="239"/>
      <c r="D376" s="240" t="s">
        <v>187</v>
      </c>
      <c r="E376" s="241" t="s">
        <v>1</v>
      </c>
      <c r="F376" s="242" t="s">
        <v>557</v>
      </c>
      <c r="G376" s="239"/>
      <c r="H376" s="243">
        <v>14.04</v>
      </c>
      <c r="I376" s="244"/>
      <c r="J376" s="239"/>
      <c r="K376" s="239"/>
      <c r="L376" s="245"/>
      <c r="M376" s="246"/>
      <c r="N376" s="247"/>
      <c r="O376" s="247"/>
      <c r="P376" s="247"/>
      <c r="Q376" s="247"/>
      <c r="R376" s="247"/>
      <c r="S376" s="247"/>
      <c r="T376" s="248"/>
      <c r="U376" s="13"/>
      <c r="V376" s="13"/>
      <c r="W376" s="13"/>
      <c r="X376" s="13"/>
      <c r="Y376" s="13"/>
      <c r="Z376" s="13"/>
      <c r="AA376" s="13"/>
      <c r="AB376" s="13"/>
      <c r="AC376" s="13"/>
      <c r="AD376" s="13"/>
      <c r="AE376" s="13"/>
      <c r="AT376" s="249" t="s">
        <v>187</v>
      </c>
      <c r="AU376" s="249" t="s">
        <v>92</v>
      </c>
      <c r="AV376" s="13" t="s">
        <v>92</v>
      </c>
      <c r="AW376" s="13" t="s">
        <v>36</v>
      </c>
      <c r="AX376" s="13" t="s">
        <v>83</v>
      </c>
      <c r="AY376" s="249" t="s">
        <v>129</v>
      </c>
    </row>
    <row r="377" spans="1:51" s="13" customFormat="1" ht="12">
      <c r="A377" s="13"/>
      <c r="B377" s="238"/>
      <c r="C377" s="239"/>
      <c r="D377" s="240" t="s">
        <v>187</v>
      </c>
      <c r="E377" s="241" t="s">
        <v>1</v>
      </c>
      <c r="F377" s="242" t="s">
        <v>558</v>
      </c>
      <c r="G377" s="239"/>
      <c r="H377" s="243">
        <v>9.945</v>
      </c>
      <c r="I377" s="244"/>
      <c r="J377" s="239"/>
      <c r="K377" s="239"/>
      <c r="L377" s="245"/>
      <c r="M377" s="246"/>
      <c r="N377" s="247"/>
      <c r="O377" s="247"/>
      <c r="P377" s="247"/>
      <c r="Q377" s="247"/>
      <c r="R377" s="247"/>
      <c r="S377" s="247"/>
      <c r="T377" s="248"/>
      <c r="U377" s="13"/>
      <c r="V377" s="13"/>
      <c r="W377" s="13"/>
      <c r="X377" s="13"/>
      <c r="Y377" s="13"/>
      <c r="Z377" s="13"/>
      <c r="AA377" s="13"/>
      <c r="AB377" s="13"/>
      <c r="AC377" s="13"/>
      <c r="AD377" s="13"/>
      <c r="AE377" s="13"/>
      <c r="AT377" s="249" t="s">
        <v>187</v>
      </c>
      <c r="AU377" s="249" t="s">
        <v>92</v>
      </c>
      <c r="AV377" s="13" t="s">
        <v>92</v>
      </c>
      <c r="AW377" s="13" t="s">
        <v>36</v>
      </c>
      <c r="AX377" s="13" t="s">
        <v>83</v>
      </c>
      <c r="AY377" s="249" t="s">
        <v>129</v>
      </c>
    </row>
    <row r="378" spans="1:51" s="14" customFormat="1" ht="12">
      <c r="A378" s="14"/>
      <c r="B378" s="250"/>
      <c r="C378" s="251"/>
      <c r="D378" s="240" t="s">
        <v>187</v>
      </c>
      <c r="E378" s="252" t="s">
        <v>1</v>
      </c>
      <c r="F378" s="253" t="s">
        <v>191</v>
      </c>
      <c r="G378" s="251"/>
      <c r="H378" s="254">
        <v>52.802</v>
      </c>
      <c r="I378" s="255"/>
      <c r="J378" s="251"/>
      <c r="K378" s="251"/>
      <c r="L378" s="256"/>
      <c r="M378" s="257"/>
      <c r="N378" s="258"/>
      <c r="O378" s="258"/>
      <c r="P378" s="258"/>
      <c r="Q378" s="258"/>
      <c r="R378" s="258"/>
      <c r="S378" s="258"/>
      <c r="T378" s="259"/>
      <c r="U378" s="14"/>
      <c r="V378" s="14"/>
      <c r="W378" s="14"/>
      <c r="X378" s="14"/>
      <c r="Y378" s="14"/>
      <c r="Z378" s="14"/>
      <c r="AA378" s="14"/>
      <c r="AB378" s="14"/>
      <c r="AC378" s="14"/>
      <c r="AD378" s="14"/>
      <c r="AE378" s="14"/>
      <c r="AT378" s="260" t="s">
        <v>187</v>
      </c>
      <c r="AU378" s="260" t="s">
        <v>92</v>
      </c>
      <c r="AV378" s="14" t="s">
        <v>151</v>
      </c>
      <c r="AW378" s="14" t="s">
        <v>36</v>
      </c>
      <c r="AX378" s="14" t="s">
        <v>8</v>
      </c>
      <c r="AY378" s="260" t="s">
        <v>129</v>
      </c>
    </row>
    <row r="379" spans="1:65" s="2" customFormat="1" ht="37.8" customHeight="1">
      <c r="A379" s="38"/>
      <c r="B379" s="39"/>
      <c r="C379" s="219" t="s">
        <v>559</v>
      </c>
      <c r="D379" s="219" t="s">
        <v>132</v>
      </c>
      <c r="E379" s="220" t="s">
        <v>560</v>
      </c>
      <c r="F379" s="221" t="s">
        <v>561</v>
      </c>
      <c r="G379" s="222" t="s">
        <v>185</v>
      </c>
      <c r="H379" s="223">
        <v>1100.349</v>
      </c>
      <c r="I379" s="224"/>
      <c r="J379" s="225">
        <f>ROUND(I379*H379,0)</f>
        <v>0</v>
      </c>
      <c r="K379" s="226"/>
      <c r="L379" s="44"/>
      <c r="M379" s="227" t="s">
        <v>1</v>
      </c>
      <c r="N379" s="228" t="s">
        <v>48</v>
      </c>
      <c r="O379" s="91"/>
      <c r="P379" s="229">
        <f>O379*H379</f>
        <v>0</v>
      </c>
      <c r="Q379" s="229">
        <v>0</v>
      </c>
      <c r="R379" s="229">
        <f>Q379*H379</f>
        <v>0</v>
      </c>
      <c r="S379" s="229">
        <v>0.002</v>
      </c>
      <c r="T379" s="230">
        <f>S379*H379</f>
        <v>2.200698</v>
      </c>
      <c r="U379" s="38"/>
      <c r="V379" s="38"/>
      <c r="W379" s="38"/>
      <c r="X379" s="38"/>
      <c r="Y379" s="38"/>
      <c r="Z379" s="38"/>
      <c r="AA379" s="38"/>
      <c r="AB379" s="38"/>
      <c r="AC379" s="38"/>
      <c r="AD379" s="38"/>
      <c r="AE379" s="38"/>
      <c r="AR379" s="231" t="s">
        <v>151</v>
      </c>
      <c r="AT379" s="231" t="s">
        <v>132</v>
      </c>
      <c r="AU379" s="231" t="s">
        <v>92</v>
      </c>
      <c r="AY379" s="17" t="s">
        <v>129</v>
      </c>
      <c r="BE379" s="232">
        <f>IF(N379="základní",J379,0)</f>
        <v>0</v>
      </c>
      <c r="BF379" s="232">
        <f>IF(N379="snížená",J379,0)</f>
        <v>0</v>
      </c>
      <c r="BG379" s="232">
        <f>IF(N379="zákl. přenesená",J379,0)</f>
        <v>0</v>
      </c>
      <c r="BH379" s="232">
        <f>IF(N379="sníž. přenesená",J379,0)</f>
        <v>0</v>
      </c>
      <c r="BI379" s="232">
        <f>IF(N379="nulová",J379,0)</f>
        <v>0</v>
      </c>
      <c r="BJ379" s="17" t="s">
        <v>8</v>
      </c>
      <c r="BK379" s="232">
        <f>ROUND(I379*H379,0)</f>
        <v>0</v>
      </c>
      <c r="BL379" s="17" t="s">
        <v>151</v>
      </c>
      <c r="BM379" s="231" t="s">
        <v>562</v>
      </c>
    </row>
    <row r="380" spans="1:63" s="12" customFormat="1" ht="22.8" customHeight="1">
      <c r="A380" s="12"/>
      <c r="B380" s="203"/>
      <c r="C380" s="204"/>
      <c r="D380" s="205" t="s">
        <v>82</v>
      </c>
      <c r="E380" s="217" t="s">
        <v>563</v>
      </c>
      <c r="F380" s="217" t="s">
        <v>564</v>
      </c>
      <c r="G380" s="204"/>
      <c r="H380" s="204"/>
      <c r="I380" s="207"/>
      <c r="J380" s="218">
        <f>BK380</f>
        <v>0</v>
      </c>
      <c r="K380" s="204"/>
      <c r="L380" s="209"/>
      <c r="M380" s="210"/>
      <c r="N380" s="211"/>
      <c r="O380" s="211"/>
      <c r="P380" s="212">
        <f>SUM(P381:P415)</f>
        <v>0</v>
      </c>
      <c r="Q380" s="211"/>
      <c r="R380" s="212">
        <f>SUM(R381:R415)</f>
        <v>0</v>
      </c>
      <c r="S380" s="211"/>
      <c r="T380" s="213">
        <f>SUM(T381:T415)</f>
        <v>0</v>
      </c>
      <c r="U380" s="12"/>
      <c r="V380" s="12"/>
      <c r="W380" s="12"/>
      <c r="X380" s="12"/>
      <c r="Y380" s="12"/>
      <c r="Z380" s="12"/>
      <c r="AA380" s="12"/>
      <c r="AB380" s="12"/>
      <c r="AC380" s="12"/>
      <c r="AD380" s="12"/>
      <c r="AE380" s="12"/>
      <c r="AR380" s="214" t="s">
        <v>8</v>
      </c>
      <c r="AT380" s="215" t="s">
        <v>82</v>
      </c>
      <c r="AU380" s="215" t="s">
        <v>8</v>
      </c>
      <c r="AY380" s="214" t="s">
        <v>129</v>
      </c>
      <c r="BK380" s="216">
        <f>SUM(BK381:BK415)</f>
        <v>0</v>
      </c>
    </row>
    <row r="381" spans="1:65" s="2" customFormat="1" ht="44.25" customHeight="1">
      <c r="A381" s="38"/>
      <c r="B381" s="39"/>
      <c r="C381" s="219" t="s">
        <v>565</v>
      </c>
      <c r="D381" s="219" t="s">
        <v>132</v>
      </c>
      <c r="E381" s="220" t="s">
        <v>566</v>
      </c>
      <c r="F381" s="221" t="s">
        <v>567</v>
      </c>
      <c r="G381" s="222" t="s">
        <v>265</v>
      </c>
      <c r="H381" s="223">
        <v>91.955</v>
      </c>
      <c r="I381" s="224"/>
      <c r="J381" s="225">
        <f>ROUND(I381*H381,0)</f>
        <v>0</v>
      </c>
      <c r="K381" s="226"/>
      <c r="L381" s="44"/>
      <c r="M381" s="227" t="s">
        <v>1</v>
      </c>
      <c r="N381" s="228" t="s">
        <v>48</v>
      </c>
      <c r="O381" s="91"/>
      <c r="P381" s="229">
        <f>O381*H381</f>
        <v>0</v>
      </c>
      <c r="Q381" s="229">
        <v>0</v>
      </c>
      <c r="R381" s="229">
        <f>Q381*H381</f>
        <v>0</v>
      </c>
      <c r="S381" s="229">
        <v>0</v>
      </c>
      <c r="T381" s="230">
        <f>S381*H381</f>
        <v>0</v>
      </c>
      <c r="U381" s="38"/>
      <c r="V381" s="38"/>
      <c r="W381" s="38"/>
      <c r="X381" s="38"/>
      <c r="Y381" s="38"/>
      <c r="Z381" s="38"/>
      <c r="AA381" s="38"/>
      <c r="AB381" s="38"/>
      <c r="AC381" s="38"/>
      <c r="AD381" s="38"/>
      <c r="AE381" s="38"/>
      <c r="AR381" s="231" t="s">
        <v>151</v>
      </c>
      <c r="AT381" s="231" t="s">
        <v>132</v>
      </c>
      <c r="AU381" s="231" t="s">
        <v>92</v>
      </c>
      <c r="AY381" s="17" t="s">
        <v>129</v>
      </c>
      <c r="BE381" s="232">
        <f>IF(N381="základní",J381,0)</f>
        <v>0</v>
      </c>
      <c r="BF381" s="232">
        <f>IF(N381="snížená",J381,0)</f>
        <v>0</v>
      </c>
      <c r="BG381" s="232">
        <f>IF(N381="zákl. přenesená",J381,0)</f>
        <v>0</v>
      </c>
      <c r="BH381" s="232">
        <f>IF(N381="sníž. přenesená",J381,0)</f>
        <v>0</v>
      </c>
      <c r="BI381" s="232">
        <f>IF(N381="nulová",J381,0)</f>
        <v>0</v>
      </c>
      <c r="BJ381" s="17" t="s">
        <v>8</v>
      </c>
      <c r="BK381" s="232">
        <f>ROUND(I381*H381,0)</f>
        <v>0</v>
      </c>
      <c r="BL381" s="17" t="s">
        <v>151</v>
      </c>
      <c r="BM381" s="231" t="s">
        <v>568</v>
      </c>
    </row>
    <row r="382" spans="1:65" s="2" customFormat="1" ht="37.8" customHeight="1">
      <c r="A382" s="38"/>
      <c r="B382" s="39"/>
      <c r="C382" s="219" t="s">
        <v>569</v>
      </c>
      <c r="D382" s="219" t="s">
        <v>132</v>
      </c>
      <c r="E382" s="220" t="s">
        <v>570</v>
      </c>
      <c r="F382" s="221" t="s">
        <v>571</v>
      </c>
      <c r="G382" s="222" t="s">
        <v>265</v>
      </c>
      <c r="H382" s="223">
        <v>4.452</v>
      </c>
      <c r="I382" s="224"/>
      <c r="J382" s="225">
        <f>ROUND(I382*H382,0)</f>
        <v>0</v>
      </c>
      <c r="K382" s="226"/>
      <c r="L382" s="44"/>
      <c r="M382" s="227" t="s">
        <v>1</v>
      </c>
      <c r="N382" s="228" t="s">
        <v>48</v>
      </c>
      <c r="O382" s="91"/>
      <c r="P382" s="229">
        <f>O382*H382</f>
        <v>0</v>
      </c>
      <c r="Q382" s="229">
        <v>0</v>
      </c>
      <c r="R382" s="229">
        <f>Q382*H382</f>
        <v>0</v>
      </c>
      <c r="S382" s="229">
        <v>0</v>
      </c>
      <c r="T382" s="230">
        <f>S382*H382</f>
        <v>0</v>
      </c>
      <c r="U382" s="38"/>
      <c r="V382" s="38"/>
      <c r="W382" s="38"/>
      <c r="X382" s="38"/>
      <c r="Y382" s="38"/>
      <c r="Z382" s="38"/>
      <c r="AA382" s="38"/>
      <c r="AB382" s="38"/>
      <c r="AC382" s="38"/>
      <c r="AD382" s="38"/>
      <c r="AE382" s="38"/>
      <c r="AR382" s="231" t="s">
        <v>151</v>
      </c>
      <c r="AT382" s="231" t="s">
        <v>132</v>
      </c>
      <c r="AU382" s="231" t="s">
        <v>92</v>
      </c>
      <c r="AY382" s="17" t="s">
        <v>129</v>
      </c>
      <c r="BE382" s="232">
        <f>IF(N382="základní",J382,0)</f>
        <v>0</v>
      </c>
      <c r="BF382" s="232">
        <f>IF(N382="snížená",J382,0)</f>
        <v>0</v>
      </c>
      <c r="BG382" s="232">
        <f>IF(N382="zákl. přenesená",J382,0)</f>
        <v>0</v>
      </c>
      <c r="BH382" s="232">
        <f>IF(N382="sníž. přenesená",J382,0)</f>
        <v>0</v>
      </c>
      <c r="BI382" s="232">
        <f>IF(N382="nulová",J382,0)</f>
        <v>0</v>
      </c>
      <c r="BJ382" s="17" t="s">
        <v>8</v>
      </c>
      <c r="BK382" s="232">
        <f>ROUND(I382*H382,0)</f>
        <v>0</v>
      </c>
      <c r="BL382" s="17" t="s">
        <v>151</v>
      </c>
      <c r="BM382" s="231" t="s">
        <v>572</v>
      </c>
    </row>
    <row r="383" spans="1:51" s="13" customFormat="1" ht="12">
      <c r="A383" s="13"/>
      <c r="B383" s="238"/>
      <c r="C383" s="239"/>
      <c r="D383" s="240" t="s">
        <v>187</v>
      </c>
      <c r="E383" s="241" t="s">
        <v>1</v>
      </c>
      <c r="F383" s="242" t="s">
        <v>573</v>
      </c>
      <c r="G383" s="239"/>
      <c r="H383" s="243">
        <v>4.452</v>
      </c>
      <c r="I383" s="244"/>
      <c r="J383" s="239"/>
      <c r="K383" s="239"/>
      <c r="L383" s="245"/>
      <c r="M383" s="246"/>
      <c r="N383" s="247"/>
      <c r="O383" s="247"/>
      <c r="P383" s="247"/>
      <c r="Q383" s="247"/>
      <c r="R383" s="247"/>
      <c r="S383" s="247"/>
      <c r="T383" s="248"/>
      <c r="U383" s="13"/>
      <c r="V383" s="13"/>
      <c r="W383" s="13"/>
      <c r="X383" s="13"/>
      <c r="Y383" s="13"/>
      <c r="Z383" s="13"/>
      <c r="AA383" s="13"/>
      <c r="AB383" s="13"/>
      <c r="AC383" s="13"/>
      <c r="AD383" s="13"/>
      <c r="AE383" s="13"/>
      <c r="AT383" s="249" t="s">
        <v>187</v>
      </c>
      <c r="AU383" s="249" t="s">
        <v>92</v>
      </c>
      <c r="AV383" s="13" t="s">
        <v>92</v>
      </c>
      <c r="AW383" s="13" t="s">
        <v>36</v>
      </c>
      <c r="AX383" s="13" t="s">
        <v>8</v>
      </c>
      <c r="AY383" s="249" t="s">
        <v>129</v>
      </c>
    </row>
    <row r="384" spans="1:65" s="2" customFormat="1" ht="24.15" customHeight="1">
      <c r="A384" s="38"/>
      <c r="B384" s="39"/>
      <c r="C384" s="219" t="s">
        <v>574</v>
      </c>
      <c r="D384" s="219" t="s">
        <v>132</v>
      </c>
      <c r="E384" s="220" t="s">
        <v>575</v>
      </c>
      <c r="F384" s="221" t="s">
        <v>576</v>
      </c>
      <c r="G384" s="222" t="s">
        <v>359</v>
      </c>
      <c r="H384" s="223">
        <v>60</v>
      </c>
      <c r="I384" s="224"/>
      <c r="J384" s="225">
        <f>ROUND(I384*H384,0)</f>
        <v>0</v>
      </c>
      <c r="K384" s="226"/>
      <c r="L384" s="44"/>
      <c r="M384" s="227" t="s">
        <v>1</v>
      </c>
      <c r="N384" s="228" t="s">
        <v>48</v>
      </c>
      <c r="O384" s="91"/>
      <c r="P384" s="229">
        <f>O384*H384</f>
        <v>0</v>
      </c>
      <c r="Q384" s="229">
        <v>0</v>
      </c>
      <c r="R384" s="229">
        <f>Q384*H384</f>
        <v>0</v>
      </c>
      <c r="S384" s="229">
        <v>0</v>
      </c>
      <c r="T384" s="230">
        <f>S384*H384</f>
        <v>0</v>
      </c>
      <c r="U384" s="38"/>
      <c r="V384" s="38"/>
      <c r="W384" s="38"/>
      <c r="X384" s="38"/>
      <c r="Y384" s="38"/>
      <c r="Z384" s="38"/>
      <c r="AA384" s="38"/>
      <c r="AB384" s="38"/>
      <c r="AC384" s="38"/>
      <c r="AD384" s="38"/>
      <c r="AE384" s="38"/>
      <c r="AR384" s="231" t="s">
        <v>151</v>
      </c>
      <c r="AT384" s="231" t="s">
        <v>132</v>
      </c>
      <c r="AU384" s="231" t="s">
        <v>92</v>
      </c>
      <c r="AY384" s="17" t="s">
        <v>129</v>
      </c>
      <c r="BE384" s="232">
        <f>IF(N384="základní",J384,0)</f>
        <v>0</v>
      </c>
      <c r="BF384" s="232">
        <f>IF(N384="snížená",J384,0)</f>
        <v>0</v>
      </c>
      <c r="BG384" s="232">
        <f>IF(N384="zákl. přenesená",J384,0)</f>
        <v>0</v>
      </c>
      <c r="BH384" s="232">
        <f>IF(N384="sníž. přenesená",J384,0)</f>
        <v>0</v>
      </c>
      <c r="BI384" s="232">
        <f>IF(N384="nulová",J384,0)</f>
        <v>0</v>
      </c>
      <c r="BJ384" s="17" t="s">
        <v>8</v>
      </c>
      <c r="BK384" s="232">
        <f>ROUND(I384*H384,0)</f>
        <v>0</v>
      </c>
      <c r="BL384" s="17" t="s">
        <v>151</v>
      </c>
      <c r="BM384" s="231" t="s">
        <v>577</v>
      </c>
    </row>
    <row r="385" spans="1:51" s="13" customFormat="1" ht="12">
      <c r="A385" s="13"/>
      <c r="B385" s="238"/>
      <c r="C385" s="239"/>
      <c r="D385" s="240" t="s">
        <v>187</v>
      </c>
      <c r="E385" s="241" t="s">
        <v>1</v>
      </c>
      <c r="F385" s="242" t="s">
        <v>578</v>
      </c>
      <c r="G385" s="239"/>
      <c r="H385" s="243">
        <v>60</v>
      </c>
      <c r="I385" s="244"/>
      <c r="J385" s="239"/>
      <c r="K385" s="239"/>
      <c r="L385" s="245"/>
      <c r="M385" s="246"/>
      <c r="N385" s="247"/>
      <c r="O385" s="247"/>
      <c r="P385" s="247"/>
      <c r="Q385" s="247"/>
      <c r="R385" s="247"/>
      <c r="S385" s="247"/>
      <c r="T385" s="248"/>
      <c r="U385" s="13"/>
      <c r="V385" s="13"/>
      <c r="W385" s="13"/>
      <c r="X385" s="13"/>
      <c r="Y385" s="13"/>
      <c r="Z385" s="13"/>
      <c r="AA385" s="13"/>
      <c r="AB385" s="13"/>
      <c r="AC385" s="13"/>
      <c r="AD385" s="13"/>
      <c r="AE385" s="13"/>
      <c r="AT385" s="249" t="s">
        <v>187</v>
      </c>
      <c r="AU385" s="249" t="s">
        <v>92</v>
      </c>
      <c r="AV385" s="13" t="s">
        <v>92</v>
      </c>
      <c r="AW385" s="13" t="s">
        <v>36</v>
      </c>
      <c r="AX385" s="13" t="s">
        <v>8</v>
      </c>
      <c r="AY385" s="249" t="s">
        <v>129</v>
      </c>
    </row>
    <row r="386" spans="1:65" s="2" customFormat="1" ht="33" customHeight="1">
      <c r="A386" s="38"/>
      <c r="B386" s="39"/>
      <c r="C386" s="219" t="s">
        <v>579</v>
      </c>
      <c r="D386" s="219" t="s">
        <v>132</v>
      </c>
      <c r="E386" s="220" t="s">
        <v>580</v>
      </c>
      <c r="F386" s="221" t="s">
        <v>581</v>
      </c>
      <c r="G386" s="222" t="s">
        <v>359</v>
      </c>
      <c r="H386" s="223">
        <v>5400</v>
      </c>
      <c r="I386" s="224"/>
      <c r="J386" s="225">
        <f>ROUND(I386*H386,0)</f>
        <v>0</v>
      </c>
      <c r="K386" s="226"/>
      <c r="L386" s="44"/>
      <c r="M386" s="227" t="s">
        <v>1</v>
      </c>
      <c r="N386" s="228" t="s">
        <v>48</v>
      </c>
      <c r="O386" s="91"/>
      <c r="P386" s="229">
        <f>O386*H386</f>
        <v>0</v>
      </c>
      <c r="Q386" s="229">
        <v>0</v>
      </c>
      <c r="R386" s="229">
        <f>Q386*H386</f>
        <v>0</v>
      </c>
      <c r="S386" s="229">
        <v>0</v>
      </c>
      <c r="T386" s="230">
        <f>S386*H386</f>
        <v>0</v>
      </c>
      <c r="U386" s="38"/>
      <c r="V386" s="38"/>
      <c r="W386" s="38"/>
      <c r="X386" s="38"/>
      <c r="Y386" s="38"/>
      <c r="Z386" s="38"/>
      <c r="AA386" s="38"/>
      <c r="AB386" s="38"/>
      <c r="AC386" s="38"/>
      <c r="AD386" s="38"/>
      <c r="AE386" s="38"/>
      <c r="AR386" s="231" t="s">
        <v>151</v>
      </c>
      <c r="AT386" s="231" t="s">
        <v>132</v>
      </c>
      <c r="AU386" s="231" t="s">
        <v>92</v>
      </c>
      <c r="AY386" s="17" t="s">
        <v>129</v>
      </c>
      <c r="BE386" s="232">
        <f>IF(N386="základní",J386,0)</f>
        <v>0</v>
      </c>
      <c r="BF386" s="232">
        <f>IF(N386="snížená",J386,0)</f>
        <v>0</v>
      </c>
      <c r="BG386" s="232">
        <f>IF(N386="zákl. přenesená",J386,0)</f>
        <v>0</v>
      </c>
      <c r="BH386" s="232">
        <f>IF(N386="sníž. přenesená",J386,0)</f>
        <v>0</v>
      </c>
      <c r="BI386" s="232">
        <f>IF(N386="nulová",J386,0)</f>
        <v>0</v>
      </c>
      <c r="BJ386" s="17" t="s">
        <v>8</v>
      </c>
      <c r="BK386" s="232">
        <f>ROUND(I386*H386,0)</f>
        <v>0</v>
      </c>
      <c r="BL386" s="17" t="s">
        <v>151</v>
      </c>
      <c r="BM386" s="231" t="s">
        <v>582</v>
      </c>
    </row>
    <row r="387" spans="1:51" s="13" customFormat="1" ht="12">
      <c r="A387" s="13"/>
      <c r="B387" s="238"/>
      <c r="C387" s="239"/>
      <c r="D387" s="240" t="s">
        <v>187</v>
      </c>
      <c r="E387" s="241" t="s">
        <v>1</v>
      </c>
      <c r="F387" s="242" t="s">
        <v>583</v>
      </c>
      <c r="G387" s="239"/>
      <c r="H387" s="243">
        <v>5400</v>
      </c>
      <c r="I387" s="244"/>
      <c r="J387" s="239"/>
      <c r="K387" s="239"/>
      <c r="L387" s="245"/>
      <c r="M387" s="246"/>
      <c r="N387" s="247"/>
      <c r="O387" s="247"/>
      <c r="P387" s="247"/>
      <c r="Q387" s="247"/>
      <c r="R387" s="247"/>
      <c r="S387" s="247"/>
      <c r="T387" s="248"/>
      <c r="U387" s="13"/>
      <c r="V387" s="13"/>
      <c r="W387" s="13"/>
      <c r="X387" s="13"/>
      <c r="Y387" s="13"/>
      <c r="Z387" s="13"/>
      <c r="AA387" s="13"/>
      <c r="AB387" s="13"/>
      <c r="AC387" s="13"/>
      <c r="AD387" s="13"/>
      <c r="AE387" s="13"/>
      <c r="AT387" s="249" t="s">
        <v>187</v>
      </c>
      <c r="AU387" s="249" t="s">
        <v>92</v>
      </c>
      <c r="AV387" s="13" t="s">
        <v>92</v>
      </c>
      <c r="AW387" s="13" t="s">
        <v>36</v>
      </c>
      <c r="AX387" s="13" t="s">
        <v>8</v>
      </c>
      <c r="AY387" s="249" t="s">
        <v>129</v>
      </c>
    </row>
    <row r="388" spans="1:65" s="2" customFormat="1" ht="33" customHeight="1">
      <c r="A388" s="38"/>
      <c r="B388" s="39"/>
      <c r="C388" s="219" t="s">
        <v>584</v>
      </c>
      <c r="D388" s="219" t="s">
        <v>132</v>
      </c>
      <c r="E388" s="220" t="s">
        <v>585</v>
      </c>
      <c r="F388" s="221" t="s">
        <v>586</v>
      </c>
      <c r="G388" s="222" t="s">
        <v>265</v>
      </c>
      <c r="H388" s="223">
        <v>92.523</v>
      </c>
      <c r="I388" s="224"/>
      <c r="J388" s="225">
        <f>ROUND(I388*H388,0)</f>
        <v>0</v>
      </c>
      <c r="K388" s="226"/>
      <c r="L388" s="44"/>
      <c r="M388" s="227" t="s">
        <v>1</v>
      </c>
      <c r="N388" s="228" t="s">
        <v>48</v>
      </c>
      <c r="O388" s="91"/>
      <c r="P388" s="229">
        <f>O388*H388</f>
        <v>0</v>
      </c>
      <c r="Q388" s="229">
        <v>0</v>
      </c>
      <c r="R388" s="229">
        <f>Q388*H388</f>
        <v>0</v>
      </c>
      <c r="S388" s="229">
        <v>0</v>
      </c>
      <c r="T388" s="230">
        <f>S388*H388</f>
        <v>0</v>
      </c>
      <c r="U388" s="38"/>
      <c r="V388" s="38"/>
      <c r="W388" s="38"/>
      <c r="X388" s="38"/>
      <c r="Y388" s="38"/>
      <c r="Z388" s="38"/>
      <c r="AA388" s="38"/>
      <c r="AB388" s="38"/>
      <c r="AC388" s="38"/>
      <c r="AD388" s="38"/>
      <c r="AE388" s="38"/>
      <c r="AR388" s="231" t="s">
        <v>151</v>
      </c>
      <c r="AT388" s="231" t="s">
        <v>132</v>
      </c>
      <c r="AU388" s="231" t="s">
        <v>92</v>
      </c>
      <c r="AY388" s="17" t="s">
        <v>129</v>
      </c>
      <c r="BE388" s="232">
        <f>IF(N388="základní",J388,0)</f>
        <v>0</v>
      </c>
      <c r="BF388" s="232">
        <f>IF(N388="snížená",J388,0)</f>
        <v>0</v>
      </c>
      <c r="BG388" s="232">
        <f>IF(N388="zákl. přenesená",J388,0)</f>
        <v>0</v>
      </c>
      <c r="BH388" s="232">
        <f>IF(N388="sníž. přenesená",J388,0)</f>
        <v>0</v>
      </c>
      <c r="BI388" s="232">
        <f>IF(N388="nulová",J388,0)</f>
        <v>0</v>
      </c>
      <c r="BJ388" s="17" t="s">
        <v>8</v>
      </c>
      <c r="BK388" s="232">
        <f>ROUND(I388*H388,0)</f>
        <v>0</v>
      </c>
      <c r="BL388" s="17" t="s">
        <v>151</v>
      </c>
      <c r="BM388" s="231" t="s">
        <v>587</v>
      </c>
    </row>
    <row r="389" spans="1:51" s="13" customFormat="1" ht="12">
      <c r="A389" s="13"/>
      <c r="B389" s="238"/>
      <c r="C389" s="239"/>
      <c r="D389" s="240" t="s">
        <v>187</v>
      </c>
      <c r="E389" s="241" t="s">
        <v>1</v>
      </c>
      <c r="F389" s="242" t="s">
        <v>588</v>
      </c>
      <c r="G389" s="239"/>
      <c r="H389" s="243">
        <v>88.071</v>
      </c>
      <c r="I389" s="244"/>
      <c r="J389" s="239"/>
      <c r="K389" s="239"/>
      <c r="L389" s="245"/>
      <c r="M389" s="246"/>
      <c r="N389" s="247"/>
      <c r="O389" s="247"/>
      <c r="P389" s="247"/>
      <c r="Q389" s="247"/>
      <c r="R389" s="247"/>
      <c r="S389" s="247"/>
      <c r="T389" s="248"/>
      <c r="U389" s="13"/>
      <c r="V389" s="13"/>
      <c r="W389" s="13"/>
      <c r="X389" s="13"/>
      <c r="Y389" s="13"/>
      <c r="Z389" s="13"/>
      <c r="AA389" s="13"/>
      <c r="AB389" s="13"/>
      <c r="AC389" s="13"/>
      <c r="AD389" s="13"/>
      <c r="AE389" s="13"/>
      <c r="AT389" s="249" t="s">
        <v>187</v>
      </c>
      <c r="AU389" s="249" t="s">
        <v>92</v>
      </c>
      <c r="AV389" s="13" t="s">
        <v>92</v>
      </c>
      <c r="AW389" s="13" t="s">
        <v>36</v>
      </c>
      <c r="AX389" s="13" t="s">
        <v>83</v>
      </c>
      <c r="AY389" s="249" t="s">
        <v>129</v>
      </c>
    </row>
    <row r="390" spans="1:51" s="13" customFormat="1" ht="12">
      <c r="A390" s="13"/>
      <c r="B390" s="238"/>
      <c r="C390" s="239"/>
      <c r="D390" s="240" t="s">
        <v>187</v>
      </c>
      <c r="E390" s="241" t="s">
        <v>1</v>
      </c>
      <c r="F390" s="242" t="s">
        <v>573</v>
      </c>
      <c r="G390" s="239"/>
      <c r="H390" s="243">
        <v>4.452</v>
      </c>
      <c r="I390" s="244"/>
      <c r="J390" s="239"/>
      <c r="K390" s="239"/>
      <c r="L390" s="245"/>
      <c r="M390" s="246"/>
      <c r="N390" s="247"/>
      <c r="O390" s="247"/>
      <c r="P390" s="247"/>
      <c r="Q390" s="247"/>
      <c r="R390" s="247"/>
      <c r="S390" s="247"/>
      <c r="T390" s="248"/>
      <c r="U390" s="13"/>
      <c r="V390" s="13"/>
      <c r="W390" s="13"/>
      <c r="X390" s="13"/>
      <c r="Y390" s="13"/>
      <c r="Z390" s="13"/>
      <c r="AA390" s="13"/>
      <c r="AB390" s="13"/>
      <c r="AC390" s="13"/>
      <c r="AD390" s="13"/>
      <c r="AE390" s="13"/>
      <c r="AT390" s="249" t="s">
        <v>187</v>
      </c>
      <c r="AU390" s="249" t="s">
        <v>92</v>
      </c>
      <c r="AV390" s="13" t="s">
        <v>92</v>
      </c>
      <c r="AW390" s="13" t="s">
        <v>36</v>
      </c>
      <c r="AX390" s="13" t="s">
        <v>83</v>
      </c>
      <c r="AY390" s="249" t="s">
        <v>129</v>
      </c>
    </row>
    <row r="391" spans="1:51" s="14" customFormat="1" ht="12">
      <c r="A391" s="14"/>
      <c r="B391" s="250"/>
      <c r="C391" s="251"/>
      <c r="D391" s="240" t="s">
        <v>187</v>
      </c>
      <c r="E391" s="252" t="s">
        <v>1</v>
      </c>
      <c r="F391" s="253" t="s">
        <v>191</v>
      </c>
      <c r="G391" s="251"/>
      <c r="H391" s="254">
        <v>92.523</v>
      </c>
      <c r="I391" s="255"/>
      <c r="J391" s="251"/>
      <c r="K391" s="251"/>
      <c r="L391" s="256"/>
      <c r="M391" s="257"/>
      <c r="N391" s="258"/>
      <c r="O391" s="258"/>
      <c r="P391" s="258"/>
      <c r="Q391" s="258"/>
      <c r="R391" s="258"/>
      <c r="S391" s="258"/>
      <c r="T391" s="259"/>
      <c r="U391" s="14"/>
      <c r="V391" s="14"/>
      <c r="W391" s="14"/>
      <c r="X391" s="14"/>
      <c r="Y391" s="14"/>
      <c r="Z391" s="14"/>
      <c r="AA391" s="14"/>
      <c r="AB391" s="14"/>
      <c r="AC391" s="14"/>
      <c r="AD391" s="14"/>
      <c r="AE391" s="14"/>
      <c r="AT391" s="260" t="s">
        <v>187</v>
      </c>
      <c r="AU391" s="260" t="s">
        <v>92</v>
      </c>
      <c r="AV391" s="14" t="s">
        <v>151</v>
      </c>
      <c r="AW391" s="14" t="s">
        <v>36</v>
      </c>
      <c r="AX391" s="14" t="s">
        <v>8</v>
      </c>
      <c r="AY391" s="260" t="s">
        <v>129</v>
      </c>
    </row>
    <row r="392" spans="1:65" s="2" customFormat="1" ht="44.25" customHeight="1">
      <c r="A392" s="38"/>
      <c r="B392" s="39"/>
      <c r="C392" s="219" t="s">
        <v>589</v>
      </c>
      <c r="D392" s="219" t="s">
        <v>132</v>
      </c>
      <c r="E392" s="220" t="s">
        <v>590</v>
      </c>
      <c r="F392" s="221" t="s">
        <v>591</v>
      </c>
      <c r="G392" s="222" t="s">
        <v>265</v>
      </c>
      <c r="H392" s="223">
        <v>3608.397</v>
      </c>
      <c r="I392" s="224"/>
      <c r="J392" s="225">
        <f>ROUND(I392*H392,0)</f>
        <v>0</v>
      </c>
      <c r="K392" s="226"/>
      <c r="L392" s="44"/>
      <c r="M392" s="227" t="s">
        <v>1</v>
      </c>
      <c r="N392" s="228" t="s">
        <v>48</v>
      </c>
      <c r="O392" s="91"/>
      <c r="P392" s="229">
        <f>O392*H392</f>
        <v>0</v>
      </c>
      <c r="Q392" s="229">
        <v>0</v>
      </c>
      <c r="R392" s="229">
        <f>Q392*H392</f>
        <v>0</v>
      </c>
      <c r="S392" s="229">
        <v>0</v>
      </c>
      <c r="T392" s="230">
        <f>S392*H392</f>
        <v>0</v>
      </c>
      <c r="U392" s="38"/>
      <c r="V392" s="38"/>
      <c r="W392" s="38"/>
      <c r="X392" s="38"/>
      <c r="Y392" s="38"/>
      <c r="Z392" s="38"/>
      <c r="AA392" s="38"/>
      <c r="AB392" s="38"/>
      <c r="AC392" s="38"/>
      <c r="AD392" s="38"/>
      <c r="AE392" s="38"/>
      <c r="AR392" s="231" t="s">
        <v>151</v>
      </c>
      <c r="AT392" s="231" t="s">
        <v>132</v>
      </c>
      <c r="AU392" s="231" t="s">
        <v>92</v>
      </c>
      <c r="AY392" s="17" t="s">
        <v>129</v>
      </c>
      <c r="BE392" s="232">
        <f>IF(N392="základní",J392,0)</f>
        <v>0</v>
      </c>
      <c r="BF392" s="232">
        <f>IF(N392="snížená",J392,0)</f>
        <v>0</v>
      </c>
      <c r="BG392" s="232">
        <f>IF(N392="zákl. přenesená",J392,0)</f>
        <v>0</v>
      </c>
      <c r="BH392" s="232">
        <f>IF(N392="sníž. přenesená",J392,0)</f>
        <v>0</v>
      </c>
      <c r="BI392" s="232">
        <f>IF(N392="nulová",J392,0)</f>
        <v>0</v>
      </c>
      <c r="BJ392" s="17" t="s">
        <v>8</v>
      </c>
      <c r="BK392" s="232">
        <f>ROUND(I392*H392,0)</f>
        <v>0</v>
      </c>
      <c r="BL392" s="17" t="s">
        <v>151</v>
      </c>
      <c r="BM392" s="231" t="s">
        <v>592</v>
      </c>
    </row>
    <row r="393" spans="1:51" s="13" customFormat="1" ht="12">
      <c r="A393" s="13"/>
      <c r="B393" s="238"/>
      <c r="C393" s="239"/>
      <c r="D393" s="240" t="s">
        <v>187</v>
      </c>
      <c r="E393" s="241" t="s">
        <v>1</v>
      </c>
      <c r="F393" s="242" t="s">
        <v>588</v>
      </c>
      <c r="G393" s="239"/>
      <c r="H393" s="243">
        <v>88.071</v>
      </c>
      <c r="I393" s="244"/>
      <c r="J393" s="239"/>
      <c r="K393" s="239"/>
      <c r="L393" s="245"/>
      <c r="M393" s="246"/>
      <c r="N393" s="247"/>
      <c r="O393" s="247"/>
      <c r="P393" s="247"/>
      <c r="Q393" s="247"/>
      <c r="R393" s="247"/>
      <c r="S393" s="247"/>
      <c r="T393" s="248"/>
      <c r="U393" s="13"/>
      <c r="V393" s="13"/>
      <c r="W393" s="13"/>
      <c r="X393" s="13"/>
      <c r="Y393" s="13"/>
      <c r="Z393" s="13"/>
      <c r="AA393" s="13"/>
      <c r="AB393" s="13"/>
      <c r="AC393" s="13"/>
      <c r="AD393" s="13"/>
      <c r="AE393" s="13"/>
      <c r="AT393" s="249" t="s">
        <v>187</v>
      </c>
      <c r="AU393" s="249" t="s">
        <v>92</v>
      </c>
      <c r="AV393" s="13" t="s">
        <v>92</v>
      </c>
      <c r="AW393" s="13" t="s">
        <v>36</v>
      </c>
      <c r="AX393" s="13" t="s">
        <v>83</v>
      </c>
      <c r="AY393" s="249" t="s">
        <v>129</v>
      </c>
    </row>
    <row r="394" spans="1:51" s="13" customFormat="1" ht="12">
      <c r="A394" s="13"/>
      <c r="B394" s="238"/>
      <c r="C394" s="239"/>
      <c r="D394" s="240" t="s">
        <v>187</v>
      </c>
      <c r="E394" s="241" t="s">
        <v>1</v>
      </c>
      <c r="F394" s="242" t="s">
        <v>573</v>
      </c>
      <c r="G394" s="239"/>
      <c r="H394" s="243">
        <v>4.452</v>
      </c>
      <c r="I394" s="244"/>
      <c r="J394" s="239"/>
      <c r="K394" s="239"/>
      <c r="L394" s="245"/>
      <c r="M394" s="246"/>
      <c r="N394" s="247"/>
      <c r="O394" s="247"/>
      <c r="P394" s="247"/>
      <c r="Q394" s="247"/>
      <c r="R394" s="247"/>
      <c r="S394" s="247"/>
      <c r="T394" s="248"/>
      <c r="U394" s="13"/>
      <c r="V394" s="13"/>
      <c r="W394" s="13"/>
      <c r="X394" s="13"/>
      <c r="Y394" s="13"/>
      <c r="Z394" s="13"/>
      <c r="AA394" s="13"/>
      <c r="AB394" s="13"/>
      <c r="AC394" s="13"/>
      <c r="AD394" s="13"/>
      <c r="AE394" s="13"/>
      <c r="AT394" s="249" t="s">
        <v>187</v>
      </c>
      <c r="AU394" s="249" t="s">
        <v>92</v>
      </c>
      <c r="AV394" s="13" t="s">
        <v>92</v>
      </c>
      <c r="AW394" s="13" t="s">
        <v>36</v>
      </c>
      <c r="AX394" s="13" t="s">
        <v>83</v>
      </c>
      <c r="AY394" s="249" t="s">
        <v>129</v>
      </c>
    </row>
    <row r="395" spans="1:51" s="14" customFormat="1" ht="12">
      <c r="A395" s="14"/>
      <c r="B395" s="250"/>
      <c r="C395" s="251"/>
      <c r="D395" s="240" t="s">
        <v>187</v>
      </c>
      <c r="E395" s="252" t="s">
        <v>1</v>
      </c>
      <c r="F395" s="253" t="s">
        <v>191</v>
      </c>
      <c r="G395" s="251"/>
      <c r="H395" s="254">
        <v>92.523</v>
      </c>
      <c r="I395" s="255"/>
      <c r="J395" s="251"/>
      <c r="K395" s="251"/>
      <c r="L395" s="256"/>
      <c r="M395" s="257"/>
      <c r="N395" s="258"/>
      <c r="O395" s="258"/>
      <c r="P395" s="258"/>
      <c r="Q395" s="258"/>
      <c r="R395" s="258"/>
      <c r="S395" s="258"/>
      <c r="T395" s="259"/>
      <c r="U395" s="14"/>
      <c r="V395" s="14"/>
      <c r="W395" s="14"/>
      <c r="X395" s="14"/>
      <c r="Y395" s="14"/>
      <c r="Z395" s="14"/>
      <c r="AA395" s="14"/>
      <c r="AB395" s="14"/>
      <c r="AC395" s="14"/>
      <c r="AD395" s="14"/>
      <c r="AE395" s="14"/>
      <c r="AT395" s="260" t="s">
        <v>187</v>
      </c>
      <c r="AU395" s="260" t="s">
        <v>92</v>
      </c>
      <c r="AV395" s="14" t="s">
        <v>151</v>
      </c>
      <c r="AW395" s="14" t="s">
        <v>36</v>
      </c>
      <c r="AX395" s="14" t="s">
        <v>8</v>
      </c>
      <c r="AY395" s="260" t="s">
        <v>129</v>
      </c>
    </row>
    <row r="396" spans="1:51" s="13" customFormat="1" ht="12">
      <c r="A396" s="13"/>
      <c r="B396" s="238"/>
      <c r="C396" s="239"/>
      <c r="D396" s="240" t="s">
        <v>187</v>
      </c>
      <c r="E396" s="239"/>
      <c r="F396" s="242" t="s">
        <v>593</v>
      </c>
      <c r="G396" s="239"/>
      <c r="H396" s="243">
        <v>3608.397</v>
      </c>
      <c r="I396" s="244"/>
      <c r="J396" s="239"/>
      <c r="K396" s="239"/>
      <c r="L396" s="245"/>
      <c r="M396" s="246"/>
      <c r="N396" s="247"/>
      <c r="O396" s="247"/>
      <c r="P396" s="247"/>
      <c r="Q396" s="247"/>
      <c r="R396" s="247"/>
      <c r="S396" s="247"/>
      <c r="T396" s="248"/>
      <c r="U396" s="13"/>
      <c r="V396" s="13"/>
      <c r="W396" s="13"/>
      <c r="X396" s="13"/>
      <c r="Y396" s="13"/>
      <c r="Z396" s="13"/>
      <c r="AA396" s="13"/>
      <c r="AB396" s="13"/>
      <c r="AC396" s="13"/>
      <c r="AD396" s="13"/>
      <c r="AE396" s="13"/>
      <c r="AT396" s="249" t="s">
        <v>187</v>
      </c>
      <c r="AU396" s="249" t="s">
        <v>92</v>
      </c>
      <c r="AV396" s="13" t="s">
        <v>92</v>
      </c>
      <c r="AW396" s="13" t="s">
        <v>4</v>
      </c>
      <c r="AX396" s="13" t="s">
        <v>8</v>
      </c>
      <c r="AY396" s="249" t="s">
        <v>129</v>
      </c>
    </row>
    <row r="397" spans="1:65" s="2" customFormat="1" ht="44.25" customHeight="1">
      <c r="A397" s="38"/>
      <c r="B397" s="39"/>
      <c r="C397" s="219" t="s">
        <v>594</v>
      </c>
      <c r="D397" s="219" t="s">
        <v>132</v>
      </c>
      <c r="E397" s="220" t="s">
        <v>595</v>
      </c>
      <c r="F397" s="221" t="s">
        <v>596</v>
      </c>
      <c r="G397" s="222" t="s">
        <v>265</v>
      </c>
      <c r="H397" s="223">
        <v>2.542</v>
      </c>
      <c r="I397" s="224"/>
      <c r="J397" s="225">
        <f>ROUND(I397*H397,0)</f>
        <v>0</v>
      </c>
      <c r="K397" s="226"/>
      <c r="L397" s="44"/>
      <c r="M397" s="227" t="s">
        <v>1</v>
      </c>
      <c r="N397" s="228" t="s">
        <v>48</v>
      </c>
      <c r="O397" s="91"/>
      <c r="P397" s="229">
        <f>O397*H397</f>
        <v>0</v>
      </c>
      <c r="Q397" s="229">
        <v>0</v>
      </c>
      <c r="R397" s="229">
        <f>Q397*H397</f>
        <v>0</v>
      </c>
      <c r="S397" s="229">
        <v>0</v>
      </c>
      <c r="T397" s="230">
        <f>S397*H397</f>
        <v>0</v>
      </c>
      <c r="U397" s="38"/>
      <c r="V397" s="38"/>
      <c r="W397" s="38"/>
      <c r="X397" s="38"/>
      <c r="Y397" s="38"/>
      <c r="Z397" s="38"/>
      <c r="AA397" s="38"/>
      <c r="AB397" s="38"/>
      <c r="AC397" s="38"/>
      <c r="AD397" s="38"/>
      <c r="AE397" s="38"/>
      <c r="AR397" s="231" t="s">
        <v>151</v>
      </c>
      <c r="AT397" s="231" t="s">
        <v>132</v>
      </c>
      <c r="AU397" s="231" t="s">
        <v>92</v>
      </c>
      <c r="AY397" s="17" t="s">
        <v>129</v>
      </c>
      <c r="BE397" s="232">
        <f>IF(N397="základní",J397,0)</f>
        <v>0</v>
      </c>
      <c r="BF397" s="232">
        <f>IF(N397="snížená",J397,0)</f>
        <v>0</v>
      </c>
      <c r="BG397" s="232">
        <f>IF(N397="zákl. přenesená",J397,0)</f>
        <v>0</v>
      </c>
      <c r="BH397" s="232">
        <f>IF(N397="sníž. přenesená",J397,0)</f>
        <v>0</v>
      </c>
      <c r="BI397" s="232">
        <f>IF(N397="nulová",J397,0)</f>
        <v>0</v>
      </c>
      <c r="BJ397" s="17" t="s">
        <v>8</v>
      </c>
      <c r="BK397" s="232">
        <f>ROUND(I397*H397,0)</f>
        <v>0</v>
      </c>
      <c r="BL397" s="17" t="s">
        <v>151</v>
      </c>
      <c r="BM397" s="231" t="s">
        <v>597</v>
      </c>
    </row>
    <row r="398" spans="1:51" s="13" customFormat="1" ht="12">
      <c r="A398" s="13"/>
      <c r="B398" s="238"/>
      <c r="C398" s="239"/>
      <c r="D398" s="240" t="s">
        <v>187</v>
      </c>
      <c r="E398" s="241" t="s">
        <v>1</v>
      </c>
      <c r="F398" s="242" t="s">
        <v>598</v>
      </c>
      <c r="G398" s="239"/>
      <c r="H398" s="243">
        <v>2.542</v>
      </c>
      <c r="I398" s="244"/>
      <c r="J398" s="239"/>
      <c r="K398" s="239"/>
      <c r="L398" s="245"/>
      <c r="M398" s="246"/>
      <c r="N398" s="247"/>
      <c r="O398" s="247"/>
      <c r="P398" s="247"/>
      <c r="Q398" s="247"/>
      <c r="R398" s="247"/>
      <c r="S398" s="247"/>
      <c r="T398" s="248"/>
      <c r="U398" s="13"/>
      <c r="V398" s="13"/>
      <c r="W398" s="13"/>
      <c r="X398" s="13"/>
      <c r="Y398" s="13"/>
      <c r="Z398" s="13"/>
      <c r="AA398" s="13"/>
      <c r="AB398" s="13"/>
      <c r="AC398" s="13"/>
      <c r="AD398" s="13"/>
      <c r="AE398" s="13"/>
      <c r="AT398" s="249" t="s">
        <v>187</v>
      </c>
      <c r="AU398" s="249" t="s">
        <v>92</v>
      </c>
      <c r="AV398" s="13" t="s">
        <v>92</v>
      </c>
      <c r="AW398" s="13" t="s">
        <v>36</v>
      </c>
      <c r="AX398" s="13" t="s">
        <v>8</v>
      </c>
      <c r="AY398" s="249" t="s">
        <v>129</v>
      </c>
    </row>
    <row r="399" spans="1:65" s="2" customFormat="1" ht="44.25" customHeight="1">
      <c r="A399" s="38"/>
      <c r="B399" s="39"/>
      <c r="C399" s="219" t="s">
        <v>599</v>
      </c>
      <c r="D399" s="219" t="s">
        <v>132</v>
      </c>
      <c r="E399" s="220" t="s">
        <v>600</v>
      </c>
      <c r="F399" s="221" t="s">
        <v>601</v>
      </c>
      <c r="G399" s="222" t="s">
        <v>265</v>
      </c>
      <c r="H399" s="223">
        <v>4.798</v>
      </c>
      <c r="I399" s="224"/>
      <c r="J399" s="225">
        <f>ROUND(I399*H399,0)</f>
        <v>0</v>
      </c>
      <c r="K399" s="226"/>
      <c r="L399" s="44"/>
      <c r="M399" s="227" t="s">
        <v>1</v>
      </c>
      <c r="N399" s="228" t="s">
        <v>48</v>
      </c>
      <c r="O399" s="91"/>
      <c r="P399" s="229">
        <f>O399*H399</f>
        <v>0</v>
      </c>
      <c r="Q399" s="229">
        <v>0</v>
      </c>
      <c r="R399" s="229">
        <f>Q399*H399</f>
        <v>0</v>
      </c>
      <c r="S399" s="229">
        <v>0</v>
      </c>
      <c r="T399" s="230">
        <f>S399*H399</f>
        <v>0</v>
      </c>
      <c r="U399" s="38"/>
      <c r="V399" s="38"/>
      <c r="W399" s="38"/>
      <c r="X399" s="38"/>
      <c r="Y399" s="38"/>
      <c r="Z399" s="38"/>
      <c r="AA399" s="38"/>
      <c r="AB399" s="38"/>
      <c r="AC399" s="38"/>
      <c r="AD399" s="38"/>
      <c r="AE399" s="38"/>
      <c r="AR399" s="231" t="s">
        <v>151</v>
      </c>
      <c r="AT399" s="231" t="s">
        <v>132</v>
      </c>
      <c r="AU399" s="231" t="s">
        <v>92</v>
      </c>
      <c r="AY399" s="17" t="s">
        <v>129</v>
      </c>
      <c r="BE399" s="232">
        <f>IF(N399="základní",J399,0)</f>
        <v>0</v>
      </c>
      <c r="BF399" s="232">
        <f>IF(N399="snížená",J399,0)</f>
        <v>0</v>
      </c>
      <c r="BG399" s="232">
        <f>IF(N399="zákl. přenesená",J399,0)</f>
        <v>0</v>
      </c>
      <c r="BH399" s="232">
        <f>IF(N399="sníž. přenesená",J399,0)</f>
        <v>0</v>
      </c>
      <c r="BI399" s="232">
        <f>IF(N399="nulová",J399,0)</f>
        <v>0</v>
      </c>
      <c r="BJ399" s="17" t="s">
        <v>8</v>
      </c>
      <c r="BK399" s="232">
        <f>ROUND(I399*H399,0)</f>
        <v>0</v>
      </c>
      <c r="BL399" s="17" t="s">
        <v>151</v>
      </c>
      <c r="BM399" s="231" t="s">
        <v>602</v>
      </c>
    </row>
    <row r="400" spans="1:51" s="13" customFormat="1" ht="12">
      <c r="A400" s="13"/>
      <c r="B400" s="238"/>
      <c r="C400" s="239"/>
      <c r="D400" s="240" t="s">
        <v>187</v>
      </c>
      <c r="E400" s="241" t="s">
        <v>1</v>
      </c>
      <c r="F400" s="242" t="s">
        <v>603</v>
      </c>
      <c r="G400" s="239"/>
      <c r="H400" s="243">
        <v>4.798</v>
      </c>
      <c r="I400" s="244"/>
      <c r="J400" s="239"/>
      <c r="K400" s="239"/>
      <c r="L400" s="245"/>
      <c r="M400" s="246"/>
      <c r="N400" s="247"/>
      <c r="O400" s="247"/>
      <c r="P400" s="247"/>
      <c r="Q400" s="247"/>
      <c r="R400" s="247"/>
      <c r="S400" s="247"/>
      <c r="T400" s="248"/>
      <c r="U400" s="13"/>
      <c r="V400" s="13"/>
      <c r="W400" s="13"/>
      <c r="X400" s="13"/>
      <c r="Y400" s="13"/>
      <c r="Z400" s="13"/>
      <c r="AA400" s="13"/>
      <c r="AB400" s="13"/>
      <c r="AC400" s="13"/>
      <c r="AD400" s="13"/>
      <c r="AE400" s="13"/>
      <c r="AT400" s="249" t="s">
        <v>187</v>
      </c>
      <c r="AU400" s="249" t="s">
        <v>92</v>
      </c>
      <c r="AV400" s="13" t="s">
        <v>92</v>
      </c>
      <c r="AW400" s="13" t="s">
        <v>36</v>
      </c>
      <c r="AX400" s="13" t="s">
        <v>8</v>
      </c>
      <c r="AY400" s="249" t="s">
        <v>129</v>
      </c>
    </row>
    <row r="401" spans="1:65" s="2" customFormat="1" ht="44.25" customHeight="1">
      <c r="A401" s="38"/>
      <c r="B401" s="39"/>
      <c r="C401" s="219" t="s">
        <v>604</v>
      </c>
      <c r="D401" s="219" t="s">
        <v>132</v>
      </c>
      <c r="E401" s="220" t="s">
        <v>605</v>
      </c>
      <c r="F401" s="221" t="s">
        <v>606</v>
      </c>
      <c r="G401" s="222" t="s">
        <v>265</v>
      </c>
      <c r="H401" s="223">
        <v>36.937</v>
      </c>
      <c r="I401" s="224"/>
      <c r="J401" s="225">
        <f>ROUND(I401*H401,0)</f>
        <v>0</v>
      </c>
      <c r="K401" s="226"/>
      <c r="L401" s="44"/>
      <c r="M401" s="227" t="s">
        <v>1</v>
      </c>
      <c r="N401" s="228" t="s">
        <v>48</v>
      </c>
      <c r="O401" s="91"/>
      <c r="P401" s="229">
        <f>O401*H401</f>
        <v>0</v>
      </c>
      <c r="Q401" s="229">
        <v>0</v>
      </c>
      <c r="R401" s="229">
        <f>Q401*H401</f>
        <v>0</v>
      </c>
      <c r="S401" s="229">
        <v>0</v>
      </c>
      <c r="T401" s="230">
        <f>S401*H401</f>
        <v>0</v>
      </c>
      <c r="U401" s="38"/>
      <c r="V401" s="38"/>
      <c r="W401" s="38"/>
      <c r="X401" s="38"/>
      <c r="Y401" s="38"/>
      <c r="Z401" s="38"/>
      <c r="AA401" s="38"/>
      <c r="AB401" s="38"/>
      <c r="AC401" s="38"/>
      <c r="AD401" s="38"/>
      <c r="AE401" s="38"/>
      <c r="AR401" s="231" t="s">
        <v>151</v>
      </c>
      <c r="AT401" s="231" t="s">
        <v>132</v>
      </c>
      <c r="AU401" s="231" t="s">
        <v>92</v>
      </c>
      <c r="AY401" s="17" t="s">
        <v>129</v>
      </c>
      <c r="BE401" s="232">
        <f>IF(N401="základní",J401,0)</f>
        <v>0</v>
      </c>
      <c r="BF401" s="232">
        <f>IF(N401="snížená",J401,0)</f>
        <v>0</v>
      </c>
      <c r="BG401" s="232">
        <f>IF(N401="zákl. přenesená",J401,0)</f>
        <v>0</v>
      </c>
      <c r="BH401" s="232">
        <f>IF(N401="sníž. přenesená",J401,0)</f>
        <v>0</v>
      </c>
      <c r="BI401" s="232">
        <f>IF(N401="nulová",J401,0)</f>
        <v>0</v>
      </c>
      <c r="BJ401" s="17" t="s">
        <v>8</v>
      </c>
      <c r="BK401" s="232">
        <f>ROUND(I401*H401,0)</f>
        <v>0</v>
      </c>
      <c r="BL401" s="17" t="s">
        <v>151</v>
      </c>
      <c r="BM401" s="231" t="s">
        <v>607</v>
      </c>
    </row>
    <row r="402" spans="1:51" s="13" customFormat="1" ht="12">
      <c r="A402" s="13"/>
      <c r="B402" s="238"/>
      <c r="C402" s="239"/>
      <c r="D402" s="240" t="s">
        <v>187</v>
      </c>
      <c r="E402" s="241" t="s">
        <v>1</v>
      </c>
      <c r="F402" s="242" t="s">
        <v>608</v>
      </c>
      <c r="G402" s="239"/>
      <c r="H402" s="243">
        <v>36.937</v>
      </c>
      <c r="I402" s="244"/>
      <c r="J402" s="239"/>
      <c r="K402" s="239"/>
      <c r="L402" s="245"/>
      <c r="M402" s="246"/>
      <c r="N402" s="247"/>
      <c r="O402" s="247"/>
      <c r="P402" s="247"/>
      <c r="Q402" s="247"/>
      <c r="R402" s="247"/>
      <c r="S402" s="247"/>
      <c r="T402" s="248"/>
      <c r="U402" s="13"/>
      <c r="V402" s="13"/>
      <c r="W402" s="13"/>
      <c r="X402" s="13"/>
      <c r="Y402" s="13"/>
      <c r="Z402" s="13"/>
      <c r="AA402" s="13"/>
      <c r="AB402" s="13"/>
      <c r="AC402" s="13"/>
      <c r="AD402" s="13"/>
      <c r="AE402" s="13"/>
      <c r="AT402" s="249" t="s">
        <v>187</v>
      </c>
      <c r="AU402" s="249" t="s">
        <v>92</v>
      </c>
      <c r="AV402" s="13" t="s">
        <v>92</v>
      </c>
      <c r="AW402" s="13" t="s">
        <v>36</v>
      </c>
      <c r="AX402" s="13" t="s">
        <v>8</v>
      </c>
      <c r="AY402" s="249" t="s">
        <v>129</v>
      </c>
    </row>
    <row r="403" spans="1:65" s="2" customFormat="1" ht="24.15" customHeight="1">
      <c r="A403" s="38"/>
      <c r="B403" s="39"/>
      <c r="C403" s="219" t="s">
        <v>609</v>
      </c>
      <c r="D403" s="219" t="s">
        <v>132</v>
      </c>
      <c r="E403" s="220" t="s">
        <v>610</v>
      </c>
      <c r="F403" s="221" t="s">
        <v>611</v>
      </c>
      <c r="G403" s="222" t="s">
        <v>265</v>
      </c>
      <c r="H403" s="223">
        <v>1.347</v>
      </c>
      <c r="I403" s="224"/>
      <c r="J403" s="225">
        <f>ROUND(I403*H403,0)</f>
        <v>0</v>
      </c>
      <c r="K403" s="226"/>
      <c r="L403" s="44"/>
      <c r="M403" s="227" t="s">
        <v>1</v>
      </c>
      <c r="N403" s="228" t="s">
        <v>48</v>
      </c>
      <c r="O403" s="91"/>
      <c r="P403" s="229">
        <f>O403*H403</f>
        <v>0</v>
      </c>
      <c r="Q403" s="229">
        <v>0</v>
      </c>
      <c r="R403" s="229">
        <f>Q403*H403</f>
        <v>0</v>
      </c>
      <c r="S403" s="229">
        <v>0</v>
      </c>
      <c r="T403" s="230">
        <f>S403*H403</f>
        <v>0</v>
      </c>
      <c r="U403" s="38"/>
      <c r="V403" s="38"/>
      <c r="W403" s="38"/>
      <c r="X403" s="38"/>
      <c r="Y403" s="38"/>
      <c r="Z403" s="38"/>
      <c r="AA403" s="38"/>
      <c r="AB403" s="38"/>
      <c r="AC403" s="38"/>
      <c r="AD403" s="38"/>
      <c r="AE403" s="38"/>
      <c r="AR403" s="231" t="s">
        <v>151</v>
      </c>
      <c r="AT403" s="231" t="s">
        <v>132</v>
      </c>
      <c r="AU403" s="231" t="s">
        <v>92</v>
      </c>
      <c r="AY403" s="17" t="s">
        <v>129</v>
      </c>
      <c r="BE403" s="232">
        <f>IF(N403="základní",J403,0)</f>
        <v>0</v>
      </c>
      <c r="BF403" s="232">
        <f>IF(N403="snížená",J403,0)</f>
        <v>0</v>
      </c>
      <c r="BG403" s="232">
        <f>IF(N403="zákl. přenesená",J403,0)</f>
        <v>0</v>
      </c>
      <c r="BH403" s="232">
        <f>IF(N403="sníž. přenesená",J403,0)</f>
        <v>0</v>
      </c>
      <c r="BI403" s="232">
        <f>IF(N403="nulová",J403,0)</f>
        <v>0</v>
      </c>
      <c r="BJ403" s="17" t="s">
        <v>8</v>
      </c>
      <c r="BK403" s="232">
        <f>ROUND(I403*H403,0)</f>
        <v>0</v>
      </c>
      <c r="BL403" s="17" t="s">
        <v>151</v>
      </c>
      <c r="BM403" s="231" t="s">
        <v>612</v>
      </c>
    </row>
    <row r="404" spans="1:51" s="13" customFormat="1" ht="12">
      <c r="A404" s="13"/>
      <c r="B404" s="238"/>
      <c r="C404" s="239"/>
      <c r="D404" s="240" t="s">
        <v>187</v>
      </c>
      <c r="E404" s="241" t="s">
        <v>1</v>
      </c>
      <c r="F404" s="242" t="s">
        <v>613</v>
      </c>
      <c r="G404" s="239"/>
      <c r="H404" s="243">
        <v>1.347</v>
      </c>
      <c r="I404" s="244"/>
      <c r="J404" s="239"/>
      <c r="K404" s="239"/>
      <c r="L404" s="245"/>
      <c r="M404" s="246"/>
      <c r="N404" s="247"/>
      <c r="O404" s="247"/>
      <c r="P404" s="247"/>
      <c r="Q404" s="247"/>
      <c r="R404" s="247"/>
      <c r="S404" s="247"/>
      <c r="T404" s="248"/>
      <c r="U404" s="13"/>
      <c r="V404" s="13"/>
      <c r="W404" s="13"/>
      <c r="X404" s="13"/>
      <c r="Y404" s="13"/>
      <c r="Z404" s="13"/>
      <c r="AA404" s="13"/>
      <c r="AB404" s="13"/>
      <c r="AC404" s="13"/>
      <c r="AD404" s="13"/>
      <c r="AE404" s="13"/>
      <c r="AT404" s="249" t="s">
        <v>187</v>
      </c>
      <c r="AU404" s="249" t="s">
        <v>92</v>
      </c>
      <c r="AV404" s="13" t="s">
        <v>92</v>
      </c>
      <c r="AW404" s="13" t="s">
        <v>36</v>
      </c>
      <c r="AX404" s="13" t="s">
        <v>8</v>
      </c>
      <c r="AY404" s="249" t="s">
        <v>129</v>
      </c>
    </row>
    <row r="405" spans="1:65" s="2" customFormat="1" ht="24.15" customHeight="1">
      <c r="A405" s="38"/>
      <c r="B405" s="39"/>
      <c r="C405" s="219" t="s">
        <v>614</v>
      </c>
      <c r="D405" s="219" t="s">
        <v>132</v>
      </c>
      <c r="E405" s="220" t="s">
        <v>615</v>
      </c>
      <c r="F405" s="221" t="s">
        <v>616</v>
      </c>
      <c r="G405" s="222" t="s">
        <v>265</v>
      </c>
      <c r="H405" s="223">
        <v>13.774</v>
      </c>
      <c r="I405" s="224"/>
      <c r="J405" s="225">
        <f>ROUND(I405*H405,0)</f>
        <v>0</v>
      </c>
      <c r="K405" s="226"/>
      <c r="L405" s="44"/>
      <c r="M405" s="227" t="s">
        <v>1</v>
      </c>
      <c r="N405" s="228" t="s">
        <v>48</v>
      </c>
      <c r="O405" s="91"/>
      <c r="P405" s="229">
        <f>O405*H405</f>
        <v>0</v>
      </c>
      <c r="Q405" s="229">
        <v>0</v>
      </c>
      <c r="R405" s="229">
        <f>Q405*H405</f>
        <v>0</v>
      </c>
      <c r="S405" s="229">
        <v>0</v>
      </c>
      <c r="T405" s="230">
        <f>S405*H405</f>
        <v>0</v>
      </c>
      <c r="U405" s="38"/>
      <c r="V405" s="38"/>
      <c r="W405" s="38"/>
      <c r="X405" s="38"/>
      <c r="Y405" s="38"/>
      <c r="Z405" s="38"/>
      <c r="AA405" s="38"/>
      <c r="AB405" s="38"/>
      <c r="AC405" s="38"/>
      <c r="AD405" s="38"/>
      <c r="AE405" s="38"/>
      <c r="AR405" s="231" t="s">
        <v>151</v>
      </c>
      <c r="AT405" s="231" t="s">
        <v>132</v>
      </c>
      <c r="AU405" s="231" t="s">
        <v>92</v>
      </c>
      <c r="AY405" s="17" t="s">
        <v>129</v>
      </c>
      <c r="BE405" s="232">
        <f>IF(N405="základní",J405,0)</f>
        <v>0</v>
      </c>
      <c r="BF405" s="232">
        <f>IF(N405="snížená",J405,0)</f>
        <v>0</v>
      </c>
      <c r="BG405" s="232">
        <f>IF(N405="zákl. přenesená",J405,0)</f>
        <v>0</v>
      </c>
      <c r="BH405" s="232">
        <f>IF(N405="sníž. přenesená",J405,0)</f>
        <v>0</v>
      </c>
      <c r="BI405" s="232">
        <f>IF(N405="nulová",J405,0)</f>
        <v>0</v>
      </c>
      <c r="BJ405" s="17" t="s">
        <v>8</v>
      </c>
      <c r="BK405" s="232">
        <f>ROUND(I405*H405,0)</f>
        <v>0</v>
      </c>
      <c r="BL405" s="17" t="s">
        <v>151</v>
      </c>
      <c r="BM405" s="231" t="s">
        <v>617</v>
      </c>
    </row>
    <row r="406" spans="1:51" s="13" customFormat="1" ht="12">
      <c r="A406" s="13"/>
      <c r="B406" s="238"/>
      <c r="C406" s="239"/>
      <c r="D406" s="240" t="s">
        <v>187</v>
      </c>
      <c r="E406" s="241" t="s">
        <v>1</v>
      </c>
      <c r="F406" s="242" t="s">
        <v>618</v>
      </c>
      <c r="G406" s="239"/>
      <c r="H406" s="243">
        <v>13.774</v>
      </c>
      <c r="I406" s="244"/>
      <c r="J406" s="239"/>
      <c r="K406" s="239"/>
      <c r="L406" s="245"/>
      <c r="M406" s="246"/>
      <c r="N406" s="247"/>
      <c r="O406" s="247"/>
      <c r="P406" s="247"/>
      <c r="Q406" s="247"/>
      <c r="R406" s="247"/>
      <c r="S406" s="247"/>
      <c r="T406" s="248"/>
      <c r="U406" s="13"/>
      <c r="V406" s="13"/>
      <c r="W406" s="13"/>
      <c r="X406" s="13"/>
      <c r="Y406" s="13"/>
      <c r="Z406" s="13"/>
      <c r="AA406" s="13"/>
      <c r="AB406" s="13"/>
      <c r="AC406" s="13"/>
      <c r="AD406" s="13"/>
      <c r="AE406" s="13"/>
      <c r="AT406" s="249" t="s">
        <v>187</v>
      </c>
      <c r="AU406" s="249" t="s">
        <v>92</v>
      </c>
      <c r="AV406" s="13" t="s">
        <v>92</v>
      </c>
      <c r="AW406" s="13" t="s">
        <v>36</v>
      </c>
      <c r="AX406" s="13" t="s">
        <v>8</v>
      </c>
      <c r="AY406" s="249" t="s">
        <v>129</v>
      </c>
    </row>
    <row r="407" spans="1:65" s="2" customFormat="1" ht="24.15" customHeight="1">
      <c r="A407" s="38"/>
      <c r="B407" s="39"/>
      <c r="C407" s="219" t="s">
        <v>619</v>
      </c>
      <c r="D407" s="219" t="s">
        <v>132</v>
      </c>
      <c r="E407" s="220" t="s">
        <v>620</v>
      </c>
      <c r="F407" s="221" t="s">
        <v>621</v>
      </c>
      <c r="G407" s="222" t="s">
        <v>265</v>
      </c>
      <c r="H407" s="223">
        <v>13.459</v>
      </c>
      <c r="I407" s="224"/>
      <c r="J407" s="225">
        <f>ROUND(I407*H407,0)</f>
        <v>0</v>
      </c>
      <c r="K407" s="226"/>
      <c r="L407" s="44"/>
      <c r="M407" s="227" t="s">
        <v>1</v>
      </c>
      <c r="N407" s="228" t="s">
        <v>48</v>
      </c>
      <c r="O407" s="91"/>
      <c r="P407" s="229">
        <f>O407*H407</f>
        <v>0</v>
      </c>
      <c r="Q407" s="229">
        <v>0</v>
      </c>
      <c r="R407" s="229">
        <f>Q407*H407</f>
        <v>0</v>
      </c>
      <c r="S407" s="229">
        <v>0</v>
      </c>
      <c r="T407" s="230">
        <f>S407*H407</f>
        <v>0</v>
      </c>
      <c r="U407" s="38"/>
      <c r="V407" s="38"/>
      <c r="W407" s="38"/>
      <c r="X407" s="38"/>
      <c r="Y407" s="38"/>
      <c r="Z407" s="38"/>
      <c r="AA407" s="38"/>
      <c r="AB407" s="38"/>
      <c r="AC407" s="38"/>
      <c r="AD407" s="38"/>
      <c r="AE407" s="38"/>
      <c r="AR407" s="231" t="s">
        <v>151</v>
      </c>
      <c r="AT407" s="231" t="s">
        <v>132</v>
      </c>
      <c r="AU407" s="231" t="s">
        <v>92</v>
      </c>
      <c r="AY407" s="17" t="s">
        <v>129</v>
      </c>
      <c r="BE407" s="232">
        <f>IF(N407="základní",J407,0)</f>
        <v>0</v>
      </c>
      <c r="BF407" s="232">
        <f>IF(N407="snížená",J407,0)</f>
        <v>0</v>
      </c>
      <c r="BG407" s="232">
        <f>IF(N407="zákl. přenesená",J407,0)</f>
        <v>0</v>
      </c>
      <c r="BH407" s="232">
        <f>IF(N407="sníž. přenesená",J407,0)</f>
        <v>0</v>
      </c>
      <c r="BI407" s="232">
        <f>IF(N407="nulová",J407,0)</f>
        <v>0</v>
      </c>
      <c r="BJ407" s="17" t="s">
        <v>8</v>
      </c>
      <c r="BK407" s="232">
        <f>ROUND(I407*H407,0)</f>
        <v>0</v>
      </c>
      <c r="BL407" s="17" t="s">
        <v>151</v>
      </c>
      <c r="BM407" s="231" t="s">
        <v>622</v>
      </c>
    </row>
    <row r="408" spans="1:65" s="2" customFormat="1" ht="24.15" customHeight="1">
      <c r="A408" s="38"/>
      <c r="B408" s="39"/>
      <c r="C408" s="219" t="s">
        <v>623</v>
      </c>
      <c r="D408" s="219" t="s">
        <v>132</v>
      </c>
      <c r="E408" s="220" t="s">
        <v>624</v>
      </c>
      <c r="F408" s="221" t="s">
        <v>625</v>
      </c>
      <c r="G408" s="222" t="s">
        <v>265</v>
      </c>
      <c r="H408" s="223">
        <v>1.967</v>
      </c>
      <c r="I408" s="224"/>
      <c r="J408" s="225">
        <f>ROUND(I408*H408,0)</f>
        <v>0</v>
      </c>
      <c r="K408" s="226"/>
      <c r="L408" s="44"/>
      <c r="M408" s="227" t="s">
        <v>1</v>
      </c>
      <c r="N408" s="228" t="s">
        <v>48</v>
      </c>
      <c r="O408" s="91"/>
      <c r="P408" s="229">
        <f>O408*H408</f>
        <v>0</v>
      </c>
      <c r="Q408" s="229">
        <v>0</v>
      </c>
      <c r="R408" s="229">
        <f>Q408*H408</f>
        <v>0</v>
      </c>
      <c r="S408" s="229">
        <v>0</v>
      </c>
      <c r="T408" s="230">
        <f>S408*H408</f>
        <v>0</v>
      </c>
      <c r="U408" s="38"/>
      <c r="V408" s="38"/>
      <c r="W408" s="38"/>
      <c r="X408" s="38"/>
      <c r="Y408" s="38"/>
      <c r="Z408" s="38"/>
      <c r="AA408" s="38"/>
      <c r="AB408" s="38"/>
      <c r="AC408" s="38"/>
      <c r="AD408" s="38"/>
      <c r="AE408" s="38"/>
      <c r="AR408" s="231" t="s">
        <v>151</v>
      </c>
      <c r="AT408" s="231" t="s">
        <v>132</v>
      </c>
      <c r="AU408" s="231" t="s">
        <v>92</v>
      </c>
      <c r="AY408" s="17" t="s">
        <v>129</v>
      </c>
      <c r="BE408" s="232">
        <f>IF(N408="základní",J408,0)</f>
        <v>0</v>
      </c>
      <c r="BF408" s="232">
        <f>IF(N408="snížená",J408,0)</f>
        <v>0</v>
      </c>
      <c r="BG408" s="232">
        <f>IF(N408="zákl. přenesená",J408,0)</f>
        <v>0</v>
      </c>
      <c r="BH408" s="232">
        <f>IF(N408="sníž. přenesená",J408,0)</f>
        <v>0</v>
      </c>
      <c r="BI408" s="232">
        <f>IF(N408="nulová",J408,0)</f>
        <v>0</v>
      </c>
      <c r="BJ408" s="17" t="s">
        <v>8</v>
      </c>
      <c r="BK408" s="232">
        <f>ROUND(I408*H408,0)</f>
        <v>0</v>
      </c>
      <c r="BL408" s="17" t="s">
        <v>151</v>
      </c>
      <c r="BM408" s="231" t="s">
        <v>626</v>
      </c>
    </row>
    <row r="409" spans="1:51" s="13" customFormat="1" ht="12">
      <c r="A409" s="13"/>
      <c r="B409" s="238"/>
      <c r="C409" s="239"/>
      <c r="D409" s="240" t="s">
        <v>187</v>
      </c>
      <c r="E409" s="241" t="s">
        <v>1</v>
      </c>
      <c r="F409" s="242" t="s">
        <v>627</v>
      </c>
      <c r="G409" s="239"/>
      <c r="H409" s="243">
        <v>1.967</v>
      </c>
      <c r="I409" s="244"/>
      <c r="J409" s="239"/>
      <c r="K409" s="239"/>
      <c r="L409" s="245"/>
      <c r="M409" s="246"/>
      <c r="N409" s="247"/>
      <c r="O409" s="247"/>
      <c r="P409" s="247"/>
      <c r="Q409" s="247"/>
      <c r="R409" s="247"/>
      <c r="S409" s="247"/>
      <c r="T409" s="248"/>
      <c r="U409" s="13"/>
      <c r="V409" s="13"/>
      <c r="W409" s="13"/>
      <c r="X409" s="13"/>
      <c r="Y409" s="13"/>
      <c r="Z409" s="13"/>
      <c r="AA409" s="13"/>
      <c r="AB409" s="13"/>
      <c r="AC409" s="13"/>
      <c r="AD409" s="13"/>
      <c r="AE409" s="13"/>
      <c r="AT409" s="249" t="s">
        <v>187</v>
      </c>
      <c r="AU409" s="249" t="s">
        <v>92</v>
      </c>
      <c r="AV409" s="13" t="s">
        <v>92</v>
      </c>
      <c r="AW409" s="13" t="s">
        <v>36</v>
      </c>
      <c r="AX409" s="13" t="s">
        <v>8</v>
      </c>
      <c r="AY409" s="249" t="s">
        <v>129</v>
      </c>
    </row>
    <row r="410" spans="1:65" s="2" customFormat="1" ht="24.15" customHeight="1">
      <c r="A410" s="38"/>
      <c r="B410" s="39"/>
      <c r="C410" s="219" t="s">
        <v>628</v>
      </c>
      <c r="D410" s="219" t="s">
        <v>132</v>
      </c>
      <c r="E410" s="220" t="s">
        <v>629</v>
      </c>
      <c r="F410" s="221" t="s">
        <v>630</v>
      </c>
      <c r="G410" s="222" t="s">
        <v>265</v>
      </c>
      <c r="H410" s="223">
        <v>7.189</v>
      </c>
      <c r="I410" s="224"/>
      <c r="J410" s="225">
        <f>ROUND(I410*H410,0)</f>
        <v>0</v>
      </c>
      <c r="K410" s="226"/>
      <c r="L410" s="44"/>
      <c r="M410" s="227" t="s">
        <v>1</v>
      </c>
      <c r="N410" s="228" t="s">
        <v>48</v>
      </c>
      <c r="O410" s="91"/>
      <c r="P410" s="229">
        <f>O410*H410</f>
        <v>0</v>
      </c>
      <c r="Q410" s="229">
        <v>0</v>
      </c>
      <c r="R410" s="229">
        <f>Q410*H410</f>
        <v>0</v>
      </c>
      <c r="S410" s="229">
        <v>0</v>
      </c>
      <c r="T410" s="230">
        <f>S410*H410</f>
        <v>0</v>
      </c>
      <c r="U410" s="38"/>
      <c r="V410" s="38"/>
      <c r="W410" s="38"/>
      <c r="X410" s="38"/>
      <c r="Y410" s="38"/>
      <c r="Z410" s="38"/>
      <c r="AA410" s="38"/>
      <c r="AB410" s="38"/>
      <c r="AC410" s="38"/>
      <c r="AD410" s="38"/>
      <c r="AE410" s="38"/>
      <c r="AR410" s="231" t="s">
        <v>151</v>
      </c>
      <c r="AT410" s="231" t="s">
        <v>132</v>
      </c>
      <c r="AU410" s="231" t="s">
        <v>92</v>
      </c>
      <c r="AY410" s="17" t="s">
        <v>129</v>
      </c>
      <c r="BE410" s="232">
        <f>IF(N410="základní",J410,0)</f>
        <v>0</v>
      </c>
      <c r="BF410" s="232">
        <f>IF(N410="snížená",J410,0)</f>
        <v>0</v>
      </c>
      <c r="BG410" s="232">
        <f>IF(N410="zákl. přenesená",J410,0)</f>
        <v>0</v>
      </c>
      <c r="BH410" s="232">
        <f>IF(N410="sníž. přenesená",J410,0)</f>
        <v>0</v>
      </c>
      <c r="BI410" s="232">
        <f>IF(N410="nulová",J410,0)</f>
        <v>0</v>
      </c>
      <c r="BJ410" s="17" t="s">
        <v>8</v>
      </c>
      <c r="BK410" s="232">
        <f>ROUND(I410*H410,0)</f>
        <v>0</v>
      </c>
      <c r="BL410" s="17" t="s">
        <v>151</v>
      </c>
      <c r="BM410" s="231" t="s">
        <v>631</v>
      </c>
    </row>
    <row r="411" spans="1:51" s="13" customFormat="1" ht="12">
      <c r="A411" s="13"/>
      <c r="B411" s="238"/>
      <c r="C411" s="239"/>
      <c r="D411" s="240" t="s">
        <v>187</v>
      </c>
      <c r="E411" s="241" t="s">
        <v>1</v>
      </c>
      <c r="F411" s="242" t="s">
        <v>632</v>
      </c>
      <c r="G411" s="239"/>
      <c r="H411" s="243">
        <v>1.77</v>
      </c>
      <c r="I411" s="244"/>
      <c r="J411" s="239"/>
      <c r="K411" s="239"/>
      <c r="L411" s="245"/>
      <c r="M411" s="246"/>
      <c r="N411" s="247"/>
      <c r="O411" s="247"/>
      <c r="P411" s="247"/>
      <c r="Q411" s="247"/>
      <c r="R411" s="247"/>
      <c r="S411" s="247"/>
      <c r="T411" s="248"/>
      <c r="U411" s="13"/>
      <c r="V411" s="13"/>
      <c r="W411" s="13"/>
      <c r="X411" s="13"/>
      <c r="Y411" s="13"/>
      <c r="Z411" s="13"/>
      <c r="AA411" s="13"/>
      <c r="AB411" s="13"/>
      <c r="AC411" s="13"/>
      <c r="AD411" s="13"/>
      <c r="AE411" s="13"/>
      <c r="AT411" s="249" t="s">
        <v>187</v>
      </c>
      <c r="AU411" s="249" t="s">
        <v>92</v>
      </c>
      <c r="AV411" s="13" t="s">
        <v>92</v>
      </c>
      <c r="AW411" s="13" t="s">
        <v>36</v>
      </c>
      <c r="AX411" s="13" t="s">
        <v>83</v>
      </c>
      <c r="AY411" s="249" t="s">
        <v>129</v>
      </c>
    </row>
    <row r="412" spans="1:51" s="13" customFormat="1" ht="12">
      <c r="A412" s="13"/>
      <c r="B412" s="238"/>
      <c r="C412" s="239"/>
      <c r="D412" s="240" t="s">
        <v>187</v>
      </c>
      <c r="E412" s="241" t="s">
        <v>1</v>
      </c>
      <c r="F412" s="242" t="s">
        <v>633</v>
      </c>
      <c r="G412" s="239"/>
      <c r="H412" s="243">
        <v>5.315</v>
      </c>
      <c r="I412" s="244"/>
      <c r="J412" s="239"/>
      <c r="K412" s="239"/>
      <c r="L412" s="245"/>
      <c r="M412" s="246"/>
      <c r="N412" s="247"/>
      <c r="O412" s="247"/>
      <c r="P412" s="247"/>
      <c r="Q412" s="247"/>
      <c r="R412" s="247"/>
      <c r="S412" s="247"/>
      <c r="T412" s="248"/>
      <c r="U412" s="13"/>
      <c r="V412" s="13"/>
      <c r="W412" s="13"/>
      <c r="X412" s="13"/>
      <c r="Y412" s="13"/>
      <c r="Z412" s="13"/>
      <c r="AA412" s="13"/>
      <c r="AB412" s="13"/>
      <c r="AC412" s="13"/>
      <c r="AD412" s="13"/>
      <c r="AE412" s="13"/>
      <c r="AT412" s="249" t="s">
        <v>187</v>
      </c>
      <c r="AU412" s="249" t="s">
        <v>92</v>
      </c>
      <c r="AV412" s="13" t="s">
        <v>92</v>
      </c>
      <c r="AW412" s="13" t="s">
        <v>36</v>
      </c>
      <c r="AX412" s="13" t="s">
        <v>83</v>
      </c>
      <c r="AY412" s="249" t="s">
        <v>129</v>
      </c>
    </row>
    <row r="413" spans="1:51" s="13" customFormat="1" ht="12">
      <c r="A413" s="13"/>
      <c r="B413" s="238"/>
      <c r="C413" s="239"/>
      <c r="D413" s="240" t="s">
        <v>187</v>
      </c>
      <c r="E413" s="241" t="s">
        <v>1</v>
      </c>
      <c r="F413" s="242" t="s">
        <v>634</v>
      </c>
      <c r="G413" s="239"/>
      <c r="H413" s="243">
        <v>0.104</v>
      </c>
      <c r="I413" s="244"/>
      <c r="J413" s="239"/>
      <c r="K413" s="239"/>
      <c r="L413" s="245"/>
      <c r="M413" s="246"/>
      <c r="N413" s="247"/>
      <c r="O413" s="247"/>
      <c r="P413" s="247"/>
      <c r="Q413" s="247"/>
      <c r="R413" s="247"/>
      <c r="S413" s="247"/>
      <c r="T413" s="248"/>
      <c r="U413" s="13"/>
      <c r="V413" s="13"/>
      <c r="W413" s="13"/>
      <c r="X413" s="13"/>
      <c r="Y413" s="13"/>
      <c r="Z413" s="13"/>
      <c r="AA413" s="13"/>
      <c r="AB413" s="13"/>
      <c r="AC413" s="13"/>
      <c r="AD413" s="13"/>
      <c r="AE413" s="13"/>
      <c r="AT413" s="249" t="s">
        <v>187</v>
      </c>
      <c r="AU413" s="249" t="s">
        <v>92</v>
      </c>
      <c r="AV413" s="13" t="s">
        <v>92</v>
      </c>
      <c r="AW413" s="13" t="s">
        <v>36</v>
      </c>
      <c r="AX413" s="13" t="s">
        <v>83</v>
      </c>
      <c r="AY413" s="249" t="s">
        <v>129</v>
      </c>
    </row>
    <row r="414" spans="1:51" s="14" customFormat="1" ht="12">
      <c r="A414" s="14"/>
      <c r="B414" s="250"/>
      <c r="C414" s="251"/>
      <c r="D414" s="240" t="s">
        <v>187</v>
      </c>
      <c r="E414" s="252" t="s">
        <v>1</v>
      </c>
      <c r="F414" s="253" t="s">
        <v>191</v>
      </c>
      <c r="G414" s="251"/>
      <c r="H414" s="254">
        <v>7.189000000000001</v>
      </c>
      <c r="I414" s="255"/>
      <c r="J414" s="251"/>
      <c r="K414" s="251"/>
      <c r="L414" s="256"/>
      <c r="M414" s="257"/>
      <c r="N414" s="258"/>
      <c r="O414" s="258"/>
      <c r="P414" s="258"/>
      <c r="Q414" s="258"/>
      <c r="R414" s="258"/>
      <c r="S414" s="258"/>
      <c r="T414" s="259"/>
      <c r="U414" s="14"/>
      <c r="V414" s="14"/>
      <c r="W414" s="14"/>
      <c r="X414" s="14"/>
      <c r="Y414" s="14"/>
      <c r="Z414" s="14"/>
      <c r="AA414" s="14"/>
      <c r="AB414" s="14"/>
      <c r="AC414" s="14"/>
      <c r="AD414" s="14"/>
      <c r="AE414" s="14"/>
      <c r="AT414" s="260" t="s">
        <v>187</v>
      </c>
      <c r="AU414" s="260" t="s">
        <v>92</v>
      </c>
      <c r="AV414" s="14" t="s">
        <v>151</v>
      </c>
      <c r="AW414" s="14" t="s">
        <v>36</v>
      </c>
      <c r="AX414" s="14" t="s">
        <v>8</v>
      </c>
      <c r="AY414" s="260" t="s">
        <v>129</v>
      </c>
    </row>
    <row r="415" spans="1:65" s="2" customFormat="1" ht="24.15" customHeight="1">
      <c r="A415" s="38"/>
      <c r="B415" s="39"/>
      <c r="C415" s="219" t="s">
        <v>635</v>
      </c>
      <c r="D415" s="219" t="s">
        <v>132</v>
      </c>
      <c r="E415" s="220" t="s">
        <v>636</v>
      </c>
      <c r="F415" s="221" t="s">
        <v>637</v>
      </c>
      <c r="G415" s="222" t="s">
        <v>265</v>
      </c>
      <c r="H415" s="223">
        <v>7.527</v>
      </c>
      <c r="I415" s="224"/>
      <c r="J415" s="225">
        <f>ROUND(I415*H415,0)</f>
        <v>0</v>
      </c>
      <c r="K415" s="226"/>
      <c r="L415" s="44"/>
      <c r="M415" s="227" t="s">
        <v>1</v>
      </c>
      <c r="N415" s="228" t="s">
        <v>48</v>
      </c>
      <c r="O415" s="91"/>
      <c r="P415" s="229">
        <f>O415*H415</f>
        <v>0</v>
      </c>
      <c r="Q415" s="229">
        <v>0</v>
      </c>
      <c r="R415" s="229">
        <f>Q415*H415</f>
        <v>0</v>
      </c>
      <c r="S415" s="229">
        <v>0</v>
      </c>
      <c r="T415" s="230">
        <f>S415*H415</f>
        <v>0</v>
      </c>
      <c r="U415" s="38"/>
      <c r="V415" s="38"/>
      <c r="W415" s="38"/>
      <c r="X415" s="38"/>
      <c r="Y415" s="38"/>
      <c r="Z415" s="38"/>
      <c r="AA415" s="38"/>
      <c r="AB415" s="38"/>
      <c r="AC415" s="38"/>
      <c r="AD415" s="38"/>
      <c r="AE415" s="38"/>
      <c r="AR415" s="231" t="s">
        <v>151</v>
      </c>
      <c r="AT415" s="231" t="s">
        <v>132</v>
      </c>
      <c r="AU415" s="231" t="s">
        <v>92</v>
      </c>
      <c r="AY415" s="17" t="s">
        <v>129</v>
      </c>
      <c r="BE415" s="232">
        <f>IF(N415="základní",J415,0)</f>
        <v>0</v>
      </c>
      <c r="BF415" s="232">
        <f>IF(N415="snížená",J415,0)</f>
        <v>0</v>
      </c>
      <c r="BG415" s="232">
        <f>IF(N415="zákl. přenesená",J415,0)</f>
        <v>0</v>
      </c>
      <c r="BH415" s="232">
        <f>IF(N415="sníž. přenesená",J415,0)</f>
        <v>0</v>
      </c>
      <c r="BI415" s="232">
        <f>IF(N415="nulová",J415,0)</f>
        <v>0</v>
      </c>
      <c r="BJ415" s="17" t="s">
        <v>8</v>
      </c>
      <c r="BK415" s="232">
        <f>ROUND(I415*H415,0)</f>
        <v>0</v>
      </c>
      <c r="BL415" s="17" t="s">
        <v>151</v>
      </c>
      <c r="BM415" s="231" t="s">
        <v>638</v>
      </c>
    </row>
    <row r="416" spans="1:63" s="12" customFormat="1" ht="22.8" customHeight="1">
      <c r="A416" s="12"/>
      <c r="B416" s="203"/>
      <c r="C416" s="204"/>
      <c r="D416" s="205" t="s">
        <v>82</v>
      </c>
      <c r="E416" s="217" t="s">
        <v>639</v>
      </c>
      <c r="F416" s="217" t="s">
        <v>640</v>
      </c>
      <c r="G416" s="204"/>
      <c r="H416" s="204"/>
      <c r="I416" s="207"/>
      <c r="J416" s="218">
        <f>BK416</f>
        <v>0</v>
      </c>
      <c r="K416" s="204"/>
      <c r="L416" s="209"/>
      <c r="M416" s="210"/>
      <c r="N416" s="211"/>
      <c r="O416" s="211"/>
      <c r="P416" s="212">
        <f>SUM(P417:P418)</f>
        <v>0</v>
      </c>
      <c r="Q416" s="211"/>
      <c r="R416" s="212">
        <f>SUM(R417:R418)</f>
        <v>0</v>
      </c>
      <c r="S416" s="211"/>
      <c r="T416" s="213">
        <f>SUM(T417:T418)</f>
        <v>0</v>
      </c>
      <c r="U416" s="12"/>
      <c r="V416" s="12"/>
      <c r="W416" s="12"/>
      <c r="X416" s="12"/>
      <c r="Y416" s="12"/>
      <c r="Z416" s="12"/>
      <c r="AA416" s="12"/>
      <c r="AB416" s="12"/>
      <c r="AC416" s="12"/>
      <c r="AD416" s="12"/>
      <c r="AE416" s="12"/>
      <c r="AR416" s="214" t="s">
        <v>8</v>
      </c>
      <c r="AT416" s="215" t="s">
        <v>82</v>
      </c>
      <c r="AU416" s="215" t="s">
        <v>8</v>
      </c>
      <c r="AY416" s="214" t="s">
        <v>129</v>
      </c>
      <c r="BK416" s="216">
        <f>SUM(BK417:BK418)</f>
        <v>0</v>
      </c>
    </row>
    <row r="417" spans="1:65" s="2" customFormat="1" ht="55.5" customHeight="1">
      <c r="A417" s="38"/>
      <c r="B417" s="39"/>
      <c r="C417" s="219" t="s">
        <v>641</v>
      </c>
      <c r="D417" s="219" t="s">
        <v>132</v>
      </c>
      <c r="E417" s="220" t="s">
        <v>642</v>
      </c>
      <c r="F417" s="221" t="s">
        <v>643</v>
      </c>
      <c r="G417" s="222" t="s">
        <v>265</v>
      </c>
      <c r="H417" s="223">
        <v>108.508</v>
      </c>
      <c r="I417" s="224"/>
      <c r="J417" s="225">
        <f>ROUND(I417*H417,0)</f>
        <v>0</v>
      </c>
      <c r="K417" s="226"/>
      <c r="L417" s="44"/>
      <c r="M417" s="227" t="s">
        <v>1</v>
      </c>
      <c r="N417" s="228" t="s">
        <v>48</v>
      </c>
      <c r="O417" s="91"/>
      <c r="P417" s="229">
        <f>O417*H417</f>
        <v>0</v>
      </c>
      <c r="Q417" s="229">
        <v>0</v>
      </c>
      <c r="R417" s="229">
        <f>Q417*H417</f>
        <v>0</v>
      </c>
      <c r="S417" s="229">
        <v>0</v>
      </c>
      <c r="T417" s="230">
        <f>S417*H417</f>
        <v>0</v>
      </c>
      <c r="U417" s="38"/>
      <c r="V417" s="38"/>
      <c r="W417" s="38"/>
      <c r="X417" s="38"/>
      <c r="Y417" s="38"/>
      <c r="Z417" s="38"/>
      <c r="AA417" s="38"/>
      <c r="AB417" s="38"/>
      <c r="AC417" s="38"/>
      <c r="AD417" s="38"/>
      <c r="AE417" s="38"/>
      <c r="AR417" s="231" t="s">
        <v>151</v>
      </c>
      <c r="AT417" s="231" t="s">
        <v>132</v>
      </c>
      <c r="AU417" s="231" t="s">
        <v>92</v>
      </c>
      <c r="AY417" s="17" t="s">
        <v>129</v>
      </c>
      <c r="BE417" s="232">
        <f>IF(N417="základní",J417,0)</f>
        <v>0</v>
      </c>
      <c r="BF417" s="232">
        <f>IF(N417="snížená",J417,0)</f>
        <v>0</v>
      </c>
      <c r="BG417" s="232">
        <f>IF(N417="zákl. přenesená",J417,0)</f>
        <v>0</v>
      </c>
      <c r="BH417" s="232">
        <f>IF(N417="sníž. přenesená",J417,0)</f>
        <v>0</v>
      </c>
      <c r="BI417" s="232">
        <f>IF(N417="nulová",J417,0)</f>
        <v>0</v>
      </c>
      <c r="BJ417" s="17" t="s">
        <v>8</v>
      </c>
      <c r="BK417" s="232">
        <f>ROUND(I417*H417,0)</f>
        <v>0</v>
      </c>
      <c r="BL417" s="17" t="s">
        <v>151</v>
      </c>
      <c r="BM417" s="231" t="s">
        <v>644</v>
      </c>
    </row>
    <row r="418" spans="1:51" s="13" customFormat="1" ht="12">
      <c r="A418" s="13"/>
      <c r="B418" s="238"/>
      <c r="C418" s="239"/>
      <c r="D418" s="240" t="s">
        <v>187</v>
      </c>
      <c r="E418" s="241" t="s">
        <v>1</v>
      </c>
      <c r="F418" s="242" t="s">
        <v>645</v>
      </c>
      <c r="G418" s="239"/>
      <c r="H418" s="243">
        <v>108.508</v>
      </c>
      <c r="I418" s="244"/>
      <c r="J418" s="239"/>
      <c r="K418" s="239"/>
      <c r="L418" s="245"/>
      <c r="M418" s="246"/>
      <c r="N418" s="247"/>
      <c r="O418" s="247"/>
      <c r="P418" s="247"/>
      <c r="Q418" s="247"/>
      <c r="R418" s="247"/>
      <c r="S418" s="247"/>
      <c r="T418" s="248"/>
      <c r="U418" s="13"/>
      <c r="V418" s="13"/>
      <c r="W418" s="13"/>
      <c r="X418" s="13"/>
      <c r="Y418" s="13"/>
      <c r="Z418" s="13"/>
      <c r="AA418" s="13"/>
      <c r="AB418" s="13"/>
      <c r="AC418" s="13"/>
      <c r="AD418" s="13"/>
      <c r="AE418" s="13"/>
      <c r="AT418" s="249" t="s">
        <v>187</v>
      </c>
      <c r="AU418" s="249" t="s">
        <v>92</v>
      </c>
      <c r="AV418" s="13" t="s">
        <v>92</v>
      </c>
      <c r="AW418" s="13" t="s">
        <v>36</v>
      </c>
      <c r="AX418" s="13" t="s">
        <v>8</v>
      </c>
      <c r="AY418" s="249" t="s">
        <v>129</v>
      </c>
    </row>
    <row r="419" spans="1:63" s="12" customFormat="1" ht="25.9" customHeight="1">
      <c r="A419" s="12"/>
      <c r="B419" s="203"/>
      <c r="C419" s="204"/>
      <c r="D419" s="205" t="s">
        <v>82</v>
      </c>
      <c r="E419" s="206" t="s">
        <v>646</v>
      </c>
      <c r="F419" s="206" t="s">
        <v>647</v>
      </c>
      <c r="G419" s="204"/>
      <c r="H419" s="204"/>
      <c r="I419" s="207"/>
      <c r="J419" s="208">
        <f>BK419</f>
        <v>0</v>
      </c>
      <c r="K419" s="204"/>
      <c r="L419" s="209"/>
      <c r="M419" s="210"/>
      <c r="N419" s="211"/>
      <c r="O419" s="211"/>
      <c r="P419" s="212">
        <f>P420+P467+P537+P602+P625+P655+P670+P756+P815+P907+P927+P989+P1002+P1036+P1060+P1088</f>
        <v>0</v>
      </c>
      <c r="Q419" s="211"/>
      <c r="R419" s="212">
        <f>R420+R467+R537+R602+R625+R655+R670+R756+R815+R907+R927+R989+R1002+R1036+R1060+R1088</f>
        <v>68.16514442000002</v>
      </c>
      <c r="S419" s="211"/>
      <c r="T419" s="213">
        <f>T420+T467+T537+T602+T625+T655+T670+T756+T815+T907+T927+T989+T1002+T1036+T1060+T1088</f>
        <v>49.598687399999996</v>
      </c>
      <c r="U419" s="12"/>
      <c r="V419" s="12"/>
      <c r="W419" s="12"/>
      <c r="X419" s="12"/>
      <c r="Y419" s="12"/>
      <c r="Z419" s="12"/>
      <c r="AA419" s="12"/>
      <c r="AB419" s="12"/>
      <c r="AC419" s="12"/>
      <c r="AD419" s="12"/>
      <c r="AE419" s="12"/>
      <c r="AR419" s="214" t="s">
        <v>92</v>
      </c>
      <c r="AT419" s="215" t="s">
        <v>82</v>
      </c>
      <c r="AU419" s="215" t="s">
        <v>83</v>
      </c>
      <c r="AY419" s="214" t="s">
        <v>129</v>
      </c>
      <c r="BK419" s="216">
        <f>BK420+BK467+BK537+BK602+BK625+BK655+BK670+BK756+BK815+BK907+BK927+BK989+BK1002+BK1036+BK1060+BK1088</f>
        <v>0</v>
      </c>
    </row>
    <row r="420" spans="1:63" s="12" customFormat="1" ht="22.8" customHeight="1">
      <c r="A420" s="12"/>
      <c r="B420" s="203"/>
      <c r="C420" s="204"/>
      <c r="D420" s="205" t="s">
        <v>82</v>
      </c>
      <c r="E420" s="217" t="s">
        <v>648</v>
      </c>
      <c r="F420" s="217" t="s">
        <v>649</v>
      </c>
      <c r="G420" s="204"/>
      <c r="H420" s="204"/>
      <c r="I420" s="207"/>
      <c r="J420" s="218">
        <f>BK420</f>
        <v>0</v>
      </c>
      <c r="K420" s="204"/>
      <c r="L420" s="209"/>
      <c r="M420" s="210"/>
      <c r="N420" s="211"/>
      <c r="O420" s="211"/>
      <c r="P420" s="212">
        <f>SUM(P421:P466)</f>
        <v>0</v>
      </c>
      <c r="Q420" s="211"/>
      <c r="R420" s="212">
        <f>SUM(R421:R466)</f>
        <v>0.35526539999999995</v>
      </c>
      <c r="S420" s="211"/>
      <c r="T420" s="213">
        <f>SUM(T421:T466)</f>
        <v>0.28281999999999996</v>
      </c>
      <c r="U420" s="12"/>
      <c r="V420" s="12"/>
      <c r="W420" s="12"/>
      <c r="X420" s="12"/>
      <c r="Y420" s="12"/>
      <c r="Z420" s="12"/>
      <c r="AA420" s="12"/>
      <c r="AB420" s="12"/>
      <c r="AC420" s="12"/>
      <c r="AD420" s="12"/>
      <c r="AE420" s="12"/>
      <c r="AR420" s="214" t="s">
        <v>92</v>
      </c>
      <c r="AT420" s="215" t="s">
        <v>82</v>
      </c>
      <c r="AU420" s="215" t="s">
        <v>8</v>
      </c>
      <c r="AY420" s="214" t="s">
        <v>129</v>
      </c>
      <c r="BK420" s="216">
        <f>SUM(BK421:BK466)</f>
        <v>0</v>
      </c>
    </row>
    <row r="421" spans="1:65" s="2" customFormat="1" ht="37.8" customHeight="1">
      <c r="A421" s="38"/>
      <c r="B421" s="39"/>
      <c r="C421" s="219" t="s">
        <v>650</v>
      </c>
      <c r="D421" s="219" t="s">
        <v>132</v>
      </c>
      <c r="E421" s="220" t="s">
        <v>651</v>
      </c>
      <c r="F421" s="221" t="s">
        <v>652</v>
      </c>
      <c r="G421" s="222" t="s">
        <v>185</v>
      </c>
      <c r="H421" s="223">
        <v>15.96</v>
      </c>
      <c r="I421" s="224"/>
      <c r="J421" s="225">
        <f>ROUND(I421*H421,0)</f>
        <v>0</v>
      </c>
      <c r="K421" s="226"/>
      <c r="L421" s="44"/>
      <c r="M421" s="227" t="s">
        <v>1</v>
      </c>
      <c r="N421" s="228" t="s">
        <v>48</v>
      </c>
      <c r="O421" s="91"/>
      <c r="P421" s="229">
        <f>O421*H421</f>
        <v>0</v>
      </c>
      <c r="Q421" s="229">
        <v>0</v>
      </c>
      <c r="R421" s="229">
        <f>Q421*H421</f>
        <v>0</v>
      </c>
      <c r="S421" s="229">
        <v>0</v>
      </c>
      <c r="T421" s="230">
        <f>S421*H421</f>
        <v>0</v>
      </c>
      <c r="U421" s="38"/>
      <c r="V421" s="38"/>
      <c r="W421" s="38"/>
      <c r="X421" s="38"/>
      <c r="Y421" s="38"/>
      <c r="Z421" s="38"/>
      <c r="AA421" s="38"/>
      <c r="AB421" s="38"/>
      <c r="AC421" s="38"/>
      <c r="AD421" s="38"/>
      <c r="AE421" s="38"/>
      <c r="AR421" s="231" t="s">
        <v>308</v>
      </c>
      <c r="AT421" s="231" t="s">
        <v>132</v>
      </c>
      <c r="AU421" s="231" t="s">
        <v>92</v>
      </c>
      <c r="AY421" s="17" t="s">
        <v>129</v>
      </c>
      <c r="BE421" s="232">
        <f>IF(N421="základní",J421,0)</f>
        <v>0</v>
      </c>
      <c r="BF421" s="232">
        <f>IF(N421="snížená",J421,0)</f>
        <v>0</v>
      </c>
      <c r="BG421" s="232">
        <f>IF(N421="zákl. přenesená",J421,0)</f>
        <v>0</v>
      </c>
      <c r="BH421" s="232">
        <f>IF(N421="sníž. přenesená",J421,0)</f>
        <v>0</v>
      </c>
      <c r="BI421" s="232">
        <f>IF(N421="nulová",J421,0)</f>
        <v>0</v>
      </c>
      <c r="BJ421" s="17" t="s">
        <v>8</v>
      </c>
      <c r="BK421" s="232">
        <f>ROUND(I421*H421,0)</f>
        <v>0</v>
      </c>
      <c r="BL421" s="17" t="s">
        <v>308</v>
      </c>
      <c r="BM421" s="231" t="s">
        <v>653</v>
      </c>
    </row>
    <row r="422" spans="1:51" s="13" customFormat="1" ht="12">
      <c r="A422" s="13"/>
      <c r="B422" s="238"/>
      <c r="C422" s="239"/>
      <c r="D422" s="240" t="s">
        <v>187</v>
      </c>
      <c r="E422" s="241" t="s">
        <v>1</v>
      </c>
      <c r="F422" s="242" t="s">
        <v>654</v>
      </c>
      <c r="G422" s="239"/>
      <c r="H422" s="243">
        <v>15.96</v>
      </c>
      <c r="I422" s="244"/>
      <c r="J422" s="239"/>
      <c r="K422" s="239"/>
      <c r="L422" s="245"/>
      <c r="M422" s="246"/>
      <c r="N422" s="247"/>
      <c r="O422" s="247"/>
      <c r="P422" s="247"/>
      <c r="Q422" s="247"/>
      <c r="R422" s="247"/>
      <c r="S422" s="247"/>
      <c r="T422" s="248"/>
      <c r="U422" s="13"/>
      <c r="V422" s="13"/>
      <c r="W422" s="13"/>
      <c r="X422" s="13"/>
      <c r="Y422" s="13"/>
      <c r="Z422" s="13"/>
      <c r="AA422" s="13"/>
      <c r="AB422" s="13"/>
      <c r="AC422" s="13"/>
      <c r="AD422" s="13"/>
      <c r="AE422" s="13"/>
      <c r="AT422" s="249" t="s">
        <v>187</v>
      </c>
      <c r="AU422" s="249" t="s">
        <v>92</v>
      </c>
      <c r="AV422" s="13" t="s">
        <v>92</v>
      </c>
      <c r="AW422" s="13" t="s">
        <v>36</v>
      </c>
      <c r="AX422" s="13" t="s">
        <v>83</v>
      </c>
      <c r="AY422" s="249" t="s">
        <v>129</v>
      </c>
    </row>
    <row r="423" spans="1:51" s="14" customFormat="1" ht="12">
      <c r="A423" s="14"/>
      <c r="B423" s="250"/>
      <c r="C423" s="251"/>
      <c r="D423" s="240" t="s">
        <v>187</v>
      </c>
      <c r="E423" s="252" t="s">
        <v>1</v>
      </c>
      <c r="F423" s="253" t="s">
        <v>191</v>
      </c>
      <c r="G423" s="251"/>
      <c r="H423" s="254">
        <v>15.96</v>
      </c>
      <c r="I423" s="255"/>
      <c r="J423" s="251"/>
      <c r="K423" s="251"/>
      <c r="L423" s="256"/>
      <c r="M423" s="257"/>
      <c r="N423" s="258"/>
      <c r="O423" s="258"/>
      <c r="P423" s="258"/>
      <c r="Q423" s="258"/>
      <c r="R423" s="258"/>
      <c r="S423" s="258"/>
      <c r="T423" s="259"/>
      <c r="U423" s="14"/>
      <c r="V423" s="14"/>
      <c r="W423" s="14"/>
      <c r="X423" s="14"/>
      <c r="Y423" s="14"/>
      <c r="Z423" s="14"/>
      <c r="AA423" s="14"/>
      <c r="AB423" s="14"/>
      <c r="AC423" s="14"/>
      <c r="AD423" s="14"/>
      <c r="AE423" s="14"/>
      <c r="AT423" s="260" t="s">
        <v>187</v>
      </c>
      <c r="AU423" s="260" t="s">
        <v>92</v>
      </c>
      <c r="AV423" s="14" t="s">
        <v>151</v>
      </c>
      <c r="AW423" s="14" t="s">
        <v>36</v>
      </c>
      <c r="AX423" s="14" t="s">
        <v>8</v>
      </c>
      <c r="AY423" s="260" t="s">
        <v>129</v>
      </c>
    </row>
    <row r="424" spans="1:65" s="2" customFormat="1" ht="16.5" customHeight="1">
      <c r="A424" s="38"/>
      <c r="B424" s="39"/>
      <c r="C424" s="272" t="s">
        <v>655</v>
      </c>
      <c r="D424" s="272" t="s">
        <v>342</v>
      </c>
      <c r="E424" s="273" t="s">
        <v>656</v>
      </c>
      <c r="F424" s="274" t="s">
        <v>657</v>
      </c>
      <c r="G424" s="275" t="s">
        <v>265</v>
      </c>
      <c r="H424" s="276">
        <v>0.005</v>
      </c>
      <c r="I424" s="277"/>
      <c r="J424" s="278">
        <f>ROUND(I424*H424,0)</f>
        <v>0</v>
      </c>
      <c r="K424" s="279"/>
      <c r="L424" s="280"/>
      <c r="M424" s="281" t="s">
        <v>1</v>
      </c>
      <c r="N424" s="282" t="s">
        <v>48</v>
      </c>
      <c r="O424" s="91"/>
      <c r="P424" s="229">
        <f>O424*H424</f>
        <v>0</v>
      </c>
      <c r="Q424" s="229">
        <v>1</v>
      </c>
      <c r="R424" s="229">
        <f>Q424*H424</f>
        <v>0.005</v>
      </c>
      <c r="S424" s="229">
        <v>0</v>
      </c>
      <c r="T424" s="230">
        <f>S424*H424</f>
        <v>0</v>
      </c>
      <c r="U424" s="38"/>
      <c r="V424" s="38"/>
      <c r="W424" s="38"/>
      <c r="X424" s="38"/>
      <c r="Y424" s="38"/>
      <c r="Z424" s="38"/>
      <c r="AA424" s="38"/>
      <c r="AB424" s="38"/>
      <c r="AC424" s="38"/>
      <c r="AD424" s="38"/>
      <c r="AE424" s="38"/>
      <c r="AR424" s="231" t="s">
        <v>390</v>
      </c>
      <c r="AT424" s="231" t="s">
        <v>342</v>
      </c>
      <c r="AU424" s="231" t="s">
        <v>92</v>
      </c>
      <c r="AY424" s="17" t="s">
        <v>129</v>
      </c>
      <c r="BE424" s="232">
        <f>IF(N424="základní",J424,0)</f>
        <v>0</v>
      </c>
      <c r="BF424" s="232">
        <f>IF(N424="snížená",J424,0)</f>
        <v>0</v>
      </c>
      <c r="BG424" s="232">
        <f>IF(N424="zákl. přenesená",J424,0)</f>
        <v>0</v>
      </c>
      <c r="BH424" s="232">
        <f>IF(N424="sníž. přenesená",J424,0)</f>
        <v>0</v>
      </c>
      <c r="BI424" s="232">
        <f>IF(N424="nulová",J424,0)</f>
        <v>0</v>
      </c>
      <c r="BJ424" s="17" t="s">
        <v>8</v>
      </c>
      <c r="BK424" s="232">
        <f>ROUND(I424*H424,0)</f>
        <v>0</v>
      </c>
      <c r="BL424" s="17" t="s">
        <v>308</v>
      </c>
      <c r="BM424" s="231" t="s">
        <v>658</v>
      </c>
    </row>
    <row r="425" spans="1:51" s="13" customFormat="1" ht="12">
      <c r="A425" s="13"/>
      <c r="B425" s="238"/>
      <c r="C425" s="239"/>
      <c r="D425" s="240" t="s">
        <v>187</v>
      </c>
      <c r="E425" s="239"/>
      <c r="F425" s="242" t="s">
        <v>659</v>
      </c>
      <c r="G425" s="239"/>
      <c r="H425" s="243">
        <v>0.005</v>
      </c>
      <c r="I425" s="244"/>
      <c r="J425" s="239"/>
      <c r="K425" s="239"/>
      <c r="L425" s="245"/>
      <c r="M425" s="246"/>
      <c r="N425" s="247"/>
      <c r="O425" s="247"/>
      <c r="P425" s="247"/>
      <c r="Q425" s="247"/>
      <c r="R425" s="247"/>
      <c r="S425" s="247"/>
      <c r="T425" s="248"/>
      <c r="U425" s="13"/>
      <c r="V425" s="13"/>
      <c r="W425" s="13"/>
      <c r="X425" s="13"/>
      <c r="Y425" s="13"/>
      <c r="Z425" s="13"/>
      <c r="AA425" s="13"/>
      <c r="AB425" s="13"/>
      <c r="AC425" s="13"/>
      <c r="AD425" s="13"/>
      <c r="AE425" s="13"/>
      <c r="AT425" s="249" t="s">
        <v>187</v>
      </c>
      <c r="AU425" s="249" t="s">
        <v>92</v>
      </c>
      <c r="AV425" s="13" t="s">
        <v>92</v>
      </c>
      <c r="AW425" s="13" t="s">
        <v>4</v>
      </c>
      <c r="AX425" s="13" t="s">
        <v>8</v>
      </c>
      <c r="AY425" s="249" t="s">
        <v>129</v>
      </c>
    </row>
    <row r="426" spans="1:65" s="2" customFormat="1" ht="33" customHeight="1">
      <c r="A426" s="38"/>
      <c r="B426" s="39"/>
      <c r="C426" s="219" t="s">
        <v>660</v>
      </c>
      <c r="D426" s="219" t="s">
        <v>132</v>
      </c>
      <c r="E426" s="220" t="s">
        <v>661</v>
      </c>
      <c r="F426" s="221" t="s">
        <v>662</v>
      </c>
      <c r="G426" s="222" t="s">
        <v>185</v>
      </c>
      <c r="H426" s="223">
        <v>7.24</v>
      </c>
      <c r="I426" s="224"/>
      <c r="J426" s="225">
        <f>ROUND(I426*H426,0)</f>
        <v>0</v>
      </c>
      <c r="K426" s="226"/>
      <c r="L426" s="44"/>
      <c r="M426" s="227" t="s">
        <v>1</v>
      </c>
      <c r="N426" s="228" t="s">
        <v>48</v>
      </c>
      <c r="O426" s="91"/>
      <c r="P426" s="229">
        <f>O426*H426</f>
        <v>0</v>
      </c>
      <c r="Q426" s="229">
        <v>0</v>
      </c>
      <c r="R426" s="229">
        <f>Q426*H426</f>
        <v>0</v>
      </c>
      <c r="S426" s="229">
        <v>0</v>
      </c>
      <c r="T426" s="230">
        <f>S426*H426</f>
        <v>0</v>
      </c>
      <c r="U426" s="38"/>
      <c r="V426" s="38"/>
      <c r="W426" s="38"/>
      <c r="X426" s="38"/>
      <c r="Y426" s="38"/>
      <c r="Z426" s="38"/>
      <c r="AA426" s="38"/>
      <c r="AB426" s="38"/>
      <c r="AC426" s="38"/>
      <c r="AD426" s="38"/>
      <c r="AE426" s="38"/>
      <c r="AR426" s="231" t="s">
        <v>308</v>
      </c>
      <c r="AT426" s="231" t="s">
        <v>132</v>
      </c>
      <c r="AU426" s="231" t="s">
        <v>92</v>
      </c>
      <c r="AY426" s="17" t="s">
        <v>129</v>
      </c>
      <c r="BE426" s="232">
        <f>IF(N426="základní",J426,0)</f>
        <v>0</v>
      </c>
      <c r="BF426" s="232">
        <f>IF(N426="snížená",J426,0)</f>
        <v>0</v>
      </c>
      <c r="BG426" s="232">
        <f>IF(N426="zákl. přenesená",J426,0)</f>
        <v>0</v>
      </c>
      <c r="BH426" s="232">
        <f>IF(N426="sníž. přenesená",J426,0)</f>
        <v>0</v>
      </c>
      <c r="BI426" s="232">
        <f>IF(N426="nulová",J426,0)</f>
        <v>0</v>
      </c>
      <c r="BJ426" s="17" t="s">
        <v>8</v>
      </c>
      <c r="BK426" s="232">
        <f>ROUND(I426*H426,0)</f>
        <v>0</v>
      </c>
      <c r="BL426" s="17" t="s">
        <v>308</v>
      </c>
      <c r="BM426" s="231" t="s">
        <v>663</v>
      </c>
    </row>
    <row r="427" spans="1:51" s="13" customFormat="1" ht="12">
      <c r="A427" s="13"/>
      <c r="B427" s="238"/>
      <c r="C427" s="239"/>
      <c r="D427" s="240" t="s">
        <v>187</v>
      </c>
      <c r="E427" s="241" t="s">
        <v>1</v>
      </c>
      <c r="F427" s="242" t="s">
        <v>664</v>
      </c>
      <c r="G427" s="239"/>
      <c r="H427" s="243">
        <v>7.24</v>
      </c>
      <c r="I427" s="244"/>
      <c r="J427" s="239"/>
      <c r="K427" s="239"/>
      <c r="L427" s="245"/>
      <c r="M427" s="246"/>
      <c r="N427" s="247"/>
      <c r="O427" s="247"/>
      <c r="P427" s="247"/>
      <c r="Q427" s="247"/>
      <c r="R427" s="247"/>
      <c r="S427" s="247"/>
      <c r="T427" s="248"/>
      <c r="U427" s="13"/>
      <c r="V427" s="13"/>
      <c r="W427" s="13"/>
      <c r="X427" s="13"/>
      <c r="Y427" s="13"/>
      <c r="Z427" s="13"/>
      <c r="AA427" s="13"/>
      <c r="AB427" s="13"/>
      <c r="AC427" s="13"/>
      <c r="AD427" s="13"/>
      <c r="AE427" s="13"/>
      <c r="AT427" s="249" t="s">
        <v>187</v>
      </c>
      <c r="AU427" s="249" t="s">
        <v>92</v>
      </c>
      <c r="AV427" s="13" t="s">
        <v>92</v>
      </c>
      <c r="AW427" s="13" t="s">
        <v>36</v>
      </c>
      <c r="AX427" s="13" t="s">
        <v>8</v>
      </c>
      <c r="AY427" s="249" t="s">
        <v>129</v>
      </c>
    </row>
    <row r="428" spans="1:65" s="2" customFormat="1" ht="16.5" customHeight="1">
      <c r="A428" s="38"/>
      <c r="B428" s="39"/>
      <c r="C428" s="272" t="s">
        <v>665</v>
      </c>
      <c r="D428" s="272" t="s">
        <v>342</v>
      </c>
      <c r="E428" s="273" t="s">
        <v>656</v>
      </c>
      <c r="F428" s="274" t="s">
        <v>657</v>
      </c>
      <c r="G428" s="275" t="s">
        <v>265</v>
      </c>
      <c r="H428" s="276">
        <v>0.003</v>
      </c>
      <c r="I428" s="277"/>
      <c r="J428" s="278">
        <f>ROUND(I428*H428,0)</f>
        <v>0</v>
      </c>
      <c r="K428" s="279"/>
      <c r="L428" s="280"/>
      <c r="M428" s="281" t="s">
        <v>1</v>
      </c>
      <c r="N428" s="282" t="s">
        <v>48</v>
      </c>
      <c r="O428" s="91"/>
      <c r="P428" s="229">
        <f>O428*H428</f>
        <v>0</v>
      </c>
      <c r="Q428" s="229">
        <v>1</v>
      </c>
      <c r="R428" s="229">
        <f>Q428*H428</f>
        <v>0.003</v>
      </c>
      <c r="S428" s="229">
        <v>0</v>
      </c>
      <c r="T428" s="230">
        <f>S428*H428</f>
        <v>0</v>
      </c>
      <c r="U428" s="38"/>
      <c r="V428" s="38"/>
      <c r="W428" s="38"/>
      <c r="X428" s="38"/>
      <c r="Y428" s="38"/>
      <c r="Z428" s="38"/>
      <c r="AA428" s="38"/>
      <c r="AB428" s="38"/>
      <c r="AC428" s="38"/>
      <c r="AD428" s="38"/>
      <c r="AE428" s="38"/>
      <c r="AR428" s="231" t="s">
        <v>390</v>
      </c>
      <c r="AT428" s="231" t="s">
        <v>342</v>
      </c>
      <c r="AU428" s="231" t="s">
        <v>92</v>
      </c>
      <c r="AY428" s="17" t="s">
        <v>129</v>
      </c>
      <c r="BE428" s="232">
        <f>IF(N428="základní",J428,0)</f>
        <v>0</v>
      </c>
      <c r="BF428" s="232">
        <f>IF(N428="snížená",J428,0)</f>
        <v>0</v>
      </c>
      <c r="BG428" s="232">
        <f>IF(N428="zákl. přenesená",J428,0)</f>
        <v>0</v>
      </c>
      <c r="BH428" s="232">
        <f>IF(N428="sníž. přenesená",J428,0)</f>
        <v>0</v>
      </c>
      <c r="BI428" s="232">
        <f>IF(N428="nulová",J428,0)</f>
        <v>0</v>
      </c>
      <c r="BJ428" s="17" t="s">
        <v>8</v>
      </c>
      <c r="BK428" s="232">
        <f>ROUND(I428*H428,0)</f>
        <v>0</v>
      </c>
      <c r="BL428" s="17" t="s">
        <v>308</v>
      </c>
      <c r="BM428" s="231" t="s">
        <v>666</v>
      </c>
    </row>
    <row r="429" spans="1:51" s="13" customFormat="1" ht="12">
      <c r="A429" s="13"/>
      <c r="B429" s="238"/>
      <c r="C429" s="239"/>
      <c r="D429" s="240" t="s">
        <v>187</v>
      </c>
      <c r="E429" s="239"/>
      <c r="F429" s="242" t="s">
        <v>667</v>
      </c>
      <c r="G429" s="239"/>
      <c r="H429" s="243">
        <v>0.003</v>
      </c>
      <c r="I429" s="244"/>
      <c r="J429" s="239"/>
      <c r="K429" s="239"/>
      <c r="L429" s="245"/>
      <c r="M429" s="246"/>
      <c r="N429" s="247"/>
      <c r="O429" s="247"/>
      <c r="P429" s="247"/>
      <c r="Q429" s="247"/>
      <c r="R429" s="247"/>
      <c r="S429" s="247"/>
      <c r="T429" s="248"/>
      <c r="U429" s="13"/>
      <c r="V429" s="13"/>
      <c r="W429" s="13"/>
      <c r="X429" s="13"/>
      <c r="Y429" s="13"/>
      <c r="Z429" s="13"/>
      <c r="AA429" s="13"/>
      <c r="AB429" s="13"/>
      <c r="AC429" s="13"/>
      <c r="AD429" s="13"/>
      <c r="AE429" s="13"/>
      <c r="AT429" s="249" t="s">
        <v>187</v>
      </c>
      <c r="AU429" s="249" t="s">
        <v>92</v>
      </c>
      <c r="AV429" s="13" t="s">
        <v>92</v>
      </c>
      <c r="AW429" s="13" t="s">
        <v>4</v>
      </c>
      <c r="AX429" s="13" t="s">
        <v>8</v>
      </c>
      <c r="AY429" s="249" t="s">
        <v>129</v>
      </c>
    </row>
    <row r="430" spans="1:65" s="2" customFormat="1" ht="24.15" customHeight="1">
      <c r="A430" s="38"/>
      <c r="B430" s="39"/>
      <c r="C430" s="219" t="s">
        <v>668</v>
      </c>
      <c r="D430" s="219" t="s">
        <v>132</v>
      </c>
      <c r="E430" s="220" t="s">
        <v>669</v>
      </c>
      <c r="F430" s="221" t="s">
        <v>670</v>
      </c>
      <c r="G430" s="222" t="s">
        <v>185</v>
      </c>
      <c r="H430" s="223">
        <v>42.76</v>
      </c>
      <c r="I430" s="224"/>
      <c r="J430" s="225">
        <f>ROUND(I430*H430,0)</f>
        <v>0</v>
      </c>
      <c r="K430" s="226"/>
      <c r="L430" s="44"/>
      <c r="M430" s="227" t="s">
        <v>1</v>
      </c>
      <c r="N430" s="228" t="s">
        <v>48</v>
      </c>
      <c r="O430" s="91"/>
      <c r="P430" s="229">
        <f>O430*H430</f>
        <v>0</v>
      </c>
      <c r="Q430" s="229">
        <v>0</v>
      </c>
      <c r="R430" s="229">
        <f>Q430*H430</f>
        <v>0</v>
      </c>
      <c r="S430" s="229">
        <v>0.004</v>
      </c>
      <c r="T430" s="230">
        <f>S430*H430</f>
        <v>0.17104</v>
      </c>
      <c r="U430" s="38"/>
      <c r="V430" s="38"/>
      <c r="W430" s="38"/>
      <c r="X430" s="38"/>
      <c r="Y430" s="38"/>
      <c r="Z430" s="38"/>
      <c r="AA430" s="38"/>
      <c r="AB430" s="38"/>
      <c r="AC430" s="38"/>
      <c r="AD430" s="38"/>
      <c r="AE430" s="38"/>
      <c r="AR430" s="231" t="s">
        <v>308</v>
      </c>
      <c r="AT430" s="231" t="s">
        <v>132</v>
      </c>
      <c r="AU430" s="231" t="s">
        <v>92</v>
      </c>
      <c r="AY430" s="17" t="s">
        <v>129</v>
      </c>
      <c r="BE430" s="232">
        <f>IF(N430="základní",J430,0)</f>
        <v>0</v>
      </c>
      <c r="BF430" s="232">
        <f>IF(N430="snížená",J430,0)</f>
        <v>0</v>
      </c>
      <c r="BG430" s="232">
        <f>IF(N430="zákl. přenesená",J430,0)</f>
        <v>0</v>
      </c>
      <c r="BH430" s="232">
        <f>IF(N430="sníž. přenesená",J430,0)</f>
        <v>0</v>
      </c>
      <c r="BI430" s="232">
        <f>IF(N430="nulová",J430,0)</f>
        <v>0</v>
      </c>
      <c r="BJ430" s="17" t="s">
        <v>8</v>
      </c>
      <c r="BK430" s="232">
        <f>ROUND(I430*H430,0)</f>
        <v>0</v>
      </c>
      <c r="BL430" s="17" t="s">
        <v>308</v>
      </c>
      <c r="BM430" s="231" t="s">
        <v>671</v>
      </c>
    </row>
    <row r="431" spans="1:51" s="13" customFormat="1" ht="12">
      <c r="A431" s="13"/>
      <c r="B431" s="238"/>
      <c r="C431" s="239"/>
      <c r="D431" s="240" t="s">
        <v>187</v>
      </c>
      <c r="E431" s="241" t="s">
        <v>1</v>
      </c>
      <c r="F431" s="242" t="s">
        <v>672</v>
      </c>
      <c r="G431" s="239"/>
      <c r="H431" s="243">
        <v>26.8</v>
      </c>
      <c r="I431" s="244"/>
      <c r="J431" s="239"/>
      <c r="K431" s="239"/>
      <c r="L431" s="245"/>
      <c r="M431" s="246"/>
      <c r="N431" s="247"/>
      <c r="O431" s="247"/>
      <c r="P431" s="247"/>
      <c r="Q431" s="247"/>
      <c r="R431" s="247"/>
      <c r="S431" s="247"/>
      <c r="T431" s="248"/>
      <c r="U431" s="13"/>
      <c r="V431" s="13"/>
      <c r="W431" s="13"/>
      <c r="X431" s="13"/>
      <c r="Y431" s="13"/>
      <c r="Z431" s="13"/>
      <c r="AA431" s="13"/>
      <c r="AB431" s="13"/>
      <c r="AC431" s="13"/>
      <c r="AD431" s="13"/>
      <c r="AE431" s="13"/>
      <c r="AT431" s="249" t="s">
        <v>187</v>
      </c>
      <c r="AU431" s="249" t="s">
        <v>92</v>
      </c>
      <c r="AV431" s="13" t="s">
        <v>92</v>
      </c>
      <c r="AW431" s="13" t="s">
        <v>36</v>
      </c>
      <c r="AX431" s="13" t="s">
        <v>83</v>
      </c>
      <c r="AY431" s="249" t="s">
        <v>129</v>
      </c>
    </row>
    <row r="432" spans="1:51" s="13" customFormat="1" ht="12">
      <c r="A432" s="13"/>
      <c r="B432" s="238"/>
      <c r="C432" s="239"/>
      <c r="D432" s="240" t="s">
        <v>187</v>
      </c>
      <c r="E432" s="241" t="s">
        <v>1</v>
      </c>
      <c r="F432" s="242" t="s">
        <v>673</v>
      </c>
      <c r="G432" s="239"/>
      <c r="H432" s="243">
        <v>15.96</v>
      </c>
      <c r="I432" s="244"/>
      <c r="J432" s="239"/>
      <c r="K432" s="239"/>
      <c r="L432" s="245"/>
      <c r="M432" s="246"/>
      <c r="N432" s="247"/>
      <c r="O432" s="247"/>
      <c r="P432" s="247"/>
      <c r="Q432" s="247"/>
      <c r="R432" s="247"/>
      <c r="S432" s="247"/>
      <c r="T432" s="248"/>
      <c r="U432" s="13"/>
      <c r="V432" s="13"/>
      <c r="W432" s="13"/>
      <c r="X432" s="13"/>
      <c r="Y432" s="13"/>
      <c r="Z432" s="13"/>
      <c r="AA432" s="13"/>
      <c r="AB432" s="13"/>
      <c r="AC432" s="13"/>
      <c r="AD432" s="13"/>
      <c r="AE432" s="13"/>
      <c r="AT432" s="249" t="s">
        <v>187</v>
      </c>
      <c r="AU432" s="249" t="s">
        <v>92</v>
      </c>
      <c r="AV432" s="13" t="s">
        <v>92</v>
      </c>
      <c r="AW432" s="13" t="s">
        <v>36</v>
      </c>
      <c r="AX432" s="13" t="s">
        <v>83</v>
      </c>
      <c r="AY432" s="249" t="s">
        <v>129</v>
      </c>
    </row>
    <row r="433" spans="1:51" s="14" customFormat="1" ht="12">
      <c r="A433" s="14"/>
      <c r="B433" s="250"/>
      <c r="C433" s="251"/>
      <c r="D433" s="240" t="s">
        <v>187</v>
      </c>
      <c r="E433" s="252" t="s">
        <v>1</v>
      </c>
      <c r="F433" s="253" t="s">
        <v>191</v>
      </c>
      <c r="G433" s="251"/>
      <c r="H433" s="254">
        <v>42.760000000000005</v>
      </c>
      <c r="I433" s="255"/>
      <c r="J433" s="251"/>
      <c r="K433" s="251"/>
      <c r="L433" s="256"/>
      <c r="M433" s="257"/>
      <c r="N433" s="258"/>
      <c r="O433" s="258"/>
      <c r="P433" s="258"/>
      <c r="Q433" s="258"/>
      <c r="R433" s="258"/>
      <c r="S433" s="258"/>
      <c r="T433" s="259"/>
      <c r="U433" s="14"/>
      <c r="V433" s="14"/>
      <c r="W433" s="14"/>
      <c r="X433" s="14"/>
      <c r="Y433" s="14"/>
      <c r="Z433" s="14"/>
      <c r="AA433" s="14"/>
      <c r="AB433" s="14"/>
      <c r="AC433" s="14"/>
      <c r="AD433" s="14"/>
      <c r="AE433" s="14"/>
      <c r="AT433" s="260" t="s">
        <v>187</v>
      </c>
      <c r="AU433" s="260" t="s">
        <v>92</v>
      </c>
      <c r="AV433" s="14" t="s">
        <v>151</v>
      </c>
      <c r="AW433" s="14" t="s">
        <v>36</v>
      </c>
      <c r="AX433" s="14" t="s">
        <v>8</v>
      </c>
      <c r="AY433" s="260" t="s">
        <v>129</v>
      </c>
    </row>
    <row r="434" spans="1:65" s="2" customFormat="1" ht="24.15" customHeight="1">
      <c r="A434" s="38"/>
      <c r="B434" s="39"/>
      <c r="C434" s="219" t="s">
        <v>674</v>
      </c>
      <c r="D434" s="219" t="s">
        <v>132</v>
      </c>
      <c r="E434" s="220" t="s">
        <v>675</v>
      </c>
      <c r="F434" s="221" t="s">
        <v>676</v>
      </c>
      <c r="G434" s="222" t="s">
        <v>185</v>
      </c>
      <c r="H434" s="223">
        <v>24.84</v>
      </c>
      <c r="I434" s="224"/>
      <c r="J434" s="225">
        <f>ROUND(I434*H434,0)</f>
        <v>0</v>
      </c>
      <c r="K434" s="226"/>
      <c r="L434" s="44"/>
      <c r="M434" s="227" t="s">
        <v>1</v>
      </c>
      <c r="N434" s="228" t="s">
        <v>48</v>
      </c>
      <c r="O434" s="91"/>
      <c r="P434" s="229">
        <f>O434*H434</f>
        <v>0</v>
      </c>
      <c r="Q434" s="229">
        <v>0</v>
      </c>
      <c r="R434" s="229">
        <f>Q434*H434</f>
        <v>0</v>
      </c>
      <c r="S434" s="229">
        <v>0.0045</v>
      </c>
      <c r="T434" s="230">
        <f>S434*H434</f>
        <v>0.11177999999999999</v>
      </c>
      <c r="U434" s="38"/>
      <c r="V434" s="38"/>
      <c r="W434" s="38"/>
      <c r="X434" s="38"/>
      <c r="Y434" s="38"/>
      <c r="Z434" s="38"/>
      <c r="AA434" s="38"/>
      <c r="AB434" s="38"/>
      <c r="AC434" s="38"/>
      <c r="AD434" s="38"/>
      <c r="AE434" s="38"/>
      <c r="AR434" s="231" t="s">
        <v>308</v>
      </c>
      <c r="AT434" s="231" t="s">
        <v>132</v>
      </c>
      <c r="AU434" s="231" t="s">
        <v>92</v>
      </c>
      <c r="AY434" s="17" t="s">
        <v>129</v>
      </c>
      <c r="BE434" s="232">
        <f>IF(N434="základní",J434,0)</f>
        <v>0</v>
      </c>
      <c r="BF434" s="232">
        <f>IF(N434="snížená",J434,0)</f>
        <v>0</v>
      </c>
      <c r="BG434" s="232">
        <f>IF(N434="zákl. přenesená",J434,0)</f>
        <v>0</v>
      </c>
      <c r="BH434" s="232">
        <f>IF(N434="sníž. přenesená",J434,0)</f>
        <v>0</v>
      </c>
      <c r="BI434" s="232">
        <f>IF(N434="nulová",J434,0)</f>
        <v>0</v>
      </c>
      <c r="BJ434" s="17" t="s">
        <v>8</v>
      </c>
      <c r="BK434" s="232">
        <f>ROUND(I434*H434,0)</f>
        <v>0</v>
      </c>
      <c r="BL434" s="17" t="s">
        <v>308</v>
      </c>
      <c r="BM434" s="231" t="s">
        <v>677</v>
      </c>
    </row>
    <row r="435" spans="1:51" s="13" customFormat="1" ht="12">
      <c r="A435" s="13"/>
      <c r="B435" s="238"/>
      <c r="C435" s="239"/>
      <c r="D435" s="240" t="s">
        <v>187</v>
      </c>
      <c r="E435" s="241" t="s">
        <v>1</v>
      </c>
      <c r="F435" s="242" t="s">
        <v>678</v>
      </c>
      <c r="G435" s="239"/>
      <c r="H435" s="243">
        <v>2.79</v>
      </c>
      <c r="I435" s="244"/>
      <c r="J435" s="239"/>
      <c r="K435" s="239"/>
      <c r="L435" s="245"/>
      <c r="M435" s="246"/>
      <c r="N435" s="247"/>
      <c r="O435" s="247"/>
      <c r="P435" s="247"/>
      <c r="Q435" s="247"/>
      <c r="R435" s="247"/>
      <c r="S435" s="247"/>
      <c r="T435" s="248"/>
      <c r="U435" s="13"/>
      <c r="V435" s="13"/>
      <c r="W435" s="13"/>
      <c r="X435" s="13"/>
      <c r="Y435" s="13"/>
      <c r="Z435" s="13"/>
      <c r="AA435" s="13"/>
      <c r="AB435" s="13"/>
      <c r="AC435" s="13"/>
      <c r="AD435" s="13"/>
      <c r="AE435" s="13"/>
      <c r="AT435" s="249" t="s">
        <v>187</v>
      </c>
      <c r="AU435" s="249" t="s">
        <v>92</v>
      </c>
      <c r="AV435" s="13" t="s">
        <v>92</v>
      </c>
      <c r="AW435" s="13" t="s">
        <v>36</v>
      </c>
      <c r="AX435" s="13" t="s">
        <v>83</v>
      </c>
      <c r="AY435" s="249" t="s">
        <v>129</v>
      </c>
    </row>
    <row r="436" spans="1:51" s="13" customFormat="1" ht="12">
      <c r="A436" s="13"/>
      <c r="B436" s="238"/>
      <c r="C436" s="239"/>
      <c r="D436" s="240" t="s">
        <v>187</v>
      </c>
      <c r="E436" s="241" t="s">
        <v>1</v>
      </c>
      <c r="F436" s="242" t="s">
        <v>679</v>
      </c>
      <c r="G436" s="239"/>
      <c r="H436" s="243">
        <v>2.73</v>
      </c>
      <c r="I436" s="244"/>
      <c r="J436" s="239"/>
      <c r="K436" s="239"/>
      <c r="L436" s="245"/>
      <c r="M436" s="246"/>
      <c r="N436" s="247"/>
      <c r="O436" s="247"/>
      <c r="P436" s="247"/>
      <c r="Q436" s="247"/>
      <c r="R436" s="247"/>
      <c r="S436" s="247"/>
      <c r="T436" s="248"/>
      <c r="U436" s="13"/>
      <c r="V436" s="13"/>
      <c r="W436" s="13"/>
      <c r="X436" s="13"/>
      <c r="Y436" s="13"/>
      <c r="Z436" s="13"/>
      <c r="AA436" s="13"/>
      <c r="AB436" s="13"/>
      <c r="AC436" s="13"/>
      <c r="AD436" s="13"/>
      <c r="AE436" s="13"/>
      <c r="AT436" s="249" t="s">
        <v>187</v>
      </c>
      <c r="AU436" s="249" t="s">
        <v>92</v>
      </c>
      <c r="AV436" s="13" t="s">
        <v>92</v>
      </c>
      <c r="AW436" s="13" t="s">
        <v>36</v>
      </c>
      <c r="AX436" s="13" t="s">
        <v>83</v>
      </c>
      <c r="AY436" s="249" t="s">
        <v>129</v>
      </c>
    </row>
    <row r="437" spans="1:51" s="13" customFormat="1" ht="12">
      <c r="A437" s="13"/>
      <c r="B437" s="238"/>
      <c r="C437" s="239"/>
      <c r="D437" s="240" t="s">
        <v>187</v>
      </c>
      <c r="E437" s="241" t="s">
        <v>1</v>
      </c>
      <c r="F437" s="242" t="s">
        <v>680</v>
      </c>
      <c r="G437" s="239"/>
      <c r="H437" s="243">
        <v>4.38</v>
      </c>
      <c r="I437" s="244"/>
      <c r="J437" s="239"/>
      <c r="K437" s="239"/>
      <c r="L437" s="245"/>
      <c r="M437" s="246"/>
      <c r="N437" s="247"/>
      <c r="O437" s="247"/>
      <c r="P437" s="247"/>
      <c r="Q437" s="247"/>
      <c r="R437" s="247"/>
      <c r="S437" s="247"/>
      <c r="T437" s="248"/>
      <c r="U437" s="13"/>
      <c r="V437" s="13"/>
      <c r="W437" s="13"/>
      <c r="X437" s="13"/>
      <c r="Y437" s="13"/>
      <c r="Z437" s="13"/>
      <c r="AA437" s="13"/>
      <c r="AB437" s="13"/>
      <c r="AC437" s="13"/>
      <c r="AD437" s="13"/>
      <c r="AE437" s="13"/>
      <c r="AT437" s="249" t="s">
        <v>187</v>
      </c>
      <c r="AU437" s="249" t="s">
        <v>92</v>
      </c>
      <c r="AV437" s="13" t="s">
        <v>92</v>
      </c>
      <c r="AW437" s="13" t="s">
        <v>36</v>
      </c>
      <c r="AX437" s="13" t="s">
        <v>83</v>
      </c>
      <c r="AY437" s="249" t="s">
        <v>129</v>
      </c>
    </row>
    <row r="438" spans="1:51" s="13" customFormat="1" ht="12">
      <c r="A438" s="13"/>
      <c r="B438" s="238"/>
      <c r="C438" s="239"/>
      <c r="D438" s="240" t="s">
        <v>187</v>
      </c>
      <c r="E438" s="241" t="s">
        <v>1</v>
      </c>
      <c r="F438" s="242" t="s">
        <v>681</v>
      </c>
      <c r="G438" s="239"/>
      <c r="H438" s="243">
        <v>4.08</v>
      </c>
      <c r="I438" s="244"/>
      <c r="J438" s="239"/>
      <c r="K438" s="239"/>
      <c r="L438" s="245"/>
      <c r="M438" s="246"/>
      <c r="N438" s="247"/>
      <c r="O438" s="247"/>
      <c r="P438" s="247"/>
      <c r="Q438" s="247"/>
      <c r="R438" s="247"/>
      <c r="S438" s="247"/>
      <c r="T438" s="248"/>
      <c r="U438" s="13"/>
      <c r="V438" s="13"/>
      <c r="W438" s="13"/>
      <c r="X438" s="13"/>
      <c r="Y438" s="13"/>
      <c r="Z438" s="13"/>
      <c r="AA438" s="13"/>
      <c r="AB438" s="13"/>
      <c r="AC438" s="13"/>
      <c r="AD438" s="13"/>
      <c r="AE438" s="13"/>
      <c r="AT438" s="249" t="s">
        <v>187</v>
      </c>
      <c r="AU438" s="249" t="s">
        <v>92</v>
      </c>
      <c r="AV438" s="13" t="s">
        <v>92</v>
      </c>
      <c r="AW438" s="13" t="s">
        <v>36</v>
      </c>
      <c r="AX438" s="13" t="s">
        <v>83</v>
      </c>
      <c r="AY438" s="249" t="s">
        <v>129</v>
      </c>
    </row>
    <row r="439" spans="1:51" s="15" customFormat="1" ht="12">
      <c r="A439" s="15"/>
      <c r="B439" s="261"/>
      <c r="C439" s="262"/>
      <c r="D439" s="240" t="s">
        <v>187</v>
      </c>
      <c r="E439" s="263" t="s">
        <v>1</v>
      </c>
      <c r="F439" s="264" t="s">
        <v>682</v>
      </c>
      <c r="G439" s="262"/>
      <c r="H439" s="265">
        <v>13.979999999999999</v>
      </c>
      <c r="I439" s="266"/>
      <c r="J439" s="262"/>
      <c r="K439" s="262"/>
      <c r="L439" s="267"/>
      <c r="M439" s="268"/>
      <c r="N439" s="269"/>
      <c r="O439" s="269"/>
      <c r="P439" s="269"/>
      <c r="Q439" s="269"/>
      <c r="R439" s="269"/>
      <c r="S439" s="269"/>
      <c r="T439" s="270"/>
      <c r="U439" s="15"/>
      <c r="V439" s="15"/>
      <c r="W439" s="15"/>
      <c r="X439" s="15"/>
      <c r="Y439" s="15"/>
      <c r="Z439" s="15"/>
      <c r="AA439" s="15"/>
      <c r="AB439" s="15"/>
      <c r="AC439" s="15"/>
      <c r="AD439" s="15"/>
      <c r="AE439" s="15"/>
      <c r="AT439" s="271" t="s">
        <v>187</v>
      </c>
      <c r="AU439" s="271" t="s">
        <v>92</v>
      </c>
      <c r="AV439" s="15" t="s">
        <v>145</v>
      </c>
      <c r="AW439" s="15" t="s">
        <v>36</v>
      </c>
      <c r="AX439" s="15" t="s">
        <v>83</v>
      </c>
      <c r="AY439" s="271" t="s">
        <v>129</v>
      </c>
    </row>
    <row r="440" spans="1:51" s="13" customFormat="1" ht="12">
      <c r="A440" s="13"/>
      <c r="B440" s="238"/>
      <c r="C440" s="239"/>
      <c r="D440" s="240" t="s">
        <v>187</v>
      </c>
      <c r="E440" s="241" t="s">
        <v>1</v>
      </c>
      <c r="F440" s="242" t="s">
        <v>683</v>
      </c>
      <c r="G440" s="239"/>
      <c r="H440" s="243">
        <v>5.52</v>
      </c>
      <c r="I440" s="244"/>
      <c r="J440" s="239"/>
      <c r="K440" s="239"/>
      <c r="L440" s="245"/>
      <c r="M440" s="246"/>
      <c r="N440" s="247"/>
      <c r="O440" s="247"/>
      <c r="P440" s="247"/>
      <c r="Q440" s="247"/>
      <c r="R440" s="247"/>
      <c r="S440" s="247"/>
      <c r="T440" s="248"/>
      <c r="U440" s="13"/>
      <c r="V440" s="13"/>
      <c r="W440" s="13"/>
      <c r="X440" s="13"/>
      <c r="Y440" s="13"/>
      <c r="Z440" s="13"/>
      <c r="AA440" s="13"/>
      <c r="AB440" s="13"/>
      <c r="AC440" s="13"/>
      <c r="AD440" s="13"/>
      <c r="AE440" s="13"/>
      <c r="AT440" s="249" t="s">
        <v>187</v>
      </c>
      <c r="AU440" s="249" t="s">
        <v>92</v>
      </c>
      <c r="AV440" s="13" t="s">
        <v>92</v>
      </c>
      <c r="AW440" s="13" t="s">
        <v>36</v>
      </c>
      <c r="AX440" s="13" t="s">
        <v>83</v>
      </c>
      <c r="AY440" s="249" t="s">
        <v>129</v>
      </c>
    </row>
    <row r="441" spans="1:51" s="13" customFormat="1" ht="12">
      <c r="A441" s="13"/>
      <c r="B441" s="238"/>
      <c r="C441" s="239"/>
      <c r="D441" s="240" t="s">
        <v>187</v>
      </c>
      <c r="E441" s="241" t="s">
        <v>1</v>
      </c>
      <c r="F441" s="242" t="s">
        <v>684</v>
      </c>
      <c r="G441" s="239"/>
      <c r="H441" s="243">
        <v>5.34</v>
      </c>
      <c r="I441" s="244"/>
      <c r="J441" s="239"/>
      <c r="K441" s="239"/>
      <c r="L441" s="245"/>
      <c r="M441" s="246"/>
      <c r="N441" s="247"/>
      <c r="O441" s="247"/>
      <c r="P441" s="247"/>
      <c r="Q441" s="247"/>
      <c r="R441" s="247"/>
      <c r="S441" s="247"/>
      <c r="T441" s="248"/>
      <c r="U441" s="13"/>
      <c r="V441" s="13"/>
      <c r="W441" s="13"/>
      <c r="X441" s="13"/>
      <c r="Y441" s="13"/>
      <c r="Z441" s="13"/>
      <c r="AA441" s="13"/>
      <c r="AB441" s="13"/>
      <c r="AC441" s="13"/>
      <c r="AD441" s="13"/>
      <c r="AE441" s="13"/>
      <c r="AT441" s="249" t="s">
        <v>187</v>
      </c>
      <c r="AU441" s="249" t="s">
        <v>92</v>
      </c>
      <c r="AV441" s="13" t="s">
        <v>92</v>
      </c>
      <c r="AW441" s="13" t="s">
        <v>36</v>
      </c>
      <c r="AX441" s="13" t="s">
        <v>83</v>
      </c>
      <c r="AY441" s="249" t="s">
        <v>129</v>
      </c>
    </row>
    <row r="442" spans="1:51" s="15" customFormat="1" ht="12">
      <c r="A442" s="15"/>
      <c r="B442" s="261"/>
      <c r="C442" s="262"/>
      <c r="D442" s="240" t="s">
        <v>187</v>
      </c>
      <c r="E442" s="263" t="s">
        <v>1</v>
      </c>
      <c r="F442" s="264" t="s">
        <v>685</v>
      </c>
      <c r="G442" s="262"/>
      <c r="H442" s="265">
        <v>10.86</v>
      </c>
      <c r="I442" s="266"/>
      <c r="J442" s="262"/>
      <c r="K442" s="262"/>
      <c r="L442" s="267"/>
      <c r="M442" s="268"/>
      <c r="N442" s="269"/>
      <c r="O442" s="269"/>
      <c r="P442" s="269"/>
      <c r="Q442" s="269"/>
      <c r="R442" s="269"/>
      <c r="S442" s="269"/>
      <c r="T442" s="270"/>
      <c r="U442" s="15"/>
      <c r="V442" s="15"/>
      <c r="W442" s="15"/>
      <c r="X442" s="15"/>
      <c r="Y442" s="15"/>
      <c r="Z442" s="15"/>
      <c r="AA442" s="15"/>
      <c r="AB442" s="15"/>
      <c r="AC442" s="15"/>
      <c r="AD442" s="15"/>
      <c r="AE442" s="15"/>
      <c r="AT442" s="271" t="s">
        <v>187</v>
      </c>
      <c r="AU442" s="271" t="s">
        <v>92</v>
      </c>
      <c r="AV442" s="15" t="s">
        <v>145</v>
      </c>
      <c r="AW442" s="15" t="s">
        <v>36</v>
      </c>
      <c r="AX442" s="15" t="s">
        <v>83</v>
      </c>
      <c r="AY442" s="271" t="s">
        <v>129</v>
      </c>
    </row>
    <row r="443" spans="1:51" s="14" customFormat="1" ht="12">
      <c r="A443" s="14"/>
      <c r="B443" s="250"/>
      <c r="C443" s="251"/>
      <c r="D443" s="240" t="s">
        <v>187</v>
      </c>
      <c r="E443" s="252" t="s">
        <v>1</v>
      </c>
      <c r="F443" s="253" t="s">
        <v>191</v>
      </c>
      <c r="G443" s="251"/>
      <c r="H443" s="254">
        <v>24.84</v>
      </c>
      <c r="I443" s="255"/>
      <c r="J443" s="251"/>
      <c r="K443" s="251"/>
      <c r="L443" s="256"/>
      <c r="M443" s="257"/>
      <c r="N443" s="258"/>
      <c r="O443" s="258"/>
      <c r="P443" s="258"/>
      <c r="Q443" s="258"/>
      <c r="R443" s="258"/>
      <c r="S443" s="258"/>
      <c r="T443" s="259"/>
      <c r="U443" s="14"/>
      <c r="V443" s="14"/>
      <c r="W443" s="14"/>
      <c r="X443" s="14"/>
      <c r="Y443" s="14"/>
      <c r="Z443" s="14"/>
      <c r="AA443" s="14"/>
      <c r="AB443" s="14"/>
      <c r="AC443" s="14"/>
      <c r="AD443" s="14"/>
      <c r="AE443" s="14"/>
      <c r="AT443" s="260" t="s">
        <v>187</v>
      </c>
      <c r="AU443" s="260" t="s">
        <v>92</v>
      </c>
      <c r="AV443" s="14" t="s">
        <v>151</v>
      </c>
      <c r="AW443" s="14" t="s">
        <v>36</v>
      </c>
      <c r="AX443" s="14" t="s">
        <v>8</v>
      </c>
      <c r="AY443" s="260" t="s">
        <v>129</v>
      </c>
    </row>
    <row r="444" spans="1:65" s="2" customFormat="1" ht="24.15" customHeight="1">
      <c r="A444" s="38"/>
      <c r="B444" s="39"/>
      <c r="C444" s="219" t="s">
        <v>686</v>
      </c>
      <c r="D444" s="219" t="s">
        <v>132</v>
      </c>
      <c r="E444" s="220" t="s">
        <v>687</v>
      </c>
      <c r="F444" s="221" t="s">
        <v>688</v>
      </c>
      <c r="G444" s="222" t="s">
        <v>185</v>
      </c>
      <c r="H444" s="223">
        <v>42.76</v>
      </c>
      <c r="I444" s="224"/>
      <c r="J444" s="225">
        <f>ROUND(I444*H444,0)</f>
        <v>0</v>
      </c>
      <c r="K444" s="226"/>
      <c r="L444" s="44"/>
      <c r="M444" s="227" t="s">
        <v>1</v>
      </c>
      <c r="N444" s="228" t="s">
        <v>48</v>
      </c>
      <c r="O444" s="91"/>
      <c r="P444" s="229">
        <f>O444*H444</f>
        <v>0</v>
      </c>
      <c r="Q444" s="229">
        <v>0.0004</v>
      </c>
      <c r="R444" s="229">
        <f>Q444*H444</f>
        <v>0.017104</v>
      </c>
      <c r="S444" s="229">
        <v>0</v>
      </c>
      <c r="T444" s="230">
        <f>S444*H444</f>
        <v>0</v>
      </c>
      <c r="U444" s="38"/>
      <c r="V444" s="38"/>
      <c r="W444" s="38"/>
      <c r="X444" s="38"/>
      <c r="Y444" s="38"/>
      <c r="Z444" s="38"/>
      <c r="AA444" s="38"/>
      <c r="AB444" s="38"/>
      <c r="AC444" s="38"/>
      <c r="AD444" s="38"/>
      <c r="AE444" s="38"/>
      <c r="AR444" s="231" t="s">
        <v>308</v>
      </c>
      <c r="AT444" s="231" t="s">
        <v>132</v>
      </c>
      <c r="AU444" s="231" t="s">
        <v>92</v>
      </c>
      <c r="AY444" s="17" t="s">
        <v>129</v>
      </c>
      <c r="BE444" s="232">
        <f>IF(N444="základní",J444,0)</f>
        <v>0</v>
      </c>
      <c r="BF444" s="232">
        <f>IF(N444="snížená",J444,0)</f>
        <v>0</v>
      </c>
      <c r="BG444" s="232">
        <f>IF(N444="zákl. přenesená",J444,0)</f>
        <v>0</v>
      </c>
      <c r="BH444" s="232">
        <f>IF(N444="sníž. přenesená",J444,0)</f>
        <v>0</v>
      </c>
      <c r="BI444" s="232">
        <f>IF(N444="nulová",J444,0)</f>
        <v>0</v>
      </c>
      <c r="BJ444" s="17" t="s">
        <v>8</v>
      </c>
      <c r="BK444" s="232">
        <f>ROUND(I444*H444,0)</f>
        <v>0</v>
      </c>
      <c r="BL444" s="17" t="s">
        <v>308</v>
      </c>
      <c r="BM444" s="231" t="s">
        <v>689</v>
      </c>
    </row>
    <row r="445" spans="1:51" s="13" customFormat="1" ht="12">
      <c r="A445" s="13"/>
      <c r="B445" s="238"/>
      <c r="C445" s="239"/>
      <c r="D445" s="240" t="s">
        <v>187</v>
      </c>
      <c r="E445" s="241" t="s">
        <v>1</v>
      </c>
      <c r="F445" s="242" t="s">
        <v>690</v>
      </c>
      <c r="G445" s="239"/>
      <c r="H445" s="243">
        <v>26.8</v>
      </c>
      <c r="I445" s="244"/>
      <c r="J445" s="239"/>
      <c r="K445" s="239"/>
      <c r="L445" s="245"/>
      <c r="M445" s="246"/>
      <c r="N445" s="247"/>
      <c r="O445" s="247"/>
      <c r="P445" s="247"/>
      <c r="Q445" s="247"/>
      <c r="R445" s="247"/>
      <c r="S445" s="247"/>
      <c r="T445" s="248"/>
      <c r="U445" s="13"/>
      <c r="V445" s="13"/>
      <c r="W445" s="13"/>
      <c r="X445" s="13"/>
      <c r="Y445" s="13"/>
      <c r="Z445" s="13"/>
      <c r="AA445" s="13"/>
      <c r="AB445" s="13"/>
      <c r="AC445" s="13"/>
      <c r="AD445" s="13"/>
      <c r="AE445" s="13"/>
      <c r="AT445" s="249" t="s">
        <v>187</v>
      </c>
      <c r="AU445" s="249" t="s">
        <v>92</v>
      </c>
      <c r="AV445" s="13" t="s">
        <v>92</v>
      </c>
      <c r="AW445" s="13" t="s">
        <v>36</v>
      </c>
      <c r="AX445" s="13" t="s">
        <v>83</v>
      </c>
      <c r="AY445" s="249" t="s">
        <v>129</v>
      </c>
    </row>
    <row r="446" spans="1:51" s="13" customFormat="1" ht="12">
      <c r="A446" s="13"/>
      <c r="B446" s="238"/>
      <c r="C446" s="239"/>
      <c r="D446" s="240" t="s">
        <v>187</v>
      </c>
      <c r="E446" s="241" t="s">
        <v>1</v>
      </c>
      <c r="F446" s="242" t="s">
        <v>654</v>
      </c>
      <c r="G446" s="239"/>
      <c r="H446" s="243">
        <v>15.96</v>
      </c>
      <c r="I446" s="244"/>
      <c r="J446" s="239"/>
      <c r="K446" s="239"/>
      <c r="L446" s="245"/>
      <c r="M446" s="246"/>
      <c r="N446" s="247"/>
      <c r="O446" s="247"/>
      <c r="P446" s="247"/>
      <c r="Q446" s="247"/>
      <c r="R446" s="247"/>
      <c r="S446" s="247"/>
      <c r="T446" s="248"/>
      <c r="U446" s="13"/>
      <c r="V446" s="13"/>
      <c r="W446" s="13"/>
      <c r="X446" s="13"/>
      <c r="Y446" s="13"/>
      <c r="Z446" s="13"/>
      <c r="AA446" s="13"/>
      <c r="AB446" s="13"/>
      <c r="AC446" s="13"/>
      <c r="AD446" s="13"/>
      <c r="AE446" s="13"/>
      <c r="AT446" s="249" t="s">
        <v>187</v>
      </c>
      <c r="AU446" s="249" t="s">
        <v>92</v>
      </c>
      <c r="AV446" s="13" t="s">
        <v>92</v>
      </c>
      <c r="AW446" s="13" t="s">
        <v>36</v>
      </c>
      <c r="AX446" s="13" t="s">
        <v>83</v>
      </c>
      <c r="AY446" s="249" t="s">
        <v>129</v>
      </c>
    </row>
    <row r="447" spans="1:51" s="14" customFormat="1" ht="12">
      <c r="A447" s="14"/>
      <c r="B447" s="250"/>
      <c r="C447" s="251"/>
      <c r="D447" s="240" t="s">
        <v>187</v>
      </c>
      <c r="E447" s="252" t="s">
        <v>1</v>
      </c>
      <c r="F447" s="253" t="s">
        <v>191</v>
      </c>
      <c r="G447" s="251"/>
      <c r="H447" s="254">
        <v>42.760000000000005</v>
      </c>
      <c r="I447" s="255"/>
      <c r="J447" s="251"/>
      <c r="K447" s="251"/>
      <c r="L447" s="256"/>
      <c r="M447" s="257"/>
      <c r="N447" s="258"/>
      <c r="O447" s="258"/>
      <c r="P447" s="258"/>
      <c r="Q447" s="258"/>
      <c r="R447" s="258"/>
      <c r="S447" s="258"/>
      <c r="T447" s="259"/>
      <c r="U447" s="14"/>
      <c r="V447" s="14"/>
      <c r="W447" s="14"/>
      <c r="X447" s="14"/>
      <c r="Y447" s="14"/>
      <c r="Z447" s="14"/>
      <c r="AA447" s="14"/>
      <c r="AB447" s="14"/>
      <c r="AC447" s="14"/>
      <c r="AD447" s="14"/>
      <c r="AE447" s="14"/>
      <c r="AT447" s="260" t="s">
        <v>187</v>
      </c>
      <c r="AU447" s="260" t="s">
        <v>92</v>
      </c>
      <c r="AV447" s="14" t="s">
        <v>151</v>
      </c>
      <c r="AW447" s="14" t="s">
        <v>36</v>
      </c>
      <c r="AX447" s="14" t="s">
        <v>8</v>
      </c>
      <c r="AY447" s="260" t="s">
        <v>129</v>
      </c>
    </row>
    <row r="448" spans="1:65" s="2" customFormat="1" ht="49.05" customHeight="1">
      <c r="A448" s="38"/>
      <c r="B448" s="39"/>
      <c r="C448" s="272" t="s">
        <v>691</v>
      </c>
      <c r="D448" s="272" t="s">
        <v>342</v>
      </c>
      <c r="E448" s="273" t="s">
        <v>692</v>
      </c>
      <c r="F448" s="274" t="s">
        <v>693</v>
      </c>
      <c r="G448" s="275" t="s">
        <v>185</v>
      </c>
      <c r="H448" s="276">
        <v>30.82</v>
      </c>
      <c r="I448" s="277"/>
      <c r="J448" s="278">
        <f>ROUND(I448*H448,0)</f>
        <v>0</v>
      </c>
      <c r="K448" s="279"/>
      <c r="L448" s="280"/>
      <c r="M448" s="281" t="s">
        <v>1</v>
      </c>
      <c r="N448" s="282" t="s">
        <v>48</v>
      </c>
      <c r="O448" s="91"/>
      <c r="P448" s="229">
        <f>O448*H448</f>
        <v>0</v>
      </c>
      <c r="Q448" s="229">
        <v>0.0041</v>
      </c>
      <c r="R448" s="229">
        <f>Q448*H448</f>
        <v>0.126362</v>
      </c>
      <c r="S448" s="229">
        <v>0</v>
      </c>
      <c r="T448" s="230">
        <f>S448*H448</f>
        <v>0</v>
      </c>
      <c r="U448" s="38"/>
      <c r="V448" s="38"/>
      <c r="W448" s="38"/>
      <c r="X448" s="38"/>
      <c r="Y448" s="38"/>
      <c r="Z448" s="38"/>
      <c r="AA448" s="38"/>
      <c r="AB448" s="38"/>
      <c r="AC448" s="38"/>
      <c r="AD448" s="38"/>
      <c r="AE448" s="38"/>
      <c r="AR448" s="231" t="s">
        <v>390</v>
      </c>
      <c r="AT448" s="231" t="s">
        <v>342</v>
      </c>
      <c r="AU448" s="231" t="s">
        <v>92</v>
      </c>
      <c r="AY448" s="17" t="s">
        <v>129</v>
      </c>
      <c r="BE448" s="232">
        <f>IF(N448="základní",J448,0)</f>
        <v>0</v>
      </c>
      <c r="BF448" s="232">
        <f>IF(N448="snížená",J448,0)</f>
        <v>0</v>
      </c>
      <c r="BG448" s="232">
        <f>IF(N448="zákl. přenesená",J448,0)</f>
        <v>0</v>
      </c>
      <c r="BH448" s="232">
        <f>IF(N448="sníž. přenesená",J448,0)</f>
        <v>0</v>
      </c>
      <c r="BI448" s="232">
        <f>IF(N448="nulová",J448,0)</f>
        <v>0</v>
      </c>
      <c r="BJ448" s="17" t="s">
        <v>8</v>
      </c>
      <c r="BK448" s="232">
        <f>ROUND(I448*H448,0)</f>
        <v>0</v>
      </c>
      <c r="BL448" s="17" t="s">
        <v>308</v>
      </c>
      <c r="BM448" s="231" t="s">
        <v>694</v>
      </c>
    </row>
    <row r="449" spans="1:51" s="13" customFormat="1" ht="12">
      <c r="A449" s="13"/>
      <c r="B449" s="238"/>
      <c r="C449" s="239"/>
      <c r="D449" s="240" t="s">
        <v>187</v>
      </c>
      <c r="E449" s="241" t="s">
        <v>1</v>
      </c>
      <c r="F449" s="242" t="s">
        <v>690</v>
      </c>
      <c r="G449" s="239"/>
      <c r="H449" s="243">
        <v>26.8</v>
      </c>
      <c r="I449" s="244"/>
      <c r="J449" s="239"/>
      <c r="K449" s="239"/>
      <c r="L449" s="245"/>
      <c r="M449" s="246"/>
      <c r="N449" s="247"/>
      <c r="O449" s="247"/>
      <c r="P449" s="247"/>
      <c r="Q449" s="247"/>
      <c r="R449" s="247"/>
      <c r="S449" s="247"/>
      <c r="T449" s="248"/>
      <c r="U449" s="13"/>
      <c r="V449" s="13"/>
      <c r="W449" s="13"/>
      <c r="X449" s="13"/>
      <c r="Y449" s="13"/>
      <c r="Z449" s="13"/>
      <c r="AA449" s="13"/>
      <c r="AB449" s="13"/>
      <c r="AC449" s="13"/>
      <c r="AD449" s="13"/>
      <c r="AE449" s="13"/>
      <c r="AT449" s="249" t="s">
        <v>187</v>
      </c>
      <c r="AU449" s="249" t="s">
        <v>92</v>
      </c>
      <c r="AV449" s="13" t="s">
        <v>92</v>
      </c>
      <c r="AW449" s="13" t="s">
        <v>36</v>
      </c>
      <c r="AX449" s="13" t="s">
        <v>8</v>
      </c>
      <c r="AY449" s="249" t="s">
        <v>129</v>
      </c>
    </row>
    <row r="450" spans="1:51" s="13" customFormat="1" ht="12">
      <c r="A450" s="13"/>
      <c r="B450" s="238"/>
      <c r="C450" s="239"/>
      <c r="D450" s="240" t="s">
        <v>187</v>
      </c>
      <c r="E450" s="239"/>
      <c r="F450" s="242" t="s">
        <v>695</v>
      </c>
      <c r="G450" s="239"/>
      <c r="H450" s="243">
        <v>30.82</v>
      </c>
      <c r="I450" s="244"/>
      <c r="J450" s="239"/>
      <c r="K450" s="239"/>
      <c r="L450" s="245"/>
      <c r="M450" s="246"/>
      <c r="N450" s="247"/>
      <c r="O450" s="247"/>
      <c r="P450" s="247"/>
      <c r="Q450" s="247"/>
      <c r="R450" s="247"/>
      <c r="S450" s="247"/>
      <c r="T450" s="248"/>
      <c r="U450" s="13"/>
      <c r="V450" s="13"/>
      <c r="W450" s="13"/>
      <c r="X450" s="13"/>
      <c r="Y450" s="13"/>
      <c r="Z450" s="13"/>
      <c r="AA450" s="13"/>
      <c r="AB450" s="13"/>
      <c r="AC450" s="13"/>
      <c r="AD450" s="13"/>
      <c r="AE450" s="13"/>
      <c r="AT450" s="249" t="s">
        <v>187</v>
      </c>
      <c r="AU450" s="249" t="s">
        <v>92</v>
      </c>
      <c r="AV450" s="13" t="s">
        <v>92</v>
      </c>
      <c r="AW450" s="13" t="s">
        <v>4</v>
      </c>
      <c r="AX450" s="13" t="s">
        <v>8</v>
      </c>
      <c r="AY450" s="249" t="s">
        <v>129</v>
      </c>
    </row>
    <row r="451" spans="1:65" s="2" customFormat="1" ht="49.05" customHeight="1">
      <c r="A451" s="38"/>
      <c r="B451" s="39"/>
      <c r="C451" s="272" t="s">
        <v>696</v>
      </c>
      <c r="D451" s="272" t="s">
        <v>342</v>
      </c>
      <c r="E451" s="273" t="s">
        <v>697</v>
      </c>
      <c r="F451" s="274" t="s">
        <v>698</v>
      </c>
      <c r="G451" s="275" t="s">
        <v>185</v>
      </c>
      <c r="H451" s="276">
        <v>18.354</v>
      </c>
      <c r="I451" s="277"/>
      <c r="J451" s="278">
        <f>ROUND(I451*H451,0)</f>
        <v>0</v>
      </c>
      <c r="K451" s="279"/>
      <c r="L451" s="280"/>
      <c r="M451" s="281" t="s">
        <v>1</v>
      </c>
      <c r="N451" s="282" t="s">
        <v>48</v>
      </c>
      <c r="O451" s="91"/>
      <c r="P451" s="229">
        <f>O451*H451</f>
        <v>0</v>
      </c>
      <c r="Q451" s="229">
        <v>0.0048</v>
      </c>
      <c r="R451" s="229">
        <f>Q451*H451</f>
        <v>0.08809919999999999</v>
      </c>
      <c r="S451" s="229">
        <v>0</v>
      </c>
      <c r="T451" s="230">
        <f>S451*H451</f>
        <v>0</v>
      </c>
      <c r="U451" s="38"/>
      <c r="V451" s="38"/>
      <c r="W451" s="38"/>
      <c r="X451" s="38"/>
      <c r="Y451" s="38"/>
      <c r="Z451" s="38"/>
      <c r="AA451" s="38"/>
      <c r="AB451" s="38"/>
      <c r="AC451" s="38"/>
      <c r="AD451" s="38"/>
      <c r="AE451" s="38"/>
      <c r="AR451" s="231" t="s">
        <v>390</v>
      </c>
      <c r="AT451" s="231" t="s">
        <v>342</v>
      </c>
      <c r="AU451" s="231" t="s">
        <v>92</v>
      </c>
      <c r="AY451" s="17" t="s">
        <v>129</v>
      </c>
      <c r="BE451" s="232">
        <f>IF(N451="základní",J451,0)</f>
        <v>0</v>
      </c>
      <c r="BF451" s="232">
        <f>IF(N451="snížená",J451,0)</f>
        <v>0</v>
      </c>
      <c r="BG451" s="232">
        <f>IF(N451="zákl. přenesená",J451,0)</f>
        <v>0</v>
      </c>
      <c r="BH451" s="232">
        <f>IF(N451="sníž. přenesená",J451,0)</f>
        <v>0</v>
      </c>
      <c r="BI451" s="232">
        <f>IF(N451="nulová",J451,0)</f>
        <v>0</v>
      </c>
      <c r="BJ451" s="17" t="s">
        <v>8</v>
      </c>
      <c r="BK451" s="232">
        <f>ROUND(I451*H451,0)</f>
        <v>0</v>
      </c>
      <c r="BL451" s="17" t="s">
        <v>308</v>
      </c>
      <c r="BM451" s="231" t="s">
        <v>699</v>
      </c>
    </row>
    <row r="452" spans="1:51" s="13" customFormat="1" ht="12">
      <c r="A452" s="13"/>
      <c r="B452" s="238"/>
      <c r="C452" s="239"/>
      <c r="D452" s="240" t="s">
        <v>187</v>
      </c>
      <c r="E452" s="241" t="s">
        <v>1</v>
      </c>
      <c r="F452" s="242" t="s">
        <v>654</v>
      </c>
      <c r="G452" s="239"/>
      <c r="H452" s="243">
        <v>15.96</v>
      </c>
      <c r="I452" s="244"/>
      <c r="J452" s="239"/>
      <c r="K452" s="239"/>
      <c r="L452" s="245"/>
      <c r="M452" s="246"/>
      <c r="N452" s="247"/>
      <c r="O452" s="247"/>
      <c r="P452" s="247"/>
      <c r="Q452" s="247"/>
      <c r="R452" s="247"/>
      <c r="S452" s="247"/>
      <c r="T452" s="248"/>
      <c r="U452" s="13"/>
      <c r="V452" s="13"/>
      <c r="W452" s="13"/>
      <c r="X452" s="13"/>
      <c r="Y452" s="13"/>
      <c r="Z452" s="13"/>
      <c r="AA452" s="13"/>
      <c r="AB452" s="13"/>
      <c r="AC452" s="13"/>
      <c r="AD452" s="13"/>
      <c r="AE452" s="13"/>
      <c r="AT452" s="249" t="s">
        <v>187</v>
      </c>
      <c r="AU452" s="249" t="s">
        <v>92</v>
      </c>
      <c r="AV452" s="13" t="s">
        <v>92</v>
      </c>
      <c r="AW452" s="13" t="s">
        <v>36</v>
      </c>
      <c r="AX452" s="13" t="s">
        <v>8</v>
      </c>
      <c r="AY452" s="249" t="s">
        <v>129</v>
      </c>
    </row>
    <row r="453" spans="1:51" s="13" customFormat="1" ht="12">
      <c r="A453" s="13"/>
      <c r="B453" s="238"/>
      <c r="C453" s="239"/>
      <c r="D453" s="240" t="s">
        <v>187</v>
      </c>
      <c r="E453" s="239"/>
      <c r="F453" s="242" t="s">
        <v>700</v>
      </c>
      <c r="G453" s="239"/>
      <c r="H453" s="243">
        <v>18.354</v>
      </c>
      <c r="I453" s="244"/>
      <c r="J453" s="239"/>
      <c r="K453" s="239"/>
      <c r="L453" s="245"/>
      <c r="M453" s="246"/>
      <c r="N453" s="247"/>
      <c r="O453" s="247"/>
      <c r="P453" s="247"/>
      <c r="Q453" s="247"/>
      <c r="R453" s="247"/>
      <c r="S453" s="247"/>
      <c r="T453" s="248"/>
      <c r="U453" s="13"/>
      <c r="V453" s="13"/>
      <c r="W453" s="13"/>
      <c r="X453" s="13"/>
      <c r="Y453" s="13"/>
      <c r="Z453" s="13"/>
      <c r="AA453" s="13"/>
      <c r="AB453" s="13"/>
      <c r="AC453" s="13"/>
      <c r="AD453" s="13"/>
      <c r="AE453" s="13"/>
      <c r="AT453" s="249" t="s">
        <v>187</v>
      </c>
      <c r="AU453" s="249" t="s">
        <v>92</v>
      </c>
      <c r="AV453" s="13" t="s">
        <v>92</v>
      </c>
      <c r="AW453" s="13" t="s">
        <v>4</v>
      </c>
      <c r="AX453" s="13" t="s">
        <v>8</v>
      </c>
      <c r="AY453" s="249" t="s">
        <v>129</v>
      </c>
    </row>
    <row r="454" spans="1:65" s="2" customFormat="1" ht="24.15" customHeight="1">
      <c r="A454" s="38"/>
      <c r="B454" s="39"/>
      <c r="C454" s="219" t="s">
        <v>701</v>
      </c>
      <c r="D454" s="219" t="s">
        <v>132</v>
      </c>
      <c r="E454" s="220" t="s">
        <v>702</v>
      </c>
      <c r="F454" s="221" t="s">
        <v>703</v>
      </c>
      <c r="G454" s="222" t="s">
        <v>185</v>
      </c>
      <c r="H454" s="223">
        <v>7.24</v>
      </c>
      <c r="I454" s="224"/>
      <c r="J454" s="225">
        <f>ROUND(I454*H454,0)</f>
        <v>0</v>
      </c>
      <c r="K454" s="226"/>
      <c r="L454" s="44"/>
      <c r="M454" s="227" t="s">
        <v>1</v>
      </c>
      <c r="N454" s="228" t="s">
        <v>48</v>
      </c>
      <c r="O454" s="91"/>
      <c r="P454" s="229">
        <f>O454*H454</f>
        <v>0</v>
      </c>
      <c r="Q454" s="229">
        <v>0.0004</v>
      </c>
      <c r="R454" s="229">
        <f>Q454*H454</f>
        <v>0.002896</v>
      </c>
      <c r="S454" s="229">
        <v>0</v>
      </c>
      <c r="T454" s="230">
        <f>S454*H454</f>
        <v>0</v>
      </c>
      <c r="U454" s="38"/>
      <c r="V454" s="38"/>
      <c r="W454" s="38"/>
      <c r="X454" s="38"/>
      <c r="Y454" s="38"/>
      <c r="Z454" s="38"/>
      <c r="AA454" s="38"/>
      <c r="AB454" s="38"/>
      <c r="AC454" s="38"/>
      <c r="AD454" s="38"/>
      <c r="AE454" s="38"/>
      <c r="AR454" s="231" t="s">
        <v>308</v>
      </c>
      <c r="AT454" s="231" t="s">
        <v>132</v>
      </c>
      <c r="AU454" s="231" t="s">
        <v>92</v>
      </c>
      <c r="AY454" s="17" t="s">
        <v>129</v>
      </c>
      <c r="BE454" s="232">
        <f>IF(N454="základní",J454,0)</f>
        <v>0</v>
      </c>
      <c r="BF454" s="232">
        <f>IF(N454="snížená",J454,0)</f>
        <v>0</v>
      </c>
      <c r="BG454" s="232">
        <f>IF(N454="zákl. přenesená",J454,0)</f>
        <v>0</v>
      </c>
      <c r="BH454" s="232">
        <f>IF(N454="sníž. přenesená",J454,0)</f>
        <v>0</v>
      </c>
      <c r="BI454" s="232">
        <f>IF(N454="nulová",J454,0)</f>
        <v>0</v>
      </c>
      <c r="BJ454" s="17" t="s">
        <v>8</v>
      </c>
      <c r="BK454" s="232">
        <f>ROUND(I454*H454,0)</f>
        <v>0</v>
      </c>
      <c r="BL454" s="17" t="s">
        <v>308</v>
      </c>
      <c r="BM454" s="231" t="s">
        <v>704</v>
      </c>
    </row>
    <row r="455" spans="1:51" s="13" customFormat="1" ht="12">
      <c r="A455" s="13"/>
      <c r="B455" s="238"/>
      <c r="C455" s="239"/>
      <c r="D455" s="240" t="s">
        <v>187</v>
      </c>
      <c r="E455" s="241" t="s">
        <v>1</v>
      </c>
      <c r="F455" s="242" t="s">
        <v>664</v>
      </c>
      <c r="G455" s="239"/>
      <c r="H455" s="243">
        <v>7.24</v>
      </c>
      <c r="I455" s="244"/>
      <c r="J455" s="239"/>
      <c r="K455" s="239"/>
      <c r="L455" s="245"/>
      <c r="M455" s="246"/>
      <c r="N455" s="247"/>
      <c r="O455" s="247"/>
      <c r="P455" s="247"/>
      <c r="Q455" s="247"/>
      <c r="R455" s="247"/>
      <c r="S455" s="247"/>
      <c r="T455" s="248"/>
      <c r="U455" s="13"/>
      <c r="V455" s="13"/>
      <c r="W455" s="13"/>
      <c r="X455" s="13"/>
      <c r="Y455" s="13"/>
      <c r="Z455" s="13"/>
      <c r="AA455" s="13"/>
      <c r="AB455" s="13"/>
      <c r="AC455" s="13"/>
      <c r="AD455" s="13"/>
      <c r="AE455" s="13"/>
      <c r="AT455" s="249" t="s">
        <v>187</v>
      </c>
      <c r="AU455" s="249" t="s">
        <v>92</v>
      </c>
      <c r="AV455" s="13" t="s">
        <v>92</v>
      </c>
      <c r="AW455" s="13" t="s">
        <v>36</v>
      </c>
      <c r="AX455" s="13" t="s">
        <v>8</v>
      </c>
      <c r="AY455" s="249" t="s">
        <v>129</v>
      </c>
    </row>
    <row r="456" spans="1:65" s="2" customFormat="1" ht="49.05" customHeight="1">
      <c r="A456" s="38"/>
      <c r="B456" s="39"/>
      <c r="C456" s="272" t="s">
        <v>705</v>
      </c>
      <c r="D456" s="272" t="s">
        <v>342</v>
      </c>
      <c r="E456" s="273" t="s">
        <v>697</v>
      </c>
      <c r="F456" s="274" t="s">
        <v>698</v>
      </c>
      <c r="G456" s="275" t="s">
        <v>185</v>
      </c>
      <c r="H456" s="276">
        <v>8.688</v>
      </c>
      <c r="I456" s="277"/>
      <c r="J456" s="278">
        <f>ROUND(I456*H456,0)</f>
        <v>0</v>
      </c>
      <c r="K456" s="279"/>
      <c r="L456" s="280"/>
      <c r="M456" s="281" t="s">
        <v>1</v>
      </c>
      <c r="N456" s="282" t="s">
        <v>48</v>
      </c>
      <c r="O456" s="91"/>
      <c r="P456" s="229">
        <f>O456*H456</f>
        <v>0</v>
      </c>
      <c r="Q456" s="229">
        <v>0.0048</v>
      </c>
      <c r="R456" s="229">
        <f>Q456*H456</f>
        <v>0.0417024</v>
      </c>
      <c r="S456" s="229">
        <v>0</v>
      </c>
      <c r="T456" s="230">
        <f>S456*H456</f>
        <v>0</v>
      </c>
      <c r="U456" s="38"/>
      <c r="V456" s="38"/>
      <c r="W456" s="38"/>
      <c r="X456" s="38"/>
      <c r="Y456" s="38"/>
      <c r="Z456" s="38"/>
      <c r="AA456" s="38"/>
      <c r="AB456" s="38"/>
      <c r="AC456" s="38"/>
      <c r="AD456" s="38"/>
      <c r="AE456" s="38"/>
      <c r="AR456" s="231" t="s">
        <v>390</v>
      </c>
      <c r="AT456" s="231" t="s">
        <v>342</v>
      </c>
      <c r="AU456" s="231" t="s">
        <v>92</v>
      </c>
      <c r="AY456" s="17" t="s">
        <v>129</v>
      </c>
      <c r="BE456" s="232">
        <f>IF(N456="základní",J456,0)</f>
        <v>0</v>
      </c>
      <c r="BF456" s="232">
        <f>IF(N456="snížená",J456,0)</f>
        <v>0</v>
      </c>
      <c r="BG456" s="232">
        <f>IF(N456="zákl. přenesená",J456,0)</f>
        <v>0</v>
      </c>
      <c r="BH456" s="232">
        <f>IF(N456="sníž. přenesená",J456,0)</f>
        <v>0</v>
      </c>
      <c r="BI456" s="232">
        <f>IF(N456="nulová",J456,0)</f>
        <v>0</v>
      </c>
      <c r="BJ456" s="17" t="s">
        <v>8</v>
      </c>
      <c r="BK456" s="232">
        <f>ROUND(I456*H456,0)</f>
        <v>0</v>
      </c>
      <c r="BL456" s="17" t="s">
        <v>308</v>
      </c>
      <c r="BM456" s="231" t="s">
        <v>706</v>
      </c>
    </row>
    <row r="457" spans="1:51" s="13" customFormat="1" ht="12">
      <c r="A457" s="13"/>
      <c r="B457" s="238"/>
      <c r="C457" s="239"/>
      <c r="D457" s="240" t="s">
        <v>187</v>
      </c>
      <c r="E457" s="239"/>
      <c r="F457" s="242" t="s">
        <v>707</v>
      </c>
      <c r="G457" s="239"/>
      <c r="H457" s="243">
        <v>8.688</v>
      </c>
      <c r="I457" s="244"/>
      <c r="J457" s="239"/>
      <c r="K457" s="239"/>
      <c r="L457" s="245"/>
      <c r="M457" s="246"/>
      <c r="N457" s="247"/>
      <c r="O457" s="247"/>
      <c r="P457" s="247"/>
      <c r="Q457" s="247"/>
      <c r="R457" s="247"/>
      <c r="S457" s="247"/>
      <c r="T457" s="248"/>
      <c r="U457" s="13"/>
      <c r="V457" s="13"/>
      <c r="W457" s="13"/>
      <c r="X457" s="13"/>
      <c r="Y457" s="13"/>
      <c r="Z457" s="13"/>
      <c r="AA457" s="13"/>
      <c r="AB457" s="13"/>
      <c r="AC457" s="13"/>
      <c r="AD457" s="13"/>
      <c r="AE457" s="13"/>
      <c r="AT457" s="249" t="s">
        <v>187</v>
      </c>
      <c r="AU457" s="249" t="s">
        <v>92</v>
      </c>
      <c r="AV457" s="13" t="s">
        <v>92</v>
      </c>
      <c r="AW457" s="13" t="s">
        <v>4</v>
      </c>
      <c r="AX457" s="13" t="s">
        <v>8</v>
      </c>
      <c r="AY457" s="249" t="s">
        <v>129</v>
      </c>
    </row>
    <row r="458" spans="1:65" s="2" customFormat="1" ht="33" customHeight="1">
      <c r="A458" s="38"/>
      <c r="B458" s="39"/>
      <c r="C458" s="219" t="s">
        <v>708</v>
      </c>
      <c r="D458" s="219" t="s">
        <v>132</v>
      </c>
      <c r="E458" s="220" t="s">
        <v>709</v>
      </c>
      <c r="F458" s="221" t="s">
        <v>710</v>
      </c>
      <c r="G458" s="222" t="s">
        <v>185</v>
      </c>
      <c r="H458" s="223">
        <v>15.96</v>
      </c>
      <c r="I458" s="224"/>
      <c r="J458" s="225">
        <f>ROUND(I458*H458,0)</f>
        <v>0</v>
      </c>
      <c r="K458" s="226"/>
      <c r="L458" s="44"/>
      <c r="M458" s="227" t="s">
        <v>1</v>
      </c>
      <c r="N458" s="228" t="s">
        <v>48</v>
      </c>
      <c r="O458" s="91"/>
      <c r="P458" s="229">
        <f>O458*H458</f>
        <v>0</v>
      </c>
      <c r="Q458" s="229">
        <v>0</v>
      </c>
      <c r="R458" s="229">
        <f>Q458*H458</f>
        <v>0</v>
      </c>
      <c r="S458" s="229">
        <v>0</v>
      </c>
      <c r="T458" s="230">
        <f>S458*H458</f>
        <v>0</v>
      </c>
      <c r="U458" s="38"/>
      <c r="V458" s="38"/>
      <c r="W458" s="38"/>
      <c r="X458" s="38"/>
      <c r="Y458" s="38"/>
      <c r="Z458" s="38"/>
      <c r="AA458" s="38"/>
      <c r="AB458" s="38"/>
      <c r="AC458" s="38"/>
      <c r="AD458" s="38"/>
      <c r="AE458" s="38"/>
      <c r="AR458" s="231" t="s">
        <v>308</v>
      </c>
      <c r="AT458" s="231" t="s">
        <v>132</v>
      </c>
      <c r="AU458" s="231" t="s">
        <v>92</v>
      </c>
      <c r="AY458" s="17" t="s">
        <v>129</v>
      </c>
      <c r="BE458" s="232">
        <f>IF(N458="základní",J458,0)</f>
        <v>0</v>
      </c>
      <c r="BF458" s="232">
        <f>IF(N458="snížená",J458,0)</f>
        <v>0</v>
      </c>
      <c r="BG458" s="232">
        <f>IF(N458="zákl. přenesená",J458,0)</f>
        <v>0</v>
      </c>
      <c r="BH458" s="232">
        <f>IF(N458="sníž. přenesená",J458,0)</f>
        <v>0</v>
      </c>
      <c r="BI458" s="232">
        <f>IF(N458="nulová",J458,0)</f>
        <v>0</v>
      </c>
      <c r="BJ458" s="17" t="s">
        <v>8</v>
      </c>
      <c r="BK458" s="232">
        <f>ROUND(I458*H458,0)</f>
        <v>0</v>
      </c>
      <c r="BL458" s="17" t="s">
        <v>308</v>
      </c>
      <c r="BM458" s="231" t="s">
        <v>711</v>
      </c>
    </row>
    <row r="459" spans="1:51" s="13" customFormat="1" ht="12">
      <c r="A459" s="13"/>
      <c r="B459" s="238"/>
      <c r="C459" s="239"/>
      <c r="D459" s="240" t="s">
        <v>187</v>
      </c>
      <c r="E459" s="241" t="s">
        <v>1</v>
      </c>
      <c r="F459" s="242" t="s">
        <v>712</v>
      </c>
      <c r="G459" s="239"/>
      <c r="H459" s="243">
        <v>15.96</v>
      </c>
      <c r="I459" s="244"/>
      <c r="J459" s="239"/>
      <c r="K459" s="239"/>
      <c r="L459" s="245"/>
      <c r="M459" s="246"/>
      <c r="N459" s="247"/>
      <c r="O459" s="247"/>
      <c r="P459" s="247"/>
      <c r="Q459" s="247"/>
      <c r="R459" s="247"/>
      <c r="S459" s="247"/>
      <c r="T459" s="248"/>
      <c r="U459" s="13"/>
      <c r="V459" s="13"/>
      <c r="W459" s="13"/>
      <c r="X459" s="13"/>
      <c r="Y459" s="13"/>
      <c r="Z459" s="13"/>
      <c r="AA459" s="13"/>
      <c r="AB459" s="13"/>
      <c r="AC459" s="13"/>
      <c r="AD459" s="13"/>
      <c r="AE459" s="13"/>
      <c r="AT459" s="249" t="s">
        <v>187</v>
      </c>
      <c r="AU459" s="249" t="s">
        <v>92</v>
      </c>
      <c r="AV459" s="13" t="s">
        <v>92</v>
      </c>
      <c r="AW459" s="13" t="s">
        <v>36</v>
      </c>
      <c r="AX459" s="13" t="s">
        <v>8</v>
      </c>
      <c r="AY459" s="249" t="s">
        <v>129</v>
      </c>
    </row>
    <row r="460" spans="1:65" s="2" customFormat="1" ht="24.15" customHeight="1">
      <c r="A460" s="38"/>
      <c r="B460" s="39"/>
      <c r="C460" s="272" t="s">
        <v>713</v>
      </c>
      <c r="D460" s="272" t="s">
        <v>342</v>
      </c>
      <c r="E460" s="273" t="s">
        <v>714</v>
      </c>
      <c r="F460" s="274" t="s">
        <v>715</v>
      </c>
      <c r="G460" s="275" t="s">
        <v>716</v>
      </c>
      <c r="H460" s="276">
        <v>23.94</v>
      </c>
      <c r="I460" s="277"/>
      <c r="J460" s="278">
        <f>ROUND(I460*H460,0)</f>
        <v>0</v>
      </c>
      <c r="K460" s="279"/>
      <c r="L460" s="280"/>
      <c r="M460" s="281" t="s">
        <v>1</v>
      </c>
      <c r="N460" s="282" t="s">
        <v>48</v>
      </c>
      <c r="O460" s="91"/>
      <c r="P460" s="229">
        <f>O460*H460</f>
        <v>0</v>
      </c>
      <c r="Q460" s="229">
        <v>0.001</v>
      </c>
      <c r="R460" s="229">
        <f>Q460*H460</f>
        <v>0.023940000000000003</v>
      </c>
      <c r="S460" s="229">
        <v>0</v>
      </c>
      <c r="T460" s="230">
        <f>S460*H460</f>
        <v>0</v>
      </c>
      <c r="U460" s="38"/>
      <c r="V460" s="38"/>
      <c r="W460" s="38"/>
      <c r="X460" s="38"/>
      <c r="Y460" s="38"/>
      <c r="Z460" s="38"/>
      <c r="AA460" s="38"/>
      <c r="AB460" s="38"/>
      <c r="AC460" s="38"/>
      <c r="AD460" s="38"/>
      <c r="AE460" s="38"/>
      <c r="AR460" s="231" t="s">
        <v>390</v>
      </c>
      <c r="AT460" s="231" t="s">
        <v>342</v>
      </c>
      <c r="AU460" s="231" t="s">
        <v>92</v>
      </c>
      <c r="AY460" s="17" t="s">
        <v>129</v>
      </c>
      <c r="BE460" s="232">
        <f>IF(N460="základní",J460,0)</f>
        <v>0</v>
      </c>
      <c r="BF460" s="232">
        <f>IF(N460="snížená",J460,0)</f>
        <v>0</v>
      </c>
      <c r="BG460" s="232">
        <f>IF(N460="zákl. přenesená",J460,0)</f>
        <v>0</v>
      </c>
      <c r="BH460" s="232">
        <f>IF(N460="sníž. přenesená",J460,0)</f>
        <v>0</v>
      </c>
      <c r="BI460" s="232">
        <f>IF(N460="nulová",J460,0)</f>
        <v>0</v>
      </c>
      <c r="BJ460" s="17" t="s">
        <v>8</v>
      </c>
      <c r="BK460" s="232">
        <f>ROUND(I460*H460,0)</f>
        <v>0</v>
      </c>
      <c r="BL460" s="17" t="s">
        <v>308</v>
      </c>
      <c r="BM460" s="231" t="s">
        <v>717</v>
      </c>
    </row>
    <row r="461" spans="1:65" s="2" customFormat="1" ht="37.8" customHeight="1">
      <c r="A461" s="38"/>
      <c r="B461" s="39"/>
      <c r="C461" s="219" t="s">
        <v>718</v>
      </c>
      <c r="D461" s="219" t="s">
        <v>132</v>
      </c>
      <c r="E461" s="220" t="s">
        <v>719</v>
      </c>
      <c r="F461" s="221" t="s">
        <v>720</v>
      </c>
      <c r="G461" s="222" t="s">
        <v>185</v>
      </c>
      <c r="H461" s="223">
        <v>15.96</v>
      </c>
      <c r="I461" s="224"/>
      <c r="J461" s="225">
        <f>ROUND(I461*H461,0)</f>
        <v>0</v>
      </c>
      <c r="K461" s="226"/>
      <c r="L461" s="44"/>
      <c r="M461" s="227" t="s">
        <v>1</v>
      </c>
      <c r="N461" s="228" t="s">
        <v>48</v>
      </c>
      <c r="O461" s="91"/>
      <c r="P461" s="229">
        <f>O461*H461</f>
        <v>0</v>
      </c>
      <c r="Q461" s="229">
        <v>0.00077</v>
      </c>
      <c r="R461" s="229">
        <f>Q461*H461</f>
        <v>0.0122892</v>
      </c>
      <c r="S461" s="229">
        <v>0</v>
      </c>
      <c r="T461" s="230">
        <f>S461*H461</f>
        <v>0</v>
      </c>
      <c r="U461" s="38"/>
      <c r="V461" s="38"/>
      <c r="W461" s="38"/>
      <c r="X461" s="38"/>
      <c r="Y461" s="38"/>
      <c r="Z461" s="38"/>
      <c r="AA461" s="38"/>
      <c r="AB461" s="38"/>
      <c r="AC461" s="38"/>
      <c r="AD461" s="38"/>
      <c r="AE461" s="38"/>
      <c r="AR461" s="231" t="s">
        <v>308</v>
      </c>
      <c r="AT461" s="231" t="s">
        <v>132</v>
      </c>
      <c r="AU461" s="231" t="s">
        <v>92</v>
      </c>
      <c r="AY461" s="17" t="s">
        <v>129</v>
      </c>
      <c r="BE461" s="232">
        <f>IF(N461="základní",J461,0)</f>
        <v>0</v>
      </c>
      <c r="BF461" s="232">
        <f>IF(N461="snížená",J461,0)</f>
        <v>0</v>
      </c>
      <c r="BG461" s="232">
        <f>IF(N461="zákl. přenesená",J461,0)</f>
        <v>0</v>
      </c>
      <c r="BH461" s="232">
        <f>IF(N461="sníž. přenesená",J461,0)</f>
        <v>0</v>
      </c>
      <c r="BI461" s="232">
        <f>IF(N461="nulová",J461,0)</f>
        <v>0</v>
      </c>
      <c r="BJ461" s="17" t="s">
        <v>8</v>
      </c>
      <c r="BK461" s="232">
        <f>ROUND(I461*H461,0)</f>
        <v>0</v>
      </c>
      <c r="BL461" s="17" t="s">
        <v>308</v>
      </c>
      <c r="BM461" s="231" t="s">
        <v>721</v>
      </c>
    </row>
    <row r="462" spans="1:51" s="13" customFormat="1" ht="12">
      <c r="A462" s="13"/>
      <c r="B462" s="238"/>
      <c r="C462" s="239"/>
      <c r="D462" s="240" t="s">
        <v>187</v>
      </c>
      <c r="E462" s="241" t="s">
        <v>1</v>
      </c>
      <c r="F462" s="242" t="s">
        <v>654</v>
      </c>
      <c r="G462" s="239"/>
      <c r="H462" s="243">
        <v>15.96</v>
      </c>
      <c r="I462" s="244"/>
      <c r="J462" s="239"/>
      <c r="K462" s="239"/>
      <c r="L462" s="245"/>
      <c r="M462" s="246"/>
      <c r="N462" s="247"/>
      <c r="O462" s="247"/>
      <c r="P462" s="247"/>
      <c r="Q462" s="247"/>
      <c r="R462" s="247"/>
      <c r="S462" s="247"/>
      <c r="T462" s="248"/>
      <c r="U462" s="13"/>
      <c r="V462" s="13"/>
      <c r="W462" s="13"/>
      <c r="X462" s="13"/>
      <c r="Y462" s="13"/>
      <c r="Z462" s="13"/>
      <c r="AA462" s="13"/>
      <c r="AB462" s="13"/>
      <c r="AC462" s="13"/>
      <c r="AD462" s="13"/>
      <c r="AE462" s="13"/>
      <c r="AT462" s="249" t="s">
        <v>187</v>
      </c>
      <c r="AU462" s="249" t="s">
        <v>92</v>
      </c>
      <c r="AV462" s="13" t="s">
        <v>92</v>
      </c>
      <c r="AW462" s="13" t="s">
        <v>36</v>
      </c>
      <c r="AX462" s="13" t="s">
        <v>8</v>
      </c>
      <c r="AY462" s="249" t="s">
        <v>129</v>
      </c>
    </row>
    <row r="463" spans="1:65" s="2" customFormat="1" ht="44.25" customHeight="1">
      <c r="A463" s="38"/>
      <c r="B463" s="39"/>
      <c r="C463" s="272" t="s">
        <v>722</v>
      </c>
      <c r="D463" s="272" t="s">
        <v>342</v>
      </c>
      <c r="E463" s="273" t="s">
        <v>723</v>
      </c>
      <c r="F463" s="274" t="s">
        <v>724</v>
      </c>
      <c r="G463" s="275" t="s">
        <v>185</v>
      </c>
      <c r="H463" s="276">
        <v>18.354</v>
      </c>
      <c r="I463" s="277"/>
      <c r="J463" s="278">
        <f>ROUND(I463*H463,0)</f>
        <v>0</v>
      </c>
      <c r="K463" s="279"/>
      <c r="L463" s="280"/>
      <c r="M463" s="281" t="s">
        <v>1</v>
      </c>
      <c r="N463" s="282" t="s">
        <v>48</v>
      </c>
      <c r="O463" s="91"/>
      <c r="P463" s="229">
        <f>O463*H463</f>
        <v>0</v>
      </c>
      <c r="Q463" s="229">
        <v>0.0019</v>
      </c>
      <c r="R463" s="229">
        <f>Q463*H463</f>
        <v>0.0348726</v>
      </c>
      <c r="S463" s="229">
        <v>0</v>
      </c>
      <c r="T463" s="230">
        <f>S463*H463</f>
        <v>0</v>
      </c>
      <c r="U463" s="38"/>
      <c r="V463" s="38"/>
      <c r="W463" s="38"/>
      <c r="X463" s="38"/>
      <c r="Y463" s="38"/>
      <c r="Z463" s="38"/>
      <c r="AA463" s="38"/>
      <c r="AB463" s="38"/>
      <c r="AC463" s="38"/>
      <c r="AD463" s="38"/>
      <c r="AE463" s="38"/>
      <c r="AR463" s="231" t="s">
        <v>390</v>
      </c>
      <c r="AT463" s="231" t="s">
        <v>342</v>
      </c>
      <c r="AU463" s="231" t="s">
        <v>92</v>
      </c>
      <c r="AY463" s="17" t="s">
        <v>129</v>
      </c>
      <c r="BE463" s="232">
        <f>IF(N463="základní",J463,0)</f>
        <v>0</v>
      </c>
      <c r="BF463" s="232">
        <f>IF(N463="snížená",J463,0)</f>
        <v>0</v>
      </c>
      <c r="BG463" s="232">
        <f>IF(N463="zákl. přenesená",J463,0)</f>
        <v>0</v>
      </c>
      <c r="BH463" s="232">
        <f>IF(N463="sníž. přenesená",J463,0)</f>
        <v>0</v>
      </c>
      <c r="BI463" s="232">
        <f>IF(N463="nulová",J463,0)</f>
        <v>0</v>
      </c>
      <c r="BJ463" s="17" t="s">
        <v>8</v>
      </c>
      <c r="BK463" s="232">
        <f>ROUND(I463*H463,0)</f>
        <v>0</v>
      </c>
      <c r="BL463" s="17" t="s">
        <v>308</v>
      </c>
      <c r="BM463" s="231" t="s">
        <v>725</v>
      </c>
    </row>
    <row r="464" spans="1:51" s="13" customFormat="1" ht="12">
      <c r="A464" s="13"/>
      <c r="B464" s="238"/>
      <c r="C464" s="239"/>
      <c r="D464" s="240" t="s">
        <v>187</v>
      </c>
      <c r="E464" s="239"/>
      <c r="F464" s="242" t="s">
        <v>700</v>
      </c>
      <c r="G464" s="239"/>
      <c r="H464" s="243">
        <v>18.354</v>
      </c>
      <c r="I464" s="244"/>
      <c r="J464" s="239"/>
      <c r="K464" s="239"/>
      <c r="L464" s="245"/>
      <c r="M464" s="246"/>
      <c r="N464" s="247"/>
      <c r="O464" s="247"/>
      <c r="P464" s="247"/>
      <c r="Q464" s="247"/>
      <c r="R464" s="247"/>
      <c r="S464" s="247"/>
      <c r="T464" s="248"/>
      <c r="U464" s="13"/>
      <c r="V464" s="13"/>
      <c r="W464" s="13"/>
      <c r="X464" s="13"/>
      <c r="Y464" s="13"/>
      <c r="Z464" s="13"/>
      <c r="AA464" s="13"/>
      <c r="AB464" s="13"/>
      <c r="AC464" s="13"/>
      <c r="AD464" s="13"/>
      <c r="AE464" s="13"/>
      <c r="AT464" s="249" t="s">
        <v>187</v>
      </c>
      <c r="AU464" s="249" t="s">
        <v>92</v>
      </c>
      <c r="AV464" s="13" t="s">
        <v>92</v>
      </c>
      <c r="AW464" s="13" t="s">
        <v>4</v>
      </c>
      <c r="AX464" s="13" t="s">
        <v>8</v>
      </c>
      <c r="AY464" s="249" t="s">
        <v>129</v>
      </c>
    </row>
    <row r="465" spans="1:65" s="2" customFormat="1" ht="49.05" customHeight="1">
      <c r="A465" s="38"/>
      <c r="B465" s="39"/>
      <c r="C465" s="219" t="s">
        <v>726</v>
      </c>
      <c r="D465" s="219" t="s">
        <v>132</v>
      </c>
      <c r="E465" s="220" t="s">
        <v>727</v>
      </c>
      <c r="F465" s="221" t="s">
        <v>728</v>
      </c>
      <c r="G465" s="222" t="s">
        <v>265</v>
      </c>
      <c r="H465" s="223">
        <v>0.355</v>
      </c>
      <c r="I465" s="224"/>
      <c r="J465" s="225">
        <f>ROUND(I465*H465,0)</f>
        <v>0</v>
      </c>
      <c r="K465" s="226"/>
      <c r="L465" s="44"/>
      <c r="M465" s="227" t="s">
        <v>1</v>
      </c>
      <c r="N465" s="228" t="s">
        <v>48</v>
      </c>
      <c r="O465" s="91"/>
      <c r="P465" s="229">
        <f>O465*H465</f>
        <v>0</v>
      </c>
      <c r="Q465" s="229">
        <v>0</v>
      </c>
      <c r="R465" s="229">
        <f>Q465*H465</f>
        <v>0</v>
      </c>
      <c r="S465" s="229">
        <v>0</v>
      </c>
      <c r="T465" s="230">
        <f>S465*H465</f>
        <v>0</v>
      </c>
      <c r="U465" s="38"/>
      <c r="V465" s="38"/>
      <c r="W465" s="38"/>
      <c r="X465" s="38"/>
      <c r="Y465" s="38"/>
      <c r="Z465" s="38"/>
      <c r="AA465" s="38"/>
      <c r="AB465" s="38"/>
      <c r="AC465" s="38"/>
      <c r="AD465" s="38"/>
      <c r="AE465" s="38"/>
      <c r="AR465" s="231" t="s">
        <v>308</v>
      </c>
      <c r="AT465" s="231" t="s">
        <v>132</v>
      </c>
      <c r="AU465" s="231" t="s">
        <v>92</v>
      </c>
      <c r="AY465" s="17" t="s">
        <v>129</v>
      </c>
      <c r="BE465" s="232">
        <f>IF(N465="základní",J465,0)</f>
        <v>0</v>
      </c>
      <c r="BF465" s="232">
        <f>IF(N465="snížená",J465,0)</f>
        <v>0</v>
      </c>
      <c r="BG465" s="232">
        <f>IF(N465="zákl. přenesená",J465,0)</f>
        <v>0</v>
      </c>
      <c r="BH465" s="232">
        <f>IF(N465="sníž. přenesená",J465,0)</f>
        <v>0</v>
      </c>
      <c r="BI465" s="232">
        <f>IF(N465="nulová",J465,0)</f>
        <v>0</v>
      </c>
      <c r="BJ465" s="17" t="s">
        <v>8</v>
      </c>
      <c r="BK465" s="232">
        <f>ROUND(I465*H465,0)</f>
        <v>0</v>
      </c>
      <c r="BL465" s="17" t="s">
        <v>308</v>
      </c>
      <c r="BM465" s="231" t="s">
        <v>729</v>
      </c>
    </row>
    <row r="466" spans="1:65" s="2" customFormat="1" ht="55.5" customHeight="1">
      <c r="A466" s="38"/>
      <c r="B466" s="39"/>
      <c r="C466" s="219" t="s">
        <v>730</v>
      </c>
      <c r="D466" s="219" t="s">
        <v>132</v>
      </c>
      <c r="E466" s="220" t="s">
        <v>731</v>
      </c>
      <c r="F466" s="221" t="s">
        <v>732</v>
      </c>
      <c r="G466" s="222" t="s">
        <v>265</v>
      </c>
      <c r="H466" s="223">
        <v>0.355</v>
      </c>
      <c r="I466" s="224"/>
      <c r="J466" s="225">
        <f>ROUND(I466*H466,0)</f>
        <v>0</v>
      </c>
      <c r="K466" s="226"/>
      <c r="L466" s="44"/>
      <c r="M466" s="227" t="s">
        <v>1</v>
      </c>
      <c r="N466" s="228" t="s">
        <v>48</v>
      </c>
      <c r="O466" s="91"/>
      <c r="P466" s="229">
        <f>O466*H466</f>
        <v>0</v>
      </c>
      <c r="Q466" s="229">
        <v>0</v>
      </c>
      <c r="R466" s="229">
        <f>Q466*H466</f>
        <v>0</v>
      </c>
      <c r="S466" s="229">
        <v>0</v>
      </c>
      <c r="T466" s="230">
        <f>S466*H466</f>
        <v>0</v>
      </c>
      <c r="U466" s="38"/>
      <c r="V466" s="38"/>
      <c r="W466" s="38"/>
      <c r="X466" s="38"/>
      <c r="Y466" s="38"/>
      <c r="Z466" s="38"/>
      <c r="AA466" s="38"/>
      <c r="AB466" s="38"/>
      <c r="AC466" s="38"/>
      <c r="AD466" s="38"/>
      <c r="AE466" s="38"/>
      <c r="AR466" s="231" t="s">
        <v>308</v>
      </c>
      <c r="AT466" s="231" t="s">
        <v>132</v>
      </c>
      <c r="AU466" s="231" t="s">
        <v>92</v>
      </c>
      <c r="AY466" s="17" t="s">
        <v>129</v>
      </c>
      <c r="BE466" s="232">
        <f>IF(N466="základní",J466,0)</f>
        <v>0</v>
      </c>
      <c r="BF466" s="232">
        <f>IF(N466="snížená",J466,0)</f>
        <v>0</v>
      </c>
      <c r="BG466" s="232">
        <f>IF(N466="zákl. přenesená",J466,0)</f>
        <v>0</v>
      </c>
      <c r="BH466" s="232">
        <f>IF(N466="sníž. přenesená",J466,0)</f>
        <v>0</v>
      </c>
      <c r="BI466" s="232">
        <f>IF(N466="nulová",J466,0)</f>
        <v>0</v>
      </c>
      <c r="BJ466" s="17" t="s">
        <v>8</v>
      </c>
      <c r="BK466" s="232">
        <f>ROUND(I466*H466,0)</f>
        <v>0</v>
      </c>
      <c r="BL466" s="17" t="s">
        <v>308</v>
      </c>
      <c r="BM466" s="231" t="s">
        <v>733</v>
      </c>
    </row>
    <row r="467" spans="1:63" s="12" customFormat="1" ht="22.8" customHeight="1">
      <c r="A467" s="12"/>
      <c r="B467" s="203"/>
      <c r="C467" s="204"/>
      <c r="D467" s="205" t="s">
        <v>82</v>
      </c>
      <c r="E467" s="217" t="s">
        <v>734</v>
      </c>
      <c r="F467" s="217" t="s">
        <v>735</v>
      </c>
      <c r="G467" s="204"/>
      <c r="H467" s="204"/>
      <c r="I467" s="207"/>
      <c r="J467" s="218">
        <f>BK467</f>
        <v>0</v>
      </c>
      <c r="K467" s="204"/>
      <c r="L467" s="209"/>
      <c r="M467" s="210"/>
      <c r="N467" s="211"/>
      <c r="O467" s="211"/>
      <c r="P467" s="212">
        <f>SUM(P468:P536)</f>
        <v>0</v>
      </c>
      <c r="Q467" s="211"/>
      <c r="R467" s="212">
        <f>SUM(R468:R536)</f>
        <v>13.363673339999998</v>
      </c>
      <c r="S467" s="211"/>
      <c r="T467" s="213">
        <f>SUM(T468:T536)</f>
        <v>1.363263</v>
      </c>
      <c r="U467" s="12"/>
      <c r="V467" s="12"/>
      <c r="W467" s="12"/>
      <c r="X467" s="12"/>
      <c r="Y467" s="12"/>
      <c r="Z467" s="12"/>
      <c r="AA467" s="12"/>
      <c r="AB467" s="12"/>
      <c r="AC467" s="12"/>
      <c r="AD467" s="12"/>
      <c r="AE467" s="12"/>
      <c r="AR467" s="214" t="s">
        <v>92</v>
      </c>
      <c r="AT467" s="215" t="s">
        <v>82</v>
      </c>
      <c r="AU467" s="215" t="s">
        <v>8</v>
      </c>
      <c r="AY467" s="214" t="s">
        <v>129</v>
      </c>
      <c r="BK467" s="216">
        <f>SUM(BK468:BK536)</f>
        <v>0</v>
      </c>
    </row>
    <row r="468" spans="1:65" s="2" customFormat="1" ht="24.15" customHeight="1">
      <c r="A468" s="38"/>
      <c r="B468" s="39"/>
      <c r="C468" s="219" t="s">
        <v>736</v>
      </c>
      <c r="D468" s="219" t="s">
        <v>132</v>
      </c>
      <c r="E468" s="220" t="s">
        <v>737</v>
      </c>
      <c r="F468" s="221" t="s">
        <v>738</v>
      </c>
      <c r="G468" s="222" t="s">
        <v>185</v>
      </c>
      <c r="H468" s="223">
        <v>109.801</v>
      </c>
      <c r="I468" s="224"/>
      <c r="J468" s="225">
        <f>ROUND(I468*H468,0)</f>
        <v>0</v>
      </c>
      <c r="K468" s="226"/>
      <c r="L468" s="44"/>
      <c r="M468" s="227" t="s">
        <v>1</v>
      </c>
      <c r="N468" s="228" t="s">
        <v>48</v>
      </c>
      <c r="O468" s="91"/>
      <c r="P468" s="229">
        <f>O468*H468</f>
        <v>0</v>
      </c>
      <c r="Q468" s="229">
        <v>0.00088</v>
      </c>
      <c r="R468" s="229">
        <f>Q468*H468</f>
        <v>0.09662488000000001</v>
      </c>
      <c r="S468" s="229">
        <v>0</v>
      </c>
      <c r="T468" s="230">
        <f>S468*H468</f>
        <v>0</v>
      </c>
      <c r="U468" s="38"/>
      <c r="V468" s="38"/>
      <c r="W468" s="38"/>
      <c r="X468" s="38"/>
      <c r="Y468" s="38"/>
      <c r="Z468" s="38"/>
      <c r="AA468" s="38"/>
      <c r="AB468" s="38"/>
      <c r="AC468" s="38"/>
      <c r="AD468" s="38"/>
      <c r="AE468" s="38"/>
      <c r="AR468" s="231" t="s">
        <v>308</v>
      </c>
      <c r="AT468" s="231" t="s">
        <v>132</v>
      </c>
      <c r="AU468" s="231" t="s">
        <v>92</v>
      </c>
      <c r="AY468" s="17" t="s">
        <v>129</v>
      </c>
      <c r="BE468" s="232">
        <f>IF(N468="základní",J468,0)</f>
        <v>0</v>
      </c>
      <c r="BF468" s="232">
        <f>IF(N468="snížená",J468,0)</f>
        <v>0</v>
      </c>
      <c r="BG468" s="232">
        <f>IF(N468="zákl. přenesená",J468,0)</f>
        <v>0</v>
      </c>
      <c r="BH468" s="232">
        <f>IF(N468="sníž. přenesená",J468,0)</f>
        <v>0</v>
      </c>
      <c r="BI468" s="232">
        <f>IF(N468="nulová",J468,0)</f>
        <v>0</v>
      </c>
      <c r="BJ468" s="17" t="s">
        <v>8</v>
      </c>
      <c r="BK468" s="232">
        <f>ROUND(I468*H468,0)</f>
        <v>0</v>
      </c>
      <c r="BL468" s="17" t="s">
        <v>308</v>
      </c>
      <c r="BM468" s="231" t="s">
        <v>739</v>
      </c>
    </row>
    <row r="469" spans="1:51" s="13" customFormat="1" ht="12">
      <c r="A469" s="13"/>
      <c r="B469" s="238"/>
      <c r="C469" s="239"/>
      <c r="D469" s="240" t="s">
        <v>187</v>
      </c>
      <c r="E469" s="241" t="s">
        <v>1</v>
      </c>
      <c r="F469" s="242" t="s">
        <v>740</v>
      </c>
      <c r="G469" s="239"/>
      <c r="H469" s="243">
        <v>49.873</v>
      </c>
      <c r="I469" s="244"/>
      <c r="J469" s="239"/>
      <c r="K469" s="239"/>
      <c r="L469" s="245"/>
      <c r="M469" s="246"/>
      <c r="N469" s="247"/>
      <c r="O469" s="247"/>
      <c r="P469" s="247"/>
      <c r="Q469" s="247"/>
      <c r="R469" s="247"/>
      <c r="S469" s="247"/>
      <c r="T469" s="248"/>
      <c r="U469" s="13"/>
      <c r="V469" s="13"/>
      <c r="W469" s="13"/>
      <c r="X469" s="13"/>
      <c r="Y469" s="13"/>
      <c r="Z469" s="13"/>
      <c r="AA469" s="13"/>
      <c r="AB469" s="13"/>
      <c r="AC469" s="13"/>
      <c r="AD469" s="13"/>
      <c r="AE469" s="13"/>
      <c r="AT469" s="249" t="s">
        <v>187</v>
      </c>
      <c r="AU469" s="249" t="s">
        <v>92</v>
      </c>
      <c r="AV469" s="13" t="s">
        <v>92</v>
      </c>
      <c r="AW469" s="13" t="s">
        <v>36</v>
      </c>
      <c r="AX469" s="13" t="s">
        <v>83</v>
      </c>
      <c r="AY469" s="249" t="s">
        <v>129</v>
      </c>
    </row>
    <row r="470" spans="1:51" s="15" customFormat="1" ht="12">
      <c r="A470" s="15"/>
      <c r="B470" s="261"/>
      <c r="C470" s="262"/>
      <c r="D470" s="240" t="s">
        <v>187</v>
      </c>
      <c r="E470" s="263" t="s">
        <v>1</v>
      </c>
      <c r="F470" s="264" t="s">
        <v>741</v>
      </c>
      <c r="G470" s="262"/>
      <c r="H470" s="265">
        <v>49.873</v>
      </c>
      <c r="I470" s="266"/>
      <c r="J470" s="262"/>
      <c r="K470" s="262"/>
      <c r="L470" s="267"/>
      <c r="M470" s="268"/>
      <c r="N470" s="269"/>
      <c r="O470" s="269"/>
      <c r="P470" s="269"/>
      <c r="Q470" s="269"/>
      <c r="R470" s="269"/>
      <c r="S470" s="269"/>
      <c r="T470" s="270"/>
      <c r="U470" s="15"/>
      <c r="V470" s="15"/>
      <c r="W470" s="15"/>
      <c r="X470" s="15"/>
      <c r="Y470" s="15"/>
      <c r="Z470" s="15"/>
      <c r="AA470" s="15"/>
      <c r="AB470" s="15"/>
      <c r="AC470" s="15"/>
      <c r="AD470" s="15"/>
      <c r="AE470" s="15"/>
      <c r="AT470" s="271" t="s">
        <v>187</v>
      </c>
      <c r="AU470" s="271" t="s">
        <v>92</v>
      </c>
      <c r="AV470" s="15" t="s">
        <v>145</v>
      </c>
      <c r="AW470" s="15" t="s">
        <v>36</v>
      </c>
      <c r="AX470" s="15" t="s">
        <v>83</v>
      </c>
      <c r="AY470" s="271" t="s">
        <v>129</v>
      </c>
    </row>
    <row r="471" spans="1:51" s="13" customFormat="1" ht="12">
      <c r="A471" s="13"/>
      <c r="B471" s="238"/>
      <c r="C471" s="239"/>
      <c r="D471" s="240" t="s">
        <v>187</v>
      </c>
      <c r="E471" s="241" t="s">
        <v>1</v>
      </c>
      <c r="F471" s="242" t="s">
        <v>742</v>
      </c>
      <c r="G471" s="239"/>
      <c r="H471" s="243">
        <v>52.387</v>
      </c>
      <c r="I471" s="244"/>
      <c r="J471" s="239"/>
      <c r="K471" s="239"/>
      <c r="L471" s="245"/>
      <c r="M471" s="246"/>
      <c r="N471" s="247"/>
      <c r="O471" s="247"/>
      <c r="P471" s="247"/>
      <c r="Q471" s="247"/>
      <c r="R471" s="247"/>
      <c r="S471" s="247"/>
      <c r="T471" s="248"/>
      <c r="U471" s="13"/>
      <c r="V471" s="13"/>
      <c r="W471" s="13"/>
      <c r="X471" s="13"/>
      <c r="Y471" s="13"/>
      <c r="Z471" s="13"/>
      <c r="AA471" s="13"/>
      <c r="AB471" s="13"/>
      <c r="AC471" s="13"/>
      <c r="AD471" s="13"/>
      <c r="AE471" s="13"/>
      <c r="AT471" s="249" t="s">
        <v>187</v>
      </c>
      <c r="AU471" s="249" t="s">
        <v>92</v>
      </c>
      <c r="AV471" s="13" t="s">
        <v>92</v>
      </c>
      <c r="AW471" s="13" t="s">
        <v>36</v>
      </c>
      <c r="AX471" s="13" t="s">
        <v>83</v>
      </c>
      <c r="AY471" s="249" t="s">
        <v>129</v>
      </c>
    </row>
    <row r="472" spans="1:51" s="13" customFormat="1" ht="12">
      <c r="A472" s="13"/>
      <c r="B472" s="238"/>
      <c r="C472" s="239"/>
      <c r="D472" s="240" t="s">
        <v>187</v>
      </c>
      <c r="E472" s="241" t="s">
        <v>1</v>
      </c>
      <c r="F472" s="242" t="s">
        <v>743</v>
      </c>
      <c r="G472" s="239"/>
      <c r="H472" s="243">
        <v>7.541</v>
      </c>
      <c r="I472" s="244"/>
      <c r="J472" s="239"/>
      <c r="K472" s="239"/>
      <c r="L472" s="245"/>
      <c r="M472" s="246"/>
      <c r="N472" s="247"/>
      <c r="O472" s="247"/>
      <c r="P472" s="247"/>
      <c r="Q472" s="247"/>
      <c r="R472" s="247"/>
      <c r="S472" s="247"/>
      <c r="T472" s="248"/>
      <c r="U472" s="13"/>
      <c r="V472" s="13"/>
      <c r="W472" s="13"/>
      <c r="X472" s="13"/>
      <c r="Y472" s="13"/>
      <c r="Z472" s="13"/>
      <c r="AA472" s="13"/>
      <c r="AB472" s="13"/>
      <c r="AC472" s="13"/>
      <c r="AD472" s="13"/>
      <c r="AE472" s="13"/>
      <c r="AT472" s="249" t="s">
        <v>187</v>
      </c>
      <c r="AU472" s="249" t="s">
        <v>92</v>
      </c>
      <c r="AV472" s="13" t="s">
        <v>92</v>
      </c>
      <c r="AW472" s="13" t="s">
        <v>36</v>
      </c>
      <c r="AX472" s="13" t="s">
        <v>83</v>
      </c>
      <c r="AY472" s="249" t="s">
        <v>129</v>
      </c>
    </row>
    <row r="473" spans="1:51" s="15" customFormat="1" ht="12">
      <c r="A473" s="15"/>
      <c r="B473" s="261"/>
      <c r="C473" s="262"/>
      <c r="D473" s="240" t="s">
        <v>187</v>
      </c>
      <c r="E473" s="263" t="s">
        <v>1</v>
      </c>
      <c r="F473" s="264" t="s">
        <v>744</v>
      </c>
      <c r="G473" s="262"/>
      <c r="H473" s="265">
        <v>59.928</v>
      </c>
      <c r="I473" s="266"/>
      <c r="J473" s="262"/>
      <c r="K473" s="262"/>
      <c r="L473" s="267"/>
      <c r="M473" s="268"/>
      <c r="N473" s="269"/>
      <c r="O473" s="269"/>
      <c r="P473" s="269"/>
      <c r="Q473" s="269"/>
      <c r="R473" s="269"/>
      <c r="S473" s="269"/>
      <c r="T473" s="270"/>
      <c r="U473" s="15"/>
      <c r="V473" s="15"/>
      <c r="W473" s="15"/>
      <c r="X473" s="15"/>
      <c r="Y473" s="15"/>
      <c r="Z473" s="15"/>
      <c r="AA473" s="15"/>
      <c r="AB473" s="15"/>
      <c r="AC473" s="15"/>
      <c r="AD473" s="15"/>
      <c r="AE473" s="15"/>
      <c r="AT473" s="271" t="s">
        <v>187</v>
      </c>
      <c r="AU473" s="271" t="s">
        <v>92</v>
      </c>
      <c r="AV473" s="15" t="s">
        <v>145</v>
      </c>
      <c r="AW473" s="15" t="s">
        <v>36</v>
      </c>
      <c r="AX473" s="15" t="s">
        <v>83</v>
      </c>
      <c r="AY473" s="271" t="s">
        <v>129</v>
      </c>
    </row>
    <row r="474" spans="1:51" s="14" customFormat="1" ht="12">
      <c r="A474" s="14"/>
      <c r="B474" s="250"/>
      <c r="C474" s="251"/>
      <c r="D474" s="240" t="s">
        <v>187</v>
      </c>
      <c r="E474" s="252" t="s">
        <v>1</v>
      </c>
      <c r="F474" s="253" t="s">
        <v>191</v>
      </c>
      <c r="G474" s="251"/>
      <c r="H474" s="254">
        <v>109.80099999999999</v>
      </c>
      <c r="I474" s="255"/>
      <c r="J474" s="251"/>
      <c r="K474" s="251"/>
      <c r="L474" s="256"/>
      <c r="M474" s="257"/>
      <c r="N474" s="258"/>
      <c r="O474" s="258"/>
      <c r="P474" s="258"/>
      <c r="Q474" s="258"/>
      <c r="R474" s="258"/>
      <c r="S474" s="258"/>
      <c r="T474" s="259"/>
      <c r="U474" s="14"/>
      <c r="V474" s="14"/>
      <c r="W474" s="14"/>
      <c r="X474" s="14"/>
      <c r="Y474" s="14"/>
      <c r="Z474" s="14"/>
      <c r="AA474" s="14"/>
      <c r="AB474" s="14"/>
      <c r="AC474" s="14"/>
      <c r="AD474" s="14"/>
      <c r="AE474" s="14"/>
      <c r="AT474" s="260" t="s">
        <v>187</v>
      </c>
      <c r="AU474" s="260" t="s">
        <v>92</v>
      </c>
      <c r="AV474" s="14" t="s">
        <v>151</v>
      </c>
      <c r="AW474" s="14" t="s">
        <v>36</v>
      </c>
      <c r="AX474" s="14" t="s">
        <v>8</v>
      </c>
      <c r="AY474" s="260" t="s">
        <v>129</v>
      </c>
    </row>
    <row r="475" spans="1:65" s="2" customFormat="1" ht="49.05" customHeight="1">
      <c r="A475" s="38"/>
      <c r="B475" s="39"/>
      <c r="C475" s="272" t="s">
        <v>745</v>
      </c>
      <c r="D475" s="272" t="s">
        <v>342</v>
      </c>
      <c r="E475" s="273" t="s">
        <v>697</v>
      </c>
      <c r="F475" s="274" t="s">
        <v>698</v>
      </c>
      <c r="G475" s="275" t="s">
        <v>185</v>
      </c>
      <c r="H475" s="276">
        <v>57.354</v>
      </c>
      <c r="I475" s="277"/>
      <c r="J475" s="278">
        <f>ROUND(I475*H475,0)</f>
        <v>0</v>
      </c>
      <c r="K475" s="279"/>
      <c r="L475" s="280"/>
      <c r="M475" s="281" t="s">
        <v>1</v>
      </c>
      <c r="N475" s="282" t="s">
        <v>48</v>
      </c>
      <c r="O475" s="91"/>
      <c r="P475" s="229">
        <f>O475*H475</f>
        <v>0</v>
      </c>
      <c r="Q475" s="229">
        <v>0.0048</v>
      </c>
      <c r="R475" s="229">
        <f>Q475*H475</f>
        <v>0.27529919999999997</v>
      </c>
      <c r="S475" s="229">
        <v>0</v>
      </c>
      <c r="T475" s="230">
        <f>S475*H475</f>
        <v>0</v>
      </c>
      <c r="U475" s="38"/>
      <c r="V475" s="38"/>
      <c r="W475" s="38"/>
      <c r="X475" s="38"/>
      <c r="Y475" s="38"/>
      <c r="Z475" s="38"/>
      <c r="AA475" s="38"/>
      <c r="AB475" s="38"/>
      <c r="AC475" s="38"/>
      <c r="AD475" s="38"/>
      <c r="AE475" s="38"/>
      <c r="AR475" s="231" t="s">
        <v>390</v>
      </c>
      <c r="AT475" s="231" t="s">
        <v>342</v>
      </c>
      <c r="AU475" s="231" t="s">
        <v>92</v>
      </c>
      <c r="AY475" s="17" t="s">
        <v>129</v>
      </c>
      <c r="BE475" s="232">
        <f>IF(N475="základní",J475,0)</f>
        <v>0</v>
      </c>
      <c r="BF475" s="232">
        <f>IF(N475="snížená",J475,0)</f>
        <v>0</v>
      </c>
      <c r="BG475" s="232">
        <f>IF(N475="zákl. přenesená",J475,0)</f>
        <v>0</v>
      </c>
      <c r="BH475" s="232">
        <f>IF(N475="sníž. přenesená",J475,0)</f>
        <v>0</v>
      </c>
      <c r="BI475" s="232">
        <f>IF(N475="nulová",J475,0)</f>
        <v>0</v>
      </c>
      <c r="BJ475" s="17" t="s">
        <v>8</v>
      </c>
      <c r="BK475" s="232">
        <f>ROUND(I475*H475,0)</f>
        <v>0</v>
      </c>
      <c r="BL475" s="17" t="s">
        <v>308</v>
      </c>
      <c r="BM475" s="231" t="s">
        <v>746</v>
      </c>
    </row>
    <row r="476" spans="1:51" s="13" customFormat="1" ht="12">
      <c r="A476" s="13"/>
      <c r="B476" s="238"/>
      <c r="C476" s="239"/>
      <c r="D476" s="240" t="s">
        <v>187</v>
      </c>
      <c r="E476" s="239"/>
      <c r="F476" s="242" t="s">
        <v>747</v>
      </c>
      <c r="G476" s="239"/>
      <c r="H476" s="243">
        <v>57.354</v>
      </c>
      <c r="I476" s="244"/>
      <c r="J476" s="239"/>
      <c r="K476" s="239"/>
      <c r="L476" s="245"/>
      <c r="M476" s="246"/>
      <c r="N476" s="247"/>
      <c r="O476" s="247"/>
      <c r="P476" s="247"/>
      <c r="Q476" s="247"/>
      <c r="R476" s="247"/>
      <c r="S476" s="247"/>
      <c r="T476" s="248"/>
      <c r="U476" s="13"/>
      <c r="V476" s="13"/>
      <c r="W476" s="13"/>
      <c r="X476" s="13"/>
      <c r="Y476" s="13"/>
      <c r="Z476" s="13"/>
      <c r="AA476" s="13"/>
      <c r="AB476" s="13"/>
      <c r="AC476" s="13"/>
      <c r="AD476" s="13"/>
      <c r="AE476" s="13"/>
      <c r="AT476" s="249" t="s">
        <v>187</v>
      </c>
      <c r="AU476" s="249" t="s">
        <v>92</v>
      </c>
      <c r="AV476" s="13" t="s">
        <v>92</v>
      </c>
      <c r="AW476" s="13" t="s">
        <v>4</v>
      </c>
      <c r="AX476" s="13" t="s">
        <v>8</v>
      </c>
      <c r="AY476" s="249" t="s">
        <v>129</v>
      </c>
    </row>
    <row r="477" spans="1:65" s="2" customFormat="1" ht="49.05" customHeight="1">
      <c r="A477" s="38"/>
      <c r="B477" s="39"/>
      <c r="C477" s="272" t="s">
        <v>748</v>
      </c>
      <c r="D477" s="272" t="s">
        <v>342</v>
      </c>
      <c r="E477" s="273" t="s">
        <v>749</v>
      </c>
      <c r="F477" s="274" t="s">
        <v>750</v>
      </c>
      <c r="G477" s="275" t="s">
        <v>185</v>
      </c>
      <c r="H477" s="276">
        <v>60.245</v>
      </c>
      <c r="I477" s="277"/>
      <c r="J477" s="278">
        <f>ROUND(I477*H477,0)</f>
        <v>0</v>
      </c>
      <c r="K477" s="279"/>
      <c r="L477" s="280"/>
      <c r="M477" s="281" t="s">
        <v>1</v>
      </c>
      <c r="N477" s="282" t="s">
        <v>48</v>
      </c>
      <c r="O477" s="91"/>
      <c r="P477" s="229">
        <f>O477*H477</f>
        <v>0</v>
      </c>
      <c r="Q477" s="229">
        <v>0.0064</v>
      </c>
      <c r="R477" s="229">
        <f>Q477*H477</f>
        <v>0.385568</v>
      </c>
      <c r="S477" s="229">
        <v>0</v>
      </c>
      <c r="T477" s="230">
        <f>S477*H477</f>
        <v>0</v>
      </c>
      <c r="U477" s="38"/>
      <c r="V477" s="38"/>
      <c r="W477" s="38"/>
      <c r="X477" s="38"/>
      <c r="Y477" s="38"/>
      <c r="Z477" s="38"/>
      <c r="AA477" s="38"/>
      <c r="AB477" s="38"/>
      <c r="AC477" s="38"/>
      <c r="AD477" s="38"/>
      <c r="AE477" s="38"/>
      <c r="AR477" s="231" t="s">
        <v>390</v>
      </c>
      <c r="AT477" s="231" t="s">
        <v>342</v>
      </c>
      <c r="AU477" s="231" t="s">
        <v>92</v>
      </c>
      <c r="AY477" s="17" t="s">
        <v>129</v>
      </c>
      <c r="BE477" s="232">
        <f>IF(N477="základní",J477,0)</f>
        <v>0</v>
      </c>
      <c r="BF477" s="232">
        <f>IF(N477="snížená",J477,0)</f>
        <v>0</v>
      </c>
      <c r="BG477" s="232">
        <f>IF(N477="zákl. přenesená",J477,0)</f>
        <v>0</v>
      </c>
      <c r="BH477" s="232">
        <f>IF(N477="sníž. přenesená",J477,0)</f>
        <v>0</v>
      </c>
      <c r="BI477" s="232">
        <f>IF(N477="nulová",J477,0)</f>
        <v>0</v>
      </c>
      <c r="BJ477" s="17" t="s">
        <v>8</v>
      </c>
      <c r="BK477" s="232">
        <f>ROUND(I477*H477,0)</f>
        <v>0</v>
      </c>
      <c r="BL477" s="17" t="s">
        <v>308</v>
      </c>
      <c r="BM477" s="231" t="s">
        <v>751</v>
      </c>
    </row>
    <row r="478" spans="1:51" s="13" customFormat="1" ht="12">
      <c r="A478" s="13"/>
      <c r="B478" s="238"/>
      <c r="C478" s="239"/>
      <c r="D478" s="240" t="s">
        <v>187</v>
      </c>
      <c r="E478" s="241" t="s">
        <v>1</v>
      </c>
      <c r="F478" s="242" t="s">
        <v>742</v>
      </c>
      <c r="G478" s="239"/>
      <c r="H478" s="243">
        <v>52.387</v>
      </c>
      <c r="I478" s="244"/>
      <c r="J478" s="239"/>
      <c r="K478" s="239"/>
      <c r="L478" s="245"/>
      <c r="M478" s="246"/>
      <c r="N478" s="247"/>
      <c r="O478" s="247"/>
      <c r="P478" s="247"/>
      <c r="Q478" s="247"/>
      <c r="R478" s="247"/>
      <c r="S478" s="247"/>
      <c r="T478" s="248"/>
      <c r="U478" s="13"/>
      <c r="V478" s="13"/>
      <c r="W478" s="13"/>
      <c r="X478" s="13"/>
      <c r="Y478" s="13"/>
      <c r="Z478" s="13"/>
      <c r="AA478" s="13"/>
      <c r="AB478" s="13"/>
      <c r="AC478" s="13"/>
      <c r="AD478" s="13"/>
      <c r="AE478" s="13"/>
      <c r="AT478" s="249" t="s">
        <v>187</v>
      </c>
      <c r="AU478" s="249" t="s">
        <v>92</v>
      </c>
      <c r="AV478" s="13" t="s">
        <v>92</v>
      </c>
      <c r="AW478" s="13" t="s">
        <v>36</v>
      </c>
      <c r="AX478" s="13" t="s">
        <v>8</v>
      </c>
      <c r="AY478" s="249" t="s">
        <v>129</v>
      </c>
    </row>
    <row r="479" spans="1:51" s="13" customFormat="1" ht="12">
      <c r="A479" s="13"/>
      <c r="B479" s="238"/>
      <c r="C479" s="239"/>
      <c r="D479" s="240" t="s">
        <v>187</v>
      </c>
      <c r="E479" s="241" t="s">
        <v>1</v>
      </c>
      <c r="F479" s="242" t="s">
        <v>743</v>
      </c>
      <c r="G479" s="239"/>
      <c r="H479" s="243">
        <v>7.541</v>
      </c>
      <c r="I479" s="244"/>
      <c r="J479" s="239"/>
      <c r="K479" s="239"/>
      <c r="L479" s="245"/>
      <c r="M479" s="246"/>
      <c r="N479" s="247"/>
      <c r="O479" s="247"/>
      <c r="P479" s="247"/>
      <c r="Q479" s="247"/>
      <c r="R479" s="247"/>
      <c r="S479" s="247"/>
      <c r="T479" s="248"/>
      <c r="U479" s="13"/>
      <c r="V479" s="13"/>
      <c r="W479" s="13"/>
      <c r="X479" s="13"/>
      <c r="Y479" s="13"/>
      <c r="Z479" s="13"/>
      <c r="AA479" s="13"/>
      <c r="AB479" s="13"/>
      <c r="AC479" s="13"/>
      <c r="AD479" s="13"/>
      <c r="AE479" s="13"/>
      <c r="AT479" s="249" t="s">
        <v>187</v>
      </c>
      <c r="AU479" s="249" t="s">
        <v>92</v>
      </c>
      <c r="AV479" s="13" t="s">
        <v>92</v>
      </c>
      <c r="AW479" s="13" t="s">
        <v>36</v>
      </c>
      <c r="AX479" s="13" t="s">
        <v>83</v>
      </c>
      <c r="AY479" s="249" t="s">
        <v>129</v>
      </c>
    </row>
    <row r="480" spans="1:51" s="15" customFormat="1" ht="12">
      <c r="A480" s="15"/>
      <c r="B480" s="261"/>
      <c r="C480" s="262"/>
      <c r="D480" s="240" t="s">
        <v>187</v>
      </c>
      <c r="E480" s="263" t="s">
        <v>1</v>
      </c>
      <c r="F480" s="264" t="s">
        <v>744</v>
      </c>
      <c r="G480" s="262"/>
      <c r="H480" s="265">
        <v>59.928</v>
      </c>
      <c r="I480" s="266"/>
      <c r="J480" s="262"/>
      <c r="K480" s="262"/>
      <c r="L480" s="267"/>
      <c r="M480" s="268"/>
      <c r="N480" s="269"/>
      <c r="O480" s="269"/>
      <c r="P480" s="269"/>
      <c r="Q480" s="269"/>
      <c r="R480" s="269"/>
      <c r="S480" s="269"/>
      <c r="T480" s="270"/>
      <c r="U480" s="15"/>
      <c r="V480" s="15"/>
      <c r="W480" s="15"/>
      <c r="X480" s="15"/>
      <c r="Y480" s="15"/>
      <c r="Z480" s="15"/>
      <c r="AA480" s="15"/>
      <c r="AB480" s="15"/>
      <c r="AC480" s="15"/>
      <c r="AD480" s="15"/>
      <c r="AE480" s="15"/>
      <c r="AT480" s="271" t="s">
        <v>187</v>
      </c>
      <c r="AU480" s="271" t="s">
        <v>92</v>
      </c>
      <c r="AV480" s="15" t="s">
        <v>145</v>
      </c>
      <c r="AW480" s="15" t="s">
        <v>36</v>
      </c>
      <c r="AX480" s="15" t="s">
        <v>83</v>
      </c>
      <c r="AY480" s="271" t="s">
        <v>129</v>
      </c>
    </row>
    <row r="481" spans="1:51" s="13" customFormat="1" ht="12">
      <c r="A481" s="13"/>
      <c r="B481" s="238"/>
      <c r="C481" s="239"/>
      <c r="D481" s="240" t="s">
        <v>187</v>
      </c>
      <c r="E481" s="239"/>
      <c r="F481" s="242" t="s">
        <v>752</v>
      </c>
      <c r="G481" s="239"/>
      <c r="H481" s="243">
        <v>60.245</v>
      </c>
      <c r="I481" s="244"/>
      <c r="J481" s="239"/>
      <c r="K481" s="239"/>
      <c r="L481" s="245"/>
      <c r="M481" s="246"/>
      <c r="N481" s="247"/>
      <c r="O481" s="247"/>
      <c r="P481" s="247"/>
      <c r="Q481" s="247"/>
      <c r="R481" s="247"/>
      <c r="S481" s="247"/>
      <c r="T481" s="248"/>
      <c r="U481" s="13"/>
      <c r="V481" s="13"/>
      <c r="W481" s="13"/>
      <c r="X481" s="13"/>
      <c r="Y481" s="13"/>
      <c r="Z481" s="13"/>
      <c r="AA481" s="13"/>
      <c r="AB481" s="13"/>
      <c r="AC481" s="13"/>
      <c r="AD481" s="13"/>
      <c r="AE481" s="13"/>
      <c r="AT481" s="249" t="s">
        <v>187</v>
      </c>
      <c r="AU481" s="249" t="s">
        <v>92</v>
      </c>
      <c r="AV481" s="13" t="s">
        <v>92</v>
      </c>
      <c r="AW481" s="13" t="s">
        <v>4</v>
      </c>
      <c r="AX481" s="13" t="s">
        <v>8</v>
      </c>
      <c r="AY481" s="249" t="s">
        <v>129</v>
      </c>
    </row>
    <row r="482" spans="1:65" s="2" customFormat="1" ht="37.8" customHeight="1">
      <c r="A482" s="38"/>
      <c r="B482" s="39"/>
      <c r="C482" s="219" t="s">
        <v>27</v>
      </c>
      <c r="D482" s="219" t="s">
        <v>132</v>
      </c>
      <c r="E482" s="220" t="s">
        <v>753</v>
      </c>
      <c r="F482" s="221" t="s">
        <v>754</v>
      </c>
      <c r="G482" s="222" t="s">
        <v>185</v>
      </c>
      <c r="H482" s="223">
        <v>49.873</v>
      </c>
      <c r="I482" s="224"/>
      <c r="J482" s="225">
        <f>ROUND(I482*H482,0)</f>
        <v>0</v>
      </c>
      <c r="K482" s="226"/>
      <c r="L482" s="44"/>
      <c r="M482" s="227" t="s">
        <v>1</v>
      </c>
      <c r="N482" s="228" t="s">
        <v>48</v>
      </c>
      <c r="O482" s="91"/>
      <c r="P482" s="229">
        <f>O482*H482</f>
        <v>0</v>
      </c>
      <c r="Q482" s="229">
        <v>0</v>
      </c>
      <c r="R482" s="229">
        <f>Q482*H482</f>
        <v>0</v>
      </c>
      <c r="S482" s="229">
        <v>0</v>
      </c>
      <c r="T482" s="230">
        <f>S482*H482</f>
        <v>0</v>
      </c>
      <c r="U482" s="38"/>
      <c r="V482" s="38"/>
      <c r="W482" s="38"/>
      <c r="X482" s="38"/>
      <c r="Y482" s="38"/>
      <c r="Z482" s="38"/>
      <c r="AA482" s="38"/>
      <c r="AB482" s="38"/>
      <c r="AC482" s="38"/>
      <c r="AD482" s="38"/>
      <c r="AE482" s="38"/>
      <c r="AR482" s="231" t="s">
        <v>308</v>
      </c>
      <c r="AT482" s="231" t="s">
        <v>132</v>
      </c>
      <c r="AU482" s="231" t="s">
        <v>92</v>
      </c>
      <c r="AY482" s="17" t="s">
        <v>129</v>
      </c>
      <c r="BE482" s="232">
        <f>IF(N482="základní",J482,0)</f>
        <v>0</v>
      </c>
      <c r="BF482" s="232">
        <f>IF(N482="snížená",J482,0)</f>
        <v>0</v>
      </c>
      <c r="BG482" s="232">
        <f>IF(N482="zákl. přenesená",J482,0)</f>
        <v>0</v>
      </c>
      <c r="BH482" s="232">
        <f>IF(N482="sníž. přenesená",J482,0)</f>
        <v>0</v>
      </c>
      <c r="BI482" s="232">
        <f>IF(N482="nulová",J482,0)</f>
        <v>0</v>
      </c>
      <c r="BJ482" s="17" t="s">
        <v>8</v>
      </c>
      <c r="BK482" s="232">
        <f>ROUND(I482*H482,0)</f>
        <v>0</v>
      </c>
      <c r="BL482" s="17" t="s">
        <v>308</v>
      </c>
      <c r="BM482" s="231" t="s">
        <v>755</v>
      </c>
    </row>
    <row r="483" spans="1:51" s="13" customFormat="1" ht="12">
      <c r="A483" s="13"/>
      <c r="B483" s="238"/>
      <c r="C483" s="239"/>
      <c r="D483" s="240" t="s">
        <v>187</v>
      </c>
      <c r="E483" s="241" t="s">
        <v>1</v>
      </c>
      <c r="F483" s="242" t="s">
        <v>756</v>
      </c>
      <c r="G483" s="239"/>
      <c r="H483" s="243">
        <v>49.873</v>
      </c>
      <c r="I483" s="244"/>
      <c r="J483" s="239"/>
      <c r="K483" s="239"/>
      <c r="L483" s="245"/>
      <c r="M483" s="246"/>
      <c r="N483" s="247"/>
      <c r="O483" s="247"/>
      <c r="P483" s="247"/>
      <c r="Q483" s="247"/>
      <c r="R483" s="247"/>
      <c r="S483" s="247"/>
      <c r="T483" s="248"/>
      <c r="U483" s="13"/>
      <c r="V483" s="13"/>
      <c r="W483" s="13"/>
      <c r="X483" s="13"/>
      <c r="Y483" s="13"/>
      <c r="Z483" s="13"/>
      <c r="AA483" s="13"/>
      <c r="AB483" s="13"/>
      <c r="AC483" s="13"/>
      <c r="AD483" s="13"/>
      <c r="AE483" s="13"/>
      <c r="AT483" s="249" t="s">
        <v>187</v>
      </c>
      <c r="AU483" s="249" t="s">
        <v>92</v>
      </c>
      <c r="AV483" s="13" t="s">
        <v>92</v>
      </c>
      <c r="AW483" s="13" t="s">
        <v>36</v>
      </c>
      <c r="AX483" s="13" t="s">
        <v>8</v>
      </c>
      <c r="AY483" s="249" t="s">
        <v>129</v>
      </c>
    </row>
    <row r="484" spans="1:65" s="2" customFormat="1" ht="16.5" customHeight="1">
      <c r="A484" s="38"/>
      <c r="B484" s="39"/>
      <c r="C484" s="272" t="s">
        <v>757</v>
      </c>
      <c r="D484" s="272" t="s">
        <v>342</v>
      </c>
      <c r="E484" s="273" t="s">
        <v>758</v>
      </c>
      <c r="F484" s="274" t="s">
        <v>759</v>
      </c>
      <c r="G484" s="275" t="s">
        <v>716</v>
      </c>
      <c r="H484" s="276">
        <v>0.549</v>
      </c>
      <c r="I484" s="277"/>
      <c r="J484" s="278">
        <f>ROUND(I484*H484,0)</f>
        <v>0</v>
      </c>
      <c r="K484" s="279"/>
      <c r="L484" s="280"/>
      <c r="M484" s="281" t="s">
        <v>1</v>
      </c>
      <c r="N484" s="282" t="s">
        <v>48</v>
      </c>
      <c r="O484" s="91"/>
      <c r="P484" s="229">
        <f>O484*H484</f>
        <v>0</v>
      </c>
      <c r="Q484" s="229">
        <v>0.001</v>
      </c>
      <c r="R484" s="229">
        <f>Q484*H484</f>
        <v>0.000549</v>
      </c>
      <c r="S484" s="229">
        <v>0</v>
      </c>
      <c r="T484" s="230">
        <f>S484*H484</f>
        <v>0</v>
      </c>
      <c r="U484" s="38"/>
      <c r="V484" s="38"/>
      <c r="W484" s="38"/>
      <c r="X484" s="38"/>
      <c r="Y484" s="38"/>
      <c r="Z484" s="38"/>
      <c r="AA484" s="38"/>
      <c r="AB484" s="38"/>
      <c r="AC484" s="38"/>
      <c r="AD484" s="38"/>
      <c r="AE484" s="38"/>
      <c r="AR484" s="231" t="s">
        <v>390</v>
      </c>
      <c r="AT484" s="231" t="s">
        <v>342</v>
      </c>
      <c r="AU484" s="231" t="s">
        <v>92</v>
      </c>
      <c r="AY484" s="17" t="s">
        <v>129</v>
      </c>
      <c r="BE484" s="232">
        <f>IF(N484="základní",J484,0)</f>
        <v>0</v>
      </c>
      <c r="BF484" s="232">
        <f>IF(N484="snížená",J484,0)</f>
        <v>0</v>
      </c>
      <c r="BG484" s="232">
        <f>IF(N484="zákl. přenesená",J484,0)</f>
        <v>0</v>
      </c>
      <c r="BH484" s="232">
        <f>IF(N484="sníž. přenesená",J484,0)</f>
        <v>0</v>
      </c>
      <c r="BI484" s="232">
        <f>IF(N484="nulová",J484,0)</f>
        <v>0</v>
      </c>
      <c r="BJ484" s="17" t="s">
        <v>8</v>
      </c>
      <c r="BK484" s="232">
        <f>ROUND(I484*H484,0)</f>
        <v>0</v>
      </c>
      <c r="BL484" s="17" t="s">
        <v>308</v>
      </c>
      <c r="BM484" s="231" t="s">
        <v>760</v>
      </c>
    </row>
    <row r="485" spans="1:51" s="13" customFormat="1" ht="12">
      <c r="A485" s="13"/>
      <c r="B485" s="238"/>
      <c r="C485" s="239"/>
      <c r="D485" s="240" t="s">
        <v>187</v>
      </c>
      <c r="E485" s="239"/>
      <c r="F485" s="242" t="s">
        <v>761</v>
      </c>
      <c r="G485" s="239"/>
      <c r="H485" s="243">
        <v>0.549</v>
      </c>
      <c r="I485" s="244"/>
      <c r="J485" s="239"/>
      <c r="K485" s="239"/>
      <c r="L485" s="245"/>
      <c r="M485" s="246"/>
      <c r="N485" s="247"/>
      <c r="O485" s="247"/>
      <c r="P485" s="247"/>
      <c r="Q485" s="247"/>
      <c r="R485" s="247"/>
      <c r="S485" s="247"/>
      <c r="T485" s="248"/>
      <c r="U485" s="13"/>
      <c r="V485" s="13"/>
      <c r="W485" s="13"/>
      <c r="X485" s="13"/>
      <c r="Y485" s="13"/>
      <c r="Z485" s="13"/>
      <c r="AA485" s="13"/>
      <c r="AB485" s="13"/>
      <c r="AC485" s="13"/>
      <c r="AD485" s="13"/>
      <c r="AE485" s="13"/>
      <c r="AT485" s="249" t="s">
        <v>187</v>
      </c>
      <c r="AU485" s="249" t="s">
        <v>92</v>
      </c>
      <c r="AV485" s="13" t="s">
        <v>92</v>
      </c>
      <c r="AW485" s="13" t="s">
        <v>4</v>
      </c>
      <c r="AX485" s="13" t="s">
        <v>8</v>
      </c>
      <c r="AY485" s="249" t="s">
        <v>129</v>
      </c>
    </row>
    <row r="486" spans="1:65" s="2" customFormat="1" ht="24.15" customHeight="1">
      <c r="A486" s="38"/>
      <c r="B486" s="39"/>
      <c r="C486" s="272" t="s">
        <v>762</v>
      </c>
      <c r="D486" s="272" t="s">
        <v>342</v>
      </c>
      <c r="E486" s="273" t="s">
        <v>763</v>
      </c>
      <c r="F486" s="274" t="s">
        <v>764</v>
      </c>
      <c r="G486" s="275" t="s">
        <v>185</v>
      </c>
      <c r="H486" s="276">
        <v>57.354</v>
      </c>
      <c r="I486" s="277"/>
      <c r="J486" s="278">
        <f>ROUND(I486*H486,0)</f>
        <v>0</v>
      </c>
      <c r="K486" s="279"/>
      <c r="L486" s="280"/>
      <c r="M486" s="281" t="s">
        <v>1</v>
      </c>
      <c r="N486" s="282" t="s">
        <v>48</v>
      </c>
      <c r="O486" s="91"/>
      <c r="P486" s="229">
        <f>O486*H486</f>
        <v>0</v>
      </c>
      <c r="Q486" s="229">
        <v>0.0017</v>
      </c>
      <c r="R486" s="229">
        <f>Q486*H486</f>
        <v>0.0975018</v>
      </c>
      <c r="S486" s="229">
        <v>0</v>
      </c>
      <c r="T486" s="230">
        <f>S486*H486</f>
        <v>0</v>
      </c>
      <c r="U486" s="38"/>
      <c r="V486" s="38"/>
      <c r="W486" s="38"/>
      <c r="X486" s="38"/>
      <c r="Y486" s="38"/>
      <c r="Z486" s="38"/>
      <c r="AA486" s="38"/>
      <c r="AB486" s="38"/>
      <c r="AC486" s="38"/>
      <c r="AD486" s="38"/>
      <c r="AE486" s="38"/>
      <c r="AR486" s="231" t="s">
        <v>390</v>
      </c>
      <c r="AT486" s="231" t="s">
        <v>342</v>
      </c>
      <c r="AU486" s="231" t="s">
        <v>92</v>
      </c>
      <c r="AY486" s="17" t="s">
        <v>129</v>
      </c>
      <c r="BE486" s="232">
        <f>IF(N486="základní",J486,0)</f>
        <v>0</v>
      </c>
      <c r="BF486" s="232">
        <f>IF(N486="snížená",J486,0)</f>
        <v>0</v>
      </c>
      <c r="BG486" s="232">
        <f>IF(N486="zákl. přenesená",J486,0)</f>
        <v>0</v>
      </c>
      <c r="BH486" s="232">
        <f>IF(N486="sníž. přenesená",J486,0)</f>
        <v>0</v>
      </c>
      <c r="BI486" s="232">
        <f>IF(N486="nulová",J486,0)</f>
        <v>0</v>
      </c>
      <c r="BJ486" s="17" t="s">
        <v>8</v>
      </c>
      <c r="BK486" s="232">
        <f>ROUND(I486*H486,0)</f>
        <v>0</v>
      </c>
      <c r="BL486" s="17" t="s">
        <v>308</v>
      </c>
      <c r="BM486" s="231" t="s">
        <v>765</v>
      </c>
    </row>
    <row r="487" spans="1:51" s="13" customFormat="1" ht="12">
      <c r="A487" s="13"/>
      <c r="B487" s="238"/>
      <c r="C487" s="239"/>
      <c r="D487" s="240" t="s">
        <v>187</v>
      </c>
      <c r="E487" s="239"/>
      <c r="F487" s="242" t="s">
        <v>747</v>
      </c>
      <c r="G487" s="239"/>
      <c r="H487" s="243">
        <v>57.354</v>
      </c>
      <c r="I487" s="244"/>
      <c r="J487" s="239"/>
      <c r="K487" s="239"/>
      <c r="L487" s="245"/>
      <c r="M487" s="246"/>
      <c r="N487" s="247"/>
      <c r="O487" s="247"/>
      <c r="P487" s="247"/>
      <c r="Q487" s="247"/>
      <c r="R487" s="247"/>
      <c r="S487" s="247"/>
      <c r="T487" s="248"/>
      <c r="U487" s="13"/>
      <c r="V487" s="13"/>
      <c r="W487" s="13"/>
      <c r="X487" s="13"/>
      <c r="Y487" s="13"/>
      <c r="Z487" s="13"/>
      <c r="AA487" s="13"/>
      <c r="AB487" s="13"/>
      <c r="AC487" s="13"/>
      <c r="AD487" s="13"/>
      <c r="AE487" s="13"/>
      <c r="AT487" s="249" t="s">
        <v>187</v>
      </c>
      <c r="AU487" s="249" t="s">
        <v>92</v>
      </c>
      <c r="AV487" s="13" t="s">
        <v>92</v>
      </c>
      <c r="AW487" s="13" t="s">
        <v>4</v>
      </c>
      <c r="AX487" s="13" t="s">
        <v>8</v>
      </c>
      <c r="AY487" s="249" t="s">
        <v>129</v>
      </c>
    </row>
    <row r="488" spans="1:65" s="2" customFormat="1" ht="33" customHeight="1">
      <c r="A488" s="38"/>
      <c r="B488" s="39"/>
      <c r="C488" s="219" t="s">
        <v>766</v>
      </c>
      <c r="D488" s="219" t="s">
        <v>132</v>
      </c>
      <c r="E488" s="220" t="s">
        <v>767</v>
      </c>
      <c r="F488" s="221" t="s">
        <v>768</v>
      </c>
      <c r="G488" s="222" t="s">
        <v>185</v>
      </c>
      <c r="H488" s="223">
        <v>1495.979</v>
      </c>
      <c r="I488" s="224"/>
      <c r="J488" s="225">
        <f>ROUND(I488*H488,0)</f>
        <v>0</v>
      </c>
      <c r="K488" s="226"/>
      <c r="L488" s="44"/>
      <c r="M488" s="227" t="s">
        <v>1</v>
      </c>
      <c r="N488" s="228" t="s">
        <v>48</v>
      </c>
      <c r="O488" s="91"/>
      <c r="P488" s="229">
        <f>O488*H488</f>
        <v>0</v>
      </c>
      <c r="Q488" s="229">
        <v>0.00094</v>
      </c>
      <c r="R488" s="229">
        <f>Q488*H488</f>
        <v>1.40622026</v>
      </c>
      <c r="S488" s="229">
        <v>0</v>
      </c>
      <c r="T488" s="230">
        <f>S488*H488</f>
        <v>0</v>
      </c>
      <c r="U488" s="38"/>
      <c r="V488" s="38"/>
      <c r="W488" s="38"/>
      <c r="X488" s="38"/>
      <c r="Y488" s="38"/>
      <c r="Z488" s="38"/>
      <c r="AA488" s="38"/>
      <c r="AB488" s="38"/>
      <c r="AC488" s="38"/>
      <c r="AD488" s="38"/>
      <c r="AE488" s="38"/>
      <c r="AR488" s="231" t="s">
        <v>308</v>
      </c>
      <c r="AT488" s="231" t="s">
        <v>132</v>
      </c>
      <c r="AU488" s="231" t="s">
        <v>92</v>
      </c>
      <c r="AY488" s="17" t="s">
        <v>129</v>
      </c>
      <c r="BE488" s="232">
        <f>IF(N488="základní",J488,0)</f>
        <v>0</v>
      </c>
      <c r="BF488" s="232">
        <f>IF(N488="snížená",J488,0)</f>
        <v>0</v>
      </c>
      <c r="BG488" s="232">
        <f>IF(N488="zákl. přenesená",J488,0)</f>
        <v>0</v>
      </c>
      <c r="BH488" s="232">
        <f>IF(N488="sníž. přenesená",J488,0)</f>
        <v>0</v>
      </c>
      <c r="BI488" s="232">
        <f>IF(N488="nulová",J488,0)</f>
        <v>0</v>
      </c>
      <c r="BJ488" s="17" t="s">
        <v>8</v>
      </c>
      <c r="BK488" s="232">
        <f>ROUND(I488*H488,0)</f>
        <v>0</v>
      </c>
      <c r="BL488" s="17" t="s">
        <v>308</v>
      </c>
      <c r="BM488" s="231" t="s">
        <v>769</v>
      </c>
    </row>
    <row r="489" spans="1:51" s="13" customFormat="1" ht="12">
      <c r="A489" s="13"/>
      <c r="B489" s="238"/>
      <c r="C489" s="239"/>
      <c r="D489" s="240" t="s">
        <v>187</v>
      </c>
      <c r="E489" s="241" t="s">
        <v>1</v>
      </c>
      <c r="F489" s="242" t="s">
        <v>770</v>
      </c>
      <c r="G489" s="239"/>
      <c r="H489" s="243">
        <v>216.123</v>
      </c>
      <c r="I489" s="244"/>
      <c r="J489" s="239"/>
      <c r="K489" s="239"/>
      <c r="L489" s="245"/>
      <c r="M489" s="246"/>
      <c r="N489" s="247"/>
      <c r="O489" s="247"/>
      <c r="P489" s="247"/>
      <c r="Q489" s="247"/>
      <c r="R489" s="247"/>
      <c r="S489" s="247"/>
      <c r="T489" s="248"/>
      <c r="U489" s="13"/>
      <c r="V489" s="13"/>
      <c r="W489" s="13"/>
      <c r="X489" s="13"/>
      <c r="Y489" s="13"/>
      <c r="Z489" s="13"/>
      <c r="AA489" s="13"/>
      <c r="AB489" s="13"/>
      <c r="AC489" s="13"/>
      <c r="AD489" s="13"/>
      <c r="AE489" s="13"/>
      <c r="AT489" s="249" t="s">
        <v>187</v>
      </c>
      <c r="AU489" s="249" t="s">
        <v>92</v>
      </c>
      <c r="AV489" s="13" t="s">
        <v>92</v>
      </c>
      <c r="AW489" s="13" t="s">
        <v>36</v>
      </c>
      <c r="AX489" s="13" t="s">
        <v>83</v>
      </c>
      <c r="AY489" s="249" t="s">
        <v>129</v>
      </c>
    </row>
    <row r="490" spans="1:51" s="13" customFormat="1" ht="12">
      <c r="A490" s="13"/>
      <c r="B490" s="238"/>
      <c r="C490" s="239"/>
      <c r="D490" s="240" t="s">
        <v>187</v>
      </c>
      <c r="E490" s="241" t="s">
        <v>1</v>
      </c>
      <c r="F490" s="242" t="s">
        <v>771</v>
      </c>
      <c r="G490" s="239"/>
      <c r="H490" s="243">
        <v>13.904</v>
      </c>
      <c r="I490" s="244"/>
      <c r="J490" s="239"/>
      <c r="K490" s="239"/>
      <c r="L490" s="245"/>
      <c r="M490" s="246"/>
      <c r="N490" s="247"/>
      <c r="O490" s="247"/>
      <c r="P490" s="247"/>
      <c r="Q490" s="247"/>
      <c r="R490" s="247"/>
      <c r="S490" s="247"/>
      <c r="T490" s="248"/>
      <c r="U490" s="13"/>
      <c r="V490" s="13"/>
      <c r="W490" s="13"/>
      <c r="X490" s="13"/>
      <c r="Y490" s="13"/>
      <c r="Z490" s="13"/>
      <c r="AA490" s="13"/>
      <c r="AB490" s="13"/>
      <c r="AC490" s="13"/>
      <c r="AD490" s="13"/>
      <c r="AE490" s="13"/>
      <c r="AT490" s="249" t="s">
        <v>187</v>
      </c>
      <c r="AU490" s="249" t="s">
        <v>92</v>
      </c>
      <c r="AV490" s="13" t="s">
        <v>92</v>
      </c>
      <c r="AW490" s="13" t="s">
        <v>36</v>
      </c>
      <c r="AX490" s="13" t="s">
        <v>83</v>
      </c>
      <c r="AY490" s="249" t="s">
        <v>129</v>
      </c>
    </row>
    <row r="491" spans="1:51" s="13" customFormat="1" ht="12">
      <c r="A491" s="13"/>
      <c r="B491" s="238"/>
      <c r="C491" s="239"/>
      <c r="D491" s="240" t="s">
        <v>187</v>
      </c>
      <c r="E491" s="241" t="s">
        <v>1</v>
      </c>
      <c r="F491" s="242" t="s">
        <v>772</v>
      </c>
      <c r="G491" s="239"/>
      <c r="H491" s="243">
        <v>480.274</v>
      </c>
      <c r="I491" s="244"/>
      <c r="J491" s="239"/>
      <c r="K491" s="239"/>
      <c r="L491" s="245"/>
      <c r="M491" s="246"/>
      <c r="N491" s="247"/>
      <c r="O491" s="247"/>
      <c r="P491" s="247"/>
      <c r="Q491" s="247"/>
      <c r="R491" s="247"/>
      <c r="S491" s="247"/>
      <c r="T491" s="248"/>
      <c r="U491" s="13"/>
      <c r="V491" s="13"/>
      <c r="W491" s="13"/>
      <c r="X491" s="13"/>
      <c r="Y491" s="13"/>
      <c r="Z491" s="13"/>
      <c r="AA491" s="13"/>
      <c r="AB491" s="13"/>
      <c r="AC491" s="13"/>
      <c r="AD491" s="13"/>
      <c r="AE491" s="13"/>
      <c r="AT491" s="249" t="s">
        <v>187</v>
      </c>
      <c r="AU491" s="249" t="s">
        <v>92</v>
      </c>
      <c r="AV491" s="13" t="s">
        <v>92</v>
      </c>
      <c r="AW491" s="13" t="s">
        <v>36</v>
      </c>
      <c r="AX491" s="13" t="s">
        <v>83</v>
      </c>
      <c r="AY491" s="249" t="s">
        <v>129</v>
      </c>
    </row>
    <row r="492" spans="1:51" s="13" customFormat="1" ht="12">
      <c r="A492" s="13"/>
      <c r="B492" s="238"/>
      <c r="C492" s="239"/>
      <c r="D492" s="240" t="s">
        <v>187</v>
      </c>
      <c r="E492" s="241" t="s">
        <v>1</v>
      </c>
      <c r="F492" s="242" t="s">
        <v>773</v>
      </c>
      <c r="G492" s="239"/>
      <c r="H492" s="243">
        <v>15.923</v>
      </c>
      <c r="I492" s="244"/>
      <c r="J492" s="239"/>
      <c r="K492" s="239"/>
      <c r="L492" s="245"/>
      <c r="M492" s="246"/>
      <c r="N492" s="247"/>
      <c r="O492" s="247"/>
      <c r="P492" s="247"/>
      <c r="Q492" s="247"/>
      <c r="R492" s="247"/>
      <c r="S492" s="247"/>
      <c r="T492" s="248"/>
      <c r="U492" s="13"/>
      <c r="V492" s="13"/>
      <c r="W492" s="13"/>
      <c r="X492" s="13"/>
      <c r="Y492" s="13"/>
      <c r="Z492" s="13"/>
      <c r="AA492" s="13"/>
      <c r="AB492" s="13"/>
      <c r="AC492" s="13"/>
      <c r="AD492" s="13"/>
      <c r="AE492" s="13"/>
      <c r="AT492" s="249" t="s">
        <v>187</v>
      </c>
      <c r="AU492" s="249" t="s">
        <v>92</v>
      </c>
      <c r="AV492" s="13" t="s">
        <v>92</v>
      </c>
      <c r="AW492" s="13" t="s">
        <v>36</v>
      </c>
      <c r="AX492" s="13" t="s">
        <v>83</v>
      </c>
      <c r="AY492" s="249" t="s">
        <v>129</v>
      </c>
    </row>
    <row r="493" spans="1:51" s="15" customFormat="1" ht="12">
      <c r="A493" s="15"/>
      <c r="B493" s="261"/>
      <c r="C493" s="262"/>
      <c r="D493" s="240" t="s">
        <v>187</v>
      </c>
      <c r="E493" s="263" t="s">
        <v>1</v>
      </c>
      <c r="F493" s="264" t="s">
        <v>774</v>
      </c>
      <c r="G493" s="262"/>
      <c r="H493" s="265">
        <v>726.2239999999999</v>
      </c>
      <c r="I493" s="266"/>
      <c r="J493" s="262"/>
      <c r="K493" s="262"/>
      <c r="L493" s="267"/>
      <c r="M493" s="268"/>
      <c r="N493" s="269"/>
      <c r="O493" s="269"/>
      <c r="P493" s="269"/>
      <c r="Q493" s="269"/>
      <c r="R493" s="269"/>
      <c r="S493" s="269"/>
      <c r="T493" s="270"/>
      <c r="U493" s="15"/>
      <c r="V493" s="15"/>
      <c r="W493" s="15"/>
      <c r="X493" s="15"/>
      <c r="Y493" s="15"/>
      <c r="Z493" s="15"/>
      <c r="AA493" s="15"/>
      <c r="AB493" s="15"/>
      <c r="AC493" s="15"/>
      <c r="AD493" s="15"/>
      <c r="AE493" s="15"/>
      <c r="AT493" s="271" t="s">
        <v>187</v>
      </c>
      <c r="AU493" s="271" t="s">
        <v>92</v>
      </c>
      <c r="AV493" s="15" t="s">
        <v>145</v>
      </c>
      <c r="AW493" s="15" t="s">
        <v>36</v>
      </c>
      <c r="AX493" s="15" t="s">
        <v>83</v>
      </c>
      <c r="AY493" s="271" t="s">
        <v>129</v>
      </c>
    </row>
    <row r="494" spans="1:51" s="13" customFormat="1" ht="12">
      <c r="A494" s="13"/>
      <c r="B494" s="238"/>
      <c r="C494" s="239"/>
      <c r="D494" s="240" t="s">
        <v>187</v>
      </c>
      <c r="E494" s="241" t="s">
        <v>1</v>
      </c>
      <c r="F494" s="242" t="s">
        <v>775</v>
      </c>
      <c r="G494" s="239"/>
      <c r="H494" s="243">
        <v>216.123</v>
      </c>
      <c r="I494" s="244"/>
      <c r="J494" s="239"/>
      <c r="K494" s="239"/>
      <c r="L494" s="245"/>
      <c r="M494" s="246"/>
      <c r="N494" s="247"/>
      <c r="O494" s="247"/>
      <c r="P494" s="247"/>
      <c r="Q494" s="247"/>
      <c r="R494" s="247"/>
      <c r="S494" s="247"/>
      <c r="T494" s="248"/>
      <c r="U494" s="13"/>
      <c r="V494" s="13"/>
      <c r="W494" s="13"/>
      <c r="X494" s="13"/>
      <c r="Y494" s="13"/>
      <c r="Z494" s="13"/>
      <c r="AA494" s="13"/>
      <c r="AB494" s="13"/>
      <c r="AC494" s="13"/>
      <c r="AD494" s="13"/>
      <c r="AE494" s="13"/>
      <c r="AT494" s="249" t="s">
        <v>187</v>
      </c>
      <c r="AU494" s="249" t="s">
        <v>92</v>
      </c>
      <c r="AV494" s="13" t="s">
        <v>92</v>
      </c>
      <c r="AW494" s="13" t="s">
        <v>36</v>
      </c>
      <c r="AX494" s="13" t="s">
        <v>83</v>
      </c>
      <c r="AY494" s="249" t="s">
        <v>129</v>
      </c>
    </row>
    <row r="495" spans="1:51" s="13" customFormat="1" ht="12">
      <c r="A495" s="13"/>
      <c r="B495" s="238"/>
      <c r="C495" s="239"/>
      <c r="D495" s="240" t="s">
        <v>187</v>
      </c>
      <c r="E495" s="241" t="s">
        <v>1</v>
      </c>
      <c r="F495" s="242" t="s">
        <v>776</v>
      </c>
      <c r="G495" s="239"/>
      <c r="H495" s="243">
        <v>474.152</v>
      </c>
      <c r="I495" s="244"/>
      <c r="J495" s="239"/>
      <c r="K495" s="239"/>
      <c r="L495" s="245"/>
      <c r="M495" s="246"/>
      <c r="N495" s="247"/>
      <c r="O495" s="247"/>
      <c r="P495" s="247"/>
      <c r="Q495" s="247"/>
      <c r="R495" s="247"/>
      <c r="S495" s="247"/>
      <c r="T495" s="248"/>
      <c r="U495" s="13"/>
      <c r="V495" s="13"/>
      <c r="W495" s="13"/>
      <c r="X495" s="13"/>
      <c r="Y495" s="13"/>
      <c r="Z495" s="13"/>
      <c r="AA495" s="13"/>
      <c r="AB495" s="13"/>
      <c r="AC495" s="13"/>
      <c r="AD495" s="13"/>
      <c r="AE495" s="13"/>
      <c r="AT495" s="249" t="s">
        <v>187</v>
      </c>
      <c r="AU495" s="249" t="s">
        <v>92</v>
      </c>
      <c r="AV495" s="13" t="s">
        <v>92</v>
      </c>
      <c r="AW495" s="13" t="s">
        <v>36</v>
      </c>
      <c r="AX495" s="13" t="s">
        <v>83</v>
      </c>
      <c r="AY495" s="249" t="s">
        <v>129</v>
      </c>
    </row>
    <row r="496" spans="1:51" s="13" customFormat="1" ht="12">
      <c r="A496" s="13"/>
      <c r="B496" s="238"/>
      <c r="C496" s="239"/>
      <c r="D496" s="240" t="s">
        <v>187</v>
      </c>
      <c r="E496" s="241" t="s">
        <v>1</v>
      </c>
      <c r="F496" s="242" t="s">
        <v>777</v>
      </c>
      <c r="G496" s="239"/>
      <c r="H496" s="243">
        <v>14.108</v>
      </c>
      <c r="I496" s="244"/>
      <c r="J496" s="239"/>
      <c r="K496" s="239"/>
      <c r="L496" s="245"/>
      <c r="M496" s="246"/>
      <c r="N496" s="247"/>
      <c r="O496" s="247"/>
      <c r="P496" s="247"/>
      <c r="Q496" s="247"/>
      <c r="R496" s="247"/>
      <c r="S496" s="247"/>
      <c r="T496" s="248"/>
      <c r="U496" s="13"/>
      <c r="V496" s="13"/>
      <c r="W496" s="13"/>
      <c r="X496" s="13"/>
      <c r="Y496" s="13"/>
      <c r="Z496" s="13"/>
      <c r="AA496" s="13"/>
      <c r="AB496" s="13"/>
      <c r="AC496" s="13"/>
      <c r="AD496" s="13"/>
      <c r="AE496" s="13"/>
      <c r="AT496" s="249" t="s">
        <v>187</v>
      </c>
      <c r="AU496" s="249" t="s">
        <v>92</v>
      </c>
      <c r="AV496" s="13" t="s">
        <v>92</v>
      </c>
      <c r="AW496" s="13" t="s">
        <v>36</v>
      </c>
      <c r="AX496" s="13" t="s">
        <v>83</v>
      </c>
      <c r="AY496" s="249" t="s">
        <v>129</v>
      </c>
    </row>
    <row r="497" spans="1:51" s="13" customFormat="1" ht="12">
      <c r="A497" s="13"/>
      <c r="B497" s="238"/>
      <c r="C497" s="239"/>
      <c r="D497" s="240" t="s">
        <v>187</v>
      </c>
      <c r="E497" s="241" t="s">
        <v>1</v>
      </c>
      <c r="F497" s="242" t="s">
        <v>778</v>
      </c>
      <c r="G497" s="239"/>
      <c r="H497" s="243">
        <v>16.172</v>
      </c>
      <c r="I497" s="244"/>
      <c r="J497" s="239"/>
      <c r="K497" s="239"/>
      <c r="L497" s="245"/>
      <c r="M497" s="246"/>
      <c r="N497" s="247"/>
      <c r="O497" s="247"/>
      <c r="P497" s="247"/>
      <c r="Q497" s="247"/>
      <c r="R497" s="247"/>
      <c r="S497" s="247"/>
      <c r="T497" s="248"/>
      <c r="U497" s="13"/>
      <c r="V497" s="13"/>
      <c r="W497" s="13"/>
      <c r="X497" s="13"/>
      <c r="Y497" s="13"/>
      <c r="Z497" s="13"/>
      <c r="AA497" s="13"/>
      <c r="AB497" s="13"/>
      <c r="AC497" s="13"/>
      <c r="AD497" s="13"/>
      <c r="AE497" s="13"/>
      <c r="AT497" s="249" t="s">
        <v>187</v>
      </c>
      <c r="AU497" s="249" t="s">
        <v>92</v>
      </c>
      <c r="AV497" s="13" t="s">
        <v>92</v>
      </c>
      <c r="AW497" s="13" t="s">
        <v>36</v>
      </c>
      <c r="AX497" s="13" t="s">
        <v>83</v>
      </c>
      <c r="AY497" s="249" t="s">
        <v>129</v>
      </c>
    </row>
    <row r="498" spans="1:51" s="13" customFormat="1" ht="12">
      <c r="A498" s="13"/>
      <c r="B498" s="238"/>
      <c r="C498" s="239"/>
      <c r="D498" s="240" t="s">
        <v>187</v>
      </c>
      <c r="E498" s="241" t="s">
        <v>1</v>
      </c>
      <c r="F498" s="242" t="s">
        <v>779</v>
      </c>
      <c r="G498" s="239"/>
      <c r="H498" s="243">
        <v>49.2</v>
      </c>
      <c r="I498" s="244"/>
      <c r="J498" s="239"/>
      <c r="K498" s="239"/>
      <c r="L498" s="245"/>
      <c r="M498" s="246"/>
      <c r="N498" s="247"/>
      <c r="O498" s="247"/>
      <c r="P498" s="247"/>
      <c r="Q498" s="247"/>
      <c r="R498" s="247"/>
      <c r="S498" s="247"/>
      <c r="T498" s="248"/>
      <c r="U498" s="13"/>
      <c r="V498" s="13"/>
      <c r="W498" s="13"/>
      <c r="X498" s="13"/>
      <c r="Y498" s="13"/>
      <c r="Z498" s="13"/>
      <c r="AA498" s="13"/>
      <c r="AB498" s="13"/>
      <c r="AC498" s="13"/>
      <c r="AD498" s="13"/>
      <c r="AE498" s="13"/>
      <c r="AT498" s="249" t="s">
        <v>187</v>
      </c>
      <c r="AU498" s="249" t="s">
        <v>92</v>
      </c>
      <c r="AV498" s="13" t="s">
        <v>92</v>
      </c>
      <c r="AW498" s="13" t="s">
        <v>36</v>
      </c>
      <c r="AX498" s="13" t="s">
        <v>83</v>
      </c>
      <c r="AY498" s="249" t="s">
        <v>129</v>
      </c>
    </row>
    <row r="499" spans="1:51" s="15" customFormat="1" ht="12">
      <c r="A499" s="15"/>
      <c r="B499" s="261"/>
      <c r="C499" s="262"/>
      <c r="D499" s="240" t="s">
        <v>187</v>
      </c>
      <c r="E499" s="263" t="s">
        <v>1</v>
      </c>
      <c r="F499" s="264" t="s">
        <v>744</v>
      </c>
      <c r="G499" s="262"/>
      <c r="H499" s="265">
        <v>769.755</v>
      </c>
      <c r="I499" s="266"/>
      <c r="J499" s="262"/>
      <c r="K499" s="262"/>
      <c r="L499" s="267"/>
      <c r="M499" s="268"/>
      <c r="N499" s="269"/>
      <c r="O499" s="269"/>
      <c r="P499" s="269"/>
      <c r="Q499" s="269"/>
      <c r="R499" s="269"/>
      <c r="S499" s="269"/>
      <c r="T499" s="270"/>
      <c r="U499" s="15"/>
      <c r="V499" s="15"/>
      <c r="W499" s="15"/>
      <c r="X499" s="15"/>
      <c r="Y499" s="15"/>
      <c r="Z499" s="15"/>
      <c r="AA499" s="15"/>
      <c r="AB499" s="15"/>
      <c r="AC499" s="15"/>
      <c r="AD499" s="15"/>
      <c r="AE499" s="15"/>
      <c r="AT499" s="271" t="s">
        <v>187</v>
      </c>
      <c r="AU499" s="271" t="s">
        <v>92</v>
      </c>
      <c r="AV499" s="15" t="s">
        <v>145</v>
      </c>
      <c r="AW499" s="15" t="s">
        <v>36</v>
      </c>
      <c r="AX499" s="15" t="s">
        <v>83</v>
      </c>
      <c r="AY499" s="271" t="s">
        <v>129</v>
      </c>
    </row>
    <row r="500" spans="1:51" s="14" customFormat="1" ht="12">
      <c r="A500" s="14"/>
      <c r="B500" s="250"/>
      <c r="C500" s="251"/>
      <c r="D500" s="240" t="s">
        <v>187</v>
      </c>
      <c r="E500" s="252" t="s">
        <v>1</v>
      </c>
      <c r="F500" s="253" t="s">
        <v>191</v>
      </c>
      <c r="G500" s="251"/>
      <c r="H500" s="254">
        <v>1495.979</v>
      </c>
      <c r="I500" s="255"/>
      <c r="J500" s="251"/>
      <c r="K500" s="251"/>
      <c r="L500" s="256"/>
      <c r="M500" s="257"/>
      <c r="N500" s="258"/>
      <c r="O500" s="258"/>
      <c r="P500" s="258"/>
      <c r="Q500" s="258"/>
      <c r="R500" s="258"/>
      <c r="S500" s="258"/>
      <c r="T500" s="259"/>
      <c r="U500" s="14"/>
      <c r="V500" s="14"/>
      <c r="W500" s="14"/>
      <c r="X500" s="14"/>
      <c r="Y500" s="14"/>
      <c r="Z500" s="14"/>
      <c r="AA500" s="14"/>
      <c r="AB500" s="14"/>
      <c r="AC500" s="14"/>
      <c r="AD500" s="14"/>
      <c r="AE500" s="14"/>
      <c r="AT500" s="260" t="s">
        <v>187</v>
      </c>
      <c r="AU500" s="260" t="s">
        <v>92</v>
      </c>
      <c r="AV500" s="14" t="s">
        <v>151</v>
      </c>
      <c r="AW500" s="14" t="s">
        <v>36</v>
      </c>
      <c r="AX500" s="14" t="s">
        <v>8</v>
      </c>
      <c r="AY500" s="260" t="s">
        <v>129</v>
      </c>
    </row>
    <row r="501" spans="1:65" s="2" customFormat="1" ht="49.05" customHeight="1">
      <c r="A501" s="38"/>
      <c r="B501" s="39"/>
      <c r="C501" s="272" t="s">
        <v>780</v>
      </c>
      <c r="D501" s="272" t="s">
        <v>342</v>
      </c>
      <c r="E501" s="273" t="s">
        <v>697</v>
      </c>
      <c r="F501" s="274" t="s">
        <v>698</v>
      </c>
      <c r="G501" s="275" t="s">
        <v>185</v>
      </c>
      <c r="H501" s="276">
        <v>835.158</v>
      </c>
      <c r="I501" s="277"/>
      <c r="J501" s="278">
        <f>ROUND(I501*H501,0)</f>
        <v>0</v>
      </c>
      <c r="K501" s="279"/>
      <c r="L501" s="280"/>
      <c r="M501" s="281" t="s">
        <v>1</v>
      </c>
      <c r="N501" s="282" t="s">
        <v>48</v>
      </c>
      <c r="O501" s="91"/>
      <c r="P501" s="229">
        <f>O501*H501</f>
        <v>0</v>
      </c>
      <c r="Q501" s="229">
        <v>0.0048</v>
      </c>
      <c r="R501" s="229">
        <f>Q501*H501</f>
        <v>4.0087584</v>
      </c>
      <c r="S501" s="229">
        <v>0</v>
      </c>
      <c r="T501" s="230">
        <f>S501*H501</f>
        <v>0</v>
      </c>
      <c r="U501" s="38"/>
      <c r="V501" s="38"/>
      <c r="W501" s="38"/>
      <c r="X501" s="38"/>
      <c r="Y501" s="38"/>
      <c r="Z501" s="38"/>
      <c r="AA501" s="38"/>
      <c r="AB501" s="38"/>
      <c r="AC501" s="38"/>
      <c r="AD501" s="38"/>
      <c r="AE501" s="38"/>
      <c r="AR501" s="231" t="s">
        <v>390</v>
      </c>
      <c r="AT501" s="231" t="s">
        <v>342</v>
      </c>
      <c r="AU501" s="231" t="s">
        <v>92</v>
      </c>
      <c r="AY501" s="17" t="s">
        <v>129</v>
      </c>
      <c r="BE501" s="232">
        <f>IF(N501="základní",J501,0)</f>
        <v>0</v>
      </c>
      <c r="BF501" s="232">
        <f>IF(N501="snížená",J501,0)</f>
        <v>0</v>
      </c>
      <c r="BG501" s="232">
        <f>IF(N501="zákl. přenesená",J501,0)</f>
        <v>0</v>
      </c>
      <c r="BH501" s="232">
        <f>IF(N501="sníž. přenesená",J501,0)</f>
        <v>0</v>
      </c>
      <c r="BI501" s="232">
        <f>IF(N501="nulová",J501,0)</f>
        <v>0</v>
      </c>
      <c r="BJ501" s="17" t="s">
        <v>8</v>
      </c>
      <c r="BK501" s="232">
        <f>ROUND(I501*H501,0)</f>
        <v>0</v>
      </c>
      <c r="BL501" s="17" t="s">
        <v>308</v>
      </c>
      <c r="BM501" s="231" t="s">
        <v>781</v>
      </c>
    </row>
    <row r="502" spans="1:51" s="13" customFormat="1" ht="12">
      <c r="A502" s="13"/>
      <c r="B502" s="238"/>
      <c r="C502" s="239"/>
      <c r="D502" s="240" t="s">
        <v>187</v>
      </c>
      <c r="E502" s="241" t="s">
        <v>1</v>
      </c>
      <c r="F502" s="242" t="s">
        <v>770</v>
      </c>
      <c r="G502" s="239"/>
      <c r="H502" s="243">
        <v>216.123</v>
      </c>
      <c r="I502" s="244"/>
      <c r="J502" s="239"/>
      <c r="K502" s="239"/>
      <c r="L502" s="245"/>
      <c r="M502" s="246"/>
      <c r="N502" s="247"/>
      <c r="O502" s="247"/>
      <c r="P502" s="247"/>
      <c r="Q502" s="247"/>
      <c r="R502" s="247"/>
      <c r="S502" s="247"/>
      <c r="T502" s="248"/>
      <c r="U502" s="13"/>
      <c r="V502" s="13"/>
      <c r="W502" s="13"/>
      <c r="X502" s="13"/>
      <c r="Y502" s="13"/>
      <c r="Z502" s="13"/>
      <c r="AA502" s="13"/>
      <c r="AB502" s="13"/>
      <c r="AC502" s="13"/>
      <c r="AD502" s="13"/>
      <c r="AE502" s="13"/>
      <c r="AT502" s="249" t="s">
        <v>187</v>
      </c>
      <c r="AU502" s="249" t="s">
        <v>92</v>
      </c>
      <c r="AV502" s="13" t="s">
        <v>92</v>
      </c>
      <c r="AW502" s="13" t="s">
        <v>36</v>
      </c>
      <c r="AX502" s="13" t="s">
        <v>83</v>
      </c>
      <c r="AY502" s="249" t="s">
        <v>129</v>
      </c>
    </row>
    <row r="503" spans="1:51" s="13" customFormat="1" ht="12">
      <c r="A503" s="13"/>
      <c r="B503" s="238"/>
      <c r="C503" s="239"/>
      <c r="D503" s="240" t="s">
        <v>187</v>
      </c>
      <c r="E503" s="241" t="s">
        <v>1</v>
      </c>
      <c r="F503" s="242" t="s">
        <v>771</v>
      </c>
      <c r="G503" s="239"/>
      <c r="H503" s="243">
        <v>13.904</v>
      </c>
      <c r="I503" s="244"/>
      <c r="J503" s="239"/>
      <c r="K503" s="239"/>
      <c r="L503" s="245"/>
      <c r="M503" s="246"/>
      <c r="N503" s="247"/>
      <c r="O503" s="247"/>
      <c r="P503" s="247"/>
      <c r="Q503" s="247"/>
      <c r="R503" s="247"/>
      <c r="S503" s="247"/>
      <c r="T503" s="248"/>
      <c r="U503" s="13"/>
      <c r="V503" s="13"/>
      <c r="W503" s="13"/>
      <c r="X503" s="13"/>
      <c r="Y503" s="13"/>
      <c r="Z503" s="13"/>
      <c r="AA503" s="13"/>
      <c r="AB503" s="13"/>
      <c r="AC503" s="13"/>
      <c r="AD503" s="13"/>
      <c r="AE503" s="13"/>
      <c r="AT503" s="249" t="s">
        <v>187</v>
      </c>
      <c r="AU503" s="249" t="s">
        <v>92</v>
      </c>
      <c r="AV503" s="13" t="s">
        <v>92</v>
      </c>
      <c r="AW503" s="13" t="s">
        <v>36</v>
      </c>
      <c r="AX503" s="13" t="s">
        <v>83</v>
      </c>
      <c r="AY503" s="249" t="s">
        <v>129</v>
      </c>
    </row>
    <row r="504" spans="1:51" s="13" customFormat="1" ht="12">
      <c r="A504" s="13"/>
      <c r="B504" s="238"/>
      <c r="C504" s="239"/>
      <c r="D504" s="240" t="s">
        <v>187</v>
      </c>
      <c r="E504" s="241" t="s">
        <v>1</v>
      </c>
      <c r="F504" s="242" t="s">
        <v>772</v>
      </c>
      <c r="G504" s="239"/>
      <c r="H504" s="243">
        <v>480.274</v>
      </c>
      <c r="I504" s="244"/>
      <c r="J504" s="239"/>
      <c r="K504" s="239"/>
      <c r="L504" s="245"/>
      <c r="M504" s="246"/>
      <c r="N504" s="247"/>
      <c r="O504" s="247"/>
      <c r="P504" s="247"/>
      <c r="Q504" s="247"/>
      <c r="R504" s="247"/>
      <c r="S504" s="247"/>
      <c r="T504" s="248"/>
      <c r="U504" s="13"/>
      <c r="V504" s="13"/>
      <c r="W504" s="13"/>
      <c r="X504" s="13"/>
      <c r="Y504" s="13"/>
      <c r="Z504" s="13"/>
      <c r="AA504" s="13"/>
      <c r="AB504" s="13"/>
      <c r="AC504" s="13"/>
      <c r="AD504" s="13"/>
      <c r="AE504" s="13"/>
      <c r="AT504" s="249" t="s">
        <v>187</v>
      </c>
      <c r="AU504" s="249" t="s">
        <v>92</v>
      </c>
      <c r="AV504" s="13" t="s">
        <v>92</v>
      </c>
      <c r="AW504" s="13" t="s">
        <v>36</v>
      </c>
      <c r="AX504" s="13" t="s">
        <v>83</v>
      </c>
      <c r="AY504" s="249" t="s">
        <v>129</v>
      </c>
    </row>
    <row r="505" spans="1:51" s="13" customFormat="1" ht="12">
      <c r="A505" s="13"/>
      <c r="B505" s="238"/>
      <c r="C505" s="239"/>
      <c r="D505" s="240" t="s">
        <v>187</v>
      </c>
      <c r="E505" s="241" t="s">
        <v>1</v>
      </c>
      <c r="F505" s="242" t="s">
        <v>773</v>
      </c>
      <c r="G505" s="239"/>
      <c r="H505" s="243">
        <v>15.923</v>
      </c>
      <c r="I505" s="244"/>
      <c r="J505" s="239"/>
      <c r="K505" s="239"/>
      <c r="L505" s="245"/>
      <c r="M505" s="246"/>
      <c r="N505" s="247"/>
      <c r="O505" s="247"/>
      <c r="P505" s="247"/>
      <c r="Q505" s="247"/>
      <c r="R505" s="247"/>
      <c r="S505" s="247"/>
      <c r="T505" s="248"/>
      <c r="U505" s="13"/>
      <c r="V505" s="13"/>
      <c r="W505" s="13"/>
      <c r="X505" s="13"/>
      <c r="Y505" s="13"/>
      <c r="Z505" s="13"/>
      <c r="AA505" s="13"/>
      <c r="AB505" s="13"/>
      <c r="AC505" s="13"/>
      <c r="AD505" s="13"/>
      <c r="AE505" s="13"/>
      <c r="AT505" s="249" t="s">
        <v>187</v>
      </c>
      <c r="AU505" s="249" t="s">
        <v>92</v>
      </c>
      <c r="AV505" s="13" t="s">
        <v>92</v>
      </c>
      <c r="AW505" s="13" t="s">
        <v>36</v>
      </c>
      <c r="AX505" s="13" t="s">
        <v>83</v>
      </c>
      <c r="AY505" s="249" t="s">
        <v>129</v>
      </c>
    </row>
    <row r="506" spans="1:51" s="15" customFormat="1" ht="12">
      <c r="A506" s="15"/>
      <c r="B506" s="261"/>
      <c r="C506" s="262"/>
      <c r="D506" s="240" t="s">
        <v>187</v>
      </c>
      <c r="E506" s="263" t="s">
        <v>1</v>
      </c>
      <c r="F506" s="264" t="s">
        <v>774</v>
      </c>
      <c r="G506" s="262"/>
      <c r="H506" s="265">
        <v>726.2239999999999</v>
      </c>
      <c r="I506" s="266"/>
      <c r="J506" s="262"/>
      <c r="K506" s="262"/>
      <c r="L506" s="267"/>
      <c r="M506" s="268"/>
      <c r="N506" s="269"/>
      <c r="O506" s="269"/>
      <c r="P506" s="269"/>
      <c r="Q506" s="269"/>
      <c r="R506" s="269"/>
      <c r="S506" s="269"/>
      <c r="T506" s="270"/>
      <c r="U506" s="15"/>
      <c r="V506" s="15"/>
      <c r="W506" s="15"/>
      <c r="X506" s="15"/>
      <c r="Y506" s="15"/>
      <c r="Z506" s="15"/>
      <c r="AA506" s="15"/>
      <c r="AB506" s="15"/>
      <c r="AC506" s="15"/>
      <c r="AD506" s="15"/>
      <c r="AE506" s="15"/>
      <c r="AT506" s="271" t="s">
        <v>187</v>
      </c>
      <c r="AU506" s="271" t="s">
        <v>92</v>
      </c>
      <c r="AV506" s="15" t="s">
        <v>145</v>
      </c>
      <c r="AW506" s="15" t="s">
        <v>36</v>
      </c>
      <c r="AX506" s="15" t="s">
        <v>8</v>
      </c>
      <c r="AY506" s="271" t="s">
        <v>129</v>
      </c>
    </row>
    <row r="507" spans="1:51" s="13" customFormat="1" ht="12">
      <c r="A507" s="13"/>
      <c r="B507" s="238"/>
      <c r="C507" s="239"/>
      <c r="D507" s="240" t="s">
        <v>187</v>
      </c>
      <c r="E507" s="239"/>
      <c r="F507" s="242" t="s">
        <v>782</v>
      </c>
      <c r="G507" s="239"/>
      <c r="H507" s="243">
        <v>835.158</v>
      </c>
      <c r="I507" s="244"/>
      <c r="J507" s="239"/>
      <c r="K507" s="239"/>
      <c r="L507" s="245"/>
      <c r="M507" s="246"/>
      <c r="N507" s="247"/>
      <c r="O507" s="247"/>
      <c r="P507" s="247"/>
      <c r="Q507" s="247"/>
      <c r="R507" s="247"/>
      <c r="S507" s="247"/>
      <c r="T507" s="248"/>
      <c r="U507" s="13"/>
      <c r="V507" s="13"/>
      <c r="W507" s="13"/>
      <c r="X507" s="13"/>
      <c r="Y507" s="13"/>
      <c r="Z507" s="13"/>
      <c r="AA507" s="13"/>
      <c r="AB507" s="13"/>
      <c r="AC507" s="13"/>
      <c r="AD507" s="13"/>
      <c r="AE507" s="13"/>
      <c r="AT507" s="249" t="s">
        <v>187</v>
      </c>
      <c r="AU507" s="249" t="s">
        <v>92</v>
      </c>
      <c r="AV507" s="13" t="s">
        <v>92</v>
      </c>
      <c r="AW507" s="13" t="s">
        <v>4</v>
      </c>
      <c r="AX507" s="13" t="s">
        <v>8</v>
      </c>
      <c r="AY507" s="249" t="s">
        <v>129</v>
      </c>
    </row>
    <row r="508" spans="1:65" s="2" customFormat="1" ht="49.05" customHeight="1">
      <c r="A508" s="38"/>
      <c r="B508" s="39"/>
      <c r="C508" s="272" t="s">
        <v>783</v>
      </c>
      <c r="D508" s="272" t="s">
        <v>342</v>
      </c>
      <c r="E508" s="273" t="s">
        <v>749</v>
      </c>
      <c r="F508" s="274" t="s">
        <v>750</v>
      </c>
      <c r="G508" s="275" t="s">
        <v>185</v>
      </c>
      <c r="H508" s="276">
        <v>885.218</v>
      </c>
      <c r="I508" s="277"/>
      <c r="J508" s="278">
        <f>ROUND(I508*H508,0)</f>
        <v>0</v>
      </c>
      <c r="K508" s="279"/>
      <c r="L508" s="280"/>
      <c r="M508" s="281" t="s">
        <v>1</v>
      </c>
      <c r="N508" s="282" t="s">
        <v>48</v>
      </c>
      <c r="O508" s="91"/>
      <c r="P508" s="229">
        <f>O508*H508</f>
        <v>0</v>
      </c>
      <c r="Q508" s="229">
        <v>0.0064</v>
      </c>
      <c r="R508" s="229">
        <f>Q508*H508</f>
        <v>5.6653952</v>
      </c>
      <c r="S508" s="229">
        <v>0</v>
      </c>
      <c r="T508" s="230">
        <f>S508*H508</f>
        <v>0</v>
      </c>
      <c r="U508" s="38"/>
      <c r="V508" s="38"/>
      <c r="W508" s="38"/>
      <c r="X508" s="38"/>
      <c r="Y508" s="38"/>
      <c r="Z508" s="38"/>
      <c r="AA508" s="38"/>
      <c r="AB508" s="38"/>
      <c r="AC508" s="38"/>
      <c r="AD508" s="38"/>
      <c r="AE508" s="38"/>
      <c r="AR508" s="231" t="s">
        <v>390</v>
      </c>
      <c r="AT508" s="231" t="s">
        <v>342</v>
      </c>
      <c r="AU508" s="231" t="s">
        <v>92</v>
      </c>
      <c r="AY508" s="17" t="s">
        <v>129</v>
      </c>
      <c r="BE508" s="232">
        <f>IF(N508="základní",J508,0)</f>
        <v>0</v>
      </c>
      <c r="BF508" s="232">
        <f>IF(N508="snížená",J508,0)</f>
        <v>0</v>
      </c>
      <c r="BG508" s="232">
        <f>IF(N508="zákl. přenesená",J508,0)</f>
        <v>0</v>
      </c>
      <c r="BH508" s="232">
        <f>IF(N508="sníž. přenesená",J508,0)</f>
        <v>0</v>
      </c>
      <c r="BI508" s="232">
        <f>IF(N508="nulová",J508,0)</f>
        <v>0</v>
      </c>
      <c r="BJ508" s="17" t="s">
        <v>8</v>
      </c>
      <c r="BK508" s="232">
        <f>ROUND(I508*H508,0)</f>
        <v>0</v>
      </c>
      <c r="BL508" s="17" t="s">
        <v>308</v>
      </c>
      <c r="BM508" s="231" t="s">
        <v>784</v>
      </c>
    </row>
    <row r="509" spans="1:51" s="13" customFormat="1" ht="12">
      <c r="A509" s="13"/>
      <c r="B509" s="238"/>
      <c r="C509" s="239"/>
      <c r="D509" s="240" t="s">
        <v>187</v>
      </c>
      <c r="E509" s="241" t="s">
        <v>1</v>
      </c>
      <c r="F509" s="242" t="s">
        <v>775</v>
      </c>
      <c r="G509" s="239"/>
      <c r="H509" s="243">
        <v>216.123</v>
      </c>
      <c r="I509" s="244"/>
      <c r="J509" s="239"/>
      <c r="K509" s="239"/>
      <c r="L509" s="245"/>
      <c r="M509" s="246"/>
      <c r="N509" s="247"/>
      <c r="O509" s="247"/>
      <c r="P509" s="247"/>
      <c r="Q509" s="247"/>
      <c r="R509" s="247"/>
      <c r="S509" s="247"/>
      <c r="T509" s="248"/>
      <c r="U509" s="13"/>
      <c r="V509" s="13"/>
      <c r="W509" s="13"/>
      <c r="X509" s="13"/>
      <c r="Y509" s="13"/>
      <c r="Z509" s="13"/>
      <c r="AA509" s="13"/>
      <c r="AB509" s="13"/>
      <c r="AC509" s="13"/>
      <c r="AD509" s="13"/>
      <c r="AE509" s="13"/>
      <c r="AT509" s="249" t="s">
        <v>187</v>
      </c>
      <c r="AU509" s="249" t="s">
        <v>92</v>
      </c>
      <c r="AV509" s="13" t="s">
        <v>92</v>
      </c>
      <c r="AW509" s="13" t="s">
        <v>36</v>
      </c>
      <c r="AX509" s="13" t="s">
        <v>83</v>
      </c>
      <c r="AY509" s="249" t="s">
        <v>129</v>
      </c>
    </row>
    <row r="510" spans="1:51" s="13" customFormat="1" ht="12">
      <c r="A510" s="13"/>
      <c r="B510" s="238"/>
      <c r="C510" s="239"/>
      <c r="D510" s="240" t="s">
        <v>187</v>
      </c>
      <c r="E510" s="241" t="s">
        <v>1</v>
      </c>
      <c r="F510" s="242" t="s">
        <v>776</v>
      </c>
      <c r="G510" s="239"/>
      <c r="H510" s="243">
        <v>474.152</v>
      </c>
      <c r="I510" s="244"/>
      <c r="J510" s="239"/>
      <c r="K510" s="239"/>
      <c r="L510" s="245"/>
      <c r="M510" s="246"/>
      <c r="N510" s="247"/>
      <c r="O510" s="247"/>
      <c r="P510" s="247"/>
      <c r="Q510" s="247"/>
      <c r="R510" s="247"/>
      <c r="S510" s="247"/>
      <c r="T510" s="248"/>
      <c r="U510" s="13"/>
      <c r="V510" s="13"/>
      <c r="W510" s="13"/>
      <c r="X510" s="13"/>
      <c r="Y510" s="13"/>
      <c r="Z510" s="13"/>
      <c r="AA510" s="13"/>
      <c r="AB510" s="13"/>
      <c r="AC510" s="13"/>
      <c r="AD510" s="13"/>
      <c r="AE510" s="13"/>
      <c r="AT510" s="249" t="s">
        <v>187</v>
      </c>
      <c r="AU510" s="249" t="s">
        <v>92</v>
      </c>
      <c r="AV510" s="13" t="s">
        <v>92</v>
      </c>
      <c r="AW510" s="13" t="s">
        <v>36</v>
      </c>
      <c r="AX510" s="13" t="s">
        <v>83</v>
      </c>
      <c r="AY510" s="249" t="s">
        <v>129</v>
      </c>
    </row>
    <row r="511" spans="1:51" s="13" customFormat="1" ht="12">
      <c r="A511" s="13"/>
      <c r="B511" s="238"/>
      <c r="C511" s="239"/>
      <c r="D511" s="240" t="s">
        <v>187</v>
      </c>
      <c r="E511" s="241" t="s">
        <v>1</v>
      </c>
      <c r="F511" s="242" t="s">
        <v>777</v>
      </c>
      <c r="G511" s="239"/>
      <c r="H511" s="243">
        <v>14.108</v>
      </c>
      <c r="I511" s="244"/>
      <c r="J511" s="239"/>
      <c r="K511" s="239"/>
      <c r="L511" s="245"/>
      <c r="M511" s="246"/>
      <c r="N511" s="247"/>
      <c r="O511" s="247"/>
      <c r="P511" s="247"/>
      <c r="Q511" s="247"/>
      <c r="R511" s="247"/>
      <c r="S511" s="247"/>
      <c r="T511" s="248"/>
      <c r="U511" s="13"/>
      <c r="V511" s="13"/>
      <c r="W511" s="13"/>
      <c r="X511" s="13"/>
      <c r="Y511" s="13"/>
      <c r="Z511" s="13"/>
      <c r="AA511" s="13"/>
      <c r="AB511" s="13"/>
      <c r="AC511" s="13"/>
      <c r="AD511" s="13"/>
      <c r="AE511" s="13"/>
      <c r="AT511" s="249" t="s">
        <v>187</v>
      </c>
      <c r="AU511" s="249" t="s">
        <v>92</v>
      </c>
      <c r="AV511" s="13" t="s">
        <v>92</v>
      </c>
      <c r="AW511" s="13" t="s">
        <v>36</v>
      </c>
      <c r="AX511" s="13" t="s">
        <v>83</v>
      </c>
      <c r="AY511" s="249" t="s">
        <v>129</v>
      </c>
    </row>
    <row r="512" spans="1:51" s="13" customFormat="1" ht="12">
      <c r="A512" s="13"/>
      <c r="B512" s="238"/>
      <c r="C512" s="239"/>
      <c r="D512" s="240" t="s">
        <v>187</v>
      </c>
      <c r="E512" s="241" t="s">
        <v>1</v>
      </c>
      <c r="F512" s="242" t="s">
        <v>778</v>
      </c>
      <c r="G512" s="239"/>
      <c r="H512" s="243">
        <v>16.172</v>
      </c>
      <c r="I512" s="244"/>
      <c r="J512" s="239"/>
      <c r="K512" s="239"/>
      <c r="L512" s="245"/>
      <c r="M512" s="246"/>
      <c r="N512" s="247"/>
      <c r="O512" s="247"/>
      <c r="P512" s="247"/>
      <c r="Q512" s="247"/>
      <c r="R512" s="247"/>
      <c r="S512" s="247"/>
      <c r="T512" s="248"/>
      <c r="U512" s="13"/>
      <c r="V512" s="13"/>
      <c r="W512" s="13"/>
      <c r="X512" s="13"/>
      <c r="Y512" s="13"/>
      <c r="Z512" s="13"/>
      <c r="AA512" s="13"/>
      <c r="AB512" s="13"/>
      <c r="AC512" s="13"/>
      <c r="AD512" s="13"/>
      <c r="AE512" s="13"/>
      <c r="AT512" s="249" t="s">
        <v>187</v>
      </c>
      <c r="AU512" s="249" t="s">
        <v>92</v>
      </c>
      <c r="AV512" s="13" t="s">
        <v>92</v>
      </c>
      <c r="AW512" s="13" t="s">
        <v>36</v>
      </c>
      <c r="AX512" s="13" t="s">
        <v>83</v>
      </c>
      <c r="AY512" s="249" t="s">
        <v>129</v>
      </c>
    </row>
    <row r="513" spans="1:51" s="13" customFormat="1" ht="12">
      <c r="A513" s="13"/>
      <c r="B513" s="238"/>
      <c r="C513" s="239"/>
      <c r="D513" s="240" t="s">
        <v>187</v>
      </c>
      <c r="E513" s="241" t="s">
        <v>1</v>
      </c>
      <c r="F513" s="242" t="s">
        <v>779</v>
      </c>
      <c r="G513" s="239"/>
      <c r="H513" s="243">
        <v>49.2</v>
      </c>
      <c r="I513" s="244"/>
      <c r="J513" s="239"/>
      <c r="K513" s="239"/>
      <c r="L513" s="245"/>
      <c r="M513" s="246"/>
      <c r="N513" s="247"/>
      <c r="O513" s="247"/>
      <c r="P513" s="247"/>
      <c r="Q513" s="247"/>
      <c r="R513" s="247"/>
      <c r="S513" s="247"/>
      <c r="T513" s="248"/>
      <c r="U513" s="13"/>
      <c r="V513" s="13"/>
      <c r="W513" s="13"/>
      <c r="X513" s="13"/>
      <c r="Y513" s="13"/>
      <c r="Z513" s="13"/>
      <c r="AA513" s="13"/>
      <c r="AB513" s="13"/>
      <c r="AC513" s="13"/>
      <c r="AD513" s="13"/>
      <c r="AE513" s="13"/>
      <c r="AT513" s="249" t="s">
        <v>187</v>
      </c>
      <c r="AU513" s="249" t="s">
        <v>92</v>
      </c>
      <c r="AV513" s="13" t="s">
        <v>92</v>
      </c>
      <c r="AW513" s="13" t="s">
        <v>36</v>
      </c>
      <c r="AX513" s="13" t="s">
        <v>83</v>
      </c>
      <c r="AY513" s="249" t="s">
        <v>129</v>
      </c>
    </row>
    <row r="514" spans="1:51" s="15" customFormat="1" ht="12">
      <c r="A514" s="15"/>
      <c r="B514" s="261"/>
      <c r="C514" s="262"/>
      <c r="D514" s="240" t="s">
        <v>187</v>
      </c>
      <c r="E514" s="263" t="s">
        <v>1</v>
      </c>
      <c r="F514" s="264" t="s">
        <v>744</v>
      </c>
      <c r="G514" s="262"/>
      <c r="H514" s="265">
        <v>769.755</v>
      </c>
      <c r="I514" s="266"/>
      <c r="J514" s="262"/>
      <c r="K514" s="262"/>
      <c r="L514" s="267"/>
      <c r="M514" s="268"/>
      <c r="N514" s="269"/>
      <c r="O514" s="269"/>
      <c r="P514" s="269"/>
      <c r="Q514" s="269"/>
      <c r="R514" s="269"/>
      <c r="S514" s="269"/>
      <c r="T514" s="270"/>
      <c r="U514" s="15"/>
      <c r="V514" s="15"/>
      <c r="W514" s="15"/>
      <c r="X514" s="15"/>
      <c r="Y514" s="15"/>
      <c r="Z514" s="15"/>
      <c r="AA514" s="15"/>
      <c r="AB514" s="15"/>
      <c r="AC514" s="15"/>
      <c r="AD514" s="15"/>
      <c r="AE514" s="15"/>
      <c r="AT514" s="271" t="s">
        <v>187</v>
      </c>
      <c r="AU514" s="271" t="s">
        <v>92</v>
      </c>
      <c r="AV514" s="15" t="s">
        <v>145</v>
      </c>
      <c r="AW514" s="15" t="s">
        <v>36</v>
      </c>
      <c r="AX514" s="15" t="s">
        <v>8</v>
      </c>
      <c r="AY514" s="271" t="s">
        <v>129</v>
      </c>
    </row>
    <row r="515" spans="1:51" s="13" customFormat="1" ht="12">
      <c r="A515" s="13"/>
      <c r="B515" s="238"/>
      <c r="C515" s="239"/>
      <c r="D515" s="240" t="s">
        <v>187</v>
      </c>
      <c r="E515" s="239"/>
      <c r="F515" s="242" t="s">
        <v>785</v>
      </c>
      <c r="G515" s="239"/>
      <c r="H515" s="243">
        <v>885.218</v>
      </c>
      <c r="I515" s="244"/>
      <c r="J515" s="239"/>
      <c r="K515" s="239"/>
      <c r="L515" s="245"/>
      <c r="M515" s="246"/>
      <c r="N515" s="247"/>
      <c r="O515" s="247"/>
      <c r="P515" s="247"/>
      <c r="Q515" s="247"/>
      <c r="R515" s="247"/>
      <c r="S515" s="247"/>
      <c r="T515" s="248"/>
      <c r="U515" s="13"/>
      <c r="V515" s="13"/>
      <c r="W515" s="13"/>
      <c r="X515" s="13"/>
      <c r="Y515" s="13"/>
      <c r="Z515" s="13"/>
      <c r="AA515" s="13"/>
      <c r="AB515" s="13"/>
      <c r="AC515" s="13"/>
      <c r="AD515" s="13"/>
      <c r="AE515" s="13"/>
      <c r="AT515" s="249" t="s">
        <v>187</v>
      </c>
      <c r="AU515" s="249" t="s">
        <v>92</v>
      </c>
      <c r="AV515" s="13" t="s">
        <v>92</v>
      </c>
      <c r="AW515" s="13" t="s">
        <v>4</v>
      </c>
      <c r="AX515" s="13" t="s">
        <v>8</v>
      </c>
      <c r="AY515" s="249" t="s">
        <v>129</v>
      </c>
    </row>
    <row r="516" spans="1:65" s="2" customFormat="1" ht="24.15" customHeight="1">
      <c r="A516" s="38"/>
      <c r="B516" s="39"/>
      <c r="C516" s="219" t="s">
        <v>786</v>
      </c>
      <c r="D516" s="219" t="s">
        <v>132</v>
      </c>
      <c r="E516" s="220" t="s">
        <v>787</v>
      </c>
      <c r="F516" s="221" t="s">
        <v>788</v>
      </c>
      <c r="G516" s="222" t="s">
        <v>185</v>
      </c>
      <c r="H516" s="223">
        <v>776.097</v>
      </c>
      <c r="I516" s="224"/>
      <c r="J516" s="225">
        <f>ROUND(I516*H516,0)</f>
        <v>0</v>
      </c>
      <c r="K516" s="226"/>
      <c r="L516" s="44"/>
      <c r="M516" s="227" t="s">
        <v>1</v>
      </c>
      <c r="N516" s="228" t="s">
        <v>48</v>
      </c>
      <c r="O516" s="91"/>
      <c r="P516" s="229">
        <f>O516*H516</f>
        <v>0</v>
      </c>
      <c r="Q516" s="229">
        <v>0</v>
      </c>
      <c r="R516" s="229">
        <f>Q516*H516</f>
        <v>0</v>
      </c>
      <c r="S516" s="229">
        <v>0</v>
      </c>
      <c r="T516" s="230">
        <f>S516*H516</f>
        <v>0</v>
      </c>
      <c r="U516" s="38"/>
      <c r="V516" s="38"/>
      <c r="W516" s="38"/>
      <c r="X516" s="38"/>
      <c r="Y516" s="38"/>
      <c r="Z516" s="38"/>
      <c r="AA516" s="38"/>
      <c r="AB516" s="38"/>
      <c r="AC516" s="38"/>
      <c r="AD516" s="38"/>
      <c r="AE516" s="38"/>
      <c r="AR516" s="231" t="s">
        <v>308</v>
      </c>
      <c r="AT516" s="231" t="s">
        <v>132</v>
      </c>
      <c r="AU516" s="231" t="s">
        <v>92</v>
      </c>
      <c r="AY516" s="17" t="s">
        <v>129</v>
      </c>
      <c r="BE516" s="232">
        <f>IF(N516="základní",J516,0)</f>
        <v>0</v>
      </c>
      <c r="BF516" s="232">
        <f>IF(N516="snížená",J516,0)</f>
        <v>0</v>
      </c>
      <c r="BG516" s="232">
        <f>IF(N516="zákl. přenesená",J516,0)</f>
        <v>0</v>
      </c>
      <c r="BH516" s="232">
        <f>IF(N516="sníž. přenesená",J516,0)</f>
        <v>0</v>
      </c>
      <c r="BI516" s="232">
        <f>IF(N516="nulová",J516,0)</f>
        <v>0</v>
      </c>
      <c r="BJ516" s="17" t="s">
        <v>8</v>
      </c>
      <c r="BK516" s="232">
        <f>ROUND(I516*H516,0)</f>
        <v>0</v>
      </c>
      <c r="BL516" s="17" t="s">
        <v>308</v>
      </c>
      <c r="BM516" s="231" t="s">
        <v>789</v>
      </c>
    </row>
    <row r="517" spans="1:51" s="13" customFormat="1" ht="12">
      <c r="A517" s="13"/>
      <c r="B517" s="238"/>
      <c r="C517" s="239"/>
      <c r="D517" s="240" t="s">
        <v>187</v>
      </c>
      <c r="E517" s="241" t="s">
        <v>1</v>
      </c>
      <c r="F517" s="242" t="s">
        <v>790</v>
      </c>
      <c r="G517" s="239"/>
      <c r="H517" s="243">
        <v>776.097</v>
      </c>
      <c r="I517" s="244"/>
      <c r="J517" s="239"/>
      <c r="K517" s="239"/>
      <c r="L517" s="245"/>
      <c r="M517" s="246"/>
      <c r="N517" s="247"/>
      <c r="O517" s="247"/>
      <c r="P517" s="247"/>
      <c r="Q517" s="247"/>
      <c r="R517" s="247"/>
      <c r="S517" s="247"/>
      <c r="T517" s="248"/>
      <c r="U517" s="13"/>
      <c r="V517" s="13"/>
      <c r="W517" s="13"/>
      <c r="X517" s="13"/>
      <c r="Y517" s="13"/>
      <c r="Z517" s="13"/>
      <c r="AA517" s="13"/>
      <c r="AB517" s="13"/>
      <c r="AC517" s="13"/>
      <c r="AD517" s="13"/>
      <c r="AE517" s="13"/>
      <c r="AT517" s="249" t="s">
        <v>187</v>
      </c>
      <c r="AU517" s="249" t="s">
        <v>92</v>
      </c>
      <c r="AV517" s="13" t="s">
        <v>92</v>
      </c>
      <c r="AW517" s="13" t="s">
        <v>36</v>
      </c>
      <c r="AX517" s="13" t="s">
        <v>8</v>
      </c>
      <c r="AY517" s="249" t="s">
        <v>129</v>
      </c>
    </row>
    <row r="518" spans="1:65" s="2" customFormat="1" ht="21.75" customHeight="1">
      <c r="A518" s="38"/>
      <c r="B518" s="39"/>
      <c r="C518" s="219" t="s">
        <v>791</v>
      </c>
      <c r="D518" s="219" t="s">
        <v>132</v>
      </c>
      <c r="E518" s="220" t="s">
        <v>792</v>
      </c>
      <c r="F518" s="221" t="s">
        <v>793</v>
      </c>
      <c r="G518" s="222" t="s">
        <v>185</v>
      </c>
      <c r="H518" s="223">
        <v>829.683</v>
      </c>
      <c r="I518" s="224"/>
      <c r="J518" s="225">
        <f>ROUND(I518*H518,0)</f>
        <v>0</v>
      </c>
      <c r="K518" s="226"/>
      <c r="L518" s="44"/>
      <c r="M518" s="227" t="s">
        <v>1</v>
      </c>
      <c r="N518" s="228" t="s">
        <v>48</v>
      </c>
      <c r="O518" s="91"/>
      <c r="P518" s="229">
        <f>O518*H518</f>
        <v>0</v>
      </c>
      <c r="Q518" s="229">
        <v>0</v>
      </c>
      <c r="R518" s="229">
        <f>Q518*H518</f>
        <v>0</v>
      </c>
      <c r="S518" s="229">
        <v>0</v>
      </c>
      <c r="T518" s="230">
        <f>S518*H518</f>
        <v>0</v>
      </c>
      <c r="U518" s="38"/>
      <c r="V518" s="38"/>
      <c r="W518" s="38"/>
      <c r="X518" s="38"/>
      <c r="Y518" s="38"/>
      <c r="Z518" s="38"/>
      <c r="AA518" s="38"/>
      <c r="AB518" s="38"/>
      <c r="AC518" s="38"/>
      <c r="AD518" s="38"/>
      <c r="AE518" s="38"/>
      <c r="AR518" s="231" t="s">
        <v>308</v>
      </c>
      <c r="AT518" s="231" t="s">
        <v>132</v>
      </c>
      <c r="AU518" s="231" t="s">
        <v>92</v>
      </c>
      <c r="AY518" s="17" t="s">
        <v>129</v>
      </c>
      <c r="BE518" s="232">
        <f>IF(N518="základní",J518,0)</f>
        <v>0</v>
      </c>
      <c r="BF518" s="232">
        <f>IF(N518="snížená",J518,0)</f>
        <v>0</v>
      </c>
      <c r="BG518" s="232">
        <f>IF(N518="zákl. přenesená",J518,0)</f>
        <v>0</v>
      </c>
      <c r="BH518" s="232">
        <f>IF(N518="sníž. přenesená",J518,0)</f>
        <v>0</v>
      </c>
      <c r="BI518" s="232">
        <f>IF(N518="nulová",J518,0)</f>
        <v>0</v>
      </c>
      <c r="BJ518" s="17" t="s">
        <v>8</v>
      </c>
      <c r="BK518" s="232">
        <f>ROUND(I518*H518,0)</f>
        <v>0</v>
      </c>
      <c r="BL518" s="17" t="s">
        <v>308</v>
      </c>
      <c r="BM518" s="231" t="s">
        <v>794</v>
      </c>
    </row>
    <row r="519" spans="1:51" s="13" customFormat="1" ht="12">
      <c r="A519" s="13"/>
      <c r="B519" s="238"/>
      <c r="C519" s="239"/>
      <c r="D519" s="240" t="s">
        <v>187</v>
      </c>
      <c r="E519" s="241" t="s">
        <v>1</v>
      </c>
      <c r="F519" s="242" t="s">
        <v>795</v>
      </c>
      <c r="G519" s="239"/>
      <c r="H519" s="243">
        <v>829.683</v>
      </c>
      <c r="I519" s="244"/>
      <c r="J519" s="239"/>
      <c r="K519" s="239"/>
      <c r="L519" s="245"/>
      <c r="M519" s="246"/>
      <c r="N519" s="247"/>
      <c r="O519" s="247"/>
      <c r="P519" s="247"/>
      <c r="Q519" s="247"/>
      <c r="R519" s="247"/>
      <c r="S519" s="247"/>
      <c r="T519" s="248"/>
      <c r="U519" s="13"/>
      <c r="V519" s="13"/>
      <c r="W519" s="13"/>
      <c r="X519" s="13"/>
      <c r="Y519" s="13"/>
      <c r="Z519" s="13"/>
      <c r="AA519" s="13"/>
      <c r="AB519" s="13"/>
      <c r="AC519" s="13"/>
      <c r="AD519" s="13"/>
      <c r="AE519" s="13"/>
      <c r="AT519" s="249" t="s">
        <v>187</v>
      </c>
      <c r="AU519" s="249" t="s">
        <v>92</v>
      </c>
      <c r="AV519" s="13" t="s">
        <v>92</v>
      </c>
      <c r="AW519" s="13" t="s">
        <v>36</v>
      </c>
      <c r="AX519" s="13" t="s">
        <v>8</v>
      </c>
      <c r="AY519" s="249" t="s">
        <v>129</v>
      </c>
    </row>
    <row r="520" spans="1:65" s="2" customFormat="1" ht="37.8" customHeight="1">
      <c r="A520" s="38"/>
      <c r="B520" s="39"/>
      <c r="C520" s="219" t="s">
        <v>796</v>
      </c>
      <c r="D520" s="219" t="s">
        <v>132</v>
      </c>
      <c r="E520" s="220" t="s">
        <v>797</v>
      </c>
      <c r="F520" s="221" t="s">
        <v>798</v>
      </c>
      <c r="G520" s="222" t="s">
        <v>185</v>
      </c>
      <c r="H520" s="223">
        <v>726.224</v>
      </c>
      <c r="I520" s="224"/>
      <c r="J520" s="225">
        <f>ROUND(I520*H520,0)</f>
        <v>0</v>
      </c>
      <c r="K520" s="226"/>
      <c r="L520" s="44"/>
      <c r="M520" s="227" t="s">
        <v>1</v>
      </c>
      <c r="N520" s="228" t="s">
        <v>48</v>
      </c>
      <c r="O520" s="91"/>
      <c r="P520" s="229">
        <f>O520*H520</f>
        <v>0</v>
      </c>
      <c r="Q520" s="229">
        <v>0</v>
      </c>
      <c r="R520" s="229">
        <f>Q520*H520</f>
        <v>0</v>
      </c>
      <c r="S520" s="229">
        <v>0</v>
      </c>
      <c r="T520" s="230">
        <f>S520*H520</f>
        <v>0</v>
      </c>
      <c r="U520" s="38"/>
      <c r="V520" s="38"/>
      <c r="W520" s="38"/>
      <c r="X520" s="38"/>
      <c r="Y520" s="38"/>
      <c r="Z520" s="38"/>
      <c r="AA520" s="38"/>
      <c r="AB520" s="38"/>
      <c r="AC520" s="38"/>
      <c r="AD520" s="38"/>
      <c r="AE520" s="38"/>
      <c r="AR520" s="231" t="s">
        <v>308</v>
      </c>
      <c r="AT520" s="231" t="s">
        <v>132</v>
      </c>
      <c r="AU520" s="231" t="s">
        <v>92</v>
      </c>
      <c r="AY520" s="17" t="s">
        <v>129</v>
      </c>
      <c r="BE520" s="232">
        <f>IF(N520="základní",J520,0)</f>
        <v>0</v>
      </c>
      <c r="BF520" s="232">
        <f>IF(N520="snížená",J520,0)</f>
        <v>0</v>
      </c>
      <c r="BG520" s="232">
        <f>IF(N520="zákl. přenesená",J520,0)</f>
        <v>0</v>
      </c>
      <c r="BH520" s="232">
        <f>IF(N520="sníž. přenesená",J520,0)</f>
        <v>0</v>
      </c>
      <c r="BI520" s="232">
        <f>IF(N520="nulová",J520,0)</f>
        <v>0</v>
      </c>
      <c r="BJ520" s="17" t="s">
        <v>8</v>
      </c>
      <c r="BK520" s="232">
        <f>ROUND(I520*H520,0)</f>
        <v>0</v>
      </c>
      <c r="BL520" s="17" t="s">
        <v>308</v>
      </c>
      <c r="BM520" s="231" t="s">
        <v>799</v>
      </c>
    </row>
    <row r="521" spans="1:51" s="13" customFormat="1" ht="12">
      <c r="A521" s="13"/>
      <c r="B521" s="238"/>
      <c r="C521" s="239"/>
      <c r="D521" s="240" t="s">
        <v>187</v>
      </c>
      <c r="E521" s="241" t="s">
        <v>1</v>
      </c>
      <c r="F521" s="242" t="s">
        <v>775</v>
      </c>
      <c r="G521" s="239"/>
      <c r="H521" s="243">
        <v>216.123</v>
      </c>
      <c r="I521" s="244"/>
      <c r="J521" s="239"/>
      <c r="K521" s="239"/>
      <c r="L521" s="245"/>
      <c r="M521" s="246"/>
      <c r="N521" s="247"/>
      <c r="O521" s="247"/>
      <c r="P521" s="247"/>
      <c r="Q521" s="247"/>
      <c r="R521" s="247"/>
      <c r="S521" s="247"/>
      <c r="T521" s="248"/>
      <c r="U521" s="13"/>
      <c r="V521" s="13"/>
      <c r="W521" s="13"/>
      <c r="X521" s="13"/>
      <c r="Y521" s="13"/>
      <c r="Z521" s="13"/>
      <c r="AA521" s="13"/>
      <c r="AB521" s="13"/>
      <c r="AC521" s="13"/>
      <c r="AD521" s="13"/>
      <c r="AE521" s="13"/>
      <c r="AT521" s="249" t="s">
        <v>187</v>
      </c>
      <c r="AU521" s="249" t="s">
        <v>92</v>
      </c>
      <c r="AV521" s="13" t="s">
        <v>92</v>
      </c>
      <c r="AW521" s="13" t="s">
        <v>36</v>
      </c>
      <c r="AX521" s="13" t="s">
        <v>83</v>
      </c>
      <c r="AY521" s="249" t="s">
        <v>129</v>
      </c>
    </row>
    <row r="522" spans="1:51" s="13" customFormat="1" ht="12">
      <c r="A522" s="13"/>
      <c r="B522" s="238"/>
      <c r="C522" s="239"/>
      <c r="D522" s="240" t="s">
        <v>187</v>
      </c>
      <c r="E522" s="241" t="s">
        <v>1</v>
      </c>
      <c r="F522" s="242" t="s">
        <v>771</v>
      </c>
      <c r="G522" s="239"/>
      <c r="H522" s="243">
        <v>13.904</v>
      </c>
      <c r="I522" s="244"/>
      <c r="J522" s="239"/>
      <c r="K522" s="239"/>
      <c r="L522" s="245"/>
      <c r="M522" s="246"/>
      <c r="N522" s="247"/>
      <c r="O522" s="247"/>
      <c r="P522" s="247"/>
      <c r="Q522" s="247"/>
      <c r="R522" s="247"/>
      <c r="S522" s="247"/>
      <c r="T522" s="248"/>
      <c r="U522" s="13"/>
      <c r="V522" s="13"/>
      <c r="W522" s="13"/>
      <c r="X522" s="13"/>
      <c r="Y522" s="13"/>
      <c r="Z522" s="13"/>
      <c r="AA522" s="13"/>
      <c r="AB522" s="13"/>
      <c r="AC522" s="13"/>
      <c r="AD522" s="13"/>
      <c r="AE522" s="13"/>
      <c r="AT522" s="249" t="s">
        <v>187</v>
      </c>
      <c r="AU522" s="249" t="s">
        <v>92</v>
      </c>
      <c r="AV522" s="13" t="s">
        <v>92</v>
      </c>
      <c r="AW522" s="13" t="s">
        <v>36</v>
      </c>
      <c r="AX522" s="13" t="s">
        <v>83</v>
      </c>
      <c r="AY522" s="249" t="s">
        <v>129</v>
      </c>
    </row>
    <row r="523" spans="1:51" s="15" customFormat="1" ht="12">
      <c r="A523" s="15"/>
      <c r="B523" s="261"/>
      <c r="C523" s="262"/>
      <c r="D523" s="240" t="s">
        <v>187</v>
      </c>
      <c r="E523" s="263" t="s">
        <v>1</v>
      </c>
      <c r="F523" s="264" t="s">
        <v>800</v>
      </c>
      <c r="G523" s="262"/>
      <c r="H523" s="265">
        <v>230.027</v>
      </c>
      <c r="I523" s="266"/>
      <c r="J523" s="262"/>
      <c r="K523" s="262"/>
      <c r="L523" s="267"/>
      <c r="M523" s="268"/>
      <c r="N523" s="269"/>
      <c r="O523" s="269"/>
      <c r="P523" s="269"/>
      <c r="Q523" s="269"/>
      <c r="R523" s="269"/>
      <c r="S523" s="269"/>
      <c r="T523" s="270"/>
      <c r="U523" s="15"/>
      <c r="V523" s="15"/>
      <c r="W523" s="15"/>
      <c r="X523" s="15"/>
      <c r="Y523" s="15"/>
      <c r="Z523" s="15"/>
      <c r="AA523" s="15"/>
      <c r="AB523" s="15"/>
      <c r="AC523" s="15"/>
      <c r="AD523" s="15"/>
      <c r="AE523" s="15"/>
      <c r="AT523" s="271" t="s">
        <v>187</v>
      </c>
      <c r="AU523" s="271" t="s">
        <v>92</v>
      </c>
      <c r="AV523" s="15" t="s">
        <v>145</v>
      </c>
      <c r="AW523" s="15" t="s">
        <v>36</v>
      </c>
      <c r="AX523" s="15" t="s">
        <v>83</v>
      </c>
      <c r="AY523" s="271" t="s">
        <v>129</v>
      </c>
    </row>
    <row r="524" spans="1:51" s="13" customFormat="1" ht="12">
      <c r="A524" s="13"/>
      <c r="B524" s="238"/>
      <c r="C524" s="239"/>
      <c r="D524" s="240" t="s">
        <v>187</v>
      </c>
      <c r="E524" s="241" t="s">
        <v>1</v>
      </c>
      <c r="F524" s="242" t="s">
        <v>801</v>
      </c>
      <c r="G524" s="239"/>
      <c r="H524" s="243">
        <v>480.274</v>
      </c>
      <c r="I524" s="244"/>
      <c r="J524" s="239"/>
      <c r="K524" s="239"/>
      <c r="L524" s="245"/>
      <c r="M524" s="246"/>
      <c r="N524" s="247"/>
      <c r="O524" s="247"/>
      <c r="P524" s="247"/>
      <c r="Q524" s="247"/>
      <c r="R524" s="247"/>
      <c r="S524" s="247"/>
      <c r="T524" s="248"/>
      <c r="U524" s="13"/>
      <c r="V524" s="13"/>
      <c r="W524" s="13"/>
      <c r="X524" s="13"/>
      <c r="Y524" s="13"/>
      <c r="Z524" s="13"/>
      <c r="AA524" s="13"/>
      <c r="AB524" s="13"/>
      <c r="AC524" s="13"/>
      <c r="AD524" s="13"/>
      <c r="AE524" s="13"/>
      <c r="AT524" s="249" t="s">
        <v>187</v>
      </c>
      <c r="AU524" s="249" t="s">
        <v>92</v>
      </c>
      <c r="AV524" s="13" t="s">
        <v>92</v>
      </c>
      <c r="AW524" s="13" t="s">
        <v>36</v>
      </c>
      <c r="AX524" s="13" t="s">
        <v>83</v>
      </c>
      <c r="AY524" s="249" t="s">
        <v>129</v>
      </c>
    </row>
    <row r="525" spans="1:51" s="13" customFormat="1" ht="12">
      <c r="A525" s="13"/>
      <c r="B525" s="238"/>
      <c r="C525" s="239"/>
      <c r="D525" s="240" t="s">
        <v>187</v>
      </c>
      <c r="E525" s="241" t="s">
        <v>1</v>
      </c>
      <c r="F525" s="242" t="s">
        <v>773</v>
      </c>
      <c r="G525" s="239"/>
      <c r="H525" s="243">
        <v>15.923</v>
      </c>
      <c r="I525" s="244"/>
      <c r="J525" s="239"/>
      <c r="K525" s="239"/>
      <c r="L525" s="245"/>
      <c r="M525" s="246"/>
      <c r="N525" s="247"/>
      <c r="O525" s="247"/>
      <c r="P525" s="247"/>
      <c r="Q525" s="247"/>
      <c r="R525" s="247"/>
      <c r="S525" s="247"/>
      <c r="T525" s="248"/>
      <c r="U525" s="13"/>
      <c r="V525" s="13"/>
      <c r="W525" s="13"/>
      <c r="X525" s="13"/>
      <c r="Y525" s="13"/>
      <c r="Z525" s="13"/>
      <c r="AA525" s="13"/>
      <c r="AB525" s="13"/>
      <c r="AC525" s="13"/>
      <c r="AD525" s="13"/>
      <c r="AE525" s="13"/>
      <c r="AT525" s="249" t="s">
        <v>187</v>
      </c>
      <c r="AU525" s="249" t="s">
        <v>92</v>
      </c>
      <c r="AV525" s="13" t="s">
        <v>92</v>
      </c>
      <c r="AW525" s="13" t="s">
        <v>36</v>
      </c>
      <c r="AX525" s="13" t="s">
        <v>83</v>
      </c>
      <c r="AY525" s="249" t="s">
        <v>129</v>
      </c>
    </row>
    <row r="526" spans="1:51" s="15" customFormat="1" ht="12">
      <c r="A526" s="15"/>
      <c r="B526" s="261"/>
      <c r="C526" s="262"/>
      <c r="D526" s="240" t="s">
        <v>187</v>
      </c>
      <c r="E526" s="263" t="s">
        <v>1</v>
      </c>
      <c r="F526" s="264" t="s">
        <v>800</v>
      </c>
      <c r="G526" s="262"/>
      <c r="H526" s="265">
        <v>496.197</v>
      </c>
      <c r="I526" s="266"/>
      <c r="J526" s="262"/>
      <c r="K526" s="262"/>
      <c r="L526" s="267"/>
      <c r="M526" s="268"/>
      <c r="N526" s="269"/>
      <c r="O526" s="269"/>
      <c r="P526" s="269"/>
      <c r="Q526" s="269"/>
      <c r="R526" s="269"/>
      <c r="S526" s="269"/>
      <c r="T526" s="270"/>
      <c r="U526" s="15"/>
      <c r="V526" s="15"/>
      <c r="W526" s="15"/>
      <c r="X526" s="15"/>
      <c r="Y526" s="15"/>
      <c r="Z526" s="15"/>
      <c r="AA526" s="15"/>
      <c r="AB526" s="15"/>
      <c r="AC526" s="15"/>
      <c r="AD526" s="15"/>
      <c r="AE526" s="15"/>
      <c r="AT526" s="271" t="s">
        <v>187</v>
      </c>
      <c r="AU526" s="271" t="s">
        <v>92</v>
      </c>
      <c r="AV526" s="15" t="s">
        <v>145</v>
      </c>
      <c r="AW526" s="15" t="s">
        <v>36</v>
      </c>
      <c r="AX526" s="15" t="s">
        <v>83</v>
      </c>
      <c r="AY526" s="271" t="s">
        <v>129</v>
      </c>
    </row>
    <row r="527" spans="1:51" s="14" customFormat="1" ht="12">
      <c r="A527" s="14"/>
      <c r="B527" s="250"/>
      <c r="C527" s="251"/>
      <c r="D527" s="240" t="s">
        <v>187</v>
      </c>
      <c r="E527" s="252" t="s">
        <v>1</v>
      </c>
      <c r="F527" s="253" t="s">
        <v>191</v>
      </c>
      <c r="G527" s="251"/>
      <c r="H527" s="254">
        <v>726.2239999999999</v>
      </c>
      <c r="I527" s="255"/>
      <c r="J527" s="251"/>
      <c r="K527" s="251"/>
      <c r="L527" s="256"/>
      <c r="M527" s="257"/>
      <c r="N527" s="258"/>
      <c r="O527" s="258"/>
      <c r="P527" s="258"/>
      <c r="Q527" s="258"/>
      <c r="R527" s="258"/>
      <c r="S527" s="258"/>
      <c r="T527" s="259"/>
      <c r="U527" s="14"/>
      <c r="V527" s="14"/>
      <c r="W527" s="14"/>
      <c r="X527" s="14"/>
      <c r="Y527" s="14"/>
      <c r="Z527" s="14"/>
      <c r="AA527" s="14"/>
      <c r="AB527" s="14"/>
      <c r="AC527" s="14"/>
      <c r="AD527" s="14"/>
      <c r="AE527" s="14"/>
      <c r="AT527" s="260" t="s">
        <v>187</v>
      </c>
      <c r="AU527" s="260" t="s">
        <v>92</v>
      </c>
      <c r="AV527" s="14" t="s">
        <v>151</v>
      </c>
      <c r="AW527" s="14" t="s">
        <v>36</v>
      </c>
      <c r="AX527" s="14" t="s">
        <v>8</v>
      </c>
      <c r="AY527" s="260" t="s">
        <v>129</v>
      </c>
    </row>
    <row r="528" spans="1:65" s="2" customFormat="1" ht="16.5" customHeight="1">
      <c r="A528" s="38"/>
      <c r="B528" s="39"/>
      <c r="C528" s="272" t="s">
        <v>802</v>
      </c>
      <c r="D528" s="272" t="s">
        <v>342</v>
      </c>
      <c r="E528" s="273" t="s">
        <v>758</v>
      </c>
      <c r="F528" s="274" t="s">
        <v>759</v>
      </c>
      <c r="G528" s="275" t="s">
        <v>716</v>
      </c>
      <c r="H528" s="276">
        <v>7.988</v>
      </c>
      <c r="I528" s="277"/>
      <c r="J528" s="278">
        <f>ROUND(I528*H528,0)</f>
        <v>0</v>
      </c>
      <c r="K528" s="279"/>
      <c r="L528" s="280"/>
      <c r="M528" s="281" t="s">
        <v>1</v>
      </c>
      <c r="N528" s="282" t="s">
        <v>48</v>
      </c>
      <c r="O528" s="91"/>
      <c r="P528" s="229">
        <f>O528*H528</f>
        <v>0</v>
      </c>
      <c r="Q528" s="229">
        <v>0.001</v>
      </c>
      <c r="R528" s="229">
        <f>Q528*H528</f>
        <v>0.007988</v>
      </c>
      <c r="S528" s="229">
        <v>0</v>
      </c>
      <c r="T528" s="230">
        <f>S528*H528</f>
        <v>0</v>
      </c>
      <c r="U528" s="38"/>
      <c r="V528" s="38"/>
      <c r="W528" s="38"/>
      <c r="X528" s="38"/>
      <c r="Y528" s="38"/>
      <c r="Z528" s="38"/>
      <c r="AA528" s="38"/>
      <c r="AB528" s="38"/>
      <c r="AC528" s="38"/>
      <c r="AD528" s="38"/>
      <c r="AE528" s="38"/>
      <c r="AR528" s="231" t="s">
        <v>390</v>
      </c>
      <c r="AT528" s="231" t="s">
        <v>342</v>
      </c>
      <c r="AU528" s="231" t="s">
        <v>92</v>
      </c>
      <c r="AY528" s="17" t="s">
        <v>129</v>
      </c>
      <c r="BE528" s="232">
        <f>IF(N528="základní",J528,0)</f>
        <v>0</v>
      </c>
      <c r="BF528" s="232">
        <f>IF(N528="snížená",J528,0)</f>
        <v>0</v>
      </c>
      <c r="BG528" s="232">
        <f>IF(N528="zákl. přenesená",J528,0)</f>
        <v>0</v>
      </c>
      <c r="BH528" s="232">
        <f>IF(N528="sníž. přenesená",J528,0)</f>
        <v>0</v>
      </c>
      <c r="BI528" s="232">
        <f>IF(N528="nulová",J528,0)</f>
        <v>0</v>
      </c>
      <c r="BJ528" s="17" t="s">
        <v>8</v>
      </c>
      <c r="BK528" s="232">
        <f>ROUND(I528*H528,0)</f>
        <v>0</v>
      </c>
      <c r="BL528" s="17" t="s">
        <v>308</v>
      </c>
      <c r="BM528" s="231" t="s">
        <v>803</v>
      </c>
    </row>
    <row r="529" spans="1:51" s="13" customFormat="1" ht="12">
      <c r="A529" s="13"/>
      <c r="B529" s="238"/>
      <c r="C529" s="239"/>
      <c r="D529" s="240" t="s">
        <v>187</v>
      </c>
      <c r="E529" s="239"/>
      <c r="F529" s="242" t="s">
        <v>804</v>
      </c>
      <c r="G529" s="239"/>
      <c r="H529" s="243">
        <v>7.988</v>
      </c>
      <c r="I529" s="244"/>
      <c r="J529" s="239"/>
      <c r="K529" s="239"/>
      <c r="L529" s="245"/>
      <c r="M529" s="246"/>
      <c r="N529" s="247"/>
      <c r="O529" s="247"/>
      <c r="P529" s="247"/>
      <c r="Q529" s="247"/>
      <c r="R529" s="247"/>
      <c r="S529" s="247"/>
      <c r="T529" s="248"/>
      <c r="U529" s="13"/>
      <c r="V529" s="13"/>
      <c r="W529" s="13"/>
      <c r="X529" s="13"/>
      <c r="Y529" s="13"/>
      <c r="Z529" s="13"/>
      <c r="AA529" s="13"/>
      <c r="AB529" s="13"/>
      <c r="AC529" s="13"/>
      <c r="AD529" s="13"/>
      <c r="AE529" s="13"/>
      <c r="AT529" s="249" t="s">
        <v>187</v>
      </c>
      <c r="AU529" s="249" t="s">
        <v>92</v>
      </c>
      <c r="AV529" s="13" t="s">
        <v>92</v>
      </c>
      <c r="AW529" s="13" t="s">
        <v>4</v>
      </c>
      <c r="AX529" s="13" t="s">
        <v>8</v>
      </c>
      <c r="AY529" s="249" t="s">
        <v>129</v>
      </c>
    </row>
    <row r="530" spans="1:65" s="2" customFormat="1" ht="24.15" customHeight="1">
      <c r="A530" s="38"/>
      <c r="B530" s="39"/>
      <c r="C530" s="272" t="s">
        <v>805</v>
      </c>
      <c r="D530" s="272" t="s">
        <v>342</v>
      </c>
      <c r="E530" s="273" t="s">
        <v>763</v>
      </c>
      <c r="F530" s="274" t="s">
        <v>764</v>
      </c>
      <c r="G530" s="275" t="s">
        <v>185</v>
      </c>
      <c r="H530" s="276">
        <v>835.158</v>
      </c>
      <c r="I530" s="277"/>
      <c r="J530" s="278">
        <f>ROUND(I530*H530,0)</f>
        <v>0</v>
      </c>
      <c r="K530" s="279"/>
      <c r="L530" s="280"/>
      <c r="M530" s="281" t="s">
        <v>1</v>
      </c>
      <c r="N530" s="282" t="s">
        <v>48</v>
      </c>
      <c r="O530" s="91"/>
      <c r="P530" s="229">
        <f>O530*H530</f>
        <v>0</v>
      </c>
      <c r="Q530" s="229">
        <v>0.0017</v>
      </c>
      <c r="R530" s="229">
        <f>Q530*H530</f>
        <v>1.4197686</v>
      </c>
      <c r="S530" s="229">
        <v>0</v>
      </c>
      <c r="T530" s="230">
        <f>S530*H530</f>
        <v>0</v>
      </c>
      <c r="U530" s="38"/>
      <c r="V530" s="38"/>
      <c r="W530" s="38"/>
      <c r="X530" s="38"/>
      <c r="Y530" s="38"/>
      <c r="Z530" s="38"/>
      <c r="AA530" s="38"/>
      <c r="AB530" s="38"/>
      <c r="AC530" s="38"/>
      <c r="AD530" s="38"/>
      <c r="AE530" s="38"/>
      <c r="AR530" s="231" t="s">
        <v>390</v>
      </c>
      <c r="AT530" s="231" t="s">
        <v>342</v>
      </c>
      <c r="AU530" s="231" t="s">
        <v>92</v>
      </c>
      <c r="AY530" s="17" t="s">
        <v>129</v>
      </c>
      <c r="BE530" s="232">
        <f>IF(N530="základní",J530,0)</f>
        <v>0</v>
      </c>
      <c r="BF530" s="232">
        <f>IF(N530="snížená",J530,0)</f>
        <v>0</v>
      </c>
      <c r="BG530" s="232">
        <f>IF(N530="zákl. přenesená",J530,0)</f>
        <v>0</v>
      </c>
      <c r="BH530" s="232">
        <f>IF(N530="sníž. přenesená",J530,0)</f>
        <v>0</v>
      </c>
      <c r="BI530" s="232">
        <f>IF(N530="nulová",J530,0)</f>
        <v>0</v>
      </c>
      <c r="BJ530" s="17" t="s">
        <v>8</v>
      </c>
      <c r="BK530" s="232">
        <f>ROUND(I530*H530,0)</f>
        <v>0</v>
      </c>
      <c r="BL530" s="17" t="s">
        <v>308</v>
      </c>
      <c r="BM530" s="231" t="s">
        <v>806</v>
      </c>
    </row>
    <row r="531" spans="1:51" s="13" customFormat="1" ht="12">
      <c r="A531" s="13"/>
      <c r="B531" s="238"/>
      <c r="C531" s="239"/>
      <c r="D531" s="240" t="s">
        <v>187</v>
      </c>
      <c r="E531" s="239"/>
      <c r="F531" s="242" t="s">
        <v>782</v>
      </c>
      <c r="G531" s="239"/>
      <c r="H531" s="243">
        <v>835.158</v>
      </c>
      <c r="I531" s="244"/>
      <c r="J531" s="239"/>
      <c r="K531" s="239"/>
      <c r="L531" s="245"/>
      <c r="M531" s="246"/>
      <c r="N531" s="247"/>
      <c r="O531" s="247"/>
      <c r="P531" s="247"/>
      <c r="Q531" s="247"/>
      <c r="R531" s="247"/>
      <c r="S531" s="247"/>
      <c r="T531" s="248"/>
      <c r="U531" s="13"/>
      <c r="V531" s="13"/>
      <c r="W531" s="13"/>
      <c r="X531" s="13"/>
      <c r="Y531" s="13"/>
      <c r="Z531" s="13"/>
      <c r="AA531" s="13"/>
      <c r="AB531" s="13"/>
      <c r="AC531" s="13"/>
      <c r="AD531" s="13"/>
      <c r="AE531" s="13"/>
      <c r="AT531" s="249" t="s">
        <v>187</v>
      </c>
      <c r="AU531" s="249" t="s">
        <v>92</v>
      </c>
      <c r="AV531" s="13" t="s">
        <v>92</v>
      </c>
      <c r="AW531" s="13" t="s">
        <v>4</v>
      </c>
      <c r="AX531" s="13" t="s">
        <v>8</v>
      </c>
      <c r="AY531" s="249" t="s">
        <v>129</v>
      </c>
    </row>
    <row r="532" spans="1:65" s="2" customFormat="1" ht="37.8" customHeight="1">
      <c r="A532" s="38"/>
      <c r="B532" s="39"/>
      <c r="C532" s="219" t="s">
        <v>807</v>
      </c>
      <c r="D532" s="219" t="s">
        <v>132</v>
      </c>
      <c r="E532" s="220" t="s">
        <v>808</v>
      </c>
      <c r="F532" s="221" t="s">
        <v>809</v>
      </c>
      <c r="G532" s="222" t="s">
        <v>185</v>
      </c>
      <c r="H532" s="223">
        <v>1555.907</v>
      </c>
      <c r="I532" s="224"/>
      <c r="J532" s="225">
        <f>ROUND(I532*H532,0)</f>
        <v>0</v>
      </c>
      <c r="K532" s="226"/>
      <c r="L532" s="44"/>
      <c r="M532" s="227" t="s">
        <v>1</v>
      </c>
      <c r="N532" s="228" t="s">
        <v>48</v>
      </c>
      <c r="O532" s="91"/>
      <c r="P532" s="229">
        <f>O532*H532</f>
        <v>0</v>
      </c>
      <c r="Q532" s="229">
        <v>0</v>
      </c>
      <c r="R532" s="229">
        <f>Q532*H532</f>
        <v>0</v>
      </c>
      <c r="S532" s="229">
        <v>0</v>
      </c>
      <c r="T532" s="230">
        <f>S532*H532</f>
        <v>0</v>
      </c>
      <c r="U532" s="38"/>
      <c r="V532" s="38"/>
      <c r="W532" s="38"/>
      <c r="X532" s="38"/>
      <c r="Y532" s="38"/>
      <c r="Z532" s="38"/>
      <c r="AA532" s="38"/>
      <c r="AB532" s="38"/>
      <c r="AC532" s="38"/>
      <c r="AD532" s="38"/>
      <c r="AE532" s="38"/>
      <c r="AR532" s="231" t="s">
        <v>308</v>
      </c>
      <c r="AT532" s="231" t="s">
        <v>132</v>
      </c>
      <c r="AU532" s="231" t="s">
        <v>92</v>
      </c>
      <c r="AY532" s="17" t="s">
        <v>129</v>
      </c>
      <c r="BE532" s="232">
        <f>IF(N532="základní",J532,0)</f>
        <v>0</v>
      </c>
      <c r="BF532" s="232">
        <f>IF(N532="snížená",J532,0)</f>
        <v>0</v>
      </c>
      <c r="BG532" s="232">
        <f>IF(N532="zákl. přenesená",J532,0)</f>
        <v>0</v>
      </c>
      <c r="BH532" s="232">
        <f>IF(N532="sníž. přenesená",J532,0)</f>
        <v>0</v>
      </c>
      <c r="BI532" s="232">
        <f>IF(N532="nulová",J532,0)</f>
        <v>0</v>
      </c>
      <c r="BJ532" s="17" t="s">
        <v>8</v>
      </c>
      <c r="BK532" s="232">
        <f>ROUND(I532*H532,0)</f>
        <v>0</v>
      </c>
      <c r="BL532" s="17" t="s">
        <v>308</v>
      </c>
      <c r="BM532" s="231" t="s">
        <v>810</v>
      </c>
    </row>
    <row r="533" spans="1:65" s="2" customFormat="1" ht="37.8" customHeight="1">
      <c r="A533" s="38"/>
      <c r="B533" s="39"/>
      <c r="C533" s="219" t="s">
        <v>811</v>
      </c>
      <c r="D533" s="219" t="s">
        <v>132</v>
      </c>
      <c r="E533" s="220" t="s">
        <v>812</v>
      </c>
      <c r="F533" s="221" t="s">
        <v>813</v>
      </c>
      <c r="G533" s="222" t="s">
        <v>185</v>
      </c>
      <c r="H533" s="223">
        <v>247.866</v>
      </c>
      <c r="I533" s="224"/>
      <c r="J533" s="225">
        <f>ROUND(I533*H533,0)</f>
        <v>0</v>
      </c>
      <c r="K533" s="226"/>
      <c r="L533" s="44"/>
      <c r="M533" s="227" t="s">
        <v>1</v>
      </c>
      <c r="N533" s="228" t="s">
        <v>48</v>
      </c>
      <c r="O533" s="91"/>
      <c r="P533" s="229">
        <f>O533*H533</f>
        <v>0</v>
      </c>
      <c r="Q533" s="229">
        <v>0</v>
      </c>
      <c r="R533" s="229">
        <f>Q533*H533</f>
        <v>0</v>
      </c>
      <c r="S533" s="229">
        <v>0.0055</v>
      </c>
      <c r="T533" s="230">
        <f>S533*H533</f>
        <v>1.363263</v>
      </c>
      <c r="U533" s="38"/>
      <c r="V533" s="38"/>
      <c r="W533" s="38"/>
      <c r="X533" s="38"/>
      <c r="Y533" s="38"/>
      <c r="Z533" s="38"/>
      <c r="AA533" s="38"/>
      <c r="AB533" s="38"/>
      <c r="AC533" s="38"/>
      <c r="AD533" s="38"/>
      <c r="AE533" s="38"/>
      <c r="AR533" s="231" t="s">
        <v>308</v>
      </c>
      <c r="AT533" s="231" t="s">
        <v>132</v>
      </c>
      <c r="AU533" s="231" t="s">
        <v>92</v>
      </c>
      <c r="AY533" s="17" t="s">
        <v>129</v>
      </c>
      <c r="BE533" s="232">
        <f>IF(N533="základní",J533,0)</f>
        <v>0</v>
      </c>
      <c r="BF533" s="232">
        <f>IF(N533="snížená",J533,0)</f>
        <v>0</v>
      </c>
      <c r="BG533" s="232">
        <f>IF(N533="zákl. přenesená",J533,0)</f>
        <v>0</v>
      </c>
      <c r="BH533" s="232">
        <f>IF(N533="sníž. přenesená",J533,0)</f>
        <v>0</v>
      </c>
      <c r="BI533" s="232">
        <f>IF(N533="nulová",J533,0)</f>
        <v>0</v>
      </c>
      <c r="BJ533" s="17" t="s">
        <v>8</v>
      </c>
      <c r="BK533" s="232">
        <f>ROUND(I533*H533,0)</f>
        <v>0</v>
      </c>
      <c r="BL533" s="17" t="s">
        <v>308</v>
      </c>
      <c r="BM533" s="231" t="s">
        <v>814</v>
      </c>
    </row>
    <row r="534" spans="1:51" s="13" customFormat="1" ht="12">
      <c r="A534" s="13"/>
      <c r="B534" s="238"/>
      <c r="C534" s="239"/>
      <c r="D534" s="240" t="s">
        <v>187</v>
      </c>
      <c r="E534" s="241" t="s">
        <v>1</v>
      </c>
      <c r="F534" s="242" t="s">
        <v>815</v>
      </c>
      <c r="G534" s="239"/>
      <c r="H534" s="243">
        <v>247.866</v>
      </c>
      <c r="I534" s="244"/>
      <c r="J534" s="239"/>
      <c r="K534" s="239"/>
      <c r="L534" s="245"/>
      <c r="M534" s="246"/>
      <c r="N534" s="247"/>
      <c r="O534" s="247"/>
      <c r="P534" s="247"/>
      <c r="Q534" s="247"/>
      <c r="R534" s="247"/>
      <c r="S534" s="247"/>
      <c r="T534" s="248"/>
      <c r="U534" s="13"/>
      <c r="V534" s="13"/>
      <c r="W534" s="13"/>
      <c r="X534" s="13"/>
      <c r="Y534" s="13"/>
      <c r="Z534" s="13"/>
      <c r="AA534" s="13"/>
      <c r="AB534" s="13"/>
      <c r="AC534" s="13"/>
      <c r="AD534" s="13"/>
      <c r="AE534" s="13"/>
      <c r="AT534" s="249" t="s">
        <v>187</v>
      </c>
      <c r="AU534" s="249" t="s">
        <v>92</v>
      </c>
      <c r="AV534" s="13" t="s">
        <v>92</v>
      </c>
      <c r="AW534" s="13" t="s">
        <v>36</v>
      </c>
      <c r="AX534" s="13" t="s">
        <v>8</v>
      </c>
      <c r="AY534" s="249" t="s">
        <v>129</v>
      </c>
    </row>
    <row r="535" spans="1:65" s="2" customFormat="1" ht="49.05" customHeight="1">
      <c r="A535" s="38"/>
      <c r="B535" s="39"/>
      <c r="C535" s="219" t="s">
        <v>816</v>
      </c>
      <c r="D535" s="219" t="s">
        <v>132</v>
      </c>
      <c r="E535" s="220" t="s">
        <v>817</v>
      </c>
      <c r="F535" s="221" t="s">
        <v>818</v>
      </c>
      <c r="G535" s="222" t="s">
        <v>265</v>
      </c>
      <c r="H535" s="223">
        <v>13.364</v>
      </c>
      <c r="I535" s="224"/>
      <c r="J535" s="225">
        <f>ROUND(I535*H535,0)</f>
        <v>0</v>
      </c>
      <c r="K535" s="226"/>
      <c r="L535" s="44"/>
      <c r="M535" s="227" t="s">
        <v>1</v>
      </c>
      <c r="N535" s="228" t="s">
        <v>48</v>
      </c>
      <c r="O535" s="91"/>
      <c r="P535" s="229">
        <f>O535*H535</f>
        <v>0</v>
      </c>
      <c r="Q535" s="229">
        <v>0</v>
      </c>
      <c r="R535" s="229">
        <f>Q535*H535</f>
        <v>0</v>
      </c>
      <c r="S535" s="229">
        <v>0</v>
      </c>
      <c r="T535" s="230">
        <f>S535*H535</f>
        <v>0</v>
      </c>
      <c r="U535" s="38"/>
      <c r="V535" s="38"/>
      <c r="W535" s="38"/>
      <c r="X535" s="38"/>
      <c r="Y535" s="38"/>
      <c r="Z535" s="38"/>
      <c r="AA535" s="38"/>
      <c r="AB535" s="38"/>
      <c r="AC535" s="38"/>
      <c r="AD535" s="38"/>
      <c r="AE535" s="38"/>
      <c r="AR535" s="231" t="s">
        <v>308</v>
      </c>
      <c r="AT535" s="231" t="s">
        <v>132</v>
      </c>
      <c r="AU535" s="231" t="s">
        <v>92</v>
      </c>
      <c r="AY535" s="17" t="s">
        <v>129</v>
      </c>
      <c r="BE535" s="232">
        <f>IF(N535="základní",J535,0)</f>
        <v>0</v>
      </c>
      <c r="BF535" s="232">
        <f>IF(N535="snížená",J535,0)</f>
        <v>0</v>
      </c>
      <c r="BG535" s="232">
        <f>IF(N535="zákl. přenesená",J535,0)</f>
        <v>0</v>
      </c>
      <c r="BH535" s="232">
        <f>IF(N535="sníž. přenesená",J535,0)</f>
        <v>0</v>
      </c>
      <c r="BI535" s="232">
        <f>IF(N535="nulová",J535,0)</f>
        <v>0</v>
      </c>
      <c r="BJ535" s="17" t="s">
        <v>8</v>
      </c>
      <c r="BK535" s="232">
        <f>ROUND(I535*H535,0)</f>
        <v>0</v>
      </c>
      <c r="BL535" s="17" t="s">
        <v>308</v>
      </c>
      <c r="BM535" s="231" t="s">
        <v>819</v>
      </c>
    </row>
    <row r="536" spans="1:65" s="2" customFormat="1" ht="55.5" customHeight="1">
      <c r="A536" s="38"/>
      <c r="B536" s="39"/>
      <c r="C536" s="219" t="s">
        <v>820</v>
      </c>
      <c r="D536" s="219" t="s">
        <v>132</v>
      </c>
      <c r="E536" s="220" t="s">
        <v>821</v>
      </c>
      <c r="F536" s="221" t="s">
        <v>822</v>
      </c>
      <c r="G536" s="222" t="s">
        <v>265</v>
      </c>
      <c r="H536" s="223">
        <v>13.364</v>
      </c>
      <c r="I536" s="224"/>
      <c r="J536" s="225">
        <f>ROUND(I536*H536,0)</f>
        <v>0</v>
      </c>
      <c r="K536" s="226"/>
      <c r="L536" s="44"/>
      <c r="M536" s="227" t="s">
        <v>1</v>
      </c>
      <c r="N536" s="228" t="s">
        <v>48</v>
      </c>
      <c r="O536" s="91"/>
      <c r="P536" s="229">
        <f>O536*H536</f>
        <v>0</v>
      </c>
      <c r="Q536" s="229">
        <v>0</v>
      </c>
      <c r="R536" s="229">
        <f>Q536*H536</f>
        <v>0</v>
      </c>
      <c r="S536" s="229">
        <v>0</v>
      </c>
      <c r="T536" s="230">
        <f>S536*H536</f>
        <v>0</v>
      </c>
      <c r="U536" s="38"/>
      <c r="V536" s="38"/>
      <c r="W536" s="38"/>
      <c r="X536" s="38"/>
      <c r="Y536" s="38"/>
      <c r="Z536" s="38"/>
      <c r="AA536" s="38"/>
      <c r="AB536" s="38"/>
      <c r="AC536" s="38"/>
      <c r="AD536" s="38"/>
      <c r="AE536" s="38"/>
      <c r="AR536" s="231" t="s">
        <v>308</v>
      </c>
      <c r="AT536" s="231" t="s">
        <v>132</v>
      </c>
      <c r="AU536" s="231" t="s">
        <v>92</v>
      </c>
      <c r="AY536" s="17" t="s">
        <v>129</v>
      </c>
      <c r="BE536" s="232">
        <f>IF(N536="základní",J536,0)</f>
        <v>0</v>
      </c>
      <c r="BF536" s="232">
        <f>IF(N536="snížená",J536,0)</f>
        <v>0</v>
      </c>
      <c r="BG536" s="232">
        <f>IF(N536="zákl. přenesená",J536,0)</f>
        <v>0</v>
      </c>
      <c r="BH536" s="232">
        <f>IF(N536="sníž. přenesená",J536,0)</f>
        <v>0</v>
      </c>
      <c r="BI536" s="232">
        <f>IF(N536="nulová",J536,0)</f>
        <v>0</v>
      </c>
      <c r="BJ536" s="17" t="s">
        <v>8</v>
      </c>
      <c r="BK536" s="232">
        <f>ROUND(I536*H536,0)</f>
        <v>0</v>
      </c>
      <c r="BL536" s="17" t="s">
        <v>308</v>
      </c>
      <c r="BM536" s="231" t="s">
        <v>823</v>
      </c>
    </row>
    <row r="537" spans="1:63" s="12" customFormat="1" ht="22.8" customHeight="1">
      <c r="A537" s="12"/>
      <c r="B537" s="203"/>
      <c r="C537" s="204"/>
      <c r="D537" s="205" t="s">
        <v>82</v>
      </c>
      <c r="E537" s="217" t="s">
        <v>824</v>
      </c>
      <c r="F537" s="217" t="s">
        <v>825</v>
      </c>
      <c r="G537" s="204"/>
      <c r="H537" s="204"/>
      <c r="I537" s="207"/>
      <c r="J537" s="218">
        <f>BK537</f>
        <v>0</v>
      </c>
      <c r="K537" s="204"/>
      <c r="L537" s="209"/>
      <c r="M537" s="210"/>
      <c r="N537" s="211"/>
      <c r="O537" s="211"/>
      <c r="P537" s="212">
        <f>SUM(P538:P601)</f>
        <v>0</v>
      </c>
      <c r="Q537" s="211"/>
      <c r="R537" s="212">
        <f>SUM(R538:R601)</f>
        <v>7.2594779800000016</v>
      </c>
      <c r="S537" s="211"/>
      <c r="T537" s="213">
        <f>SUM(T538:T601)</f>
        <v>5.314751200000001</v>
      </c>
      <c r="U537" s="12"/>
      <c r="V537" s="12"/>
      <c r="W537" s="12"/>
      <c r="X537" s="12"/>
      <c r="Y537" s="12"/>
      <c r="Z537" s="12"/>
      <c r="AA537" s="12"/>
      <c r="AB537" s="12"/>
      <c r="AC537" s="12"/>
      <c r="AD537" s="12"/>
      <c r="AE537" s="12"/>
      <c r="AR537" s="214" t="s">
        <v>92</v>
      </c>
      <c r="AT537" s="215" t="s">
        <v>82</v>
      </c>
      <c r="AU537" s="215" t="s">
        <v>8</v>
      </c>
      <c r="AY537" s="214" t="s">
        <v>129</v>
      </c>
      <c r="BK537" s="216">
        <f>SUM(BK538:BK601)</f>
        <v>0</v>
      </c>
    </row>
    <row r="538" spans="1:65" s="2" customFormat="1" ht="49.05" customHeight="1">
      <c r="A538" s="38"/>
      <c r="B538" s="39"/>
      <c r="C538" s="219" t="s">
        <v>826</v>
      </c>
      <c r="D538" s="219" t="s">
        <v>132</v>
      </c>
      <c r="E538" s="220" t="s">
        <v>827</v>
      </c>
      <c r="F538" s="221" t="s">
        <v>828</v>
      </c>
      <c r="G538" s="222" t="s">
        <v>185</v>
      </c>
      <c r="H538" s="223">
        <v>42.76</v>
      </c>
      <c r="I538" s="224"/>
      <c r="J538" s="225">
        <f>ROUND(I538*H538,0)</f>
        <v>0</v>
      </c>
      <c r="K538" s="226"/>
      <c r="L538" s="44"/>
      <c r="M538" s="227" t="s">
        <v>1</v>
      </c>
      <c r="N538" s="228" t="s">
        <v>48</v>
      </c>
      <c r="O538" s="91"/>
      <c r="P538" s="229">
        <f>O538*H538</f>
        <v>0</v>
      </c>
      <c r="Q538" s="229">
        <v>0</v>
      </c>
      <c r="R538" s="229">
        <f>Q538*H538</f>
        <v>0</v>
      </c>
      <c r="S538" s="229">
        <v>0.00042</v>
      </c>
      <c r="T538" s="230">
        <f>S538*H538</f>
        <v>0.0179592</v>
      </c>
      <c r="U538" s="38"/>
      <c r="V538" s="38"/>
      <c r="W538" s="38"/>
      <c r="X538" s="38"/>
      <c r="Y538" s="38"/>
      <c r="Z538" s="38"/>
      <c r="AA538" s="38"/>
      <c r="AB538" s="38"/>
      <c r="AC538" s="38"/>
      <c r="AD538" s="38"/>
      <c r="AE538" s="38"/>
      <c r="AR538" s="231" t="s">
        <v>308</v>
      </c>
      <c r="AT538" s="231" t="s">
        <v>132</v>
      </c>
      <c r="AU538" s="231" t="s">
        <v>92</v>
      </c>
      <c r="AY538" s="17" t="s">
        <v>129</v>
      </c>
      <c r="BE538" s="232">
        <f>IF(N538="základní",J538,0)</f>
        <v>0</v>
      </c>
      <c r="BF538" s="232">
        <f>IF(N538="snížená",J538,0)</f>
        <v>0</v>
      </c>
      <c r="BG538" s="232">
        <f>IF(N538="zákl. přenesená",J538,0)</f>
        <v>0</v>
      </c>
      <c r="BH538" s="232">
        <f>IF(N538="sníž. přenesená",J538,0)</f>
        <v>0</v>
      </c>
      <c r="BI538" s="232">
        <f>IF(N538="nulová",J538,0)</f>
        <v>0</v>
      </c>
      <c r="BJ538" s="17" t="s">
        <v>8</v>
      </c>
      <c r="BK538" s="232">
        <f>ROUND(I538*H538,0)</f>
        <v>0</v>
      </c>
      <c r="BL538" s="17" t="s">
        <v>308</v>
      </c>
      <c r="BM538" s="231" t="s">
        <v>829</v>
      </c>
    </row>
    <row r="539" spans="1:51" s="13" customFormat="1" ht="12">
      <c r="A539" s="13"/>
      <c r="B539" s="238"/>
      <c r="C539" s="239"/>
      <c r="D539" s="240" t="s">
        <v>187</v>
      </c>
      <c r="E539" s="241" t="s">
        <v>1</v>
      </c>
      <c r="F539" s="242" t="s">
        <v>672</v>
      </c>
      <c r="G539" s="239"/>
      <c r="H539" s="243">
        <v>26.8</v>
      </c>
      <c r="I539" s="244"/>
      <c r="J539" s="239"/>
      <c r="K539" s="239"/>
      <c r="L539" s="245"/>
      <c r="M539" s="246"/>
      <c r="N539" s="247"/>
      <c r="O539" s="247"/>
      <c r="P539" s="247"/>
      <c r="Q539" s="247"/>
      <c r="R539" s="247"/>
      <c r="S539" s="247"/>
      <c r="T539" s="248"/>
      <c r="U539" s="13"/>
      <c r="V539" s="13"/>
      <c r="W539" s="13"/>
      <c r="X539" s="13"/>
      <c r="Y539" s="13"/>
      <c r="Z539" s="13"/>
      <c r="AA539" s="13"/>
      <c r="AB539" s="13"/>
      <c r="AC539" s="13"/>
      <c r="AD539" s="13"/>
      <c r="AE539" s="13"/>
      <c r="AT539" s="249" t="s">
        <v>187</v>
      </c>
      <c r="AU539" s="249" t="s">
        <v>92</v>
      </c>
      <c r="AV539" s="13" t="s">
        <v>92</v>
      </c>
      <c r="AW539" s="13" t="s">
        <v>36</v>
      </c>
      <c r="AX539" s="13" t="s">
        <v>83</v>
      </c>
      <c r="AY539" s="249" t="s">
        <v>129</v>
      </c>
    </row>
    <row r="540" spans="1:51" s="13" customFormat="1" ht="12">
      <c r="A540" s="13"/>
      <c r="B540" s="238"/>
      <c r="C540" s="239"/>
      <c r="D540" s="240" t="s">
        <v>187</v>
      </c>
      <c r="E540" s="241" t="s">
        <v>1</v>
      </c>
      <c r="F540" s="242" t="s">
        <v>673</v>
      </c>
      <c r="G540" s="239"/>
      <c r="H540" s="243">
        <v>15.96</v>
      </c>
      <c r="I540" s="244"/>
      <c r="J540" s="239"/>
      <c r="K540" s="239"/>
      <c r="L540" s="245"/>
      <c r="M540" s="246"/>
      <c r="N540" s="247"/>
      <c r="O540" s="247"/>
      <c r="P540" s="247"/>
      <c r="Q540" s="247"/>
      <c r="R540" s="247"/>
      <c r="S540" s="247"/>
      <c r="T540" s="248"/>
      <c r="U540" s="13"/>
      <c r="V540" s="13"/>
      <c r="W540" s="13"/>
      <c r="X540" s="13"/>
      <c r="Y540" s="13"/>
      <c r="Z540" s="13"/>
      <c r="AA540" s="13"/>
      <c r="AB540" s="13"/>
      <c r="AC540" s="13"/>
      <c r="AD540" s="13"/>
      <c r="AE540" s="13"/>
      <c r="AT540" s="249" t="s">
        <v>187</v>
      </c>
      <c r="AU540" s="249" t="s">
        <v>92</v>
      </c>
      <c r="AV540" s="13" t="s">
        <v>92</v>
      </c>
      <c r="AW540" s="13" t="s">
        <v>36</v>
      </c>
      <c r="AX540" s="13" t="s">
        <v>83</v>
      </c>
      <c r="AY540" s="249" t="s">
        <v>129</v>
      </c>
    </row>
    <row r="541" spans="1:51" s="14" customFormat="1" ht="12">
      <c r="A541" s="14"/>
      <c r="B541" s="250"/>
      <c r="C541" s="251"/>
      <c r="D541" s="240" t="s">
        <v>187</v>
      </c>
      <c r="E541" s="252" t="s">
        <v>1</v>
      </c>
      <c r="F541" s="253" t="s">
        <v>191</v>
      </c>
      <c r="G541" s="251"/>
      <c r="H541" s="254">
        <v>42.760000000000005</v>
      </c>
      <c r="I541" s="255"/>
      <c r="J541" s="251"/>
      <c r="K541" s="251"/>
      <c r="L541" s="256"/>
      <c r="M541" s="257"/>
      <c r="N541" s="258"/>
      <c r="O541" s="258"/>
      <c r="P541" s="258"/>
      <c r="Q541" s="258"/>
      <c r="R541" s="258"/>
      <c r="S541" s="258"/>
      <c r="T541" s="259"/>
      <c r="U541" s="14"/>
      <c r="V541" s="14"/>
      <c r="W541" s="14"/>
      <c r="X541" s="14"/>
      <c r="Y541" s="14"/>
      <c r="Z541" s="14"/>
      <c r="AA541" s="14"/>
      <c r="AB541" s="14"/>
      <c r="AC541" s="14"/>
      <c r="AD541" s="14"/>
      <c r="AE541" s="14"/>
      <c r="AT541" s="260" t="s">
        <v>187</v>
      </c>
      <c r="AU541" s="260" t="s">
        <v>92</v>
      </c>
      <c r="AV541" s="14" t="s">
        <v>151</v>
      </c>
      <c r="AW541" s="14" t="s">
        <v>36</v>
      </c>
      <c r="AX541" s="14" t="s">
        <v>8</v>
      </c>
      <c r="AY541" s="260" t="s">
        <v>129</v>
      </c>
    </row>
    <row r="542" spans="1:65" s="2" customFormat="1" ht="37.8" customHeight="1">
      <c r="A542" s="38"/>
      <c r="B542" s="39"/>
      <c r="C542" s="219" t="s">
        <v>830</v>
      </c>
      <c r="D542" s="219" t="s">
        <v>132</v>
      </c>
      <c r="E542" s="220" t="s">
        <v>831</v>
      </c>
      <c r="F542" s="221" t="s">
        <v>832</v>
      </c>
      <c r="G542" s="222" t="s">
        <v>185</v>
      </c>
      <c r="H542" s="223">
        <v>15.96</v>
      </c>
      <c r="I542" s="224"/>
      <c r="J542" s="225">
        <f>ROUND(I542*H542,0)</f>
        <v>0</v>
      </c>
      <c r="K542" s="226"/>
      <c r="L542" s="44"/>
      <c r="M542" s="227" t="s">
        <v>1</v>
      </c>
      <c r="N542" s="228" t="s">
        <v>48</v>
      </c>
      <c r="O542" s="91"/>
      <c r="P542" s="229">
        <f>O542*H542</f>
        <v>0</v>
      </c>
      <c r="Q542" s="229">
        <v>0</v>
      </c>
      <c r="R542" s="229">
        <f>Q542*H542</f>
        <v>0</v>
      </c>
      <c r="S542" s="229">
        <v>0</v>
      </c>
      <c r="T542" s="230">
        <f>S542*H542</f>
        <v>0</v>
      </c>
      <c r="U542" s="38"/>
      <c r="V542" s="38"/>
      <c r="W542" s="38"/>
      <c r="X542" s="38"/>
      <c r="Y542" s="38"/>
      <c r="Z542" s="38"/>
      <c r="AA542" s="38"/>
      <c r="AB542" s="38"/>
      <c r="AC542" s="38"/>
      <c r="AD542" s="38"/>
      <c r="AE542" s="38"/>
      <c r="AR542" s="231" t="s">
        <v>308</v>
      </c>
      <c r="AT542" s="231" t="s">
        <v>132</v>
      </c>
      <c r="AU542" s="231" t="s">
        <v>92</v>
      </c>
      <c r="AY542" s="17" t="s">
        <v>129</v>
      </c>
      <c r="BE542" s="232">
        <f>IF(N542="základní",J542,0)</f>
        <v>0</v>
      </c>
      <c r="BF542" s="232">
        <f>IF(N542="snížená",J542,0)</f>
        <v>0</v>
      </c>
      <c r="BG542" s="232">
        <f>IF(N542="zákl. přenesená",J542,0)</f>
        <v>0</v>
      </c>
      <c r="BH542" s="232">
        <f>IF(N542="sníž. přenesená",J542,0)</f>
        <v>0</v>
      </c>
      <c r="BI542" s="232">
        <f>IF(N542="nulová",J542,0)</f>
        <v>0</v>
      </c>
      <c r="BJ542" s="17" t="s">
        <v>8</v>
      </c>
      <c r="BK542" s="232">
        <f>ROUND(I542*H542,0)</f>
        <v>0</v>
      </c>
      <c r="BL542" s="17" t="s">
        <v>308</v>
      </c>
      <c r="BM542" s="231" t="s">
        <v>833</v>
      </c>
    </row>
    <row r="543" spans="1:51" s="13" customFormat="1" ht="12">
      <c r="A543" s="13"/>
      <c r="B543" s="238"/>
      <c r="C543" s="239"/>
      <c r="D543" s="240" t="s">
        <v>187</v>
      </c>
      <c r="E543" s="241" t="s">
        <v>1</v>
      </c>
      <c r="F543" s="242" t="s">
        <v>712</v>
      </c>
      <c r="G543" s="239"/>
      <c r="H543" s="243">
        <v>15.96</v>
      </c>
      <c r="I543" s="244"/>
      <c r="J543" s="239"/>
      <c r="K543" s="239"/>
      <c r="L543" s="245"/>
      <c r="M543" s="246"/>
      <c r="N543" s="247"/>
      <c r="O543" s="247"/>
      <c r="P543" s="247"/>
      <c r="Q543" s="247"/>
      <c r="R543" s="247"/>
      <c r="S543" s="247"/>
      <c r="T543" s="248"/>
      <c r="U543" s="13"/>
      <c r="V543" s="13"/>
      <c r="W543" s="13"/>
      <c r="X543" s="13"/>
      <c r="Y543" s="13"/>
      <c r="Z543" s="13"/>
      <c r="AA543" s="13"/>
      <c r="AB543" s="13"/>
      <c r="AC543" s="13"/>
      <c r="AD543" s="13"/>
      <c r="AE543" s="13"/>
      <c r="AT543" s="249" t="s">
        <v>187</v>
      </c>
      <c r="AU543" s="249" t="s">
        <v>92</v>
      </c>
      <c r="AV543" s="13" t="s">
        <v>92</v>
      </c>
      <c r="AW543" s="13" t="s">
        <v>36</v>
      </c>
      <c r="AX543" s="13" t="s">
        <v>8</v>
      </c>
      <c r="AY543" s="249" t="s">
        <v>129</v>
      </c>
    </row>
    <row r="544" spans="1:65" s="2" customFormat="1" ht="24.15" customHeight="1">
      <c r="A544" s="38"/>
      <c r="B544" s="39"/>
      <c r="C544" s="272" t="s">
        <v>834</v>
      </c>
      <c r="D544" s="272" t="s">
        <v>342</v>
      </c>
      <c r="E544" s="273" t="s">
        <v>835</v>
      </c>
      <c r="F544" s="274" t="s">
        <v>836</v>
      </c>
      <c r="G544" s="275" t="s">
        <v>185</v>
      </c>
      <c r="H544" s="276">
        <v>16.758</v>
      </c>
      <c r="I544" s="277"/>
      <c r="J544" s="278">
        <f>ROUND(I544*H544,0)</f>
        <v>0</v>
      </c>
      <c r="K544" s="279"/>
      <c r="L544" s="280"/>
      <c r="M544" s="281" t="s">
        <v>1</v>
      </c>
      <c r="N544" s="282" t="s">
        <v>48</v>
      </c>
      <c r="O544" s="91"/>
      <c r="P544" s="229">
        <f>O544*H544</f>
        <v>0</v>
      </c>
      <c r="Q544" s="229">
        <v>0.0024</v>
      </c>
      <c r="R544" s="229">
        <f>Q544*H544</f>
        <v>0.0402192</v>
      </c>
      <c r="S544" s="229">
        <v>0</v>
      </c>
      <c r="T544" s="230">
        <f>S544*H544</f>
        <v>0</v>
      </c>
      <c r="U544" s="38"/>
      <c r="V544" s="38"/>
      <c r="W544" s="38"/>
      <c r="X544" s="38"/>
      <c r="Y544" s="38"/>
      <c r="Z544" s="38"/>
      <c r="AA544" s="38"/>
      <c r="AB544" s="38"/>
      <c r="AC544" s="38"/>
      <c r="AD544" s="38"/>
      <c r="AE544" s="38"/>
      <c r="AR544" s="231" t="s">
        <v>390</v>
      </c>
      <c r="AT544" s="231" t="s">
        <v>342</v>
      </c>
      <c r="AU544" s="231" t="s">
        <v>92</v>
      </c>
      <c r="AY544" s="17" t="s">
        <v>129</v>
      </c>
      <c r="BE544" s="232">
        <f>IF(N544="základní",J544,0)</f>
        <v>0</v>
      </c>
      <c r="BF544" s="232">
        <f>IF(N544="snížená",J544,0)</f>
        <v>0</v>
      </c>
      <c r="BG544" s="232">
        <f>IF(N544="zákl. přenesená",J544,0)</f>
        <v>0</v>
      </c>
      <c r="BH544" s="232">
        <f>IF(N544="sníž. přenesená",J544,0)</f>
        <v>0</v>
      </c>
      <c r="BI544" s="232">
        <f>IF(N544="nulová",J544,0)</f>
        <v>0</v>
      </c>
      <c r="BJ544" s="17" t="s">
        <v>8</v>
      </c>
      <c r="BK544" s="232">
        <f>ROUND(I544*H544,0)</f>
        <v>0</v>
      </c>
      <c r="BL544" s="17" t="s">
        <v>308</v>
      </c>
      <c r="BM544" s="231" t="s">
        <v>837</v>
      </c>
    </row>
    <row r="545" spans="1:51" s="13" customFormat="1" ht="12">
      <c r="A545" s="13"/>
      <c r="B545" s="238"/>
      <c r="C545" s="239"/>
      <c r="D545" s="240" t="s">
        <v>187</v>
      </c>
      <c r="E545" s="239"/>
      <c r="F545" s="242" t="s">
        <v>838</v>
      </c>
      <c r="G545" s="239"/>
      <c r="H545" s="243">
        <v>16.758</v>
      </c>
      <c r="I545" s="244"/>
      <c r="J545" s="239"/>
      <c r="K545" s="239"/>
      <c r="L545" s="245"/>
      <c r="M545" s="246"/>
      <c r="N545" s="247"/>
      <c r="O545" s="247"/>
      <c r="P545" s="247"/>
      <c r="Q545" s="247"/>
      <c r="R545" s="247"/>
      <c r="S545" s="247"/>
      <c r="T545" s="248"/>
      <c r="U545" s="13"/>
      <c r="V545" s="13"/>
      <c r="W545" s="13"/>
      <c r="X545" s="13"/>
      <c r="Y545" s="13"/>
      <c r="Z545" s="13"/>
      <c r="AA545" s="13"/>
      <c r="AB545" s="13"/>
      <c r="AC545" s="13"/>
      <c r="AD545" s="13"/>
      <c r="AE545" s="13"/>
      <c r="AT545" s="249" t="s">
        <v>187</v>
      </c>
      <c r="AU545" s="249" t="s">
        <v>92</v>
      </c>
      <c r="AV545" s="13" t="s">
        <v>92</v>
      </c>
      <c r="AW545" s="13" t="s">
        <v>4</v>
      </c>
      <c r="AX545" s="13" t="s">
        <v>8</v>
      </c>
      <c r="AY545" s="249" t="s">
        <v>129</v>
      </c>
    </row>
    <row r="546" spans="1:65" s="2" customFormat="1" ht="37.8" customHeight="1">
      <c r="A546" s="38"/>
      <c r="B546" s="39"/>
      <c r="C546" s="219" t="s">
        <v>839</v>
      </c>
      <c r="D546" s="219" t="s">
        <v>132</v>
      </c>
      <c r="E546" s="220" t="s">
        <v>840</v>
      </c>
      <c r="F546" s="221" t="s">
        <v>841</v>
      </c>
      <c r="G546" s="222" t="s">
        <v>185</v>
      </c>
      <c r="H546" s="223">
        <v>50.1</v>
      </c>
      <c r="I546" s="224"/>
      <c r="J546" s="225">
        <f>ROUND(I546*H546,0)</f>
        <v>0</v>
      </c>
      <c r="K546" s="226"/>
      <c r="L546" s="44"/>
      <c r="M546" s="227" t="s">
        <v>1</v>
      </c>
      <c r="N546" s="228" t="s">
        <v>48</v>
      </c>
      <c r="O546" s="91"/>
      <c r="P546" s="229">
        <f>O546*H546</f>
        <v>0</v>
      </c>
      <c r="Q546" s="229">
        <v>0.006</v>
      </c>
      <c r="R546" s="229">
        <f>Q546*H546</f>
        <v>0.30060000000000003</v>
      </c>
      <c r="S546" s="229">
        <v>0</v>
      </c>
      <c r="T546" s="230">
        <f>S546*H546</f>
        <v>0</v>
      </c>
      <c r="U546" s="38"/>
      <c r="V546" s="38"/>
      <c r="W546" s="38"/>
      <c r="X546" s="38"/>
      <c r="Y546" s="38"/>
      <c r="Z546" s="38"/>
      <c r="AA546" s="38"/>
      <c r="AB546" s="38"/>
      <c r="AC546" s="38"/>
      <c r="AD546" s="38"/>
      <c r="AE546" s="38"/>
      <c r="AR546" s="231" t="s">
        <v>308</v>
      </c>
      <c r="AT546" s="231" t="s">
        <v>132</v>
      </c>
      <c r="AU546" s="231" t="s">
        <v>92</v>
      </c>
      <c r="AY546" s="17" t="s">
        <v>129</v>
      </c>
      <c r="BE546" s="232">
        <f>IF(N546="základní",J546,0)</f>
        <v>0</v>
      </c>
      <c r="BF546" s="232">
        <f>IF(N546="snížená",J546,0)</f>
        <v>0</v>
      </c>
      <c r="BG546" s="232">
        <f>IF(N546="zákl. přenesená",J546,0)</f>
        <v>0</v>
      </c>
      <c r="BH546" s="232">
        <f>IF(N546="sníž. přenesená",J546,0)</f>
        <v>0</v>
      </c>
      <c r="BI546" s="232">
        <f>IF(N546="nulová",J546,0)</f>
        <v>0</v>
      </c>
      <c r="BJ546" s="17" t="s">
        <v>8</v>
      </c>
      <c r="BK546" s="232">
        <f>ROUND(I546*H546,0)</f>
        <v>0</v>
      </c>
      <c r="BL546" s="17" t="s">
        <v>308</v>
      </c>
      <c r="BM546" s="231" t="s">
        <v>842</v>
      </c>
    </row>
    <row r="547" spans="1:51" s="13" customFormat="1" ht="12">
      <c r="A547" s="13"/>
      <c r="B547" s="238"/>
      <c r="C547" s="239"/>
      <c r="D547" s="240" t="s">
        <v>187</v>
      </c>
      <c r="E547" s="241" t="s">
        <v>1</v>
      </c>
      <c r="F547" s="242" t="s">
        <v>843</v>
      </c>
      <c r="G547" s="239"/>
      <c r="H547" s="243">
        <v>0.9</v>
      </c>
      <c r="I547" s="244"/>
      <c r="J547" s="239"/>
      <c r="K547" s="239"/>
      <c r="L547" s="245"/>
      <c r="M547" s="246"/>
      <c r="N547" s="247"/>
      <c r="O547" s="247"/>
      <c r="P547" s="247"/>
      <c r="Q547" s="247"/>
      <c r="R547" s="247"/>
      <c r="S547" s="247"/>
      <c r="T547" s="248"/>
      <c r="U547" s="13"/>
      <c r="V547" s="13"/>
      <c r="W547" s="13"/>
      <c r="X547" s="13"/>
      <c r="Y547" s="13"/>
      <c r="Z547" s="13"/>
      <c r="AA547" s="13"/>
      <c r="AB547" s="13"/>
      <c r="AC547" s="13"/>
      <c r="AD547" s="13"/>
      <c r="AE547" s="13"/>
      <c r="AT547" s="249" t="s">
        <v>187</v>
      </c>
      <c r="AU547" s="249" t="s">
        <v>92</v>
      </c>
      <c r="AV547" s="13" t="s">
        <v>92</v>
      </c>
      <c r="AW547" s="13" t="s">
        <v>36</v>
      </c>
      <c r="AX547" s="13" t="s">
        <v>83</v>
      </c>
      <c r="AY547" s="249" t="s">
        <v>129</v>
      </c>
    </row>
    <row r="548" spans="1:51" s="13" customFormat="1" ht="12">
      <c r="A548" s="13"/>
      <c r="B548" s="238"/>
      <c r="C548" s="239"/>
      <c r="D548" s="240" t="s">
        <v>187</v>
      </c>
      <c r="E548" s="241" t="s">
        <v>1</v>
      </c>
      <c r="F548" s="242" t="s">
        <v>844</v>
      </c>
      <c r="G548" s="239"/>
      <c r="H548" s="243">
        <v>49.2</v>
      </c>
      <c r="I548" s="244"/>
      <c r="J548" s="239"/>
      <c r="K548" s="239"/>
      <c r="L548" s="245"/>
      <c r="M548" s="246"/>
      <c r="N548" s="247"/>
      <c r="O548" s="247"/>
      <c r="P548" s="247"/>
      <c r="Q548" s="247"/>
      <c r="R548" s="247"/>
      <c r="S548" s="247"/>
      <c r="T548" s="248"/>
      <c r="U548" s="13"/>
      <c r="V548" s="13"/>
      <c r="W548" s="13"/>
      <c r="X548" s="13"/>
      <c r="Y548" s="13"/>
      <c r="Z548" s="13"/>
      <c r="AA548" s="13"/>
      <c r="AB548" s="13"/>
      <c r="AC548" s="13"/>
      <c r="AD548" s="13"/>
      <c r="AE548" s="13"/>
      <c r="AT548" s="249" t="s">
        <v>187</v>
      </c>
      <c r="AU548" s="249" t="s">
        <v>92</v>
      </c>
      <c r="AV548" s="13" t="s">
        <v>92</v>
      </c>
      <c r="AW548" s="13" t="s">
        <v>36</v>
      </c>
      <c r="AX548" s="13" t="s">
        <v>83</v>
      </c>
      <c r="AY548" s="249" t="s">
        <v>129</v>
      </c>
    </row>
    <row r="549" spans="1:51" s="14" customFormat="1" ht="12">
      <c r="A549" s="14"/>
      <c r="B549" s="250"/>
      <c r="C549" s="251"/>
      <c r="D549" s="240" t="s">
        <v>187</v>
      </c>
      <c r="E549" s="252" t="s">
        <v>1</v>
      </c>
      <c r="F549" s="253" t="s">
        <v>191</v>
      </c>
      <c r="G549" s="251"/>
      <c r="H549" s="254">
        <v>50.1</v>
      </c>
      <c r="I549" s="255"/>
      <c r="J549" s="251"/>
      <c r="K549" s="251"/>
      <c r="L549" s="256"/>
      <c r="M549" s="257"/>
      <c r="N549" s="258"/>
      <c r="O549" s="258"/>
      <c r="P549" s="258"/>
      <c r="Q549" s="258"/>
      <c r="R549" s="258"/>
      <c r="S549" s="258"/>
      <c r="T549" s="259"/>
      <c r="U549" s="14"/>
      <c r="V549" s="14"/>
      <c r="W549" s="14"/>
      <c r="X549" s="14"/>
      <c r="Y549" s="14"/>
      <c r="Z549" s="14"/>
      <c r="AA549" s="14"/>
      <c r="AB549" s="14"/>
      <c r="AC549" s="14"/>
      <c r="AD549" s="14"/>
      <c r="AE549" s="14"/>
      <c r="AT549" s="260" t="s">
        <v>187</v>
      </c>
      <c r="AU549" s="260" t="s">
        <v>92</v>
      </c>
      <c r="AV549" s="14" t="s">
        <v>151</v>
      </c>
      <c r="AW549" s="14" t="s">
        <v>36</v>
      </c>
      <c r="AX549" s="14" t="s">
        <v>8</v>
      </c>
      <c r="AY549" s="260" t="s">
        <v>129</v>
      </c>
    </row>
    <row r="550" spans="1:65" s="2" customFormat="1" ht="24.15" customHeight="1">
      <c r="A550" s="38"/>
      <c r="B550" s="39"/>
      <c r="C550" s="272" t="s">
        <v>845</v>
      </c>
      <c r="D550" s="272" t="s">
        <v>342</v>
      </c>
      <c r="E550" s="273" t="s">
        <v>846</v>
      </c>
      <c r="F550" s="274" t="s">
        <v>847</v>
      </c>
      <c r="G550" s="275" t="s">
        <v>185</v>
      </c>
      <c r="H550" s="276">
        <v>0.918</v>
      </c>
      <c r="I550" s="277"/>
      <c r="J550" s="278">
        <f>ROUND(I550*H550,0)</f>
        <v>0</v>
      </c>
      <c r="K550" s="279"/>
      <c r="L550" s="280"/>
      <c r="M550" s="281" t="s">
        <v>1</v>
      </c>
      <c r="N550" s="282" t="s">
        <v>48</v>
      </c>
      <c r="O550" s="91"/>
      <c r="P550" s="229">
        <f>O550*H550</f>
        <v>0</v>
      </c>
      <c r="Q550" s="229">
        <v>0.0009</v>
      </c>
      <c r="R550" s="229">
        <f>Q550*H550</f>
        <v>0.0008262</v>
      </c>
      <c r="S550" s="229">
        <v>0</v>
      </c>
      <c r="T550" s="230">
        <f>S550*H550</f>
        <v>0</v>
      </c>
      <c r="U550" s="38"/>
      <c r="V550" s="38"/>
      <c r="W550" s="38"/>
      <c r="X550" s="38"/>
      <c r="Y550" s="38"/>
      <c r="Z550" s="38"/>
      <c r="AA550" s="38"/>
      <c r="AB550" s="38"/>
      <c r="AC550" s="38"/>
      <c r="AD550" s="38"/>
      <c r="AE550" s="38"/>
      <c r="AR550" s="231" t="s">
        <v>390</v>
      </c>
      <c r="AT550" s="231" t="s">
        <v>342</v>
      </c>
      <c r="AU550" s="231" t="s">
        <v>92</v>
      </c>
      <c r="AY550" s="17" t="s">
        <v>129</v>
      </c>
      <c r="BE550" s="232">
        <f>IF(N550="základní",J550,0)</f>
        <v>0</v>
      </c>
      <c r="BF550" s="232">
        <f>IF(N550="snížená",J550,0)</f>
        <v>0</v>
      </c>
      <c r="BG550" s="232">
        <f>IF(N550="zákl. přenesená",J550,0)</f>
        <v>0</v>
      </c>
      <c r="BH550" s="232">
        <f>IF(N550="sníž. přenesená",J550,0)</f>
        <v>0</v>
      </c>
      <c r="BI550" s="232">
        <f>IF(N550="nulová",J550,0)</f>
        <v>0</v>
      </c>
      <c r="BJ550" s="17" t="s">
        <v>8</v>
      </c>
      <c r="BK550" s="232">
        <f>ROUND(I550*H550,0)</f>
        <v>0</v>
      </c>
      <c r="BL550" s="17" t="s">
        <v>308</v>
      </c>
      <c r="BM550" s="231" t="s">
        <v>848</v>
      </c>
    </row>
    <row r="551" spans="1:51" s="13" customFormat="1" ht="12">
      <c r="A551" s="13"/>
      <c r="B551" s="238"/>
      <c r="C551" s="239"/>
      <c r="D551" s="240" t="s">
        <v>187</v>
      </c>
      <c r="E551" s="239"/>
      <c r="F551" s="242" t="s">
        <v>849</v>
      </c>
      <c r="G551" s="239"/>
      <c r="H551" s="243">
        <v>0.918</v>
      </c>
      <c r="I551" s="244"/>
      <c r="J551" s="239"/>
      <c r="K551" s="239"/>
      <c r="L551" s="245"/>
      <c r="M551" s="246"/>
      <c r="N551" s="247"/>
      <c r="O551" s="247"/>
      <c r="P551" s="247"/>
      <c r="Q551" s="247"/>
      <c r="R551" s="247"/>
      <c r="S551" s="247"/>
      <c r="T551" s="248"/>
      <c r="U551" s="13"/>
      <c r="V551" s="13"/>
      <c r="W551" s="13"/>
      <c r="X551" s="13"/>
      <c r="Y551" s="13"/>
      <c r="Z551" s="13"/>
      <c r="AA551" s="13"/>
      <c r="AB551" s="13"/>
      <c r="AC551" s="13"/>
      <c r="AD551" s="13"/>
      <c r="AE551" s="13"/>
      <c r="AT551" s="249" t="s">
        <v>187</v>
      </c>
      <c r="AU551" s="249" t="s">
        <v>92</v>
      </c>
      <c r="AV551" s="13" t="s">
        <v>92</v>
      </c>
      <c r="AW551" s="13" t="s">
        <v>4</v>
      </c>
      <c r="AX551" s="13" t="s">
        <v>8</v>
      </c>
      <c r="AY551" s="249" t="s">
        <v>129</v>
      </c>
    </row>
    <row r="552" spans="1:65" s="2" customFormat="1" ht="24.15" customHeight="1">
      <c r="A552" s="38"/>
      <c r="B552" s="39"/>
      <c r="C552" s="272" t="s">
        <v>850</v>
      </c>
      <c r="D552" s="272" t="s">
        <v>342</v>
      </c>
      <c r="E552" s="273" t="s">
        <v>851</v>
      </c>
      <c r="F552" s="274" t="s">
        <v>852</v>
      </c>
      <c r="G552" s="275" t="s">
        <v>185</v>
      </c>
      <c r="H552" s="276">
        <v>50.184</v>
      </c>
      <c r="I552" s="277"/>
      <c r="J552" s="278">
        <f>ROUND(I552*H552,0)</f>
        <v>0</v>
      </c>
      <c r="K552" s="279"/>
      <c r="L552" s="280"/>
      <c r="M552" s="281" t="s">
        <v>1</v>
      </c>
      <c r="N552" s="282" t="s">
        <v>48</v>
      </c>
      <c r="O552" s="91"/>
      <c r="P552" s="229">
        <f>O552*H552</f>
        <v>0</v>
      </c>
      <c r="Q552" s="229">
        <v>0.0035</v>
      </c>
      <c r="R552" s="229">
        <f>Q552*H552</f>
        <v>0.175644</v>
      </c>
      <c r="S552" s="229">
        <v>0</v>
      </c>
      <c r="T552" s="230">
        <f>S552*H552</f>
        <v>0</v>
      </c>
      <c r="U552" s="38"/>
      <c r="V552" s="38"/>
      <c r="W552" s="38"/>
      <c r="X552" s="38"/>
      <c r="Y552" s="38"/>
      <c r="Z552" s="38"/>
      <c r="AA552" s="38"/>
      <c r="AB552" s="38"/>
      <c r="AC552" s="38"/>
      <c r="AD552" s="38"/>
      <c r="AE552" s="38"/>
      <c r="AR552" s="231" t="s">
        <v>390</v>
      </c>
      <c r="AT552" s="231" t="s">
        <v>342</v>
      </c>
      <c r="AU552" s="231" t="s">
        <v>92</v>
      </c>
      <c r="AY552" s="17" t="s">
        <v>129</v>
      </c>
      <c r="BE552" s="232">
        <f>IF(N552="základní",J552,0)</f>
        <v>0</v>
      </c>
      <c r="BF552" s="232">
        <f>IF(N552="snížená",J552,0)</f>
        <v>0</v>
      </c>
      <c r="BG552" s="232">
        <f>IF(N552="zákl. přenesená",J552,0)</f>
        <v>0</v>
      </c>
      <c r="BH552" s="232">
        <f>IF(N552="sníž. přenesená",J552,0)</f>
        <v>0</v>
      </c>
      <c r="BI552" s="232">
        <f>IF(N552="nulová",J552,0)</f>
        <v>0</v>
      </c>
      <c r="BJ552" s="17" t="s">
        <v>8</v>
      </c>
      <c r="BK552" s="232">
        <f>ROUND(I552*H552,0)</f>
        <v>0</v>
      </c>
      <c r="BL552" s="17" t="s">
        <v>308</v>
      </c>
      <c r="BM552" s="231" t="s">
        <v>853</v>
      </c>
    </row>
    <row r="553" spans="1:51" s="13" customFormat="1" ht="12">
      <c r="A553" s="13"/>
      <c r="B553" s="238"/>
      <c r="C553" s="239"/>
      <c r="D553" s="240" t="s">
        <v>187</v>
      </c>
      <c r="E553" s="241" t="s">
        <v>1</v>
      </c>
      <c r="F553" s="242" t="s">
        <v>844</v>
      </c>
      <c r="G553" s="239"/>
      <c r="H553" s="243">
        <v>49.2</v>
      </c>
      <c r="I553" s="244"/>
      <c r="J553" s="239"/>
      <c r="K553" s="239"/>
      <c r="L553" s="245"/>
      <c r="M553" s="246"/>
      <c r="N553" s="247"/>
      <c r="O553" s="247"/>
      <c r="P553" s="247"/>
      <c r="Q553" s="247"/>
      <c r="R553" s="247"/>
      <c r="S553" s="247"/>
      <c r="T553" s="248"/>
      <c r="U553" s="13"/>
      <c r="V553" s="13"/>
      <c r="W553" s="13"/>
      <c r="X553" s="13"/>
      <c r="Y553" s="13"/>
      <c r="Z553" s="13"/>
      <c r="AA553" s="13"/>
      <c r="AB553" s="13"/>
      <c r="AC553" s="13"/>
      <c r="AD553" s="13"/>
      <c r="AE553" s="13"/>
      <c r="AT553" s="249" t="s">
        <v>187</v>
      </c>
      <c r="AU553" s="249" t="s">
        <v>92</v>
      </c>
      <c r="AV553" s="13" t="s">
        <v>92</v>
      </c>
      <c r="AW553" s="13" t="s">
        <v>36</v>
      </c>
      <c r="AX553" s="13" t="s">
        <v>8</v>
      </c>
      <c r="AY553" s="249" t="s">
        <v>129</v>
      </c>
    </row>
    <row r="554" spans="1:51" s="13" customFormat="1" ht="12">
      <c r="A554" s="13"/>
      <c r="B554" s="238"/>
      <c r="C554" s="239"/>
      <c r="D554" s="240" t="s">
        <v>187</v>
      </c>
      <c r="E554" s="239"/>
      <c r="F554" s="242" t="s">
        <v>854</v>
      </c>
      <c r="G554" s="239"/>
      <c r="H554" s="243">
        <v>50.184</v>
      </c>
      <c r="I554" s="244"/>
      <c r="J554" s="239"/>
      <c r="K554" s="239"/>
      <c r="L554" s="245"/>
      <c r="M554" s="246"/>
      <c r="N554" s="247"/>
      <c r="O554" s="247"/>
      <c r="P554" s="247"/>
      <c r="Q554" s="247"/>
      <c r="R554" s="247"/>
      <c r="S554" s="247"/>
      <c r="T554" s="248"/>
      <c r="U554" s="13"/>
      <c r="V554" s="13"/>
      <c r="W554" s="13"/>
      <c r="X554" s="13"/>
      <c r="Y554" s="13"/>
      <c r="Z554" s="13"/>
      <c r="AA554" s="13"/>
      <c r="AB554" s="13"/>
      <c r="AC554" s="13"/>
      <c r="AD554" s="13"/>
      <c r="AE554" s="13"/>
      <c r="AT554" s="249" t="s">
        <v>187</v>
      </c>
      <c r="AU554" s="249" t="s">
        <v>92</v>
      </c>
      <c r="AV554" s="13" t="s">
        <v>92</v>
      </c>
      <c r="AW554" s="13" t="s">
        <v>4</v>
      </c>
      <c r="AX554" s="13" t="s">
        <v>8</v>
      </c>
      <c r="AY554" s="249" t="s">
        <v>129</v>
      </c>
    </row>
    <row r="555" spans="1:65" s="2" customFormat="1" ht="24.15" customHeight="1">
      <c r="A555" s="38"/>
      <c r="B555" s="39"/>
      <c r="C555" s="219" t="s">
        <v>855</v>
      </c>
      <c r="D555" s="219" t="s">
        <v>132</v>
      </c>
      <c r="E555" s="220" t="s">
        <v>856</v>
      </c>
      <c r="F555" s="221" t="s">
        <v>857</v>
      </c>
      <c r="G555" s="222" t="s">
        <v>359</v>
      </c>
      <c r="H555" s="223">
        <v>60.063</v>
      </c>
      <c r="I555" s="224"/>
      <c r="J555" s="225">
        <f>ROUND(I555*H555,0)</f>
        <v>0</v>
      </c>
      <c r="K555" s="226"/>
      <c r="L555" s="44"/>
      <c r="M555" s="227" t="s">
        <v>1</v>
      </c>
      <c r="N555" s="228" t="s">
        <v>48</v>
      </c>
      <c r="O555" s="91"/>
      <c r="P555" s="229">
        <f>O555*H555</f>
        <v>0</v>
      </c>
      <c r="Q555" s="229">
        <v>0</v>
      </c>
      <c r="R555" s="229">
        <f>Q555*H555</f>
        <v>0</v>
      </c>
      <c r="S555" s="229">
        <v>0</v>
      </c>
      <c r="T555" s="230">
        <f>S555*H555</f>
        <v>0</v>
      </c>
      <c r="U555" s="38"/>
      <c r="V555" s="38"/>
      <c r="W555" s="38"/>
      <c r="X555" s="38"/>
      <c r="Y555" s="38"/>
      <c r="Z555" s="38"/>
      <c r="AA555" s="38"/>
      <c r="AB555" s="38"/>
      <c r="AC555" s="38"/>
      <c r="AD555" s="38"/>
      <c r="AE555" s="38"/>
      <c r="AR555" s="231" t="s">
        <v>308</v>
      </c>
      <c r="AT555" s="231" t="s">
        <v>132</v>
      </c>
      <c r="AU555" s="231" t="s">
        <v>92</v>
      </c>
      <c r="AY555" s="17" t="s">
        <v>129</v>
      </c>
      <c r="BE555" s="232">
        <f>IF(N555="základní",J555,0)</f>
        <v>0</v>
      </c>
      <c r="BF555" s="232">
        <f>IF(N555="snížená",J555,0)</f>
        <v>0</v>
      </c>
      <c r="BG555" s="232">
        <f>IF(N555="zákl. přenesená",J555,0)</f>
        <v>0</v>
      </c>
      <c r="BH555" s="232">
        <f>IF(N555="sníž. přenesená",J555,0)</f>
        <v>0</v>
      </c>
      <c r="BI555" s="232">
        <f>IF(N555="nulová",J555,0)</f>
        <v>0</v>
      </c>
      <c r="BJ555" s="17" t="s">
        <v>8</v>
      </c>
      <c r="BK555" s="232">
        <f>ROUND(I555*H555,0)</f>
        <v>0</v>
      </c>
      <c r="BL555" s="17" t="s">
        <v>308</v>
      </c>
      <c r="BM555" s="231" t="s">
        <v>858</v>
      </c>
    </row>
    <row r="556" spans="1:51" s="13" customFormat="1" ht="12">
      <c r="A556" s="13"/>
      <c r="B556" s="238"/>
      <c r="C556" s="239"/>
      <c r="D556" s="240" t="s">
        <v>187</v>
      </c>
      <c r="E556" s="241" t="s">
        <v>1</v>
      </c>
      <c r="F556" s="242" t="s">
        <v>859</v>
      </c>
      <c r="G556" s="239"/>
      <c r="H556" s="243">
        <v>28.217</v>
      </c>
      <c r="I556" s="244"/>
      <c r="J556" s="239"/>
      <c r="K556" s="239"/>
      <c r="L556" s="245"/>
      <c r="M556" s="246"/>
      <c r="N556" s="247"/>
      <c r="O556" s="247"/>
      <c r="P556" s="247"/>
      <c r="Q556" s="247"/>
      <c r="R556" s="247"/>
      <c r="S556" s="247"/>
      <c r="T556" s="248"/>
      <c r="U556" s="13"/>
      <c r="V556" s="13"/>
      <c r="W556" s="13"/>
      <c r="X556" s="13"/>
      <c r="Y556" s="13"/>
      <c r="Z556" s="13"/>
      <c r="AA556" s="13"/>
      <c r="AB556" s="13"/>
      <c r="AC556" s="13"/>
      <c r="AD556" s="13"/>
      <c r="AE556" s="13"/>
      <c r="AT556" s="249" t="s">
        <v>187</v>
      </c>
      <c r="AU556" s="249" t="s">
        <v>92</v>
      </c>
      <c r="AV556" s="13" t="s">
        <v>92</v>
      </c>
      <c r="AW556" s="13" t="s">
        <v>36</v>
      </c>
      <c r="AX556" s="13" t="s">
        <v>83</v>
      </c>
      <c r="AY556" s="249" t="s">
        <v>129</v>
      </c>
    </row>
    <row r="557" spans="1:51" s="13" customFormat="1" ht="12">
      <c r="A557" s="13"/>
      <c r="B557" s="238"/>
      <c r="C557" s="239"/>
      <c r="D557" s="240" t="s">
        <v>187</v>
      </c>
      <c r="E557" s="241" t="s">
        <v>1</v>
      </c>
      <c r="F557" s="242" t="s">
        <v>860</v>
      </c>
      <c r="G557" s="239"/>
      <c r="H557" s="243">
        <v>31.846</v>
      </c>
      <c r="I557" s="244"/>
      <c r="J557" s="239"/>
      <c r="K557" s="239"/>
      <c r="L557" s="245"/>
      <c r="M557" s="246"/>
      <c r="N557" s="247"/>
      <c r="O557" s="247"/>
      <c r="P557" s="247"/>
      <c r="Q557" s="247"/>
      <c r="R557" s="247"/>
      <c r="S557" s="247"/>
      <c r="T557" s="248"/>
      <c r="U557" s="13"/>
      <c r="V557" s="13"/>
      <c r="W557" s="13"/>
      <c r="X557" s="13"/>
      <c r="Y557" s="13"/>
      <c r="Z557" s="13"/>
      <c r="AA557" s="13"/>
      <c r="AB557" s="13"/>
      <c r="AC557" s="13"/>
      <c r="AD557" s="13"/>
      <c r="AE557" s="13"/>
      <c r="AT557" s="249" t="s">
        <v>187</v>
      </c>
      <c r="AU557" s="249" t="s">
        <v>92</v>
      </c>
      <c r="AV557" s="13" t="s">
        <v>92</v>
      </c>
      <c r="AW557" s="13" t="s">
        <v>36</v>
      </c>
      <c r="AX557" s="13" t="s">
        <v>83</v>
      </c>
      <c r="AY557" s="249" t="s">
        <v>129</v>
      </c>
    </row>
    <row r="558" spans="1:51" s="14" customFormat="1" ht="12">
      <c r="A558" s="14"/>
      <c r="B558" s="250"/>
      <c r="C558" s="251"/>
      <c r="D558" s="240" t="s">
        <v>187</v>
      </c>
      <c r="E558" s="252" t="s">
        <v>1</v>
      </c>
      <c r="F558" s="253" t="s">
        <v>191</v>
      </c>
      <c r="G558" s="251"/>
      <c r="H558" s="254">
        <v>60.063</v>
      </c>
      <c r="I558" s="255"/>
      <c r="J558" s="251"/>
      <c r="K558" s="251"/>
      <c r="L558" s="256"/>
      <c r="M558" s="257"/>
      <c r="N558" s="258"/>
      <c r="O558" s="258"/>
      <c r="P558" s="258"/>
      <c r="Q558" s="258"/>
      <c r="R558" s="258"/>
      <c r="S558" s="258"/>
      <c r="T558" s="259"/>
      <c r="U558" s="14"/>
      <c r="V558" s="14"/>
      <c r="W558" s="14"/>
      <c r="X558" s="14"/>
      <c r="Y558" s="14"/>
      <c r="Z558" s="14"/>
      <c r="AA558" s="14"/>
      <c r="AB558" s="14"/>
      <c r="AC558" s="14"/>
      <c r="AD558" s="14"/>
      <c r="AE558" s="14"/>
      <c r="AT558" s="260" t="s">
        <v>187</v>
      </c>
      <c r="AU558" s="260" t="s">
        <v>92</v>
      </c>
      <c r="AV558" s="14" t="s">
        <v>151</v>
      </c>
      <c r="AW558" s="14" t="s">
        <v>36</v>
      </c>
      <c r="AX558" s="14" t="s">
        <v>8</v>
      </c>
      <c r="AY558" s="260" t="s">
        <v>129</v>
      </c>
    </row>
    <row r="559" spans="1:65" s="2" customFormat="1" ht="24.15" customHeight="1">
      <c r="A559" s="38"/>
      <c r="B559" s="39"/>
      <c r="C559" s="272" t="s">
        <v>861</v>
      </c>
      <c r="D559" s="272" t="s">
        <v>342</v>
      </c>
      <c r="E559" s="273" t="s">
        <v>862</v>
      </c>
      <c r="F559" s="274" t="s">
        <v>863</v>
      </c>
      <c r="G559" s="275" t="s">
        <v>359</v>
      </c>
      <c r="H559" s="276">
        <v>60.063</v>
      </c>
      <c r="I559" s="277"/>
      <c r="J559" s="278">
        <f>ROUND(I559*H559,0)</f>
        <v>0</v>
      </c>
      <c r="K559" s="279"/>
      <c r="L559" s="280"/>
      <c r="M559" s="281" t="s">
        <v>1</v>
      </c>
      <c r="N559" s="282" t="s">
        <v>48</v>
      </c>
      <c r="O559" s="91"/>
      <c r="P559" s="229">
        <f>O559*H559</f>
        <v>0</v>
      </c>
      <c r="Q559" s="229">
        <v>0.00038</v>
      </c>
      <c r="R559" s="229">
        <f>Q559*H559</f>
        <v>0.02282394</v>
      </c>
      <c r="S559" s="229">
        <v>0</v>
      </c>
      <c r="T559" s="230">
        <f>S559*H559</f>
        <v>0</v>
      </c>
      <c r="U559" s="38"/>
      <c r="V559" s="38"/>
      <c r="W559" s="38"/>
      <c r="X559" s="38"/>
      <c r="Y559" s="38"/>
      <c r="Z559" s="38"/>
      <c r="AA559" s="38"/>
      <c r="AB559" s="38"/>
      <c r="AC559" s="38"/>
      <c r="AD559" s="38"/>
      <c r="AE559" s="38"/>
      <c r="AR559" s="231" t="s">
        <v>390</v>
      </c>
      <c r="AT559" s="231" t="s">
        <v>342</v>
      </c>
      <c r="AU559" s="231" t="s">
        <v>92</v>
      </c>
      <c r="AY559" s="17" t="s">
        <v>129</v>
      </c>
      <c r="BE559" s="232">
        <f>IF(N559="základní",J559,0)</f>
        <v>0</v>
      </c>
      <c r="BF559" s="232">
        <f>IF(N559="snížená",J559,0)</f>
        <v>0</v>
      </c>
      <c r="BG559" s="232">
        <f>IF(N559="zákl. přenesená",J559,0)</f>
        <v>0</v>
      </c>
      <c r="BH559" s="232">
        <f>IF(N559="sníž. přenesená",J559,0)</f>
        <v>0</v>
      </c>
      <c r="BI559" s="232">
        <f>IF(N559="nulová",J559,0)</f>
        <v>0</v>
      </c>
      <c r="BJ559" s="17" t="s">
        <v>8</v>
      </c>
      <c r="BK559" s="232">
        <f>ROUND(I559*H559,0)</f>
        <v>0</v>
      </c>
      <c r="BL559" s="17" t="s">
        <v>308</v>
      </c>
      <c r="BM559" s="231" t="s">
        <v>864</v>
      </c>
    </row>
    <row r="560" spans="1:65" s="2" customFormat="1" ht="24.15" customHeight="1">
      <c r="A560" s="38"/>
      <c r="B560" s="39"/>
      <c r="C560" s="219" t="s">
        <v>865</v>
      </c>
      <c r="D560" s="219" t="s">
        <v>132</v>
      </c>
      <c r="E560" s="220" t="s">
        <v>866</v>
      </c>
      <c r="F560" s="221" t="s">
        <v>867</v>
      </c>
      <c r="G560" s="222" t="s">
        <v>185</v>
      </c>
      <c r="H560" s="223">
        <v>794.394</v>
      </c>
      <c r="I560" s="224"/>
      <c r="J560" s="225">
        <f>ROUND(I560*H560,0)</f>
        <v>0</v>
      </c>
      <c r="K560" s="226"/>
      <c r="L560" s="44"/>
      <c r="M560" s="227" t="s">
        <v>1</v>
      </c>
      <c r="N560" s="228" t="s">
        <v>48</v>
      </c>
      <c r="O560" s="91"/>
      <c r="P560" s="229">
        <f>O560*H560</f>
        <v>0</v>
      </c>
      <c r="Q560" s="229">
        <v>0</v>
      </c>
      <c r="R560" s="229">
        <f>Q560*H560</f>
        <v>0</v>
      </c>
      <c r="S560" s="229">
        <v>0</v>
      </c>
      <c r="T560" s="230">
        <f>S560*H560</f>
        <v>0</v>
      </c>
      <c r="U560" s="38"/>
      <c r="V560" s="38"/>
      <c r="W560" s="38"/>
      <c r="X560" s="38"/>
      <c r="Y560" s="38"/>
      <c r="Z560" s="38"/>
      <c r="AA560" s="38"/>
      <c r="AB560" s="38"/>
      <c r="AC560" s="38"/>
      <c r="AD560" s="38"/>
      <c r="AE560" s="38"/>
      <c r="AR560" s="231" t="s">
        <v>308</v>
      </c>
      <c r="AT560" s="231" t="s">
        <v>132</v>
      </c>
      <c r="AU560" s="231" t="s">
        <v>92</v>
      </c>
      <c r="AY560" s="17" t="s">
        <v>129</v>
      </c>
      <c r="BE560" s="232">
        <f>IF(N560="základní",J560,0)</f>
        <v>0</v>
      </c>
      <c r="BF560" s="232">
        <f>IF(N560="snížená",J560,0)</f>
        <v>0</v>
      </c>
      <c r="BG560" s="232">
        <f>IF(N560="zákl. přenesená",J560,0)</f>
        <v>0</v>
      </c>
      <c r="BH560" s="232">
        <f>IF(N560="sníž. přenesená",J560,0)</f>
        <v>0</v>
      </c>
      <c r="BI560" s="232">
        <f>IF(N560="nulová",J560,0)</f>
        <v>0</v>
      </c>
      <c r="BJ560" s="17" t="s">
        <v>8</v>
      </c>
      <c r="BK560" s="232">
        <f>ROUND(I560*H560,0)</f>
        <v>0</v>
      </c>
      <c r="BL560" s="17" t="s">
        <v>308</v>
      </c>
      <c r="BM560" s="231" t="s">
        <v>868</v>
      </c>
    </row>
    <row r="561" spans="1:51" s="13" customFormat="1" ht="12">
      <c r="A561" s="13"/>
      <c r="B561" s="238"/>
      <c r="C561" s="239"/>
      <c r="D561" s="240" t="s">
        <v>187</v>
      </c>
      <c r="E561" s="241" t="s">
        <v>1</v>
      </c>
      <c r="F561" s="242" t="s">
        <v>869</v>
      </c>
      <c r="G561" s="239"/>
      <c r="H561" s="243">
        <v>794.394</v>
      </c>
      <c r="I561" s="244"/>
      <c r="J561" s="239"/>
      <c r="K561" s="239"/>
      <c r="L561" s="245"/>
      <c r="M561" s="246"/>
      <c r="N561" s="247"/>
      <c r="O561" s="247"/>
      <c r="P561" s="247"/>
      <c r="Q561" s="247"/>
      <c r="R561" s="247"/>
      <c r="S561" s="247"/>
      <c r="T561" s="248"/>
      <c r="U561" s="13"/>
      <c r="V561" s="13"/>
      <c r="W561" s="13"/>
      <c r="X561" s="13"/>
      <c r="Y561" s="13"/>
      <c r="Z561" s="13"/>
      <c r="AA561" s="13"/>
      <c r="AB561" s="13"/>
      <c r="AC561" s="13"/>
      <c r="AD561" s="13"/>
      <c r="AE561" s="13"/>
      <c r="AT561" s="249" t="s">
        <v>187</v>
      </c>
      <c r="AU561" s="249" t="s">
        <v>92</v>
      </c>
      <c r="AV561" s="13" t="s">
        <v>92</v>
      </c>
      <c r="AW561" s="13" t="s">
        <v>36</v>
      </c>
      <c r="AX561" s="13" t="s">
        <v>8</v>
      </c>
      <c r="AY561" s="249" t="s">
        <v>129</v>
      </c>
    </row>
    <row r="562" spans="1:65" s="2" customFormat="1" ht="37.8" customHeight="1">
      <c r="A562" s="38"/>
      <c r="B562" s="39"/>
      <c r="C562" s="219" t="s">
        <v>870</v>
      </c>
      <c r="D562" s="219" t="s">
        <v>132</v>
      </c>
      <c r="E562" s="220" t="s">
        <v>871</v>
      </c>
      <c r="F562" s="221" t="s">
        <v>872</v>
      </c>
      <c r="G562" s="222" t="s">
        <v>185</v>
      </c>
      <c r="H562" s="223">
        <v>282.8</v>
      </c>
      <c r="I562" s="224"/>
      <c r="J562" s="225">
        <f>ROUND(I562*H562,0)</f>
        <v>0</v>
      </c>
      <c r="K562" s="226"/>
      <c r="L562" s="44"/>
      <c r="M562" s="227" t="s">
        <v>1</v>
      </c>
      <c r="N562" s="228" t="s">
        <v>48</v>
      </c>
      <c r="O562" s="91"/>
      <c r="P562" s="229">
        <f>O562*H562</f>
        <v>0</v>
      </c>
      <c r="Q562" s="229">
        <v>0</v>
      </c>
      <c r="R562" s="229">
        <f>Q562*H562</f>
        <v>0</v>
      </c>
      <c r="S562" s="229">
        <v>0</v>
      </c>
      <c r="T562" s="230">
        <f>S562*H562</f>
        <v>0</v>
      </c>
      <c r="U562" s="38"/>
      <c r="V562" s="38"/>
      <c r="W562" s="38"/>
      <c r="X562" s="38"/>
      <c r="Y562" s="38"/>
      <c r="Z562" s="38"/>
      <c r="AA562" s="38"/>
      <c r="AB562" s="38"/>
      <c r="AC562" s="38"/>
      <c r="AD562" s="38"/>
      <c r="AE562" s="38"/>
      <c r="AR562" s="231" t="s">
        <v>308</v>
      </c>
      <c r="AT562" s="231" t="s">
        <v>132</v>
      </c>
      <c r="AU562" s="231" t="s">
        <v>92</v>
      </c>
      <c r="AY562" s="17" t="s">
        <v>129</v>
      </c>
      <c r="BE562" s="232">
        <f>IF(N562="základní",J562,0)</f>
        <v>0</v>
      </c>
      <c r="BF562" s="232">
        <f>IF(N562="snížená",J562,0)</f>
        <v>0</v>
      </c>
      <c r="BG562" s="232">
        <f>IF(N562="zákl. přenesená",J562,0)</f>
        <v>0</v>
      </c>
      <c r="BH562" s="232">
        <f>IF(N562="sníž. přenesená",J562,0)</f>
        <v>0</v>
      </c>
      <c r="BI562" s="232">
        <f>IF(N562="nulová",J562,0)</f>
        <v>0</v>
      </c>
      <c r="BJ562" s="17" t="s">
        <v>8</v>
      </c>
      <c r="BK562" s="232">
        <f>ROUND(I562*H562,0)</f>
        <v>0</v>
      </c>
      <c r="BL562" s="17" t="s">
        <v>308</v>
      </c>
      <c r="BM562" s="231" t="s">
        <v>873</v>
      </c>
    </row>
    <row r="563" spans="1:51" s="13" customFormat="1" ht="12">
      <c r="A563" s="13"/>
      <c r="B563" s="238"/>
      <c r="C563" s="239"/>
      <c r="D563" s="240" t="s">
        <v>187</v>
      </c>
      <c r="E563" s="241" t="s">
        <v>1</v>
      </c>
      <c r="F563" s="242" t="s">
        <v>874</v>
      </c>
      <c r="G563" s="239"/>
      <c r="H563" s="243">
        <v>5.2</v>
      </c>
      <c r="I563" s="244"/>
      <c r="J563" s="239"/>
      <c r="K563" s="239"/>
      <c r="L563" s="245"/>
      <c r="M563" s="246"/>
      <c r="N563" s="247"/>
      <c r="O563" s="247"/>
      <c r="P563" s="247"/>
      <c r="Q563" s="247"/>
      <c r="R563" s="247"/>
      <c r="S563" s="247"/>
      <c r="T563" s="248"/>
      <c r="U563" s="13"/>
      <c r="V563" s="13"/>
      <c r="W563" s="13"/>
      <c r="X563" s="13"/>
      <c r="Y563" s="13"/>
      <c r="Z563" s="13"/>
      <c r="AA563" s="13"/>
      <c r="AB563" s="13"/>
      <c r="AC563" s="13"/>
      <c r="AD563" s="13"/>
      <c r="AE563" s="13"/>
      <c r="AT563" s="249" t="s">
        <v>187</v>
      </c>
      <c r="AU563" s="249" t="s">
        <v>92</v>
      </c>
      <c r="AV563" s="13" t="s">
        <v>92</v>
      </c>
      <c r="AW563" s="13" t="s">
        <v>36</v>
      </c>
      <c r="AX563" s="13" t="s">
        <v>83</v>
      </c>
      <c r="AY563" s="249" t="s">
        <v>129</v>
      </c>
    </row>
    <row r="564" spans="1:51" s="13" customFormat="1" ht="12">
      <c r="A564" s="13"/>
      <c r="B564" s="238"/>
      <c r="C564" s="239"/>
      <c r="D564" s="240" t="s">
        <v>187</v>
      </c>
      <c r="E564" s="241" t="s">
        <v>1</v>
      </c>
      <c r="F564" s="242" t="s">
        <v>875</v>
      </c>
      <c r="G564" s="239"/>
      <c r="H564" s="243">
        <v>261.9</v>
      </c>
      <c r="I564" s="244"/>
      <c r="J564" s="239"/>
      <c r="K564" s="239"/>
      <c r="L564" s="245"/>
      <c r="M564" s="246"/>
      <c r="N564" s="247"/>
      <c r="O564" s="247"/>
      <c r="P564" s="247"/>
      <c r="Q564" s="247"/>
      <c r="R564" s="247"/>
      <c r="S564" s="247"/>
      <c r="T564" s="248"/>
      <c r="U564" s="13"/>
      <c r="V564" s="13"/>
      <c r="W564" s="13"/>
      <c r="X564" s="13"/>
      <c r="Y564" s="13"/>
      <c r="Z564" s="13"/>
      <c r="AA564" s="13"/>
      <c r="AB564" s="13"/>
      <c r="AC564" s="13"/>
      <c r="AD564" s="13"/>
      <c r="AE564" s="13"/>
      <c r="AT564" s="249" t="s">
        <v>187</v>
      </c>
      <c r="AU564" s="249" t="s">
        <v>92</v>
      </c>
      <c r="AV564" s="13" t="s">
        <v>92</v>
      </c>
      <c r="AW564" s="13" t="s">
        <v>36</v>
      </c>
      <c r="AX564" s="13" t="s">
        <v>83</v>
      </c>
      <c r="AY564" s="249" t="s">
        <v>129</v>
      </c>
    </row>
    <row r="565" spans="1:51" s="13" customFormat="1" ht="12">
      <c r="A565" s="13"/>
      <c r="B565" s="238"/>
      <c r="C565" s="239"/>
      <c r="D565" s="240" t="s">
        <v>187</v>
      </c>
      <c r="E565" s="241" t="s">
        <v>1</v>
      </c>
      <c r="F565" s="242" t="s">
        <v>876</v>
      </c>
      <c r="G565" s="239"/>
      <c r="H565" s="243">
        <v>15.7</v>
      </c>
      <c r="I565" s="244"/>
      <c r="J565" s="239"/>
      <c r="K565" s="239"/>
      <c r="L565" s="245"/>
      <c r="M565" s="246"/>
      <c r="N565" s="247"/>
      <c r="O565" s="247"/>
      <c r="P565" s="247"/>
      <c r="Q565" s="247"/>
      <c r="R565" s="247"/>
      <c r="S565" s="247"/>
      <c r="T565" s="248"/>
      <c r="U565" s="13"/>
      <c r="V565" s="13"/>
      <c r="W565" s="13"/>
      <c r="X565" s="13"/>
      <c r="Y565" s="13"/>
      <c r="Z565" s="13"/>
      <c r="AA565" s="13"/>
      <c r="AB565" s="13"/>
      <c r="AC565" s="13"/>
      <c r="AD565" s="13"/>
      <c r="AE565" s="13"/>
      <c r="AT565" s="249" t="s">
        <v>187</v>
      </c>
      <c r="AU565" s="249" t="s">
        <v>92</v>
      </c>
      <c r="AV565" s="13" t="s">
        <v>92</v>
      </c>
      <c r="AW565" s="13" t="s">
        <v>36</v>
      </c>
      <c r="AX565" s="13" t="s">
        <v>83</v>
      </c>
      <c r="AY565" s="249" t="s">
        <v>129</v>
      </c>
    </row>
    <row r="566" spans="1:51" s="14" customFormat="1" ht="12">
      <c r="A566" s="14"/>
      <c r="B566" s="250"/>
      <c r="C566" s="251"/>
      <c r="D566" s="240" t="s">
        <v>187</v>
      </c>
      <c r="E566" s="252" t="s">
        <v>1</v>
      </c>
      <c r="F566" s="253" t="s">
        <v>191</v>
      </c>
      <c r="G566" s="251"/>
      <c r="H566" s="254">
        <v>282.79999999999995</v>
      </c>
      <c r="I566" s="255"/>
      <c r="J566" s="251"/>
      <c r="K566" s="251"/>
      <c r="L566" s="256"/>
      <c r="M566" s="257"/>
      <c r="N566" s="258"/>
      <c r="O566" s="258"/>
      <c r="P566" s="258"/>
      <c r="Q566" s="258"/>
      <c r="R566" s="258"/>
      <c r="S566" s="258"/>
      <c r="T566" s="259"/>
      <c r="U566" s="14"/>
      <c r="V566" s="14"/>
      <c r="W566" s="14"/>
      <c r="X566" s="14"/>
      <c r="Y566" s="14"/>
      <c r="Z566" s="14"/>
      <c r="AA566" s="14"/>
      <c r="AB566" s="14"/>
      <c r="AC566" s="14"/>
      <c r="AD566" s="14"/>
      <c r="AE566" s="14"/>
      <c r="AT566" s="260" t="s">
        <v>187</v>
      </c>
      <c r="AU566" s="260" t="s">
        <v>92</v>
      </c>
      <c r="AV566" s="14" t="s">
        <v>151</v>
      </c>
      <c r="AW566" s="14" t="s">
        <v>36</v>
      </c>
      <c r="AX566" s="14" t="s">
        <v>8</v>
      </c>
      <c r="AY566" s="260" t="s">
        <v>129</v>
      </c>
    </row>
    <row r="567" spans="1:65" s="2" customFormat="1" ht="24.15" customHeight="1">
      <c r="A567" s="38"/>
      <c r="B567" s="39"/>
      <c r="C567" s="272" t="s">
        <v>877</v>
      </c>
      <c r="D567" s="272" t="s">
        <v>342</v>
      </c>
      <c r="E567" s="273" t="s">
        <v>878</v>
      </c>
      <c r="F567" s="274" t="s">
        <v>879</v>
      </c>
      <c r="G567" s="275" t="s">
        <v>185</v>
      </c>
      <c r="H567" s="276">
        <v>151.378</v>
      </c>
      <c r="I567" s="277"/>
      <c r="J567" s="278">
        <f>ROUND(I567*H567,0)</f>
        <v>0</v>
      </c>
      <c r="K567" s="279"/>
      <c r="L567" s="280"/>
      <c r="M567" s="281" t="s">
        <v>1</v>
      </c>
      <c r="N567" s="282" t="s">
        <v>48</v>
      </c>
      <c r="O567" s="91"/>
      <c r="P567" s="229">
        <f>O567*H567</f>
        <v>0</v>
      </c>
      <c r="Q567" s="229">
        <v>0.00304</v>
      </c>
      <c r="R567" s="229">
        <f>Q567*H567</f>
        <v>0.46018912</v>
      </c>
      <c r="S567" s="229">
        <v>0</v>
      </c>
      <c r="T567" s="230">
        <f>S567*H567</f>
        <v>0</v>
      </c>
      <c r="U567" s="38"/>
      <c r="V567" s="38"/>
      <c r="W567" s="38"/>
      <c r="X567" s="38"/>
      <c r="Y567" s="38"/>
      <c r="Z567" s="38"/>
      <c r="AA567" s="38"/>
      <c r="AB567" s="38"/>
      <c r="AC567" s="38"/>
      <c r="AD567" s="38"/>
      <c r="AE567" s="38"/>
      <c r="AR567" s="231" t="s">
        <v>390</v>
      </c>
      <c r="AT567" s="231" t="s">
        <v>342</v>
      </c>
      <c r="AU567" s="231" t="s">
        <v>92</v>
      </c>
      <c r="AY567" s="17" t="s">
        <v>129</v>
      </c>
      <c r="BE567" s="232">
        <f>IF(N567="základní",J567,0)</f>
        <v>0</v>
      </c>
      <c r="BF567" s="232">
        <f>IF(N567="snížená",J567,0)</f>
        <v>0</v>
      </c>
      <c r="BG567" s="232">
        <f>IF(N567="zákl. přenesená",J567,0)</f>
        <v>0</v>
      </c>
      <c r="BH567" s="232">
        <f>IF(N567="sníž. přenesená",J567,0)</f>
        <v>0</v>
      </c>
      <c r="BI567" s="232">
        <f>IF(N567="nulová",J567,0)</f>
        <v>0</v>
      </c>
      <c r="BJ567" s="17" t="s">
        <v>8</v>
      </c>
      <c r="BK567" s="232">
        <f>ROUND(I567*H567,0)</f>
        <v>0</v>
      </c>
      <c r="BL567" s="17" t="s">
        <v>308</v>
      </c>
      <c r="BM567" s="231" t="s">
        <v>880</v>
      </c>
    </row>
    <row r="568" spans="1:51" s="13" customFormat="1" ht="12">
      <c r="A568" s="13"/>
      <c r="B568" s="238"/>
      <c r="C568" s="239"/>
      <c r="D568" s="240" t="s">
        <v>187</v>
      </c>
      <c r="E568" s="241" t="s">
        <v>1</v>
      </c>
      <c r="F568" s="242" t="s">
        <v>881</v>
      </c>
      <c r="G568" s="239"/>
      <c r="H568" s="243">
        <v>148.41</v>
      </c>
      <c r="I568" s="244"/>
      <c r="J568" s="239"/>
      <c r="K568" s="239"/>
      <c r="L568" s="245"/>
      <c r="M568" s="246"/>
      <c r="N568" s="247"/>
      <c r="O568" s="247"/>
      <c r="P568" s="247"/>
      <c r="Q568" s="247"/>
      <c r="R568" s="247"/>
      <c r="S568" s="247"/>
      <c r="T568" s="248"/>
      <c r="U568" s="13"/>
      <c r="V568" s="13"/>
      <c r="W568" s="13"/>
      <c r="X568" s="13"/>
      <c r="Y568" s="13"/>
      <c r="Z568" s="13"/>
      <c r="AA568" s="13"/>
      <c r="AB568" s="13"/>
      <c r="AC568" s="13"/>
      <c r="AD568" s="13"/>
      <c r="AE568" s="13"/>
      <c r="AT568" s="249" t="s">
        <v>187</v>
      </c>
      <c r="AU568" s="249" t="s">
        <v>92</v>
      </c>
      <c r="AV568" s="13" t="s">
        <v>92</v>
      </c>
      <c r="AW568" s="13" t="s">
        <v>36</v>
      </c>
      <c r="AX568" s="13" t="s">
        <v>8</v>
      </c>
      <c r="AY568" s="249" t="s">
        <v>129</v>
      </c>
    </row>
    <row r="569" spans="1:51" s="13" customFormat="1" ht="12">
      <c r="A569" s="13"/>
      <c r="B569" s="238"/>
      <c r="C569" s="239"/>
      <c r="D569" s="240" t="s">
        <v>187</v>
      </c>
      <c r="E569" s="239"/>
      <c r="F569" s="242" t="s">
        <v>882</v>
      </c>
      <c r="G569" s="239"/>
      <c r="H569" s="243">
        <v>151.378</v>
      </c>
      <c r="I569" s="244"/>
      <c r="J569" s="239"/>
      <c r="K569" s="239"/>
      <c r="L569" s="245"/>
      <c r="M569" s="246"/>
      <c r="N569" s="247"/>
      <c r="O569" s="247"/>
      <c r="P569" s="247"/>
      <c r="Q569" s="247"/>
      <c r="R569" s="247"/>
      <c r="S569" s="247"/>
      <c r="T569" s="248"/>
      <c r="U569" s="13"/>
      <c r="V569" s="13"/>
      <c r="W569" s="13"/>
      <c r="X569" s="13"/>
      <c r="Y569" s="13"/>
      <c r="Z569" s="13"/>
      <c r="AA569" s="13"/>
      <c r="AB569" s="13"/>
      <c r="AC569" s="13"/>
      <c r="AD569" s="13"/>
      <c r="AE569" s="13"/>
      <c r="AT569" s="249" t="s">
        <v>187</v>
      </c>
      <c r="AU569" s="249" t="s">
        <v>92</v>
      </c>
      <c r="AV569" s="13" t="s">
        <v>92</v>
      </c>
      <c r="AW569" s="13" t="s">
        <v>4</v>
      </c>
      <c r="AX569" s="13" t="s">
        <v>8</v>
      </c>
      <c r="AY569" s="249" t="s">
        <v>129</v>
      </c>
    </row>
    <row r="570" spans="1:65" s="2" customFormat="1" ht="24.15" customHeight="1">
      <c r="A570" s="38"/>
      <c r="B570" s="39"/>
      <c r="C570" s="272" t="s">
        <v>883</v>
      </c>
      <c r="D570" s="272" t="s">
        <v>342</v>
      </c>
      <c r="E570" s="273" t="s">
        <v>884</v>
      </c>
      <c r="F570" s="274" t="s">
        <v>885</v>
      </c>
      <c r="G570" s="275" t="s">
        <v>185</v>
      </c>
      <c r="H570" s="276">
        <v>10.82</v>
      </c>
      <c r="I570" s="277"/>
      <c r="J570" s="278">
        <f>ROUND(I570*H570,0)</f>
        <v>0</v>
      </c>
      <c r="K570" s="279"/>
      <c r="L570" s="280"/>
      <c r="M570" s="281" t="s">
        <v>1</v>
      </c>
      <c r="N570" s="282" t="s">
        <v>48</v>
      </c>
      <c r="O570" s="91"/>
      <c r="P570" s="229">
        <f>O570*H570</f>
        <v>0</v>
      </c>
      <c r="Q570" s="229">
        <v>0.00608</v>
      </c>
      <c r="R570" s="229">
        <f>Q570*H570</f>
        <v>0.0657856</v>
      </c>
      <c r="S570" s="229">
        <v>0</v>
      </c>
      <c r="T570" s="230">
        <f>S570*H570</f>
        <v>0</v>
      </c>
      <c r="U570" s="38"/>
      <c r="V570" s="38"/>
      <c r="W570" s="38"/>
      <c r="X570" s="38"/>
      <c r="Y570" s="38"/>
      <c r="Z570" s="38"/>
      <c r="AA570" s="38"/>
      <c r="AB570" s="38"/>
      <c r="AC570" s="38"/>
      <c r="AD570" s="38"/>
      <c r="AE570" s="38"/>
      <c r="AR570" s="231" t="s">
        <v>390</v>
      </c>
      <c r="AT570" s="231" t="s">
        <v>342</v>
      </c>
      <c r="AU570" s="231" t="s">
        <v>92</v>
      </c>
      <c r="AY570" s="17" t="s">
        <v>129</v>
      </c>
      <c r="BE570" s="232">
        <f>IF(N570="základní",J570,0)</f>
        <v>0</v>
      </c>
      <c r="BF570" s="232">
        <f>IF(N570="snížená",J570,0)</f>
        <v>0</v>
      </c>
      <c r="BG570" s="232">
        <f>IF(N570="zákl. přenesená",J570,0)</f>
        <v>0</v>
      </c>
      <c r="BH570" s="232">
        <f>IF(N570="sníž. přenesená",J570,0)</f>
        <v>0</v>
      </c>
      <c r="BI570" s="232">
        <f>IF(N570="nulová",J570,0)</f>
        <v>0</v>
      </c>
      <c r="BJ570" s="17" t="s">
        <v>8</v>
      </c>
      <c r="BK570" s="232">
        <f>ROUND(I570*H570,0)</f>
        <v>0</v>
      </c>
      <c r="BL570" s="17" t="s">
        <v>308</v>
      </c>
      <c r="BM570" s="231" t="s">
        <v>886</v>
      </c>
    </row>
    <row r="571" spans="1:51" s="13" customFormat="1" ht="12">
      <c r="A571" s="13"/>
      <c r="B571" s="238"/>
      <c r="C571" s="239"/>
      <c r="D571" s="240" t="s">
        <v>187</v>
      </c>
      <c r="E571" s="241" t="s">
        <v>1</v>
      </c>
      <c r="F571" s="242" t="s">
        <v>887</v>
      </c>
      <c r="G571" s="239"/>
      <c r="H571" s="243">
        <v>10.608</v>
      </c>
      <c r="I571" s="244"/>
      <c r="J571" s="239"/>
      <c r="K571" s="239"/>
      <c r="L571" s="245"/>
      <c r="M571" s="246"/>
      <c r="N571" s="247"/>
      <c r="O571" s="247"/>
      <c r="P571" s="247"/>
      <c r="Q571" s="247"/>
      <c r="R571" s="247"/>
      <c r="S571" s="247"/>
      <c r="T571" s="248"/>
      <c r="U571" s="13"/>
      <c r="V571" s="13"/>
      <c r="W571" s="13"/>
      <c r="X571" s="13"/>
      <c r="Y571" s="13"/>
      <c r="Z571" s="13"/>
      <c r="AA571" s="13"/>
      <c r="AB571" s="13"/>
      <c r="AC571" s="13"/>
      <c r="AD571" s="13"/>
      <c r="AE571" s="13"/>
      <c r="AT571" s="249" t="s">
        <v>187</v>
      </c>
      <c r="AU571" s="249" t="s">
        <v>92</v>
      </c>
      <c r="AV571" s="13" t="s">
        <v>92</v>
      </c>
      <c r="AW571" s="13" t="s">
        <v>36</v>
      </c>
      <c r="AX571" s="13" t="s">
        <v>8</v>
      </c>
      <c r="AY571" s="249" t="s">
        <v>129</v>
      </c>
    </row>
    <row r="572" spans="1:51" s="13" customFormat="1" ht="12">
      <c r="A572" s="13"/>
      <c r="B572" s="238"/>
      <c r="C572" s="239"/>
      <c r="D572" s="240" t="s">
        <v>187</v>
      </c>
      <c r="E572" s="239"/>
      <c r="F572" s="242" t="s">
        <v>888</v>
      </c>
      <c r="G572" s="239"/>
      <c r="H572" s="243">
        <v>10.82</v>
      </c>
      <c r="I572" s="244"/>
      <c r="J572" s="239"/>
      <c r="K572" s="239"/>
      <c r="L572" s="245"/>
      <c r="M572" s="246"/>
      <c r="N572" s="247"/>
      <c r="O572" s="247"/>
      <c r="P572" s="247"/>
      <c r="Q572" s="247"/>
      <c r="R572" s="247"/>
      <c r="S572" s="247"/>
      <c r="T572" s="248"/>
      <c r="U572" s="13"/>
      <c r="V572" s="13"/>
      <c r="W572" s="13"/>
      <c r="X572" s="13"/>
      <c r="Y572" s="13"/>
      <c r="Z572" s="13"/>
      <c r="AA572" s="13"/>
      <c r="AB572" s="13"/>
      <c r="AC572" s="13"/>
      <c r="AD572" s="13"/>
      <c r="AE572" s="13"/>
      <c r="AT572" s="249" t="s">
        <v>187</v>
      </c>
      <c r="AU572" s="249" t="s">
        <v>92</v>
      </c>
      <c r="AV572" s="13" t="s">
        <v>92</v>
      </c>
      <c r="AW572" s="13" t="s">
        <v>4</v>
      </c>
      <c r="AX572" s="13" t="s">
        <v>8</v>
      </c>
      <c r="AY572" s="249" t="s">
        <v>129</v>
      </c>
    </row>
    <row r="573" spans="1:65" s="2" customFormat="1" ht="24.15" customHeight="1">
      <c r="A573" s="38"/>
      <c r="B573" s="39"/>
      <c r="C573" s="272" t="s">
        <v>889</v>
      </c>
      <c r="D573" s="272" t="s">
        <v>342</v>
      </c>
      <c r="E573" s="273" t="s">
        <v>890</v>
      </c>
      <c r="F573" s="274" t="s">
        <v>891</v>
      </c>
      <c r="G573" s="275" t="s">
        <v>185</v>
      </c>
      <c r="H573" s="276">
        <v>16.014</v>
      </c>
      <c r="I573" s="277"/>
      <c r="J573" s="278">
        <f>ROUND(I573*H573,0)</f>
        <v>0</v>
      </c>
      <c r="K573" s="279"/>
      <c r="L573" s="280"/>
      <c r="M573" s="281" t="s">
        <v>1</v>
      </c>
      <c r="N573" s="282" t="s">
        <v>48</v>
      </c>
      <c r="O573" s="91"/>
      <c r="P573" s="229">
        <f>O573*H573</f>
        <v>0</v>
      </c>
      <c r="Q573" s="229">
        <v>0.0035</v>
      </c>
      <c r="R573" s="229">
        <f>Q573*H573</f>
        <v>0.056049</v>
      </c>
      <c r="S573" s="229">
        <v>0</v>
      </c>
      <c r="T573" s="230">
        <f>S573*H573</f>
        <v>0</v>
      </c>
      <c r="U573" s="38"/>
      <c r="V573" s="38"/>
      <c r="W573" s="38"/>
      <c r="X573" s="38"/>
      <c r="Y573" s="38"/>
      <c r="Z573" s="38"/>
      <c r="AA573" s="38"/>
      <c r="AB573" s="38"/>
      <c r="AC573" s="38"/>
      <c r="AD573" s="38"/>
      <c r="AE573" s="38"/>
      <c r="AR573" s="231" t="s">
        <v>390</v>
      </c>
      <c r="AT573" s="231" t="s">
        <v>342</v>
      </c>
      <c r="AU573" s="231" t="s">
        <v>92</v>
      </c>
      <c r="AY573" s="17" t="s">
        <v>129</v>
      </c>
      <c r="BE573" s="232">
        <f>IF(N573="základní",J573,0)</f>
        <v>0</v>
      </c>
      <c r="BF573" s="232">
        <f>IF(N573="snížená",J573,0)</f>
        <v>0</v>
      </c>
      <c r="BG573" s="232">
        <f>IF(N573="zákl. přenesená",J573,0)</f>
        <v>0</v>
      </c>
      <c r="BH573" s="232">
        <f>IF(N573="sníž. přenesená",J573,0)</f>
        <v>0</v>
      </c>
      <c r="BI573" s="232">
        <f>IF(N573="nulová",J573,0)</f>
        <v>0</v>
      </c>
      <c r="BJ573" s="17" t="s">
        <v>8</v>
      </c>
      <c r="BK573" s="232">
        <f>ROUND(I573*H573,0)</f>
        <v>0</v>
      </c>
      <c r="BL573" s="17" t="s">
        <v>308</v>
      </c>
      <c r="BM573" s="231" t="s">
        <v>892</v>
      </c>
    </row>
    <row r="574" spans="1:51" s="13" customFormat="1" ht="12">
      <c r="A574" s="13"/>
      <c r="B574" s="238"/>
      <c r="C574" s="239"/>
      <c r="D574" s="240" t="s">
        <v>187</v>
      </c>
      <c r="E574" s="241" t="s">
        <v>1</v>
      </c>
      <c r="F574" s="242" t="s">
        <v>876</v>
      </c>
      <c r="G574" s="239"/>
      <c r="H574" s="243">
        <v>15.7</v>
      </c>
      <c r="I574" s="244"/>
      <c r="J574" s="239"/>
      <c r="K574" s="239"/>
      <c r="L574" s="245"/>
      <c r="M574" s="246"/>
      <c r="N574" s="247"/>
      <c r="O574" s="247"/>
      <c r="P574" s="247"/>
      <c r="Q574" s="247"/>
      <c r="R574" s="247"/>
      <c r="S574" s="247"/>
      <c r="T574" s="248"/>
      <c r="U574" s="13"/>
      <c r="V574" s="13"/>
      <c r="W574" s="13"/>
      <c r="X574" s="13"/>
      <c r="Y574" s="13"/>
      <c r="Z574" s="13"/>
      <c r="AA574" s="13"/>
      <c r="AB574" s="13"/>
      <c r="AC574" s="13"/>
      <c r="AD574" s="13"/>
      <c r="AE574" s="13"/>
      <c r="AT574" s="249" t="s">
        <v>187</v>
      </c>
      <c r="AU574" s="249" t="s">
        <v>92</v>
      </c>
      <c r="AV574" s="13" t="s">
        <v>92</v>
      </c>
      <c r="AW574" s="13" t="s">
        <v>36</v>
      </c>
      <c r="AX574" s="13" t="s">
        <v>8</v>
      </c>
      <c r="AY574" s="249" t="s">
        <v>129</v>
      </c>
    </row>
    <row r="575" spans="1:51" s="13" customFormat="1" ht="12">
      <c r="A575" s="13"/>
      <c r="B575" s="238"/>
      <c r="C575" s="239"/>
      <c r="D575" s="240" t="s">
        <v>187</v>
      </c>
      <c r="E575" s="239"/>
      <c r="F575" s="242" t="s">
        <v>893</v>
      </c>
      <c r="G575" s="239"/>
      <c r="H575" s="243">
        <v>16.014</v>
      </c>
      <c r="I575" s="244"/>
      <c r="J575" s="239"/>
      <c r="K575" s="239"/>
      <c r="L575" s="245"/>
      <c r="M575" s="246"/>
      <c r="N575" s="247"/>
      <c r="O575" s="247"/>
      <c r="P575" s="247"/>
      <c r="Q575" s="247"/>
      <c r="R575" s="247"/>
      <c r="S575" s="247"/>
      <c r="T575" s="248"/>
      <c r="U575" s="13"/>
      <c r="V575" s="13"/>
      <c r="W575" s="13"/>
      <c r="X575" s="13"/>
      <c r="Y575" s="13"/>
      <c r="Z575" s="13"/>
      <c r="AA575" s="13"/>
      <c r="AB575" s="13"/>
      <c r="AC575" s="13"/>
      <c r="AD575" s="13"/>
      <c r="AE575" s="13"/>
      <c r="AT575" s="249" t="s">
        <v>187</v>
      </c>
      <c r="AU575" s="249" t="s">
        <v>92</v>
      </c>
      <c r="AV575" s="13" t="s">
        <v>92</v>
      </c>
      <c r="AW575" s="13" t="s">
        <v>4</v>
      </c>
      <c r="AX575" s="13" t="s">
        <v>8</v>
      </c>
      <c r="AY575" s="249" t="s">
        <v>129</v>
      </c>
    </row>
    <row r="576" spans="1:65" s="2" customFormat="1" ht="49.05" customHeight="1">
      <c r="A576" s="38"/>
      <c r="B576" s="39"/>
      <c r="C576" s="219" t="s">
        <v>894</v>
      </c>
      <c r="D576" s="219" t="s">
        <v>132</v>
      </c>
      <c r="E576" s="220" t="s">
        <v>895</v>
      </c>
      <c r="F576" s="221" t="s">
        <v>896</v>
      </c>
      <c r="G576" s="222" t="s">
        <v>185</v>
      </c>
      <c r="H576" s="223">
        <v>268.51</v>
      </c>
      <c r="I576" s="224"/>
      <c r="J576" s="225">
        <f>ROUND(I576*H576,0)</f>
        <v>0</v>
      </c>
      <c r="K576" s="226"/>
      <c r="L576" s="44"/>
      <c r="M576" s="227" t="s">
        <v>1</v>
      </c>
      <c r="N576" s="228" t="s">
        <v>48</v>
      </c>
      <c r="O576" s="91"/>
      <c r="P576" s="229">
        <f>O576*H576</f>
        <v>0</v>
      </c>
      <c r="Q576" s="229">
        <v>0.0002</v>
      </c>
      <c r="R576" s="229">
        <f>Q576*H576</f>
        <v>0.053702</v>
      </c>
      <c r="S576" s="229">
        <v>0</v>
      </c>
      <c r="T576" s="230">
        <f>S576*H576</f>
        <v>0</v>
      </c>
      <c r="U576" s="38"/>
      <c r="V576" s="38"/>
      <c r="W576" s="38"/>
      <c r="X576" s="38"/>
      <c r="Y576" s="38"/>
      <c r="Z576" s="38"/>
      <c r="AA576" s="38"/>
      <c r="AB576" s="38"/>
      <c r="AC576" s="38"/>
      <c r="AD576" s="38"/>
      <c r="AE576" s="38"/>
      <c r="AR576" s="231" t="s">
        <v>308</v>
      </c>
      <c r="AT576" s="231" t="s">
        <v>132</v>
      </c>
      <c r="AU576" s="231" t="s">
        <v>92</v>
      </c>
      <c r="AY576" s="17" t="s">
        <v>129</v>
      </c>
      <c r="BE576" s="232">
        <f>IF(N576="základní",J576,0)</f>
        <v>0</v>
      </c>
      <c r="BF576" s="232">
        <f>IF(N576="snížená",J576,0)</f>
        <v>0</v>
      </c>
      <c r="BG576" s="232">
        <f>IF(N576="zákl. přenesená",J576,0)</f>
        <v>0</v>
      </c>
      <c r="BH576" s="232">
        <f>IF(N576="sníž. přenesená",J576,0)</f>
        <v>0</v>
      </c>
      <c r="BI576" s="232">
        <f>IF(N576="nulová",J576,0)</f>
        <v>0</v>
      </c>
      <c r="BJ576" s="17" t="s">
        <v>8</v>
      </c>
      <c r="BK576" s="232">
        <f>ROUND(I576*H576,0)</f>
        <v>0</v>
      </c>
      <c r="BL576" s="17" t="s">
        <v>308</v>
      </c>
      <c r="BM576" s="231" t="s">
        <v>897</v>
      </c>
    </row>
    <row r="577" spans="1:51" s="13" customFormat="1" ht="12">
      <c r="A577" s="13"/>
      <c r="B577" s="238"/>
      <c r="C577" s="239"/>
      <c r="D577" s="240" t="s">
        <v>187</v>
      </c>
      <c r="E577" s="241" t="s">
        <v>1</v>
      </c>
      <c r="F577" s="242" t="s">
        <v>898</v>
      </c>
      <c r="G577" s="239"/>
      <c r="H577" s="243">
        <v>52.387</v>
      </c>
      <c r="I577" s="244"/>
      <c r="J577" s="239"/>
      <c r="K577" s="239"/>
      <c r="L577" s="245"/>
      <c r="M577" s="246"/>
      <c r="N577" s="247"/>
      <c r="O577" s="247"/>
      <c r="P577" s="247"/>
      <c r="Q577" s="247"/>
      <c r="R577" s="247"/>
      <c r="S577" s="247"/>
      <c r="T577" s="248"/>
      <c r="U577" s="13"/>
      <c r="V577" s="13"/>
      <c r="W577" s="13"/>
      <c r="X577" s="13"/>
      <c r="Y577" s="13"/>
      <c r="Z577" s="13"/>
      <c r="AA577" s="13"/>
      <c r="AB577" s="13"/>
      <c r="AC577" s="13"/>
      <c r="AD577" s="13"/>
      <c r="AE577" s="13"/>
      <c r="AT577" s="249" t="s">
        <v>187</v>
      </c>
      <c r="AU577" s="249" t="s">
        <v>92</v>
      </c>
      <c r="AV577" s="13" t="s">
        <v>92</v>
      </c>
      <c r="AW577" s="13" t="s">
        <v>36</v>
      </c>
      <c r="AX577" s="13" t="s">
        <v>83</v>
      </c>
      <c r="AY577" s="249" t="s">
        <v>129</v>
      </c>
    </row>
    <row r="578" spans="1:51" s="13" customFormat="1" ht="12">
      <c r="A578" s="13"/>
      <c r="B578" s="238"/>
      <c r="C578" s="239"/>
      <c r="D578" s="240" t="s">
        <v>187</v>
      </c>
      <c r="E578" s="241" t="s">
        <v>1</v>
      </c>
      <c r="F578" s="242" t="s">
        <v>899</v>
      </c>
      <c r="G578" s="239"/>
      <c r="H578" s="243">
        <v>216.123</v>
      </c>
      <c r="I578" s="244"/>
      <c r="J578" s="239"/>
      <c r="K578" s="239"/>
      <c r="L578" s="245"/>
      <c r="M578" s="246"/>
      <c r="N578" s="247"/>
      <c r="O578" s="247"/>
      <c r="P578" s="247"/>
      <c r="Q578" s="247"/>
      <c r="R578" s="247"/>
      <c r="S578" s="247"/>
      <c r="T578" s="248"/>
      <c r="U578" s="13"/>
      <c r="V578" s="13"/>
      <c r="W578" s="13"/>
      <c r="X578" s="13"/>
      <c r="Y578" s="13"/>
      <c r="Z578" s="13"/>
      <c r="AA578" s="13"/>
      <c r="AB578" s="13"/>
      <c r="AC578" s="13"/>
      <c r="AD578" s="13"/>
      <c r="AE578" s="13"/>
      <c r="AT578" s="249" t="s">
        <v>187</v>
      </c>
      <c r="AU578" s="249" t="s">
        <v>92</v>
      </c>
      <c r="AV578" s="13" t="s">
        <v>92</v>
      </c>
      <c r="AW578" s="13" t="s">
        <v>36</v>
      </c>
      <c r="AX578" s="13" t="s">
        <v>83</v>
      </c>
      <c r="AY578" s="249" t="s">
        <v>129</v>
      </c>
    </row>
    <row r="579" spans="1:51" s="14" customFormat="1" ht="12">
      <c r="A579" s="14"/>
      <c r="B579" s="250"/>
      <c r="C579" s="251"/>
      <c r="D579" s="240" t="s">
        <v>187</v>
      </c>
      <c r="E579" s="252" t="s">
        <v>1</v>
      </c>
      <c r="F579" s="253" t="s">
        <v>191</v>
      </c>
      <c r="G579" s="251"/>
      <c r="H579" s="254">
        <v>268.51</v>
      </c>
      <c r="I579" s="255"/>
      <c r="J579" s="251"/>
      <c r="K579" s="251"/>
      <c r="L579" s="256"/>
      <c r="M579" s="257"/>
      <c r="N579" s="258"/>
      <c r="O579" s="258"/>
      <c r="P579" s="258"/>
      <c r="Q579" s="258"/>
      <c r="R579" s="258"/>
      <c r="S579" s="258"/>
      <c r="T579" s="259"/>
      <c r="U579" s="14"/>
      <c r="V579" s="14"/>
      <c r="W579" s="14"/>
      <c r="X579" s="14"/>
      <c r="Y579" s="14"/>
      <c r="Z579" s="14"/>
      <c r="AA579" s="14"/>
      <c r="AB579" s="14"/>
      <c r="AC579" s="14"/>
      <c r="AD579" s="14"/>
      <c r="AE579" s="14"/>
      <c r="AT579" s="260" t="s">
        <v>187</v>
      </c>
      <c r="AU579" s="260" t="s">
        <v>92</v>
      </c>
      <c r="AV579" s="14" t="s">
        <v>151</v>
      </c>
      <c r="AW579" s="14" t="s">
        <v>36</v>
      </c>
      <c r="AX579" s="14" t="s">
        <v>8</v>
      </c>
      <c r="AY579" s="260" t="s">
        <v>129</v>
      </c>
    </row>
    <row r="580" spans="1:65" s="2" customFormat="1" ht="24.15" customHeight="1">
      <c r="A580" s="38"/>
      <c r="B580" s="39"/>
      <c r="C580" s="272" t="s">
        <v>900</v>
      </c>
      <c r="D580" s="272" t="s">
        <v>342</v>
      </c>
      <c r="E580" s="273" t="s">
        <v>901</v>
      </c>
      <c r="F580" s="274" t="s">
        <v>902</v>
      </c>
      <c r="G580" s="275" t="s">
        <v>185</v>
      </c>
      <c r="H580" s="276">
        <v>273.88</v>
      </c>
      <c r="I580" s="277"/>
      <c r="J580" s="278">
        <f>ROUND(I580*H580,0)</f>
        <v>0</v>
      </c>
      <c r="K580" s="279"/>
      <c r="L580" s="280"/>
      <c r="M580" s="281" t="s">
        <v>1</v>
      </c>
      <c r="N580" s="282" t="s">
        <v>48</v>
      </c>
      <c r="O580" s="91"/>
      <c r="P580" s="229">
        <f>O580*H580</f>
        <v>0</v>
      </c>
      <c r="Q580" s="229">
        <v>0.0082</v>
      </c>
      <c r="R580" s="229">
        <f>Q580*H580</f>
        <v>2.245816</v>
      </c>
      <c r="S580" s="229">
        <v>0</v>
      </c>
      <c r="T580" s="230">
        <f>S580*H580</f>
        <v>0</v>
      </c>
      <c r="U580" s="38"/>
      <c r="V580" s="38"/>
      <c r="W580" s="38"/>
      <c r="X580" s="38"/>
      <c r="Y580" s="38"/>
      <c r="Z580" s="38"/>
      <c r="AA580" s="38"/>
      <c r="AB580" s="38"/>
      <c r="AC580" s="38"/>
      <c r="AD580" s="38"/>
      <c r="AE580" s="38"/>
      <c r="AR580" s="231" t="s">
        <v>390</v>
      </c>
      <c r="AT580" s="231" t="s">
        <v>342</v>
      </c>
      <c r="AU580" s="231" t="s">
        <v>92</v>
      </c>
      <c r="AY580" s="17" t="s">
        <v>129</v>
      </c>
      <c r="BE580" s="232">
        <f>IF(N580="základní",J580,0)</f>
        <v>0</v>
      </c>
      <c r="BF580" s="232">
        <f>IF(N580="snížená",J580,0)</f>
        <v>0</v>
      </c>
      <c r="BG580" s="232">
        <f>IF(N580="zákl. přenesená",J580,0)</f>
        <v>0</v>
      </c>
      <c r="BH580" s="232">
        <f>IF(N580="sníž. přenesená",J580,0)</f>
        <v>0</v>
      </c>
      <c r="BI580" s="232">
        <f>IF(N580="nulová",J580,0)</f>
        <v>0</v>
      </c>
      <c r="BJ580" s="17" t="s">
        <v>8</v>
      </c>
      <c r="BK580" s="232">
        <f>ROUND(I580*H580,0)</f>
        <v>0</v>
      </c>
      <c r="BL580" s="17" t="s">
        <v>308</v>
      </c>
      <c r="BM580" s="231" t="s">
        <v>903</v>
      </c>
    </row>
    <row r="581" spans="1:51" s="13" customFormat="1" ht="12">
      <c r="A581" s="13"/>
      <c r="B581" s="238"/>
      <c r="C581" s="239"/>
      <c r="D581" s="240" t="s">
        <v>187</v>
      </c>
      <c r="E581" s="239"/>
      <c r="F581" s="242" t="s">
        <v>904</v>
      </c>
      <c r="G581" s="239"/>
      <c r="H581" s="243">
        <v>273.88</v>
      </c>
      <c r="I581" s="244"/>
      <c r="J581" s="239"/>
      <c r="K581" s="239"/>
      <c r="L581" s="245"/>
      <c r="M581" s="246"/>
      <c r="N581" s="247"/>
      <c r="O581" s="247"/>
      <c r="P581" s="247"/>
      <c r="Q581" s="247"/>
      <c r="R581" s="247"/>
      <c r="S581" s="247"/>
      <c r="T581" s="248"/>
      <c r="U581" s="13"/>
      <c r="V581" s="13"/>
      <c r="W581" s="13"/>
      <c r="X581" s="13"/>
      <c r="Y581" s="13"/>
      <c r="Z581" s="13"/>
      <c r="AA581" s="13"/>
      <c r="AB581" s="13"/>
      <c r="AC581" s="13"/>
      <c r="AD581" s="13"/>
      <c r="AE581" s="13"/>
      <c r="AT581" s="249" t="s">
        <v>187</v>
      </c>
      <c r="AU581" s="249" t="s">
        <v>92</v>
      </c>
      <c r="AV581" s="13" t="s">
        <v>92</v>
      </c>
      <c r="AW581" s="13" t="s">
        <v>4</v>
      </c>
      <c r="AX581" s="13" t="s">
        <v>8</v>
      </c>
      <c r="AY581" s="249" t="s">
        <v>129</v>
      </c>
    </row>
    <row r="582" spans="1:65" s="2" customFormat="1" ht="62.7" customHeight="1">
      <c r="A582" s="38"/>
      <c r="B582" s="39"/>
      <c r="C582" s="219" t="s">
        <v>905</v>
      </c>
      <c r="D582" s="219" t="s">
        <v>132</v>
      </c>
      <c r="E582" s="220" t="s">
        <v>906</v>
      </c>
      <c r="F582" s="221" t="s">
        <v>907</v>
      </c>
      <c r="G582" s="222" t="s">
        <v>185</v>
      </c>
      <c r="H582" s="223">
        <v>47.04</v>
      </c>
      <c r="I582" s="224"/>
      <c r="J582" s="225">
        <f>ROUND(I582*H582,0)</f>
        <v>0</v>
      </c>
      <c r="K582" s="226"/>
      <c r="L582" s="44"/>
      <c r="M582" s="227" t="s">
        <v>1</v>
      </c>
      <c r="N582" s="228" t="s">
        <v>48</v>
      </c>
      <c r="O582" s="91"/>
      <c r="P582" s="229">
        <f>O582*H582</f>
        <v>0</v>
      </c>
      <c r="Q582" s="229">
        <v>0.00017</v>
      </c>
      <c r="R582" s="229">
        <f>Q582*H582</f>
        <v>0.0079968</v>
      </c>
      <c r="S582" s="229">
        <v>0</v>
      </c>
      <c r="T582" s="230">
        <f>S582*H582</f>
        <v>0</v>
      </c>
      <c r="U582" s="38"/>
      <c r="V582" s="38"/>
      <c r="W582" s="38"/>
      <c r="X582" s="38"/>
      <c r="Y582" s="38"/>
      <c r="Z582" s="38"/>
      <c r="AA582" s="38"/>
      <c r="AB582" s="38"/>
      <c r="AC582" s="38"/>
      <c r="AD582" s="38"/>
      <c r="AE582" s="38"/>
      <c r="AR582" s="231" t="s">
        <v>308</v>
      </c>
      <c r="AT582" s="231" t="s">
        <v>132</v>
      </c>
      <c r="AU582" s="231" t="s">
        <v>92</v>
      </c>
      <c r="AY582" s="17" t="s">
        <v>129</v>
      </c>
      <c r="BE582" s="232">
        <f>IF(N582="základní",J582,0)</f>
        <v>0</v>
      </c>
      <c r="BF582" s="232">
        <f>IF(N582="snížená",J582,0)</f>
        <v>0</v>
      </c>
      <c r="BG582" s="232">
        <f>IF(N582="zákl. přenesená",J582,0)</f>
        <v>0</v>
      </c>
      <c r="BH582" s="232">
        <f>IF(N582="sníž. přenesená",J582,0)</f>
        <v>0</v>
      </c>
      <c r="BI582" s="232">
        <f>IF(N582="nulová",J582,0)</f>
        <v>0</v>
      </c>
      <c r="BJ582" s="17" t="s">
        <v>8</v>
      </c>
      <c r="BK582" s="232">
        <f>ROUND(I582*H582,0)</f>
        <v>0</v>
      </c>
      <c r="BL582" s="17" t="s">
        <v>308</v>
      </c>
      <c r="BM582" s="231" t="s">
        <v>908</v>
      </c>
    </row>
    <row r="583" spans="1:51" s="13" customFormat="1" ht="12">
      <c r="A583" s="13"/>
      <c r="B583" s="238"/>
      <c r="C583" s="239"/>
      <c r="D583" s="240" t="s">
        <v>187</v>
      </c>
      <c r="E583" s="241" t="s">
        <v>1</v>
      </c>
      <c r="F583" s="242" t="s">
        <v>909</v>
      </c>
      <c r="G583" s="239"/>
      <c r="H583" s="243">
        <v>47.04</v>
      </c>
      <c r="I583" s="244"/>
      <c r="J583" s="239"/>
      <c r="K583" s="239"/>
      <c r="L583" s="245"/>
      <c r="M583" s="246"/>
      <c r="N583" s="247"/>
      <c r="O583" s="247"/>
      <c r="P583" s="247"/>
      <c r="Q583" s="247"/>
      <c r="R583" s="247"/>
      <c r="S583" s="247"/>
      <c r="T583" s="248"/>
      <c r="U583" s="13"/>
      <c r="V583" s="13"/>
      <c r="W583" s="13"/>
      <c r="X583" s="13"/>
      <c r="Y583" s="13"/>
      <c r="Z583" s="13"/>
      <c r="AA583" s="13"/>
      <c r="AB583" s="13"/>
      <c r="AC583" s="13"/>
      <c r="AD583" s="13"/>
      <c r="AE583" s="13"/>
      <c r="AT583" s="249" t="s">
        <v>187</v>
      </c>
      <c r="AU583" s="249" t="s">
        <v>92</v>
      </c>
      <c r="AV583" s="13" t="s">
        <v>92</v>
      </c>
      <c r="AW583" s="13" t="s">
        <v>36</v>
      </c>
      <c r="AX583" s="13" t="s">
        <v>8</v>
      </c>
      <c r="AY583" s="249" t="s">
        <v>129</v>
      </c>
    </row>
    <row r="584" spans="1:65" s="2" customFormat="1" ht="24.15" customHeight="1">
      <c r="A584" s="38"/>
      <c r="B584" s="39"/>
      <c r="C584" s="272" t="s">
        <v>910</v>
      </c>
      <c r="D584" s="272" t="s">
        <v>342</v>
      </c>
      <c r="E584" s="273" t="s">
        <v>911</v>
      </c>
      <c r="F584" s="274" t="s">
        <v>912</v>
      </c>
      <c r="G584" s="275" t="s">
        <v>185</v>
      </c>
      <c r="H584" s="276">
        <v>47.981</v>
      </c>
      <c r="I584" s="277"/>
      <c r="J584" s="278">
        <f>ROUND(I584*H584,0)</f>
        <v>0</v>
      </c>
      <c r="K584" s="279"/>
      <c r="L584" s="280"/>
      <c r="M584" s="281" t="s">
        <v>1</v>
      </c>
      <c r="N584" s="282" t="s">
        <v>48</v>
      </c>
      <c r="O584" s="91"/>
      <c r="P584" s="229">
        <f>O584*H584</f>
        <v>0</v>
      </c>
      <c r="Q584" s="229">
        <v>0.0024</v>
      </c>
      <c r="R584" s="229">
        <f>Q584*H584</f>
        <v>0.11515439999999999</v>
      </c>
      <c r="S584" s="229">
        <v>0</v>
      </c>
      <c r="T584" s="230">
        <f>S584*H584</f>
        <v>0</v>
      </c>
      <c r="U584" s="38"/>
      <c r="V584" s="38"/>
      <c r="W584" s="38"/>
      <c r="X584" s="38"/>
      <c r="Y584" s="38"/>
      <c r="Z584" s="38"/>
      <c r="AA584" s="38"/>
      <c r="AB584" s="38"/>
      <c r="AC584" s="38"/>
      <c r="AD584" s="38"/>
      <c r="AE584" s="38"/>
      <c r="AR584" s="231" t="s">
        <v>390</v>
      </c>
      <c r="AT584" s="231" t="s">
        <v>342</v>
      </c>
      <c r="AU584" s="231" t="s">
        <v>92</v>
      </c>
      <c r="AY584" s="17" t="s">
        <v>129</v>
      </c>
      <c r="BE584" s="232">
        <f>IF(N584="základní",J584,0)</f>
        <v>0</v>
      </c>
      <c r="BF584" s="232">
        <f>IF(N584="snížená",J584,0)</f>
        <v>0</v>
      </c>
      <c r="BG584" s="232">
        <f>IF(N584="zákl. přenesená",J584,0)</f>
        <v>0</v>
      </c>
      <c r="BH584" s="232">
        <f>IF(N584="sníž. přenesená",J584,0)</f>
        <v>0</v>
      </c>
      <c r="BI584" s="232">
        <f>IF(N584="nulová",J584,0)</f>
        <v>0</v>
      </c>
      <c r="BJ584" s="17" t="s">
        <v>8</v>
      </c>
      <c r="BK584" s="232">
        <f>ROUND(I584*H584,0)</f>
        <v>0</v>
      </c>
      <c r="BL584" s="17" t="s">
        <v>308</v>
      </c>
      <c r="BM584" s="231" t="s">
        <v>913</v>
      </c>
    </row>
    <row r="585" spans="1:51" s="13" customFormat="1" ht="12">
      <c r="A585" s="13"/>
      <c r="B585" s="238"/>
      <c r="C585" s="239"/>
      <c r="D585" s="240" t="s">
        <v>187</v>
      </c>
      <c r="E585" s="239"/>
      <c r="F585" s="242" t="s">
        <v>914</v>
      </c>
      <c r="G585" s="239"/>
      <c r="H585" s="243">
        <v>47.981</v>
      </c>
      <c r="I585" s="244"/>
      <c r="J585" s="239"/>
      <c r="K585" s="239"/>
      <c r="L585" s="245"/>
      <c r="M585" s="246"/>
      <c r="N585" s="247"/>
      <c r="O585" s="247"/>
      <c r="P585" s="247"/>
      <c r="Q585" s="247"/>
      <c r="R585" s="247"/>
      <c r="S585" s="247"/>
      <c r="T585" s="248"/>
      <c r="U585" s="13"/>
      <c r="V585" s="13"/>
      <c r="W585" s="13"/>
      <c r="X585" s="13"/>
      <c r="Y585" s="13"/>
      <c r="Z585" s="13"/>
      <c r="AA585" s="13"/>
      <c r="AB585" s="13"/>
      <c r="AC585" s="13"/>
      <c r="AD585" s="13"/>
      <c r="AE585" s="13"/>
      <c r="AT585" s="249" t="s">
        <v>187</v>
      </c>
      <c r="AU585" s="249" t="s">
        <v>92</v>
      </c>
      <c r="AV585" s="13" t="s">
        <v>92</v>
      </c>
      <c r="AW585" s="13" t="s">
        <v>4</v>
      </c>
      <c r="AX585" s="13" t="s">
        <v>8</v>
      </c>
      <c r="AY585" s="249" t="s">
        <v>129</v>
      </c>
    </row>
    <row r="586" spans="1:65" s="2" customFormat="1" ht="55.5" customHeight="1">
      <c r="A586" s="38"/>
      <c r="B586" s="39"/>
      <c r="C586" s="219" t="s">
        <v>915</v>
      </c>
      <c r="D586" s="219" t="s">
        <v>132</v>
      </c>
      <c r="E586" s="220" t="s">
        <v>916</v>
      </c>
      <c r="F586" s="221" t="s">
        <v>917</v>
      </c>
      <c r="G586" s="222" t="s">
        <v>185</v>
      </c>
      <c r="H586" s="223">
        <v>429.644</v>
      </c>
      <c r="I586" s="224"/>
      <c r="J586" s="225">
        <f>ROUND(I586*H586,0)</f>
        <v>0</v>
      </c>
      <c r="K586" s="226"/>
      <c r="L586" s="44"/>
      <c r="M586" s="227" t="s">
        <v>1</v>
      </c>
      <c r="N586" s="228" t="s">
        <v>48</v>
      </c>
      <c r="O586" s="91"/>
      <c r="P586" s="229">
        <f>O586*H586</f>
        <v>0</v>
      </c>
      <c r="Q586" s="229">
        <v>0.0002</v>
      </c>
      <c r="R586" s="229">
        <f>Q586*H586</f>
        <v>0.0859288</v>
      </c>
      <c r="S586" s="229">
        <v>0</v>
      </c>
      <c r="T586" s="230">
        <f>S586*H586</f>
        <v>0</v>
      </c>
      <c r="U586" s="38"/>
      <c r="V586" s="38"/>
      <c r="W586" s="38"/>
      <c r="X586" s="38"/>
      <c r="Y586" s="38"/>
      <c r="Z586" s="38"/>
      <c r="AA586" s="38"/>
      <c r="AB586" s="38"/>
      <c r="AC586" s="38"/>
      <c r="AD586" s="38"/>
      <c r="AE586" s="38"/>
      <c r="AR586" s="231" t="s">
        <v>308</v>
      </c>
      <c r="AT586" s="231" t="s">
        <v>132</v>
      </c>
      <c r="AU586" s="231" t="s">
        <v>92</v>
      </c>
      <c r="AY586" s="17" t="s">
        <v>129</v>
      </c>
      <c r="BE586" s="232">
        <f>IF(N586="základní",J586,0)</f>
        <v>0</v>
      </c>
      <c r="BF586" s="232">
        <f>IF(N586="snížená",J586,0)</f>
        <v>0</v>
      </c>
      <c r="BG586" s="232">
        <f>IF(N586="zákl. přenesená",J586,0)</f>
        <v>0</v>
      </c>
      <c r="BH586" s="232">
        <f>IF(N586="sníž. přenesená",J586,0)</f>
        <v>0</v>
      </c>
      <c r="BI586" s="232">
        <f>IF(N586="nulová",J586,0)</f>
        <v>0</v>
      </c>
      <c r="BJ586" s="17" t="s">
        <v>8</v>
      </c>
      <c r="BK586" s="232">
        <f>ROUND(I586*H586,0)</f>
        <v>0</v>
      </c>
      <c r="BL586" s="17" t="s">
        <v>308</v>
      </c>
      <c r="BM586" s="231" t="s">
        <v>918</v>
      </c>
    </row>
    <row r="587" spans="1:51" s="13" customFormat="1" ht="12">
      <c r="A587" s="13"/>
      <c r="B587" s="238"/>
      <c r="C587" s="239"/>
      <c r="D587" s="240" t="s">
        <v>187</v>
      </c>
      <c r="E587" s="241" t="s">
        <v>1</v>
      </c>
      <c r="F587" s="242" t="s">
        <v>919</v>
      </c>
      <c r="G587" s="239"/>
      <c r="H587" s="243">
        <v>429.644</v>
      </c>
      <c r="I587" s="244"/>
      <c r="J587" s="239"/>
      <c r="K587" s="239"/>
      <c r="L587" s="245"/>
      <c r="M587" s="246"/>
      <c r="N587" s="247"/>
      <c r="O587" s="247"/>
      <c r="P587" s="247"/>
      <c r="Q587" s="247"/>
      <c r="R587" s="247"/>
      <c r="S587" s="247"/>
      <c r="T587" s="248"/>
      <c r="U587" s="13"/>
      <c r="V587" s="13"/>
      <c r="W587" s="13"/>
      <c r="X587" s="13"/>
      <c r="Y587" s="13"/>
      <c r="Z587" s="13"/>
      <c r="AA587" s="13"/>
      <c r="AB587" s="13"/>
      <c r="AC587" s="13"/>
      <c r="AD587" s="13"/>
      <c r="AE587" s="13"/>
      <c r="AT587" s="249" t="s">
        <v>187</v>
      </c>
      <c r="AU587" s="249" t="s">
        <v>92</v>
      </c>
      <c r="AV587" s="13" t="s">
        <v>92</v>
      </c>
      <c r="AW587" s="13" t="s">
        <v>36</v>
      </c>
      <c r="AX587" s="13" t="s">
        <v>8</v>
      </c>
      <c r="AY587" s="249" t="s">
        <v>129</v>
      </c>
    </row>
    <row r="588" spans="1:65" s="2" customFormat="1" ht="24.15" customHeight="1">
      <c r="A588" s="38"/>
      <c r="B588" s="39"/>
      <c r="C588" s="272" t="s">
        <v>920</v>
      </c>
      <c r="D588" s="272" t="s">
        <v>342</v>
      </c>
      <c r="E588" s="273" t="s">
        <v>921</v>
      </c>
      <c r="F588" s="274" t="s">
        <v>902</v>
      </c>
      <c r="G588" s="275" t="s">
        <v>185</v>
      </c>
      <c r="H588" s="276">
        <v>438.237</v>
      </c>
      <c r="I588" s="277"/>
      <c r="J588" s="278">
        <f>ROUND(I588*H588,0)</f>
        <v>0</v>
      </c>
      <c r="K588" s="279"/>
      <c r="L588" s="280"/>
      <c r="M588" s="281" t="s">
        <v>1</v>
      </c>
      <c r="N588" s="282" t="s">
        <v>48</v>
      </c>
      <c r="O588" s="91"/>
      <c r="P588" s="229">
        <f>O588*H588</f>
        <v>0</v>
      </c>
      <c r="Q588" s="229">
        <v>0.0082</v>
      </c>
      <c r="R588" s="229">
        <f>Q588*H588</f>
        <v>3.5935434000000006</v>
      </c>
      <c r="S588" s="229">
        <v>0</v>
      </c>
      <c r="T588" s="230">
        <f>S588*H588</f>
        <v>0</v>
      </c>
      <c r="U588" s="38"/>
      <c r="V588" s="38"/>
      <c r="W588" s="38"/>
      <c r="X588" s="38"/>
      <c r="Y588" s="38"/>
      <c r="Z588" s="38"/>
      <c r="AA588" s="38"/>
      <c r="AB588" s="38"/>
      <c r="AC588" s="38"/>
      <c r="AD588" s="38"/>
      <c r="AE588" s="38"/>
      <c r="AR588" s="231" t="s">
        <v>390</v>
      </c>
      <c r="AT588" s="231" t="s">
        <v>342</v>
      </c>
      <c r="AU588" s="231" t="s">
        <v>92</v>
      </c>
      <c r="AY588" s="17" t="s">
        <v>129</v>
      </c>
      <c r="BE588" s="232">
        <f>IF(N588="základní",J588,0)</f>
        <v>0</v>
      </c>
      <c r="BF588" s="232">
        <f>IF(N588="snížená",J588,0)</f>
        <v>0</v>
      </c>
      <c r="BG588" s="232">
        <f>IF(N588="zákl. přenesená",J588,0)</f>
        <v>0</v>
      </c>
      <c r="BH588" s="232">
        <f>IF(N588="sníž. přenesená",J588,0)</f>
        <v>0</v>
      </c>
      <c r="BI588" s="232">
        <f>IF(N588="nulová",J588,0)</f>
        <v>0</v>
      </c>
      <c r="BJ588" s="17" t="s">
        <v>8</v>
      </c>
      <c r="BK588" s="232">
        <f>ROUND(I588*H588,0)</f>
        <v>0</v>
      </c>
      <c r="BL588" s="17" t="s">
        <v>308</v>
      </c>
      <c r="BM588" s="231" t="s">
        <v>922</v>
      </c>
    </row>
    <row r="589" spans="1:51" s="13" customFormat="1" ht="12">
      <c r="A589" s="13"/>
      <c r="B589" s="238"/>
      <c r="C589" s="239"/>
      <c r="D589" s="240" t="s">
        <v>187</v>
      </c>
      <c r="E589" s="239"/>
      <c r="F589" s="242" t="s">
        <v>923</v>
      </c>
      <c r="G589" s="239"/>
      <c r="H589" s="243">
        <v>438.237</v>
      </c>
      <c r="I589" s="244"/>
      <c r="J589" s="239"/>
      <c r="K589" s="239"/>
      <c r="L589" s="245"/>
      <c r="M589" s="246"/>
      <c r="N589" s="247"/>
      <c r="O589" s="247"/>
      <c r="P589" s="247"/>
      <c r="Q589" s="247"/>
      <c r="R589" s="247"/>
      <c r="S589" s="247"/>
      <c r="T589" s="248"/>
      <c r="U589" s="13"/>
      <c r="V589" s="13"/>
      <c r="W589" s="13"/>
      <c r="X589" s="13"/>
      <c r="Y589" s="13"/>
      <c r="Z589" s="13"/>
      <c r="AA589" s="13"/>
      <c r="AB589" s="13"/>
      <c r="AC589" s="13"/>
      <c r="AD589" s="13"/>
      <c r="AE589" s="13"/>
      <c r="AT589" s="249" t="s">
        <v>187</v>
      </c>
      <c r="AU589" s="249" t="s">
        <v>92</v>
      </c>
      <c r="AV589" s="13" t="s">
        <v>92</v>
      </c>
      <c r="AW589" s="13" t="s">
        <v>4</v>
      </c>
      <c r="AX589" s="13" t="s">
        <v>8</v>
      </c>
      <c r="AY589" s="249" t="s">
        <v>129</v>
      </c>
    </row>
    <row r="590" spans="1:65" s="2" customFormat="1" ht="66.75" customHeight="1">
      <c r="A590" s="38"/>
      <c r="B590" s="39"/>
      <c r="C590" s="219" t="s">
        <v>924</v>
      </c>
      <c r="D590" s="219" t="s">
        <v>132</v>
      </c>
      <c r="E590" s="220" t="s">
        <v>925</v>
      </c>
      <c r="F590" s="221" t="s">
        <v>926</v>
      </c>
      <c r="G590" s="222" t="s">
        <v>185</v>
      </c>
      <c r="H590" s="223">
        <v>662.099</v>
      </c>
      <c r="I590" s="224"/>
      <c r="J590" s="225">
        <f>ROUND(I590*H590,0)</f>
        <v>0</v>
      </c>
      <c r="K590" s="226"/>
      <c r="L590" s="44"/>
      <c r="M590" s="227" t="s">
        <v>1</v>
      </c>
      <c r="N590" s="228" t="s">
        <v>48</v>
      </c>
      <c r="O590" s="91"/>
      <c r="P590" s="229">
        <f>O590*H590</f>
        <v>0</v>
      </c>
      <c r="Q590" s="229">
        <v>0</v>
      </c>
      <c r="R590" s="229">
        <f>Q590*H590</f>
        <v>0</v>
      </c>
      <c r="S590" s="229">
        <v>0.008</v>
      </c>
      <c r="T590" s="230">
        <f>S590*H590</f>
        <v>5.296792000000001</v>
      </c>
      <c r="U590" s="38"/>
      <c r="V590" s="38"/>
      <c r="W590" s="38"/>
      <c r="X590" s="38"/>
      <c r="Y590" s="38"/>
      <c r="Z590" s="38"/>
      <c r="AA590" s="38"/>
      <c r="AB590" s="38"/>
      <c r="AC590" s="38"/>
      <c r="AD590" s="38"/>
      <c r="AE590" s="38"/>
      <c r="AR590" s="231" t="s">
        <v>308</v>
      </c>
      <c r="AT590" s="231" t="s">
        <v>132</v>
      </c>
      <c r="AU590" s="231" t="s">
        <v>92</v>
      </c>
      <c r="AY590" s="17" t="s">
        <v>129</v>
      </c>
      <c r="BE590" s="232">
        <f>IF(N590="základní",J590,0)</f>
        <v>0</v>
      </c>
      <c r="BF590" s="232">
        <f>IF(N590="snížená",J590,0)</f>
        <v>0</v>
      </c>
      <c r="BG590" s="232">
        <f>IF(N590="zákl. přenesená",J590,0)</f>
        <v>0</v>
      </c>
      <c r="BH590" s="232">
        <f>IF(N590="sníž. přenesená",J590,0)</f>
        <v>0</v>
      </c>
      <c r="BI590" s="232">
        <f>IF(N590="nulová",J590,0)</f>
        <v>0</v>
      </c>
      <c r="BJ590" s="17" t="s">
        <v>8</v>
      </c>
      <c r="BK590" s="232">
        <f>ROUND(I590*H590,0)</f>
        <v>0</v>
      </c>
      <c r="BL590" s="17" t="s">
        <v>308</v>
      </c>
      <c r="BM590" s="231" t="s">
        <v>927</v>
      </c>
    </row>
    <row r="591" spans="1:51" s="13" customFormat="1" ht="12">
      <c r="A591" s="13"/>
      <c r="B591" s="238"/>
      <c r="C591" s="239"/>
      <c r="D591" s="240" t="s">
        <v>187</v>
      </c>
      <c r="E591" s="241" t="s">
        <v>1</v>
      </c>
      <c r="F591" s="242" t="s">
        <v>928</v>
      </c>
      <c r="G591" s="239"/>
      <c r="H591" s="243">
        <v>662.099</v>
      </c>
      <c r="I591" s="244"/>
      <c r="J591" s="239"/>
      <c r="K591" s="239"/>
      <c r="L591" s="245"/>
      <c r="M591" s="246"/>
      <c r="N591" s="247"/>
      <c r="O591" s="247"/>
      <c r="P591" s="247"/>
      <c r="Q591" s="247"/>
      <c r="R591" s="247"/>
      <c r="S591" s="247"/>
      <c r="T591" s="248"/>
      <c r="U591" s="13"/>
      <c r="V591" s="13"/>
      <c r="W591" s="13"/>
      <c r="X591" s="13"/>
      <c r="Y591" s="13"/>
      <c r="Z591" s="13"/>
      <c r="AA591" s="13"/>
      <c r="AB591" s="13"/>
      <c r="AC591" s="13"/>
      <c r="AD591" s="13"/>
      <c r="AE591" s="13"/>
      <c r="AT591" s="249" t="s">
        <v>187</v>
      </c>
      <c r="AU591" s="249" t="s">
        <v>92</v>
      </c>
      <c r="AV591" s="13" t="s">
        <v>92</v>
      </c>
      <c r="AW591" s="13" t="s">
        <v>36</v>
      </c>
      <c r="AX591" s="13" t="s">
        <v>8</v>
      </c>
      <c r="AY591" s="249" t="s">
        <v>129</v>
      </c>
    </row>
    <row r="592" spans="1:65" s="2" customFormat="1" ht="37.8" customHeight="1">
      <c r="A592" s="38"/>
      <c r="B592" s="39"/>
      <c r="C592" s="219" t="s">
        <v>929</v>
      </c>
      <c r="D592" s="219" t="s">
        <v>132</v>
      </c>
      <c r="E592" s="220" t="s">
        <v>930</v>
      </c>
      <c r="F592" s="221" t="s">
        <v>931</v>
      </c>
      <c r="G592" s="222" t="s">
        <v>185</v>
      </c>
      <c r="H592" s="223">
        <v>157.14</v>
      </c>
      <c r="I592" s="224"/>
      <c r="J592" s="225">
        <f>ROUND(I592*H592,0)</f>
        <v>0</v>
      </c>
      <c r="K592" s="226"/>
      <c r="L592" s="44"/>
      <c r="M592" s="227" t="s">
        <v>1</v>
      </c>
      <c r="N592" s="228" t="s">
        <v>48</v>
      </c>
      <c r="O592" s="91"/>
      <c r="P592" s="229">
        <f>O592*H592</f>
        <v>0</v>
      </c>
      <c r="Q592" s="229">
        <v>4E-05</v>
      </c>
      <c r="R592" s="229">
        <f>Q592*H592</f>
        <v>0.0062856</v>
      </c>
      <c r="S592" s="229">
        <v>0</v>
      </c>
      <c r="T592" s="230">
        <f>S592*H592</f>
        <v>0</v>
      </c>
      <c r="U592" s="38"/>
      <c r="V592" s="38"/>
      <c r="W592" s="38"/>
      <c r="X592" s="38"/>
      <c r="Y592" s="38"/>
      <c r="Z592" s="38"/>
      <c r="AA592" s="38"/>
      <c r="AB592" s="38"/>
      <c r="AC592" s="38"/>
      <c r="AD592" s="38"/>
      <c r="AE592" s="38"/>
      <c r="AR592" s="231" t="s">
        <v>308</v>
      </c>
      <c r="AT592" s="231" t="s">
        <v>132</v>
      </c>
      <c r="AU592" s="231" t="s">
        <v>92</v>
      </c>
      <c r="AY592" s="17" t="s">
        <v>129</v>
      </c>
      <c r="BE592" s="232">
        <f>IF(N592="základní",J592,0)</f>
        <v>0</v>
      </c>
      <c r="BF592" s="232">
        <f>IF(N592="snížená",J592,0)</f>
        <v>0</v>
      </c>
      <c r="BG592" s="232">
        <f>IF(N592="zákl. přenesená",J592,0)</f>
        <v>0</v>
      </c>
      <c r="BH592" s="232">
        <f>IF(N592="sníž. přenesená",J592,0)</f>
        <v>0</v>
      </c>
      <c r="BI592" s="232">
        <f>IF(N592="nulová",J592,0)</f>
        <v>0</v>
      </c>
      <c r="BJ592" s="17" t="s">
        <v>8</v>
      </c>
      <c r="BK592" s="232">
        <f>ROUND(I592*H592,0)</f>
        <v>0</v>
      </c>
      <c r="BL592" s="17" t="s">
        <v>308</v>
      </c>
      <c r="BM592" s="231" t="s">
        <v>932</v>
      </c>
    </row>
    <row r="593" spans="1:51" s="13" customFormat="1" ht="12">
      <c r="A593" s="13"/>
      <c r="B593" s="238"/>
      <c r="C593" s="239"/>
      <c r="D593" s="240" t="s">
        <v>187</v>
      </c>
      <c r="E593" s="241" t="s">
        <v>1</v>
      </c>
      <c r="F593" s="242" t="s">
        <v>933</v>
      </c>
      <c r="G593" s="239"/>
      <c r="H593" s="243">
        <v>157.14</v>
      </c>
      <c r="I593" s="244"/>
      <c r="J593" s="239"/>
      <c r="K593" s="239"/>
      <c r="L593" s="245"/>
      <c r="M593" s="246"/>
      <c r="N593" s="247"/>
      <c r="O593" s="247"/>
      <c r="P593" s="247"/>
      <c r="Q593" s="247"/>
      <c r="R593" s="247"/>
      <c r="S593" s="247"/>
      <c r="T593" s="248"/>
      <c r="U593" s="13"/>
      <c r="V593" s="13"/>
      <c r="W593" s="13"/>
      <c r="X593" s="13"/>
      <c r="Y593" s="13"/>
      <c r="Z593" s="13"/>
      <c r="AA593" s="13"/>
      <c r="AB593" s="13"/>
      <c r="AC593" s="13"/>
      <c r="AD593" s="13"/>
      <c r="AE593" s="13"/>
      <c r="AT593" s="249" t="s">
        <v>187</v>
      </c>
      <c r="AU593" s="249" t="s">
        <v>92</v>
      </c>
      <c r="AV593" s="13" t="s">
        <v>92</v>
      </c>
      <c r="AW593" s="13" t="s">
        <v>36</v>
      </c>
      <c r="AX593" s="13" t="s">
        <v>8</v>
      </c>
      <c r="AY593" s="249" t="s">
        <v>129</v>
      </c>
    </row>
    <row r="594" spans="1:65" s="2" customFormat="1" ht="37.8" customHeight="1">
      <c r="A594" s="38"/>
      <c r="B594" s="39"/>
      <c r="C594" s="272" t="s">
        <v>934</v>
      </c>
      <c r="D594" s="272" t="s">
        <v>342</v>
      </c>
      <c r="E594" s="273" t="s">
        <v>935</v>
      </c>
      <c r="F594" s="274" t="s">
        <v>936</v>
      </c>
      <c r="G594" s="275" t="s">
        <v>185</v>
      </c>
      <c r="H594" s="276">
        <v>90.356</v>
      </c>
      <c r="I594" s="277"/>
      <c r="J594" s="278">
        <f>ROUND(I594*H594,0)</f>
        <v>0</v>
      </c>
      <c r="K594" s="279"/>
      <c r="L594" s="280"/>
      <c r="M594" s="281" t="s">
        <v>1</v>
      </c>
      <c r="N594" s="282" t="s">
        <v>48</v>
      </c>
      <c r="O594" s="91"/>
      <c r="P594" s="229">
        <f>O594*H594</f>
        <v>0</v>
      </c>
      <c r="Q594" s="229">
        <v>0.00016</v>
      </c>
      <c r="R594" s="229">
        <f>Q594*H594</f>
        <v>0.01445696</v>
      </c>
      <c r="S594" s="229">
        <v>0</v>
      </c>
      <c r="T594" s="230">
        <f>S594*H594</f>
        <v>0</v>
      </c>
      <c r="U594" s="38"/>
      <c r="V594" s="38"/>
      <c r="W594" s="38"/>
      <c r="X594" s="38"/>
      <c r="Y594" s="38"/>
      <c r="Z594" s="38"/>
      <c r="AA594" s="38"/>
      <c r="AB594" s="38"/>
      <c r="AC594" s="38"/>
      <c r="AD594" s="38"/>
      <c r="AE594" s="38"/>
      <c r="AR594" s="231" t="s">
        <v>390</v>
      </c>
      <c r="AT594" s="231" t="s">
        <v>342</v>
      </c>
      <c r="AU594" s="231" t="s">
        <v>92</v>
      </c>
      <c r="AY594" s="17" t="s">
        <v>129</v>
      </c>
      <c r="BE594" s="232">
        <f>IF(N594="základní",J594,0)</f>
        <v>0</v>
      </c>
      <c r="BF594" s="232">
        <f>IF(N594="snížená",J594,0)</f>
        <v>0</v>
      </c>
      <c r="BG594" s="232">
        <f>IF(N594="zákl. přenesená",J594,0)</f>
        <v>0</v>
      </c>
      <c r="BH594" s="232">
        <f>IF(N594="sníž. přenesená",J594,0)</f>
        <v>0</v>
      </c>
      <c r="BI594" s="232">
        <f>IF(N594="nulová",J594,0)</f>
        <v>0</v>
      </c>
      <c r="BJ594" s="17" t="s">
        <v>8</v>
      </c>
      <c r="BK594" s="232">
        <f>ROUND(I594*H594,0)</f>
        <v>0</v>
      </c>
      <c r="BL594" s="17" t="s">
        <v>308</v>
      </c>
      <c r="BM594" s="231" t="s">
        <v>937</v>
      </c>
    </row>
    <row r="595" spans="1:51" s="13" customFormat="1" ht="12">
      <c r="A595" s="13"/>
      <c r="B595" s="238"/>
      <c r="C595" s="239"/>
      <c r="D595" s="240" t="s">
        <v>187</v>
      </c>
      <c r="E595" s="241" t="s">
        <v>1</v>
      </c>
      <c r="F595" s="242" t="s">
        <v>938</v>
      </c>
      <c r="G595" s="239"/>
      <c r="H595" s="243">
        <v>78.57</v>
      </c>
      <c r="I595" s="244"/>
      <c r="J595" s="239"/>
      <c r="K595" s="239"/>
      <c r="L595" s="245"/>
      <c r="M595" s="246"/>
      <c r="N595" s="247"/>
      <c r="O595" s="247"/>
      <c r="P595" s="247"/>
      <c r="Q595" s="247"/>
      <c r="R595" s="247"/>
      <c r="S595" s="247"/>
      <c r="T595" s="248"/>
      <c r="U595" s="13"/>
      <c r="V595" s="13"/>
      <c r="W595" s="13"/>
      <c r="X595" s="13"/>
      <c r="Y595" s="13"/>
      <c r="Z595" s="13"/>
      <c r="AA595" s="13"/>
      <c r="AB595" s="13"/>
      <c r="AC595" s="13"/>
      <c r="AD595" s="13"/>
      <c r="AE595" s="13"/>
      <c r="AT595" s="249" t="s">
        <v>187</v>
      </c>
      <c r="AU595" s="249" t="s">
        <v>92</v>
      </c>
      <c r="AV595" s="13" t="s">
        <v>92</v>
      </c>
      <c r="AW595" s="13" t="s">
        <v>36</v>
      </c>
      <c r="AX595" s="13" t="s">
        <v>8</v>
      </c>
      <c r="AY595" s="249" t="s">
        <v>129</v>
      </c>
    </row>
    <row r="596" spans="1:51" s="13" customFormat="1" ht="12">
      <c r="A596" s="13"/>
      <c r="B596" s="238"/>
      <c r="C596" s="239"/>
      <c r="D596" s="240" t="s">
        <v>187</v>
      </c>
      <c r="E596" s="239"/>
      <c r="F596" s="242" t="s">
        <v>939</v>
      </c>
      <c r="G596" s="239"/>
      <c r="H596" s="243">
        <v>90.356</v>
      </c>
      <c r="I596" s="244"/>
      <c r="J596" s="239"/>
      <c r="K596" s="239"/>
      <c r="L596" s="245"/>
      <c r="M596" s="246"/>
      <c r="N596" s="247"/>
      <c r="O596" s="247"/>
      <c r="P596" s="247"/>
      <c r="Q596" s="247"/>
      <c r="R596" s="247"/>
      <c r="S596" s="247"/>
      <c r="T596" s="248"/>
      <c r="U596" s="13"/>
      <c r="V596" s="13"/>
      <c r="W596" s="13"/>
      <c r="X596" s="13"/>
      <c r="Y596" s="13"/>
      <c r="Z596" s="13"/>
      <c r="AA596" s="13"/>
      <c r="AB596" s="13"/>
      <c r="AC596" s="13"/>
      <c r="AD596" s="13"/>
      <c r="AE596" s="13"/>
      <c r="AT596" s="249" t="s">
        <v>187</v>
      </c>
      <c r="AU596" s="249" t="s">
        <v>92</v>
      </c>
      <c r="AV596" s="13" t="s">
        <v>92</v>
      </c>
      <c r="AW596" s="13" t="s">
        <v>4</v>
      </c>
      <c r="AX596" s="13" t="s">
        <v>8</v>
      </c>
      <c r="AY596" s="249" t="s">
        <v>129</v>
      </c>
    </row>
    <row r="597" spans="1:65" s="2" customFormat="1" ht="24.15" customHeight="1">
      <c r="A597" s="38"/>
      <c r="B597" s="39"/>
      <c r="C597" s="272" t="s">
        <v>940</v>
      </c>
      <c r="D597" s="272" t="s">
        <v>342</v>
      </c>
      <c r="E597" s="273" t="s">
        <v>941</v>
      </c>
      <c r="F597" s="274" t="s">
        <v>942</v>
      </c>
      <c r="G597" s="275" t="s">
        <v>185</v>
      </c>
      <c r="H597" s="276">
        <v>90.356</v>
      </c>
      <c r="I597" s="277"/>
      <c r="J597" s="278">
        <f>ROUND(I597*H597,0)</f>
        <v>0</v>
      </c>
      <c r="K597" s="279"/>
      <c r="L597" s="280"/>
      <c r="M597" s="281" t="s">
        <v>1</v>
      </c>
      <c r="N597" s="282" t="s">
        <v>48</v>
      </c>
      <c r="O597" s="91"/>
      <c r="P597" s="229">
        <f>O597*H597</f>
        <v>0</v>
      </c>
      <c r="Q597" s="229">
        <v>0.00016</v>
      </c>
      <c r="R597" s="229">
        <f>Q597*H597</f>
        <v>0.01445696</v>
      </c>
      <c r="S597" s="229">
        <v>0</v>
      </c>
      <c r="T597" s="230">
        <f>S597*H597</f>
        <v>0</v>
      </c>
      <c r="U597" s="38"/>
      <c r="V597" s="38"/>
      <c r="W597" s="38"/>
      <c r="X597" s="38"/>
      <c r="Y597" s="38"/>
      <c r="Z597" s="38"/>
      <c r="AA597" s="38"/>
      <c r="AB597" s="38"/>
      <c r="AC597" s="38"/>
      <c r="AD597" s="38"/>
      <c r="AE597" s="38"/>
      <c r="AR597" s="231" t="s">
        <v>390</v>
      </c>
      <c r="AT597" s="231" t="s">
        <v>342</v>
      </c>
      <c r="AU597" s="231" t="s">
        <v>92</v>
      </c>
      <c r="AY597" s="17" t="s">
        <v>129</v>
      </c>
      <c r="BE597" s="232">
        <f>IF(N597="základní",J597,0)</f>
        <v>0</v>
      </c>
      <c r="BF597" s="232">
        <f>IF(N597="snížená",J597,0)</f>
        <v>0</v>
      </c>
      <c r="BG597" s="232">
        <f>IF(N597="zákl. přenesená",J597,0)</f>
        <v>0</v>
      </c>
      <c r="BH597" s="232">
        <f>IF(N597="sníž. přenesená",J597,0)</f>
        <v>0</v>
      </c>
      <c r="BI597" s="232">
        <f>IF(N597="nulová",J597,0)</f>
        <v>0</v>
      </c>
      <c r="BJ597" s="17" t="s">
        <v>8</v>
      </c>
      <c r="BK597" s="232">
        <f>ROUND(I597*H597,0)</f>
        <v>0</v>
      </c>
      <c r="BL597" s="17" t="s">
        <v>308</v>
      </c>
      <c r="BM597" s="231" t="s">
        <v>943</v>
      </c>
    </row>
    <row r="598" spans="1:51" s="13" customFormat="1" ht="12">
      <c r="A598" s="13"/>
      <c r="B598" s="238"/>
      <c r="C598" s="239"/>
      <c r="D598" s="240" t="s">
        <v>187</v>
      </c>
      <c r="E598" s="241" t="s">
        <v>1</v>
      </c>
      <c r="F598" s="242" t="s">
        <v>938</v>
      </c>
      <c r="G598" s="239"/>
      <c r="H598" s="243">
        <v>78.57</v>
      </c>
      <c r="I598" s="244"/>
      <c r="J598" s="239"/>
      <c r="K598" s="239"/>
      <c r="L598" s="245"/>
      <c r="M598" s="246"/>
      <c r="N598" s="247"/>
      <c r="O598" s="247"/>
      <c r="P598" s="247"/>
      <c r="Q598" s="247"/>
      <c r="R598" s="247"/>
      <c r="S598" s="247"/>
      <c r="T598" s="248"/>
      <c r="U598" s="13"/>
      <c r="V598" s="13"/>
      <c r="W598" s="13"/>
      <c r="X598" s="13"/>
      <c r="Y598" s="13"/>
      <c r="Z598" s="13"/>
      <c r="AA598" s="13"/>
      <c r="AB598" s="13"/>
      <c r="AC598" s="13"/>
      <c r="AD598" s="13"/>
      <c r="AE598" s="13"/>
      <c r="AT598" s="249" t="s">
        <v>187</v>
      </c>
      <c r="AU598" s="249" t="s">
        <v>92</v>
      </c>
      <c r="AV598" s="13" t="s">
        <v>92</v>
      </c>
      <c r="AW598" s="13" t="s">
        <v>36</v>
      </c>
      <c r="AX598" s="13" t="s">
        <v>8</v>
      </c>
      <c r="AY598" s="249" t="s">
        <v>129</v>
      </c>
    </row>
    <row r="599" spans="1:51" s="13" customFormat="1" ht="12">
      <c r="A599" s="13"/>
      <c r="B599" s="238"/>
      <c r="C599" s="239"/>
      <c r="D599" s="240" t="s">
        <v>187</v>
      </c>
      <c r="E599" s="239"/>
      <c r="F599" s="242" t="s">
        <v>939</v>
      </c>
      <c r="G599" s="239"/>
      <c r="H599" s="243">
        <v>90.356</v>
      </c>
      <c r="I599" s="244"/>
      <c r="J599" s="239"/>
      <c r="K599" s="239"/>
      <c r="L599" s="245"/>
      <c r="M599" s="246"/>
      <c r="N599" s="247"/>
      <c r="O599" s="247"/>
      <c r="P599" s="247"/>
      <c r="Q599" s="247"/>
      <c r="R599" s="247"/>
      <c r="S599" s="247"/>
      <c r="T599" s="248"/>
      <c r="U599" s="13"/>
      <c r="V599" s="13"/>
      <c r="W599" s="13"/>
      <c r="X599" s="13"/>
      <c r="Y599" s="13"/>
      <c r="Z599" s="13"/>
      <c r="AA599" s="13"/>
      <c r="AB599" s="13"/>
      <c r="AC599" s="13"/>
      <c r="AD599" s="13"/>
      <c r="AE599" s="13"/>
      <c r="AT599" s="249" t="s">
        <v>187</v>
      </c>
      <c r="AU599" s="249" t="s">
        <v>92</v>
      </c>
      <c r="AV599" s="13" t="s">
        <v>92</v>
      </c>
      <c r="AW599" s="13" t="s">
        <v>4</v>
      </c>
      <c r="AX599" s="13" t="s">
        <v>8</v>
      </c>
      <c r="AY599" s="249" t="s">
        <v>129</v>
      </c>
    </row>
    <row r="600" spans="1:65" s="2" customFormat="1" ht="49.05" customHeight="1">
      <c r="A600" s="38"/>
      <c r="B600" s="39"/>
      <c r="C600" s="219" t="s">
        <v>944</v>
      </c>
      <c r="D600" s="219" t="s">
        <v>132</v>
      </c>
      <c r="E600" s="220" t="s">
        <v>945</v>
      </c>
      <c r="F600" s="221" t="s">
        <v>946</v>
      </c>
      <c r="G600" s="222" t="s">
        <v>265</v>
      </c>
      <c r="H600" s="223">
        <v>7.259</v>
      </c>
      <c r="I600" s="224"/>
      <c r="J600" s="225">
        <f>ROUND(I600*H600,0)</f>
        <v>0</v>
      </c>
      <c r="K600" s="226"/>
      <c r="L600" s="44"/>
      <c r="M600" s="227" t="s">
        <v>1</v>
      </c>
      <c r="N600" s="228" t="s">
        <v>48</v>
      </c>
      <c r="O600" s="91"/>
      <c r="P600" s="229">
        <f>O600*H600</f>
        <v>0</v>
      </c>
      <c r="Q600" s="229">
        <v>0</v>
      </c>
      <c r="R600" s="229">
        <f>Q600*H600</f>
        <v>0</v>
      </c>
      <c r="S600" s="229">
        <v>0</v>
      </c>
      <c r="T600" s="230">
        <f>S600*H600</f>
        <v>0</v>
      </c>
      <c r="U600" s="38"/>
      <c r="V600" s="38"/>
      <c r="W600" s="38"/>
      <c r="X600" s="38"/>
      <c r="Y600" s="38"/>
      <c r="Z600" s="38"/>
      <c r="AA600" s="38"/>
      <c r="AB600" s="38"/>
      <c r="AC600" s="38"/>
      <c r="AD600" s="38"/>
      <c r="AE600" s="38"/>
      <c r="AR600" s="231" t="s">
        <v>308</v>
      </c>
      <c r="AT600" s="231" t="s">
        <v>132</v>
      </c>
      <c r="AU600" s="231" t="s">
        <v>92</v>
      </c>
      <c r="AY600" s="17" t="s">
        <v>129</v>
      </c>
      <c r="BE600" s="232">
        <f>IF(N600="základní",J600,0)</f>
        <v>0</v>
      </c>
      <c r="BF600" s="232">
        <f>IF(N600="snížená",J600,0)</f>
        <v>0</v>
      </c>
      <c r="BG600" s="232">
        <f>IF(N600="zákl. přenesená",J600,0)</f>
        <v>0</v>
      </c>
      <c r="BH600" s="232">
        <f>IF(N600="sníž. přenesená",J600,0)</f>
        <v>0</v>
      </c>
      <c r="BI600" s="232">
        <f>IF(N600="nulová",J600,0)</f>
        <v>0</v>
      </c>
      <c r="BJ600" s="17" t="s">
        <v>8</v>
      </c>
      <c r="BK600" s="232">
        <f>ROUND(I600*H600,0)</f>
        <v>0</v>
      </c>
      <c r="BL600" s="17" t="s">
        <v>308</v>
      </c>
      <c r="BM600" s="231" t="s">
        <v>947</v>
      </c>
    </row>
    <row r="601" spans="1:65" s="2" customFormat="1" ht="55.5" customHeight="1">
      <c r="A601" s="38"/>
      <c r="B601" s="39"/>
      <c r="C601" s="219" t="s">
        <v>948</v>
      </c>
      <c r="D601" s="219" t="s">
        <v>132</v>
      </c>
      <c r="E601" s="220" t="s">
        <v>949</v>
      </c>
      <c r="F601" s="221" t="s">
        <v>950</v>
      </c>
      <c r="G601" s="222" t="s">
        <v>265</v>
      </c>
      <c r="H601" s="223">
        <v>7.259</v>
      </c>
      <c r="I601" s="224"/>
      <c r="J601" s="225">
        <f>ROUND(I601*H601,0)</f>
        <v>0</v>
      </c>
      <c r="K601" s="226"/>
      <c r="L601" s="44"/>
      <c r="M601" s="227" t="s">
        <v>1</v>
      </c>
      <c r="N601" s="228" t="s">
        <v>48</v>
      </c>
      <c r="O601" s="91"/>
      <c r="P601" s="229">
        <f>O601*H601</f>
        <v>0</v>
      </c>
      <c r="Q601" s="229">
        <v>0</v>
      </c>
      <c r="R601" s="229">
        <f>Q601*H601</f>
        <v>0</v>
      </c>
      <c r="S601" s="229">
        <v>0</v>
      </c>
      <c r="T601" s="230">
        <f>S601*H601</f>
        <v>0</v>
      </c>
      <c r="U601" s="38"/>
      <c r="V601" s="38"/>
      <c r="W601" s="38"/>
      <c r="X601" s="38"/>
      <c r="Y601" s="38"/>
      <c r="Z601" s="38"/>
      <c r="AA601" s="38"/>
      <c r="AB601" s="38"/>
      <c r="AC601" s="38"/>
      <c r="AD601" s="38"/>
      <c r="AE601" s="38"/>
      <c r="AR601" s="231" t="s">
        <v>308</v>
      </c>
      <c r="AT601" s="231" t="s">
        <v>132</v>
      </c>
      <c r="AU601" s="231" t="s">
        <v>92</v>
      </c>
      <c r="AY601" s="17" t="s">
        <v>129</v>
      </c>
      <c r="BE601" s="232">
        <f>IF(N601="základní",J601,0)</f>
        <v>0</v>
      </c>
      <c r="BF601" s="232">
        <f>IF(N601="snížená",J601,0)</f>
        <v>0</v>
      </c>
      <c r="BG601" s="232">
        <f>IF(N601="zákl. přenesená",J601,0)</f>
        <v>0</v>
      </c>
      <c r="BH601" s="232">
        <f>IF(N601="sníž. přenesená",J601,0)</f>
        <v>0</v>
      </c>
      <c r="BI601" s="232">
        <f>IF(N601="nulová",J601,0)</f>
        <v>0</v>
      </c>
      <c r="BJ601" s="17" t="s">
        <v>8</v>
      </c>
      <c r="BK601" s="232">
        <f>ROUND(I601*H601,0)</f>
        <v>0</v>
      </c>
      <c r="BL601" s="17" t="s">
        <v>308</v>
      </c>
      <c r="BM601" s="231" t="s">
        <v>951</v>
      </c>
    </row>
    <row r="602" spans="1:63" s="12" customFormat="1" ht="22.8" customHeight="1">
      <c r="A602" s="12"/>
      <c r="B602" s="203"/>
      <c r="C602" s="204"/>
      <c r="D602" s="205" t="s">
        <v>82</v>
      </c>
      <c r="E602" s="217" t="s">
        <v>952</v>
      </c>
      <c r="F602" s="217" t="s">
        <v>953</v>
      </c>
      <c r="G602" s="204"/>
      <c r="H602" s="204"/>
      <c r="I602" s="207"/>
      <c r="J602" s="218">
        <f>BK602</f>
        <v>0</v>
      </c>
      <c r="K602" s="204"/>
      <c r="L602" s="209"/>
      <c r="M602" s="210"/>
      <c r="N602" s="211"/>
      <c r="O602" s="211"/>
      <c r="P602" s="212">
        <f>SUM(P603:P624)</f>
        <v>0</v>
      </c>
      <c r="Q602" s="211"/>
      <c r="R602" s="212">
        <f>SUM(R603:R624)</f>
        <v>0.01656</v>
      </c>
      <c r="S602" s="211"/>
      <c r="T602" s="213">
        <f>SUM(T603:T624)</f>
        <v>0.2326</v>
      </c>
      <c r="U602" s="12"/>
      <c r="V602" s="12"/>
      <c r="W602" s="12"/>
      <c r="X602" s="12"/>
      <c r="Y602" s="12"/>
      <c r="Z602" s="12"/>
      <c r="AA602" s="12"/>
      <c r="AB602" s="12"/>
      <c r="AC602" s="12"/>
      <c r="AD602" s="12"/>
      <c r="AE602" s="12"/>
      <c r="AR602" s="214" t="s">
        <v>92</v>
      </c>
      <c r="AT602" s="215" t="s">
        <v>82</v>
      </c>
      <c r="AU602" s="215" t="s">
        <v>8</v>
      </c>
      <c r="AY602" s="214" t="s">
        <v>129</v>
      </c>
      <c r="BK602" s="216">
        <f>SUM(BK603:BK624)</f>
        <v>0</v>
      </c>
    </row>
    <row r="603" spans="1:65" s="2" customFormat="1" ht="16.5" customHeight="1">
      <c r="A603" s="38"/>
      <c r="B603" s="39"/>
      <c r="C603" s="219" t="s">
        <v>954</v>
      </c>
      <c r="D603" s="219" t="s">
        <v>132</v>
      </c>
      <c r="E603" s="220" t="s">
        <v>955</v>
      </c>
      <c r="F603" s="221" t="s">
        <v>956</v>
      </c>
      <c r="G603" s="222" t="s">
        <v>957</v>
      </c>
      <c r="H603" s="223">
        <v>2</v>
      </c>
      <c r="I603" s="224"/>
      <c r="J603" s="225">
        <f>ROUND(I603*H603,0)</f>
        <v>0</v>
      </c>
      <c r="K603" s="226"/>
      <c r="L603" s="44"/>
      <c r="M603" s="227" t="s">
        <v>1</v>
      </c>
      <c r="N603" s="228" t="s">
        <v>48</v>
      </c>
      <c r="O603" s="91"/>
      <c r="P603" s="229">
        <f>O603*H603</f>
        <v>0</v>
      </c>
      <c r="Q603" s="229">
        <v>0</v>
      </c>
      <c r="R603" s="229">
        <f>Q603*H603</f>
        <v>0</v>
      </c>
      <c r="S603" s="229">
        <v>0</v>
      </c>
      <c r="T603" s="230">
        <f>S603*H603</f>
        <v>0</v>
      </c>
      <c r="U603" s="38"/>
      <c r="V603" s="38"/>
      <c r="W603" s="38"/>
      <c r="X603" s="38"/>
      <c r="Y603" s="38"/>
      <c r="Z603" s="38"/>
      <c r="AA603" s="38"/>
      <c r="AB603" s="38"/>
      <c r="AC603" s="38"/>
      <c r="AD603" s="38"/>
      <c r="AE603" s="38"/>
      <c r="AR603" s="231" t="s">
        <v>308</v>
      </c>
      <c r="AT603" s="231" t="s">
        <v>132</v>
      </c>
      <c r="AU603" s="231" t="s">
        <v>92</v>
      </c>
      <c r="AY603" s="17" t="s">
        <v>129</v>
      </c>
      <c r="BE603" s="232">
        <f>IF(N603="základní",J603,0)</f>
        <v>0</v>
      </c>
      <c r="BF603" s="232">
        <f>IF(N603="snížená",J603,0)</f>
        <v>0</v>
      </c>
      <c r="BG603" s="232">
        <f>IF(N603="zákl. přenesená",J603,0)</f>
        <v>0</v>
      </c>
      <c r="BH603" s="232">
        <f>IF(N603="sníž. přenesená",J603,0)</f>
        <v>0</v>
      </c>
      <c r="BI603" s="232">
        <f>IF(N603="nulová",J603,0)</f>
        <v>0</v>
      </c>
      <c r="BJ603" s="17" t="s">
        <v>8</v>
      </c>
      <c r="BK603" s="232">
        <f>ROUND(I603*H603,0)</f>
        <v>0</v>
      </c>
      <c r="BL603" s="17" t="s">
        <v>308</v>
      </c>
      <c r="BM603" s="231" t="s">
        <v>958</v>
      </c>
    </row>
    <row r="604" spans="1:51" s="13" customFormat="1" ht="12">
      <c r="A604" s="13"/>
      <c r="B604" s="238"/>
      <c r="C604" s="239"/>
      <c r="D604" s="240" t="s">
        <v>187</v>
      </c>
      <c r="E604" s="241" t="s">
        <v>1</v>
      </c>
      <c r="F604" s="242" t="s">
        <v>959</v>
      </c>
      <c r="G604" s="239"/>
      <c r="H604" s="243">
        <v>2</v>
      </c>
      <c r="I604" s="244"/>
      <c r="J604" s="239"/>
      <c r="K604" s="239"/>
      <c r="L604" s="245"/>
      <c r="M604" s="246"/>
      <c r="N604" s="247"/>
      <c r="O604" s="247"/>
      <c r="P604" s="247"/>
      <c r="Q604" s="247"/>
      <c r="R604" s="247"/>
      <c r="S604" s="247"/>
      <c r="T604" s="248"/>
      <c r="U604" s="13"/>
      <c r="V604" s="13"/>
      <c r="W604" s="13"/>
      <c r="X604" s="13"/>
      <c r="Y604" s="13"/>
      <c r="Z604" s="13"/>
      <c r="AA604" s="13"/>
      <c r="AB604" s="13"/>
      <c r="AC604" s="13"/>
      <c r="AD604" s="13"/>
      <c r="AE604" s="13"/>
      <c r="AT604" s="249" t="s">
        <v>187</v>
      </c>
      <c r="AU604" s="249" t="s">
        <v>92</v>
      </c>
      <c r="AV604" s="13" t="s">
        <v>92</v>
      </c>
      <c r="AW604" s="13" t="s">
        <v>36</v>
      </c>
      <c r="AX604" s="13" t="s">
        <v>8</v>
      </c>
      <c r="AY604" s="249" t="s">
        <v>129</v>
      </c>
    </row>
    <row r="605" spans="1:65" s="2" customFormat="1" ht="21.75" customHeight="1">
      <c r="A605" s="38"/>
      <c r="B605" s="39"/>
      <c r="C605" s="219" t="s">
        <v>960</v>
      </c>
      <c r="D605" s="219" t="s">
        <v>132</v>
      </c>
      <c r="E605" s="220" t="s">
        <v>961</v>
      </c>
      <c r="F605" s="221" t="s">
        <v>962</v>
      </c>
      <c r="G605" s="222" t="s">
        <v>333</v>
      </c>
      <c r="H605" s="223">
        <v>2</v>
      </c>
      <c r="I605" s="224"/>
      <c r="J605" s="225">
        <f>ROUND(I605*H605,0)</f>
        <v>0</v>
      </c>
      <c r="K605" s="226"/>
      <c r="L605" s="44"/>
      <c r="M605" s="227" t="s">
        <v>1</v>
      </c>
      <c r="N605" s="228" t="s">
        <v>48</v>
      </c>
      <c r="O605" s="91"/>
      <c r="P605" s="229">
        <f>O605*H605</f>
        <v>0</v>
      </c>
      <c r="Q605" s="229">
        <v>0</v>
      </c>
      <c r="R605" s="229">
        <f>Q605*H605</f>
        <v>0</v>
      </c>
      <c r="S605" s="229">
        <v>0</v>
      </c>
      <c r="T605" s="230">
        <f>S605*H605</f>
        <v>0</v>
      </c>
      <c r="U605" s="38"/>
      <c r="V605" s="38"/>
      <c r="W605" s="38"/>
      <c r="X605" s="38"/>
      <c r="Y605" s="38"/>
      <c r="Z605" s="38"/>
      <c r="AA605" s="38"/>
      <c r="AB605" s="38"/>
      <c r="AC605" s="38"/>
      <c r="AD605" s="38"/>
      <c r="AE605" s="38"/>
      <c r="AR605" s="231" t="s">
        <v>308</v>
      </c>
      <c r="AT605" s="231" t="s">
        <v>132</v>
      </c>
      <c r="AU605" s="231" t="s">
        <v>92</v>
      </c>
      <c r="AY605" s="17" t="s">
        <v>129</v>
      </c>
      <c r="BE605" s="232">
        <f>IF(N605="základní",J605,0)</f>
        <v>0</v>
      </c>
      <c r="BF605" s="232">
        <f>IF(N605="snížená",J605,0)</f>
        <v>0</v>
      </c>
      <c r="BG605" s="232">
        <f>IF(N605="zákl. přenesená",J605,0)</f>
        <v>0</v>
      </c>
      <c r="BH605" s="232">
        <f>IF(N605="sníž. přenesená",J605,0)</f>
        <v>0</v>
      </c>
      <c r="BI605" s="232">
        <f>IF(N605="nulová",J605,0)</f>
        <v>0</v>
      </c>
      <c r="BJ605" s="17" t="s">
        <v>8</v>
      </c>
      <c r="BK605" s="232">
        <f>ROUND(I605*H605,0)</f>
        <v>0</v>
      </c>
      <c r="BL605" s="17" t="s">
        <v>308</v>
      </c>
      <c r="BM605" s="231" t="s">
        <v>963</v>
      </c>
    </row>
    <row r="606" spans="1:65" s="2" customFormat="1" ht="24.15" customHeight="1">
      <c r="A606" s="38"/>
      <c r="B606" s="39"/>
      <c r="C606" s="219" t="s">
        <v>964</v>
      </c>
      <c r="D606" s="219" t="s">
        <v>132</v>
      </c>
      <c r="E606" s="220" t="s">
        <v>965</v>
      </c>
      <c r="F606" s="221" t="s">
        <v>966</v>
      </c>
      <c r="G606" s="222" t="s">
        <v>359</v>
      </c>
      <c r="H606" s="223">
        <v>6</v>
      </c>
      <c r="I606" s="224"/>
      <c r="J606" s="225">
        <f>ROUND(I606*H606,0)</f>
        <v>0</v>
      </c>
      <c r="K606" s="226"/>
      <c r="L606" s="44"/>
      <c r="M606" s="227" t="s">
        <v>1</v>
      </c>
      <c r="N606" s="228" t="s">
        <v>48</v>
      </c>
      <c r="O606" s="91"/>
      <c r="P606" s="229">
        <f>O606*H606</f>
        <v>0</v>
      </c>
      <c r="Q606" s="229">
        <v>0</v>
      </c>
      <c r="R606" s="229">
        <f>Q606*H606</f>
        <v>0</v>
      </c>
      <c r="S606" s="229">
        <v>0</v>
      </c>
      <c r="T606" s="230">
        <f>S606*H606</f>
        <v>0</v>
      </c>
      <c r="U606" s="38"/>
      <c r="V606" s="38"/>
      <c r="W606" s="38"/>
      <c r="X606" s="38"/>
      <c r="Y606" s="38"/>
      <c r="Z606" s="38"/>
      <c r="AA606" s="38"/>
      <c r="AB606" s="38"/>
      <c r="AC606" s="38"/>
      <c r="AD606" s="38"/>
      <c r="AE606" s="38"/>
      <c r="AR606" s="231" t="s">
        <v>308</v>
      </c>
      <c r="AT606" s="231" t="s">
        <v>132</v>
      </c>
      <c r="AU606" s="231" t="s">
        <v>92</v>
      </c>
      <c r="AY606" s="17" t="s">
        <v>129</v>
      </c>
      <c r="BE606" s="232">
        <f>IF(N606="základní",J606,0)</f>
        <v>0</v>
      </c>
      <c r="BF606" s="232">
        <f>IF(N606="snížená",J606,0)</f>
        <v>0</v>
      </c>
      <c r="BG606" s="232">
        <f>IF(N606="zákl. přenesená",J606,0)</f>
        <v>0</v>
      </c>
      <c r="BH606" s="232">
        <f>IF(N606="sníž. přenesená",J606,0)</f>
        <v>0</v>
      </c>
      <c r="BI606" s="232">
        <f>IF(N606="nulová",J606,0)</f>
        <v>0</v>
      </c>
      <c r="BJ606" s="17" t="s">
        <v>8</v>
      </c>
      <c r="BK606" s="232">
        <f>ROUND(I606*H606,0)</f>
        <v>0</v>
      </c>
      <c r="BL606" s="17" t="s">
        <v>308</v>
      </c>
      <c r="BM606" s="231" t="s">
        <v>967</v>
      </c>
    </row>
    <row r="607" spans="1:65" s="2" customFormat="1" ht="16.5" customHeight="1">
      <c r="A607" s="38"/>
      <c r="B607" s="39"/>
      <c r="C607" s="219" t="s">
        <v>968</v>
      </c>
      <c r="D607" s="219" t="s">
        <v>132</v>
      </c>
      <c r="E607" s="220" t="s">
        <v>969</v>
      </c>
      <c r="F607" s="221" t="s">
        <v>970</v>
      </c>
      <c r="G607" s="222" t="s">
        <v>957</v>
      </c>
      <c r="H607" s="223">
        <v>2</v>
      </c>
      <c r="I607" s="224"/>
      <c r="J607" s="225">
        <f>ROUND(I607*H607,0)</f>
        <v>0</v>
      </c>
      <c r="K607" s="226"/>
      <c r="L607" s="44"/>
      <c r="M607" s="227" t="s">
        <v>1</v>
      </c>
      <c r="N607" s="228" t="s">
        <v>48</v>
      </c>
      <c r="O607" s="91"/>
      <c r="P607" s="229">
        <f>O607*H607</f>
        <v>0</v>
      </c>
      <c r="Q607" s="229">
        <v>0</v>
      </c>
      <c r="R607" s="229">
        <f>Q607*H607</f>
        <v>0</v>
      </c>
      <c r="S607" s="229">
        <v>0</v>
      </c>
      <c r="T607" s="230">
        <f>S607*H607</f>
        <v>0</v>
      </c>
      <c r="U607" s="38"/>
      <c r="V607" s="38"/>
      <c r="W607" s="38"/>
      <c r="X607" s="38"/>
      <c r="Y607" s="38"/>
      <c r="Z607" s="38"/>
      <c r="AA607" s="38"/>
      <c r="AB607" s="38"/>
      <c r="AC607" s="38"/>
      <c r="AD607" s="38"/>
      <c r="AE607" s="38"/>
      <c r="AR607" s="231" t="s">
        <v>308</v>
      </c>
      <c r="AT607" s="231" t="s">
        <v>132</v>
      </c>
      <c r="AU607" s="231" t="s">
        <v>92</v>
      </c>
      <c r="AY607" s="17" t="s">
        <v>129</v>
      </c>
      <c r="BE607" s="232">
        <f>IF(N607="základní",J607,0)</f>
        <v>0</v>
      </c>
      <c r="BF607" s="232">
        <f>IF(N607="snížená",J607,0)</f>
        <v>0</v>
      </c>
      <c r="BG607" s="232">
        <f>IF(N607="zákl. přenesená",J607,0)</f>
        <v>0</v>
      </c>
      <c r="BH607" s="232">
        <f>IF(N607="sníž. přenesená",J607,0)</f>
        <v>0</v>
      </c>
      <c r="BI607" s="232">
        <f>IF(N607="nulová",J607,0)</f>
        <v>0</v>
      </c>
      <c r="BJ607" s="17" t="s">
        <v>8</v>
      </c>
      <c r="BK607" s="232">
        <f>ROUND(I607*H607,0)</f>
        <v>0</v>
      </c>
      <c r="BL607" s="17" t="s">
        <v>308</v>
      </c>
      <c r="BM607" s="231" t="s">
        <v>971</v>
      </c>
    </row>
    <row r="608" spans="1:65" s="2" customFormat="1" ht="24.15" customHeight="1">
      <c r="A608" s="38"/>
      <c r="B608" s="39"/>
      <c r="C608" s="219" t="s">
        <v>972</v>
      </c>
      <c r="D608" s="219" t="s">
        <v>132</v>
      </c>
      <c r="E608" s="220" t="s">
        <v>973</v>
      </c>
      <c r="F608" s="221" t="s">
        <v>974</v>
      </c>
      <c r="G608" s="222" t="s">
        <v>359</v>
      </c>
      <c r="H608" s="223">
        <v>15</v>
      </c>
      <c r="I608" s="224"/>
      <c r="J608" s="225">
        <f>ROUND(I608*H608,0)</f>
        <v>0</v>
      </c>
      <c r="K608" s="226"/>
      <c r="L608" s="44"/>
      <c r="M608" s="227" t="s">
        <v>1</v>
      </c>
      <c r="N608" s="228" t="s">
        <v>48</v>
      </c>
      <c r="O608" s="91"/>
      <c r="P608" s="229">
        <f>O608*H608</f>
        <v>0</v>
      </c>
      <c r="Q608" s="229">
        <v>0</v>
      </c>
      <c r="R608" s="229">
        <f>Q608*H608</f>
        <v>0</v>
      </c>
      <c r="S608" s="229">
        <v>0.0021</v>
      </c>
      <c r="T608" s="230">
        <f>S608*H608</f>
        <v>0.0315</v>
      </c>
      <c r="U608" s="38"/>
      <c r="V608" s="38"/>
      <c r="W608" s="38"/>
      <c r="X608" s="38"/>
      <c r="Y608" s="38"/>
      <c r="Z608" s="38"/>
      <c r="AA608" s="38"/>
      <c r="AB608" s="38"/>
      <c r="AC608" s="38"/>
      <c r="AD608" s="38"/>
      <c r="AE608" s="38"/>
      <c r="AR608" s="231" t="s">
        <v>308</v>
      </c>
      <c r="AT608" s="231" t="s">
        <v>132</v>
      </c>
      <c r="AU608" s="231" t="s">
        <v>92</v>
      </c>
      <c r="AY608" s="17" t="s">
        <v>129</v>
      </c>
      <c r="BE608" s="232">
        <f>IF(N608="základní",J608,0)</f>
        <v>0</v>
      </c>
      <c r="BF608" s="232">
        <f>IF(N608="snížená",J608,0)</f>
        <v>0</v>
      </c>
      <c r="BG608" s="232">
        <f>IF(N608="zákl. přenesená",J608,0)</f>
        <v>0</v>
      </c>
      <c r="BH608" s="232">
        <f>IF(N608="sníž. přenesená",J608,0)</f>
        <v>0</v>
      </c>
      <c r="BI608" s="232">
        <f>IF(N608="nulová",J608,0)</f>
        <v>0</v>
      </c>
      <c r="BJ608" s="17" t="s">
        <v>8</v>
      </c>
      <c r="BK608" s="232">
        <f>ROUND(I608*H608,0)</f>
        <v>0</v>
      </c>
      <c r="BL608" s="17" t="s">
        <v>308</v>
      </c>
      <c r="BM608" s="231" t="s">
        <v>975</v>
      </c>
    </row>
    <row r="609" spans="1:51" s="13" customFormat="1" ht="12">
      <c r="A609" s="13"/>
      <c r="B609" s="238"/>
      <c r="C609" s="239"/>
      <c r="D609" s="240" t="s">
        <v>187</v>
      </c>
      <c r="E609" s="241" t="s">
        <v>1</v>
      </c>
      <c r="F609" s="242" t="s">
        <v>976</v>
      </c>
      <c r="G609" s="239"/>
      <c r="H609" s="243">
        <v>15</v>
      </c>
      <c r="I609" s="244"/>
      <c r="J609" s="239"/>
      <c r="K609" s="239"/>
      <c r="L609" s="245"/>
      <c r="M609" s="246"/>
      <c r="N609" s="247"/>
      <c r="O609" s="247"/>
      <c r="P609" s="247"/>
      <c r="Q609" s="247"/>
      <c r="R609" s="247"/>
      <c r="S609" s="247"/>
      <c r="T609" s="248"/>
      <c r="U609" s="13"/>
      <c r="V609" s="13"/>
      <c r="W609" s="13"/>
      <c r="X609" s="13"/>
      <c r="Y609" s="13"/>
      <c r="Z609" s="13"/>
      <c r="AA609" s="13"/>
      <c r="AB609" s="13"/>
      <c r="AC609" s="13"/>
      <c r="AD609" s="13"/>
      <c r="AE609" s="13"/>
      <c r="AT609" s="249" t="s">
        <v>187</v>
      </c>
      <c r="AU609" s="249" t="s">
        <v>92</v>
      </c>
      <c r="AV609" s="13" t="s">
        <v>92</v>
      </c>
      <c r="AW609" s="13" t="s">
        <v>36</v>
      </c>
      <c r="AX609" s="13" t="s">
        <v>8</v>
      </c>
      <c r="AY609" s="249" t="s">
        <v>129</v>
      </c>
    </row>
    <row r="610" spans="1:65" s="2" customFormat="1" ht="24.15" customHeight="1">
      <c r="A610" s="38"/>
      <c r="B610" s="39"/>
      <c r="C610" s="219" t="s">
        <v>977</v>
      </c>
      <c r="D610" s="219" t="s">
        <v>132</v>
      </c>
      <c r="E610" s="220" t="s">
        <v>978</v>
      </c>
      <c r="F610" s="221" t="s">
        <v>979</v>
      </c>
      <c r="G610" s="222" t="s">
        <v>359</v>
      </c>
      <c r="H610" s="223">
        <v>16</v>
      </c>
      <c r="I610" s="224"/>
      <c r="J610" s="225">
        <f>ROUND(I610*H610,0)</f>
        <v>0</v>
      </c>
      <c r="K610" s="226"/>
      <c r="L610" s="44"/>
      <c r="M610" s="227" t="s">
        <v>1</v>
      </c>
      <c r="N610" s="228" t="s">
        <v>48</v>
      </c>
      <c r="O610" s="91"/>
      <c r="P610" s="229">
        <f>O610*H610</f>
        <v>0</v>
      </c>
      <c r="Q610" s="229">
        <v>0.00057</v>
      </c>
      <c r="R610" s="229">
        <f>Q610*H610</f>
        <v>0.00912</v>
      </c>
      <c r="S610" s="229">
        <v>0</v>
      </c>
      <c r="T610" s="230">
        <f>S610*H610</f>
        <v>0</v>
      </c>
      <c r="U610" s="38"/>
      <c r="V610" s="38"/>
      <c r="W610" s="38"/>
      <c r="X610" s="38"/>
      <c r="Y610" s="38"/>
      <c r="Z610" s="38"/>
      <c r="AA610" s="38"/>
      <c r="AB610" s="38"/>
      <c r="AC610" s="38"/>
      <c r="AD610" s="38"/>
      <c r="AE610" s="38"/>
      <c r="AR610" s="231" t="s">
        <v>308</v>
      </c>
      <c r="AT610" s="231" t="s">
        <v>132</v>
      </c>
      <c r="AU610" s="231" t="s">
        <v>92</v>
      </c>
      <c r="AY610" s="17" t="s">
        <v>129</v>
      </c>
      <c r="BE610" s="232">
        <f>IF(N610="základní",J610,0)</f>
        <v>0</v>
      </c>
      <c r="BF610" s="232">
        <f>IF(N610="snížená",J610,0)</f>
        <v>0</v>
      </c>
      <c r="BG610" s="232">
        <f>IF(N610="zákl. přenesená",J610,0)</f>
        <v>0</v>
      </c>
      <c r="BH610" s="232">
        <f>IF(N610="sníž. přenesená",J610,0)</f>
        <v>0</v>
      </c>
      <c r="BI610" s="232">
        <f>IF(N610="nulová",J610,0)</f>
        <v>0</v>
      </c>
      <c r="BJ610" s="17" t="s">
        <v>8</v>
      </c>
      <c r="BK610" s="232">
        <f>ROUND(I610*H610,0)</f>
        <v>0</v>
      </c>
      <c r="BL610" s="17" t="s">
        <v>308</v>
      </c>
      <c r="BM610" s="231" t="s">
        <v>980</v>
      </c>
    </row>
    <row r="611" spans="1:51" s="13" customFormat="1" ht="12">
      <c r="A611" s="13"/>
      <c r="B611" s="238"/>
      <c r="C611" s="239"/>
      <c r="D611" s="240" t="s">
        <v>187</v>
      </c>
      <c r="E611" s="241" t="s">
        <v>1</v>
      </c>
      <c r="F611" s="242" t="s">
        <v>981</v>
      </c>
      <c r="G611" s="239"/>
      <c r="H611" s="243">
        <v>16</v>
      </c>
      <c r="I611" s="244"/>
      <c r="J611" s="239"/>
      <c r="K611" s="239"/>
      <c r="L611" s="245"/>
      <c r="M611" s="246"/>
      <c r="N611" s="247"/>
      <c r="O611" s="247"/>
      <c r="P611" s="247"/>
      <c r="Q611" s="247"/>
      <c r="R611" s="247"/>
      <c r="S611" s="247"/>
      <c r="T611" s="248"/>
      <c r="U611" s="13"/>
      <c r="V611" s="13"/>
      <c r="W611" s="13"/>
      <c r="X611" s="13"/>
      <c r="Y611" s="13"/>
      <c r="Z611" s="13"/>
      <c r="AA611" s="13"/>
      <c r="AB611" s="13"/>
      <c r="AC611" s="13"/>
      <c r="AD611" s="13"/>
      <c r="AE611" s="13"/>
      <c r="AT611" s="249" t="s">
        <v>187</v>
      </c>
      <c r="AU611" s="249" t="s">
        <v>92</v>
      </c>
      <c r="AV611" s="13" t="s">
        <v>92</v>
      </c>
      <c r="AW611" s="13" t="s">
        <v>36</v>
      </c>
      <c r="AX611" s="13" t="s">
        <v>8</v>
      </c>
      <c r="AY611" s="249" t="s">
        <v>129</v>
      </c>
    </row>
    <row r="612" spans="1:65" s="2" customFormat="1" ht="24.15" customHeight="1">
      <c r="A612" s="38"/>
      <c r="B612" s="39"/>
      <c r="C612" s="219" t="s">
        <v>982</v>
      </c>
      <c r="D612" s="219" t="s">
        <v>132</v>
      </c>
      <c r="E612" s="220" t="s">
        <v>983</v>
      </c>
      <c r="F612" s="221" t="s">
        <v>984</v>
      </c>
      <c r="G612" s="222" t="s">
        <v>333</v>
      </c>
      <c r="H612" s="223">
        <v>8</v>
      </c>
      <c r="I612" s="224"/>
      <c r="J612" s="225">
        <f>ROUND(I612*H612,0)</f>
        <v>0</v>
      </c>
      <c r="K612" s="226"/>
      <c r="L612" s="44"/>
      <c r="M612" s="227" t="s">
        <v>1</v>
      </c>
      <c r="N612" s="228" t="s">
        <v>48</v>
      </c>
      <c r="O612" s="91"/>
      <c r="P612" s="229">
        <f>O612*H612</f>
        <v>0</v>
      </c>
      <c r="Q612" s="229">
        <v>0</v>
      </c>
      <c r="R612" s="229">
        <f>Q612*H612</f>
        <v>0</v>
      </c>
      <c r="S612" s="229">
        <v>0</v>
      </c>
      <c r="T612" s="230">
        <f>S612*H612</f>
        <v>0</v>
      </c>
      <c r="U612" s="38"/>
      <c r="V612" s="38"/>
      <c r="W612" s="38"/>
      <c r="X612" s="38"/>
      <c r="Y612" s="38"/>
      <c r="Z612" s="38"/>
      <c r="AA612" s="38"/>
      <c r="AB612" s="38"/>
      <c r="AC612" s="38"/>
      <c r="AD612" s="38"/>
      <c r="AE612" s="38"/>
      <c r="AR612" s="231" t="s">
        <v>308</v>
      </c>
      <c r="AT612" s="231" t="s">
        <v>132</v>
      </c>
      <c r="AU612" s="231" t="s">
        <v>92</v>
      </c>
      <c r="AY612" s="17" t="s">
        <v>129</v>
      </c>
      <c r="BE612" s="232">
        <f>IF(N612="základní",J612,0)</f>
        <v>0</v>
      </c>
      <c r="BF612" s="232">
        <f>IF(N612="snížená",J612,0)</f>
        <v>0</v>
      </c>
      <c r="BG612" s="232">
        <f>IF(N612="zákl. přenesená",J612,0)</f>
        <v>0</v>
      </c>
      <c r="BH612" s="232">
        <f>IF(N612="sníž. přenesená",J612,0)</f>
        <v>0</v>
      </c>
      <c r="BI612" s="232">
        <f>IF(N612="nulová",J612,0)</f>
        <v>0</v>
      </c>
      <c r="BJ612" s="17" t="s">
        <v>8</v>
      </c>
      <c r="BK612" s="232">
        <f>ROUND(I612*H612,0)</f>
        <v>0</v>
      </c>
      <c r="BL612" s="17" t="s">
        <v>308</v>
      </c>
      <c r="BM612" s="231" t="s">
        <v>985</v>
      </c>
    </row>
    <row r="613" spans="1:65" s="2" customFormat="1" ht="24.15" customHeight="1">
      <c r="A613" s="38"/>
      <c r="B613" s="39"/>
      <c r="C613" s="219" t="s">
        <v>986</v>
      </c>
      <c r="D613" s="219" t="s">
        <v>132</v>
      </c>
      <c r="E613" s="220" t="s">
        <v>987</v>
      </c>
      <c r="F613" s="221" t="s">
        <v>988</v>
      </c>
      <c r="G613" s="222" t="s">
        <v>333</v>
      </c>
      <c r="H613" s="223">
        <v>10</v>
      </c>
      <c r="I613" s="224"/>
      <c r="J613" s="225">
        <f>ROUND(I613*H613,0)</f>
        <v>0</v>
      </c>
      <c r="K613" s="226"/>
      <c r="L613" s="44"/>
      <c r="M613" s="227" t="s">
        <v>1</v>
      </c>
      <c r="N613" s="228" t="s">
        <v>48</v>
      </c>
      <c r="O613" s="91"/>
      <c r="P613" s="229">
        <f>O613*H613</f>
        <v>0</v>
      </c>
      <c r="Q613" s="229">
        <v>0</v>
      </c>
      <c r="R613" s="229">
        <f>Q613*H613</f>
        <v>0</v>
      </c>
      <c r="S613" s="229">
        <v>0.02011</v>
      </c>
      <c r="T613" s="230">
        <f>S613*H613</f>
        <v>0.2011</v>
      </c>
      <c r="U613" s="38"/>
      <c r="V613" s="38"/>
      <c r="W613" s="38"/>
      <c r="X613" s="38"/>
      <c r="Y613" s="38"/>
      <c r="Z613" s="38"/>
      <c r="AA613" s="38"/>
      <c r="AB613" s="38"/>
      <c r="AC613" s="38"/>
      <c r="AD613" s="38"/>
      <c r="AE613" s="38"/>
      <c r="AR613" s="231" t="s">
        <v>308</v>
      </c>
      <c r="AT613" s="231" t="s">
        <v>132</v>
      </c>
      <c r="AU613" s="231" t="s">
        <v>92</v>
      </c>
      <c r="AY613" s="17" t="s">
        <v>129</v>
      </c>
      <c r="BE613" s="232">
        <f>IF(N613="základní",J613,0)</f>
        <v>0</v>
      </c>
      <c r="BF613" s="232">
        <f>IF(N613="snížená",J613,0)</f>
        <v>0</v>
      </c>
      <c r="BG613" s="232">
        <f>IF(N613="zákl. přenesená",J613,0)</f>
        <v>0</v>
      </c>
      <c r="BH613" s="232">
        <f>IF(N613="sníž. přenesená",J613,0)</f>
        <v>0</v>
      </c>
      <c r="BI613" s="232">
        <f>IF(N613="nulová",J613,0)</f>
        <v>0</v>
      </c>
      <c r="BJ613" s="17" t="s">
        <v>8</v>
      </c>
      <c r="BK613" s="232">
        <f>ROUND(I613*H613,0)</f>
        <v>0</v>
      </c>
      <c r="BL613" s="17" t="s">
        <v>308</v>
      </c>
      <c r="BM613" s="231" t="s">
        <v>989</v>
      </c>
    </row>
    <row r="614" spans="1:65" s="2" customFormat="1" ht="33" customHeight="1">
      <c r="A614" s="38"/>
      <c r="B614" s="39"/>
      <c r="C614" s="219" t="s">
        <v>990</v>
      </c>
      <c r="D614" s="219" t="s">
        <v>132</v>
      </c>
      <c r="E614" s="220" t="s">
        <v>991</v>
      </c>
      <c r="F614" s="221" t="s">
        <v>992</v>
      </c>
      <c r="G614" s="222" t="s">
        <v>333</v>
      </c>
      <c r="H614" s="223">
        <v>8</v>
      </c>
      <c r="I614" s="224"/>
      <c r="J614" s="225">
        <f>ROUND(I614*H614,0)</f>
        <v>0</v>
      </c>
      <c r="K614" s="226"/>
      <c r="L614" s="44"/>
      <c r="M614" s="227" t="s">
        <v>1</v>
      </c>
      <c r="N614" s="228" t="s">
        <v>48</v>
      </c>
      <c r="O614" s="91"/>
      <c r="P614" s="229">
        <f>O614*H614</f>
        <v>0</v>
      </c>
      <c r="Q614" s="229">
        <v>0.00093</v>
      </c>
      <c r="R614" s="229">
        <f>Q614*H614</f>
        <v>0.00744</v>
      </c>
      <c r="S614" s="229">
        <v>0</v>
      </c>
      <c r="T614" s="230">
        <f>S614*H614</f>
        <v>0</v>
      </c>
      <c r="U614" s="38"/>
      <c r="V614" s="38"/>
      <c r="W614" s="38"/>
      <c r="X614" s="38"/>
      <c r="Y614" s="38"/>
      <c r="Z614" s="38"/>
      <c r="AA614" s="38"/>
      <c r="AB614" s="38"/>
      <c r="AC614" s="38"/>
      <c r="AD614" s="38"/>
      <c r="AE614" s="38"/>
      <c r="AR614" s="231" t="s">
        <v>308</v>
      </c>
      <c r="AT614" s="231" t="s">
        <v>132</v>
      </c>
      <c r="AU614" s="231" t="s">
        <v>92</v>
      </c>
      <c r="AY614" s="17" t="s">
        <v>129</v>
      </c>
      <c r="BE614" s="232">
        <f>IF(N614="základní",J614,0)</f>
        <v>0</v>
      </c>
      <c r="BF614" s="232">
        <f>IF(N614="snížená",J614,0)</f>
        <v>0</v>
      </c>
      <c r="BG614" s="232">
        <f>IF(N614="zákl. přenesená",J614,0)</f>
        <v>0</v>
      </c>
      <c r="BH614" s="232">
        <f>IF(N614="sníž. přenesená",J614,0)</f>
        <v>0</v>
      </c>
      <c r="BI614" s="232">
        <f>IF(N614="nulová",J614,0)</f>
        <v>0</v>
      </c>
      <c r="BJ614" s="17" t="s">
        <v>8</v>
      </c>
      <c r="BK614" s="232">
        <f>ROUND(I614*H614,0)</f>
        <v>0</v>
      </c>
      <c r="BL614" s="17" t="s">
        <v>308</v>
      </c>
      <c r="BM614" s="231" t="s">
        <v>993</v>
      </c>
    </row>
    <row r="615" spans="1:65" s="2" customFormat="1" ht="16.5" customHeight="1">
      <c r="A615" s="38"/>
      <c r="B615" s="39"/>
      <c r="C615" s="219" t="s">
        <v>994</v>
      </c>
      <c r="D615" s="219" t="s">
        <v>132</v>
      </c>
      <c r="E615" s="220" t="s">
        <v>995</v>
      </c>
      <c r="F615" s="221" t="s">
        <v>996</v>
      </c>
      <c r="G615" s="222" t="s">
        <v>333</v>
      </c>
      <c r="H615" s="223">
        <v>8</v>
      </c>
      <c r="I615" s="224"/>
      <c r="J615" s="225">
        <f>ROUND(I615*H615,0)</f>
        <v>0</v>
      </c>
      <c r="K615" s="226"/>
      <c r="L615" s="44"/>
      <c r="M615" s="227" t="s">
        <v>1</v>
      </c>
      <c r="N615" s="228" t="s">
        <v>48</v>
      </c>
      <c r="O615" s="91"/>
      <c r="P615" s="229">
        <f>O615*H615</f>
        <v>0</v>
      </c>
      <c r="Q615" s="229">
        <v>0</v>
      </c>
      <c r="R615" s="229">
        <f>Q615*H615</f>
        <v>0</v>
      </c>
      <c r="S615" s="229">
        <v>0</v>
      </c>
      <c r="T615" s="230">
        <f>S615*H615</f>
        <v>0</v>
      </c>
      <c r="U615" s="38"/>
      <c r="V615" s="38"/>
      <c r="W615" s="38"/>
      <c r="X615" s="38"/>
      <c r="Y615" s="38"/>
      <c r="Z615" s="38"/>
      <c r="AA615" s="38"/>
      <c r="AB615" s="38"/>
      <c r="AC615" s="38"/>
      <c r="AD615" s="38"/>
      <c r="AE615" s="38"/>
      <c r="AR615" s="231" t="s">
        <v>308</v>
      </c>
      <c r="AT615" s="231" t="s">
        <v>132</v>
      </c>
      <c r="AU615" s="231" t="s">
        <v>92</v>
      </c>
      <c r="AY615" s="17" t="s">
        <v>129</v>
      </c>
      <c r="BE615" s="232">
        <f>IF(N615="základní",J615,0)</f>
        <v>0</v>
      </c>
      <c r="BF615" s="232">
        <f>IF(N615="snížená",J615,0)</f>
        <v>0</v>
      </c>
      <c r="BG615" s="232">
        <f>IF(N615="zákl. přenesená",J615,0)</f>
        <v>0</v>
      </c>
      <c r="BH615" s="232">
        <f>IF(N615="sníž. přenesená",J615,0)</f>
        <v>0</v>
      </c>
      <c r="BI615" s="232">
        <f>IF(N615="nulová",J615,0)</f>
        <v>0</v>
      </c>
      <c r="BJ615" s="17" t="s">
        <v>8</v>
      </c>
      <c r="BK615" s="232">
        <f>ROUND(I615*H615,0)</f>
        <v>0</v>
      </c>
      <c r="BL615" s="17" t="s">
        <v>308</v>
      </c>
      <c r="BM615" s="231" t="s">
        <v>997</v>
      </c>
    </row>
    <row r="616" spans="1:65" s="2" customFormat="1" ht="16.5" customHeight="1">
      <c r="A616" s="38"/>
      <c r="B616" s="39"/>
      <c r="C616" s="272" t="s">
        <v>998</v>
      </c>
      <c r="D616" s="272" t="s">
        <v>342</v>
      </c>
      <c r="E616" s="273" t="s">
        <v>999</v>
      </c>
      <c r="F616" s="274" t="s">
        <v>1000</v>
      </c>
      <c r="G616" s="275" t="s">
        <v>1001</v>
      </c>
      <c r="H616" s="276">
        <v>8</v>
      </c>
      <c r="I616" s="277"/>
      <c r="J616" s="278">
        <f>ROUND(I616*H616,0)</f>
        <v>0</v>
      </c>
      <c r="K616" s="279"/>
      <c r="L616" s="280"/>
      <c r="M616" s="281" t="s">
        <v>1</v>
      </c>
      <c r="N616" s="282" t="s">
        <v>48</v>
      </c>
      <c r="O616" s="91"/>
      <c r="P616" s="229">
        <f>O616*H616</f>
        <v>0</v>
      </c>
      <c r="Q616" s="229">
        <v>0</v>
      </c>
      <c r="R616" s="229">
        <f>Q616*H616</f>
        <v>0</v>
      </c>
      <c r="S616" s="229">
        <v>0</v>
      </c>
      <c r="T616" s="230">
        <f>S616*H616</f>
        <v>0</v>
      </c>
      <c r="U616" s="38"/>
      <c r="V616" s="38"/>
      <c r="W616" s="38"/>
      <c r="X616" s="38"/>
      <c r="Y616" s="38"/>
      <c r="Z616" s="38"/>
      <c r="AA616" s="38"/>
      <c r="AB616" s="38"/>
      <c r="AC616" s="38"/>
      <c r="AD616" s="38"/>
      <c r="AE616" s="38"/>
      <c r="AR616" s="231" t="s">
        <v>390</v>
      </c>
      <c r="AT616" s="231" t="s">
        <v>342</v>
      </c>
      <c r="AU616" s="231" t="s">
        <v>92</v>
      </c>
      <c r="AY616" s="17" t="s">
        <v>129</v>
      </c>
      <c r="BE616" s="232">
        <f>IF(N616="základní",J616,0)</f>
        <v>0</v>
      </c>
      <c r="BF616" s="232">
        <f>IF(N616="snížená",J616,0)</f>
        <v>0</v>
      </c>
      <c r="BG616" s="232">
        <f>IF(N616="zákl. přenesená",J616,0)</f>
        <v>0</v>
      </c>
      <c r="BH616" s="232">
        <f>IF(N616="sníž. přenesená",J616,0)</f>
        <v>0</v>
      </c>
      <c r="BI616" s="232">
        <f>IF(N616="nulová",J616,0)</f>
        <v>0</v>
      </c>
      <c r="BJ616" s="17" t="s">
        <v>8</v>
      </c>
      <c r="BK616" s="232">
        <f>ROUND(I616*H616,0)</f>
        <v>0</v>
      </c>
      <c r="BL616" s="17" t="s">
        <v>308</v>
      </c>
      <c r="BM616" s="231" t="s">
        <v>1002</v>
      </c>
    </row>
    <row r="617" spans="1:65" s="2" customFormat="1" ht="16.5" customHeight="1">
      <c r="A617" s="38"/>
      <c r="B617" s="39"/>
      <c r="C617" s="272" t="s">
        <v>1003</v>
      </c>
      <c r="D617" s="272" t="s">
        <v>342</v>
      </c>
      <c r="E617" s="273" t="s">
        <v>1004</v>
      </c>
      <c r="F617" s="274" t="s">
        <v>1005</v>
      </c>
      <c r="G617" s="275" t="s">
        <v>1001</v>
      </c>
      <c r="H617" s="276">
        <v>8</v>
      </c>
      <c r="I617" s="277"/>
      <c r="J617" s="278">
        <f>ROUND(I617*H617,0)</f>
        <v>0</v>
      </c>
      <c r="K617" s="279"/>
      <c r="L617" s="280"/>
      <c r="M617" s="281" t="s">
        <v>1</v>
      </c>
      <c r="N617" s="282" t="s">
        <v>48</v>
      </c>
      <c r="O617" s="91"/>
      <c r="P617" s="229">
        <f>O617*H617</f>
        <v>0</v>
      </c>
      <c r="Q617" s="229">
        <v>0</v>
      </c>
      <c r="R617" s="229">
        <f>Q617*H617</f>
        <v>0</v>
      </c>
      <c r="S617" s="229">
        <v>0</v>
      </c>
      <c r="T617" s="230">
        <f>S617*H617</f>
        <v>0</v>
      </c>
      <c r="U617" s="38"/>
      <c r="V617" s="38"/>
      <c r="W617" s="38"/>
      <c r="X617" s="38"/>
      <c r="Y617" s="38"/>
      <c r="Z617" s="38"/>
      <c r="AA617" s="38"/>
      <c r="AB617" s="38"/>
      <c r="AC617" s="38"/>
      <c r="AD617" s="38"/>
      <c r="AE617" s="38"/>
      <c r="AR617" s="231" t="s">
        <v>390</v>
      </c>
      <c r="AT617" s="231" t="s">
        <v>342</v>
      </c>
      <c r="AU617" s="231" t="s">
        <v>92</v>
      </c>
      <c r="AY617" s="17" t="s">
        <v>129</v>
      </c>
      <c r="BE617" s="232">
        <f>IF(N617="základní",J617,0)</f>
        <v>0</v>
      </c>
      <c r="BF617" s="232">
        <f>IF(N617="snížená",J617,0)</f>
        <v>0</v>
      </c>
      <c r="BG617" s="232">
        <f>IF(N617="zákl. přenesená",J617,0)</f>
        <v>0</v>
      </c>
      <c r="BH617" s="232">
        <f>IF(N617="sníž. přenesená",J617,0)</f>
        <v>0</v>
      </c>
      <c r="BI617" s="232">
        <f>IF(N617="nulová",J617,0)</f>
        <v>0</v>
      </c>
      <c r="BJ617" s="17" t="s">
        <v>8</v>
      </c>
      <c r="BK617" s="232">
        <f>ROUND(I617*H617,0)</f>
        <v>0</v>
      </c>
      <c r="BL617" s="17" t="s">
        <v>308</v>
      </c>
      <c r="BM617" s="231" t="s">
        <v>1006</v>
      </c>
    </row>
    <row r="618" spans="1:65" s="2" customFormat="1" ht="16.5" customHeight="1">
      <c r="A618" s="38"/>
      <c r="B618" s="39"/>
      <c r="C618" s="272" t="s">
        <v>1007</v>
      </c>
      <c r="D618" s="272" t="s">
        <v>342</v>
      </c>
      <c r="E618" s="273" t="s">
        <v>1008</v>
      </c>
      <c r="F618" s="274" t="s">
        <v>1009</v>
      </c>
      <c r="G618" s="275" t="s">
        <v>1001</v>
      </c>
      <c r="H618" s="276">
        <v>8</v>
      </c>
      <c r="I618" s="277"/>
      <c r="J618" s="278">
        <f>ROUND(I618*H618,0)</f>
        <v>0</v>
      </c>
      <c r="K618" s="279"/>
      <c r="L618" s="280"/>
      <c r="M618" s="281" t="s">
        <v>1</v>
      </c>
      <c r="N618" s="282" t="s">
        <v>48</v>
      </c>
      <c r="O618" s="91"/>
      <c r="P618" s="229">
        <f>O618*H618</f>
        <v>0</v>
      </c>
      <c r="Q618" s="229">
        <v>0</v>
      </c>
      <c r="R618" s="229">
        <f>Q618*H618</f>
        <v>0</v>
      </c>
      <c r="S618" s="229">
        <v>0</v>
      </c>
      <c r="T618" s="230">
        <f>S618*H618</f>
        <v>0</v>
      </c>
      <c r="U618" s="38"/>
      <c r="V618" s="38"/>
      <c r="W618" s="38"/>
      <c r="X618" s="38"/>
      <c r="Y618" s="38"/>
      <c r="Z618" s="38"/>
      <c r="AA618" s="38"/>
      <c r="AB618" s="38"/>
      <c r="AC618" s="38"/>
      <c r="AD618" s="38"/>
      <c r="AE618" s="38"/>
      <c r="AR618" s="231" t="s">
        <v>390</v>
      </c>
      <c r="AT618" s="231" t="s">
        <v>342</v>
      </c>
      <c r="AU618" s="231" t="s">
        <v>92</v>
      </c>
      <c r="AY618" s="17" t="s">
        <v>129</v>
      </c>
      <c r="BE618" s="232">
        <f>IF(N618="základní",J618,0)</f>
        <v>0</v>
      </c>
      <c r="BF618" s="232">
        <f>IF(N618="snížená",J618,0)</f>
        <v>0</v>
      </c>
      <c r="BG618" s="232">
        <f>IF(N618="zákl. přenesená",J618,0)</f>
        <v>0</v>
      </c>
      <c r="BH618" s="232">
        <f>IF(N618="sníž. přenesená",J618,0)</f>
        <v>0</v>
      </c>
      <c r="BI618" s="232">
        <f>IF(N618="nulová",J618,0)</f>
        <v>0</v>
      </c>
      <c r="BJ618" s="17" t="s">
        <v>8</v>
      </c>
      <c r="BK618" s="232">
        <f>ROUND(I618*H618,0)</f>
        <v>0</v>
      </c>
      <c r="BL618" s="17" t="s">
        <v>308</v>
      </c>
      <c r="BM618" s="231" t="s">
        <v>1010</v>
      </c>
    </row>
    <row r="619" spans="1:65" s="2" customFormat="1" ht="16.5" customHeight="1">
      <c r="A619" s="38"/>
      <c r="B619" s="39"/>
      <c r="C619" s="272" t="s">
        <v>1011</v>
      </c>
      <c r="D619" s="272" t="s">
        <v>342</v>
      </c>
      <c r="E619" s="273" t="s">
        <v>1012</v>
      </c>
      <c r="F619" s="274" t="s">
        <v>1013</v>
      </c>
      <c r="G619" s="275" t="s">
        <v>1001</v>
      </c>
      <c r="H619" s="276">
        <v>8</v>
      </c>
      <c r="I619" s="277"/>
      <c r="J619" s="278">
        <f>ROUND(I619*H619,0)</f>
        <v>0</v>
      </c>
      <c r="K619" s="279"/>
      <c r="L619" s="280"/>
      <c r="M619" s="281" t="s">
        <v>1</v>
      </c>
      <c r="N619" s="282" t="s">
        <v>48</v>
      </c>
      <c r="O619" s="91"/>
      <c r="P619" s="229">
        <f>O619*H619</f>
        <v>0</v>
      </c>
      <c r="Q619" s="229">
        <v>0</v>
      </c>
      <c r="R619" s="229">
        <f>Q619*H619</f>
        <v>0</v>
      </c>
      <c r="S619" s="229">
        <v>0</v>
      </c>
      <c r="T619" s="230">
        <f>S619*H619</f>
        <v>0</v>
      </c>
      <c r="U619" s="38"/>
      <c r="V619" s="38"/>
      <c r="W619" s="38"/>
      <c r="X619" s="38"/>
      <c r="Y619" s="38"/>
      <c r="Z619" s="38"/>
      <c r="AA619" s="38"/>
      <c r="AB619" s="38"/>
      <c r="AC619" s="38"/>
      <c r="AD619" s="38"/>
      <c r="AE619" s="38"/>
      <c r="AR619" s="231" t="s">
        <v>390</v>
      </c>
      <c r="AT619" s="231" t="s">
        <v>342</v>
      </c>
      <c r="AU619" s="231" t="s">
        <v>92</v>
      </c>
      <c r="AY619" s="17" t="s">
        <v>129</v>
      </c>
      <c r="BE619" s="232">
        <f>IF(N619="základní",J619,0)</f>
        <v>0</v>
      </c>
      <c r="BF619" s="232">
        <f>IF(N619="snížená",J619,0)</f>
        <v>0</v>
      </c>
      <c r="BG619" s="232">
        <f>IF(N619="zákl. přenesená",J619,0)</f>
        <v>0</v>
      </c>
      <c r="BH619" s="232">
        <f>IF(N619="sníž. přenesená",J619,0)</f>
        <v>0</v>
      </c>
      <c r="BI619" s="232">
        <f>IF(N619="nulová",J619,0)</f>
        <v>0</v>
      </c>
      <c r="BJ619" s="17" t="s">
        <v>8</v>
      </c>
      <c r="BK619" s="232">
        <f>ROUND(I619*H619,0)</f>
        <v>0</v>
      </c>
      <c r="BL619" s="17" t="s">
        <v>308</v>
      </c>
      <c r="BM619" s="231" t="s">
        <v>1014</v>
      </c>
    </row>
    <row r="620" spans="1:65" s="2" customFormat="1" ht="16.5" customHeight="1">
      <c r="A620" s="38"/>
      <c r="B620" s="39"/>
      <c r="C620" s="272" t="s">
        <v>1015</v>
      </c>
      <c r="D620" s="272" t="s">
        <v>342</v>
      </c>
      <c r="E620" s="273" t="s">
        <v>1016</v>
      </c>
      <c r="F620" s="274" t="s">
        <v>1017</v>
      </c>
      <c r="G620" s="275" t="s">
        <v>1001</v>
      </c>
      <c r="H620" s="276">
        <v>8</v>
      </c>
      <c r="I620" s="277"/>
      <c r="J620" s="278">
        <f>ROUND(I620*H620,0)</f>
        <v>0</v>
      </c>
      <c r="K620" s="279"/>
      <c r="L620" s="280"/>
      <c r="M620" s="281" t="s">
        <v>1</v>
      </c>
      <c r="N620" s="282" t="s">
        <v>48</v>
      </c>
      <c r="O620" s="91"/>
      <c r="P620" s="229">
        <f>O620*H620</f>
        <v>0</v>
      </c>
      <c r="Q620" s="229">
        <v>0</v>
      </c>
      <c r="R620" s="229">
        <f>Q620*H620</f>
        <v>0</v>
      </c>
      <c r="S620" s="229">
        <v>0</v>
      </c>
      <c r="T620" s="230">
        <f>S620*H620</f>
        <v>0</v>
      </c>
      <c r="U620" s="38"/>
      <c r="V620" s="38"/>
      <c r="W620" s="38"/>
      <c r="X620" s="38"/>
      <c r="Y620" s="38"/>
      <c r="Z620" s="38"/>
      <c r="AA620" s="38"/>
      <c r="AB620" s="38"/>
      <c r="AC620" s="38"/>
      <c r="AD620" s="38"/>
      <c r="AE620" s="38"/>
      <c r="AR620" s="231" t="s">
        <v>390</v>
      </c>
      <c r="AT620" s="231" t="s">
        <v>342</v>
      </c>
      <c r="AU620" s="231" t="s">
        <v>92</v>
      </c>
      <c r="AY620" s="17" t="s">
        <v>129</v>
      </c>
      <c r="BE620" s="232">
        <f>IF(N620="základní",J620,0)</f>
        <v>0</v>
      </c>
      <c r="BF620" s="232">
        <f>IF(N620="snížená",J620,0)</f>
        <v>0</v>
      </c>
      <c r="BG620" s="232">
        <f>IF(N620="zákl. přenesená",J620,0)</f>
        <v>0</v>
      </c>
      <c r="BH620" s="232">
        <f>IF(N620="sníž. přenesená",J620,0)</f>
        <v>0</v>
      </c>
      <c r="BI620" s="232">
        <f>IF(N620="nulová",J620,0)</f>
        <v>0</v>
      </c>
      <c r="BJ620" s="17" t="s">
        <v>8</v>
      </c>
      <c r="BK620" s="232">
        <f>ROUND(I620*H620,0)</f>
        <v>0</v>
      </c>
      <c r="BL620" s="17" t="s">
        <v>308</v>
      </c>
      <c r="BM620" s="231" t="s">
        <v>1018</v>
      </c>
    </row>
    <row r="621" spans="1:65" s="2" customFormat="1" ht="16.5" customHeight="1">
      <c r="A621" s="38"/>
      <c r="B621" s="39"/>
      <c r="C621" s="272" t="s">
        <v>1019</v>
      </c>
      <c r="D621" s="272" t="s">
        <v>342</v>
      </c>
      <c r="E621" s="273" t="s">
        <v>1020</v>
      </c>
      <c r="F621" s="274" t="s">
        <v>1021</v>
      </c>
      <c r="G621" s="275" t="s">
        <v>1001</v>
      </c>
      <c r="H621" s="276">
        <v>8</v>
      </c>
      <c r="I621" s="277"/>
      <c r="J621" s="278">
        <f>ROUND(I621*H621,0)</f>
        <v>0</v>
      </c>
      <c r="K621" s="279"/>
      <c r="L621" s="280"/>
      <c r="M621" s="281" t="s">
        <v>1</v>
      </c>
      <c r="N621" s="282" t="s">
        <v>48</v>
      </c>
      <c r="O621" s="91"/>
      <c r="P621" s="229">
        <f>O621*H621</f>
        <v>0</v>
      </c>
      <c r="Q621" s="229">
        <v>0</v>
      </c>
      <c r="R621" s="229">
        <f>Q621*H621</f>
        <v>0</v>
      </c>
      <c r="S621" s="229">
        <v>0</v>
      </c>
      <c r="T621" s="230">
        <f>S621*H621</f>
        <v>0</v>
      </c>
      <c r="U621" s="38"/>
      <c r="V621" s="38"/>
      <c r="W621" s="38"/>
      <c r="X621" s="38"/>
      <c r="Y621" s="38"/>
      <c r="Z621" s="38"/>
      <c r="AA621" s="38"/>
      <c r="AB621" s="38"/>
      <c r="AC621" s="38"/>
      <c r="AD621" s="38"/>
      <c r="AE621" s="38"/>
      <c r="AR621" s="231" t="s">
        <v>390</v>
      </c>
      <c r="AT621" s="231" t="s">
        <v>342</v>
      </c>
      <c r="AU621" s="231" t="s">
        <v>92</v>
      </c>
      <c r="AY621" s="17" t="s">
        <v>129</v>
      </c>
      <c r="BE621" s="232">
        <f>IF(N621="základní",J621,0)</f>
        <v>0</v>
      </c>
      <c r="BF621" s="232">
        <f>IF(N621="snížená",J621,0)</f>
        <v>0</v>
      </c>
      <c r="BG621" s="232">
        <f>IF(N621="zákl. přenesená",J621,0)</f>
        <v>0</v>
      </c>
      <c r="BH621" s="232">
        <f>IF(N621="sníž. přenesená",J621,0)</f>
        <v>0</v>
      </c>
      <c r="BI621" s="232">
        <f>IF(N621="nulová",J621,0)</f>
        <v>0</v>
      </c>
      <c r="BJ621" s="17" t="s">
        <v>8</v>
      </c>
      <c r="BK621" s="232">
        <f>ROUND(I621*H621,0)</f>
        <v>0</v>
      </c>
      <c r="BL621" s="17" t="s">
        <v>308</v>
      </c>
      <c r="BM621" s="231" t="s">
        <v>1022</v>
      </c>
    </row>
    <row r="622" spans="1:65" s="2" customFormat="1" ht="24.15" customHeight="1">
      <c r="A622" s="38"/>
      <c r="B622" s="39"/>
      <c r="C622" s="219" t="s">
        <v>1023</v>
      </c>
      <c r="D622" s="219" t="s">
        <v>132</v>
      </c>
      <c r="E622" s="220" t="s">
        <v>1024</v>
      </c>
      <c r="F622" s="221" t="s">
        <v>1025</v>
      </c>
      <c r="G622" s="222" t="s">
        <v>359</v>
      </c>
      <c r="H622" s="223">
        <v>16</v>
      </c>
      <c r="I622" s="224"/>
      <c r="J622" s="225">
        <f>ROUND(I622*H622,0)</f>
        <v>0</v>
      </c>
      <c r="K622" s="226"/>
      <c r="L622" s="44"/>
      <c r="M622" s="227" t="s">
        <v>1</v>
      </c>
      <c r="N622" s="228" t="s">
        <v>48</v>
      </c>
      <c r="O622" s="91"/>
      <c r="P622" s="229">
        <f>O622*H622</f>
        <v>0</v>
      </c>
      <c r="Q622" s="229">
        <v>0</v>
      </c>
      <c r="R622" s="229">
        <f>Q622*H622</f>
        <v>0</v>
      </c>
      <c r="S622" s="229">
        <v>0</v>
      </c>
      <c r="T622" s="230">
        <f>S622*H622</f>
        <v>0</v>
      </c>
      <c r="U622" s="38"/>
      <c r="V622" s="38"/>
      <c r="W622" s="38"/>
      <c r="X622" s="38"/>
      <c r="Y622" s="38"/>
      <c r="Z622" s="38"/>
      <c r="AA622" s="38"/>
      <c r="AB622" s="38"/>
      <c r="AC622" s="38"/>
      <c r="AD622" s="38"/>
      <c r="AE622" s="38"/>
      <c r="AR622" s="231" t="s">
        <v>308</v>
      </c>
      <c r="AT622" s="231" t="s">
        <v>132</v>
      </c>
      <c r="AU622" s="231" t="s">
        <v>92</v>
      </c>
      <c r="AY622" s="17" t="s">
        <v>129</v>
      </c>
      <c r="BE622" s="232">
        <f>IF(N622="základní",J622,0)</f>
        <v>0</v>
      </c>
      <c r="BF622" s="232">
        <f>IF(N622="snížená",J622,0)</f>
        <v>0</v>
      </c>
      <c r="BG622" s="232">
        <f>IF(N622="zákl. přenesená",J622,0)</f>
        <v>0</v>
      </c>
      <c r="BH622" s="232">
        <f>IF(N622="sníž. přenesená",J622,0)</f>
        <v>0</v>
      </c>
      <c r="BI622" s="232">
        <f>IF(N622="nulová",J622,0)</f>
        <v>0</v>
      </c>
      <c r="BJ622" s="17" t="s">
        <v>8</v>
      </c>
      <c r="BK622" s="232">
        <f>ROUND(I622*H622,0)</f>
        <v>0</v>
      </c>
      <c r="BL622" s="17" t="s">
        <v>308</v>
      </c>
      <c r="BM622" s="231" t="s">
        <v>1026</v>
      </c>
    </row>
    <row r="623" spans="1:65" s="2" customFormat="1" ht="49.05" customHeight="1">
      <c r="A623" s="38"/>
      <c r="B623" s="39"/>
      <c r="C623" s="219" t="s">
        <v>1027</v>
      </c>
      <c r="D623" s="219" t="s">
        <v>132</v>
      </c>
      <c r="E623" s="220" t="s">
        <v>1028</v>
      </c>
      <c r="F623" s="221" t="s">
        <v>1029</v>
      </c>
      <c r="G623" s="222" t="s">
        <v>265</v>
      </c>
      <c r="H623" s="223">
        <v>0.017</v>
      </c>
      <c r="I623" s="224"/>
      <c r="J623" s="225">
        <f>ROUND(I623*H623,0)</f>
        <v>0</v>
      </c>
      <c r="K623" s="226"/>
      <c r="L623" s="44"/>
      <c r="M623" s="227" t="s">
        <v>1</v>
      </c>
      <c r="N623" s="228" t="s">
        <v>48</v>
      </c>
      <c r="O623" s="91"/>
      <c r="P623" s="229">
        <f>O623*H623</f>
        <v>0</v>
      </c>
      <c r="Q623" s="229">
        <v>0</v>
      </c>
      <c r="R623" s="229">
        <f>Q623*H623</f>
        <v>0</v>
      </c>
      <c r="S623" s="229">
        <v>0</v>
      </c>
      <c r="T623" s="230">
        <f>S623*H623</f>
        <v>0</v>
      </c>
      <c r="U623" s="38"/>
      <c r="V623" s="38"/>
      <c r="W623" s="38"/>
      <c r="X623" s="38"/>
      <c r="Y623" s="38"/>
      <c r="Z623" s="38"/>
      <c r="AA623" s="38"/>
      <c r="AB623" s="38"/>
      <c r="AC623" s="38"/>
      <c r="AD623" s="38"/>
      <c r="AE623" s="38"/>
      <c r="AR623" s="231" t="s">
        <v>308</v>
      </c>
      <c r="AT623" s="231" t="s">
        <v>132</v>
      </c>
      <c r="AU623" s="231" t="s">
        <v>92</v>
      </c>
      <c r="AY623" s="17" t="s">
        <v>129</v>
      </c>
      <c r="BE623" s="232">
        <f>IF(N623="základní",J623,0)</f>
        <v>0</v>
      </c>
      <c r="BF623" s="232">
        <f>IF(N623="snížená",J623,0)</f>
        <v>0</v>
      </c>
      <c r="BG623" s="232">
        <f>IF(N623="zákl. přenesená",J623,0)</f>
        <v>0</v>
      </c>
      <c r="BH623" s="232">
        <f>IF(N623="sníž. přenesená",J623,0)</f>
        <v>0</v>
      </c>
      <c r="BI623" s="232">
        <f>IF(N623="nulová",J623,0)</f>
        <v>0</v>
      </c>
      <c r="BJ623" s="17" t="s">
        <v>8</v>
      </c>
      <c r="BK623" s="232">
        <f>ROUND(I623*H623,0)</f>
        <v>0</v>
      </c>
      <c r="BL623" s="17" t="s">
        <v>308</v>
      </c>
      <c r="BM623" s="231" t="s">
        <v>1030</v>
      </c>
    </row>
    <row r="624" spans="1:65" s="2" customFormat="1" ht="55.5" customHeight="1">
      <c r="A624" s="38"/>
      <c r="B624" s="39"/>
      <c r="C624" s="219" t="s">
        <v>1031</v>
      </c>
      <c r="D624" s="219" t="s">
        <v>132</v>
      </c>
      <c r="E624" s="220" t="s">
        <v>1032</v>
      </c>
      <c r="F624" s="221" t="s">
        <v>1033</v>
      </c>
      <c r="G624" s="222" t="s">
        <v>265</v>
      </c>
      <c r="H624" s="223">
        <v>0.017</v>
      </c>
      <c r="I624" s="224"/>
      <c r="J624" s="225">
        <f>ROUND(I624*H624,0)</f>
        <v>0</v>
      </c>
      <c r="K624" s="226"/>
      <c r="L624" s="44"/>
      <c r="M624" s="227" t="s">
        <v>1</v>
      </c>
      <c r="N624" s="228" t="s">
        <v>48</v>
      </c>
      <c r="O624" s="91"/>
      <c r="P624" s="229">
        <f>O624*H624</f>
        <v>0</v>
      </c>
      <c r="Q624" s="229">
        <v>0</v>
      </c>
      <c r="R624" s="229">
        <f>Q624*H624</f>
        <v>0</v>
      </c>
      <c r="S624" s="229">
        <v>0</v>
      </c>
      <c r="T624" s="230">
        <f>S624*H624</f>
        <v>0</v>
      </c>
      <c r="U624" s="38"/>
      <c r="V624" s="38"/>
      <c r="W624" s="38"/>
      <c r="X624" s="38"/>
      <c r="Y624" s="38"/>
      <c r="Z624" s="38"/>
      <c r="AA624" s="38"/>
      <c r="AB624" s="38"/>
      <c r="AC624" s="38"/>
      <c r="AD624" s="38"/>
      <c r="AE624" s="38"/>
      <c r="AR624" s="231" t="s">
        <v>308</v>
      </c>
      <c r="AT624" s="231" t="s">
        <v>132</v>
      </c>
      <c r="AU624" s="231" t="s">
        <v>92</v>
      </c>
      <c r="AY624" s="17" t="s">
        <v>129</v>
      </c>
      <c r="BE624" s="232">
        <f>IF(N624="základní",J624,0)</f>
        <v>0</v>
      </c>
      <c r="BF624" s="232">
        <f>IF(N624="snížená",J624,0)</f>
        <v>0</v>
      </c>
      <c r="BG624" s="232">
        <f>IF(N624="zákl. přenesená",J624,0)</f>
        <v>0</v>
      </c>
      <c r="BH624" s="232">
        <f>IF(N624="sníž. přenesená",J624,0)</f>
        <v>0</v>
      </c>
      <c r="BI624" s="232">
        <f>IF(N624="nulová",J624,0)</f>
        <v>0</v>
      </c>
      <c r="BJ624" s="17" t="s">
        <v>8</v>
      </c>
      <c r="BK624" s="232">
        <f>ROUND(I624*H624,0)</f>
        <v>0</v>
      </c>
      <c r="BL624" s="17" t="s">
        <v>308</v>
      </c>
      <c r="BM624" s="231" t="s">
        <v>1034</v>
      </c>
    </row>
    <row r="625" spans="1:63" s="12" customFormat="1" ht="22.8" customHeight="1">
      <c r="A625" s="12"/>
      <c r="B625" s="203"/>
      <c r="C625" s="204"/>
      <c r="D625" s="205" t="s">
        <v>82</v>
      </c>
      <c r="E625" s="217" t="s">
        <v>1035</v>
      </c>
      <c r="F625" s="217" t="s">
        <v>1036</v>
      </c>
      <c r="G625" s="204"/>
      <c r="H625" s="204"/>
      <c r="I625" s="207"/>
      <c r="J625" s="218">
        <f>BK625</f>
        <v>0</v>
      </c>
      <c r="K625" s="204"/>
      <c r="L625" s="209"/>
      <c r="M625" s="210"/>
      <c r="N625" s="211"/>
      <c r="O625" s="211"/>
      <c r="P625" s="212">
        <f>SUM(P626:P654)</f>
        <v>0</v>
      </c>
      <c r="Q625" s="211"/>
      <c r="R625" s="212">
        <f>SUM(R626:R654)</f>
        <v>0.039</v>
      </c>
      <c r="S625" s="211"/>
      <c r="T625" s="213">
        <f>SUM(T626:T654)</f>
        <v>0</v>
      </c>
      <c r="U625" s="12"/>
      <c r="V625" s="12"/>
      <c r="W625" s="12"/>
      <c r="X625" s="12"/>
      <c r="Y625" s="12"/>
      <c r="Z625" s="12"/>
      <c r="AA625" s="12"/>
      <c r="AB625" s="12"/>
      <c r="AC625" s="12"/>
      <c r="AD625" s="12"/>
      <c r="AE625" s="12"/>
      <c r="AR625" s="214" t="s">
        <v>92</v>
      </c>
      <c r="AT625" s="215" t="s">
        <v>82</v>
      </c>
      <c r="AU625" s="215" t="s">
        <v>8</v>
      </c>
      <c r="AY625" s="214" t="s">
        <v>129</v>
      </c>
      <c r="BK625" s="216">
        <f>SUM(BK626:BK654)</f>
        <v>0</v>
      </c>
    </row>
    <row r="626" spans="1:65" s="2" customFormat="1" ht="16.5" customHeight="1">
      <c r="A626" s="38"/>
      <c r="B626" s="39"/>
      <c r="C626" s="219" t="s">
        <v>1037</v>
      </c>
      <c r="D626" s="219" t="s">
        <v>132</v>
      </c>
      <c r="E626" s="220" t="s">
        <v>1038</v>
      </c>
      <c r="F626" s="221" t="s">
        <v>1039</v>
      </c>
      <c r="G626" s="222" t="s">
        <v>185</v>
      </c>
      <c r="H626" s="223">
        <v>50.16</v>
      </c>
      <c r="I626" s="224"/>
      <c r="J626" s="225">
        <f>ROUND(I626*H626,0)</f>
        <v>0</v>
      </c>
      <c r="K626" s="226"/>
      <c r="L626" s="44"/>
      <c r="M626" s="227" t="s">
        <v>1</v>
      </c>
      <c r="N626" s="228" t="s">
        <v>48</v>
      </c>
      <c r="O626" s="91"/>
      <c r="P626" s="229">
        <f>O626*H626</f>
        <v>0</v>
      </c>
      <c r="Q626" s="229">
        <v>0</v>
      </c>
      <c r="R626" s="229">
        <f>Q626*H626</f>
        <v>0</v>
      </c>
      <c r="S626" s="229">
        <v>0</v>
      </c>
      <c r="T626" s="230">
        <f>S626*H626</f>
        <v>0</v>
      </c>
      <c r="U626" s="38"/>
      <c r="V626" s="38"/>
      <c r="W626" s="38"/>
      <c r="X626" s="38"/>
      <c r="Y626" s="38"/>
      <c r="Z626" s="38"/>
      <c r="AA626" s="38"/>
      <c r="AB626" s="38"/>
      <c r="AC626" s="38"/>
      <c r="AD626" s="38"/>
      <c r="AE626" s="38"/>
      <c r="AR626" s="231" t="s">
        <v>308</v>
      </c>
      <c r="AT626" s="231" t="s">
        <v>132</v>
      </c>
      <c r="AU626" s="231" t="s">
        <v>92</v>
      </c>
      <c r="AY626" s="17" t="s">
        <v>129</v>
      </c>
      <c r="BE626" s="232">
        <f>IF(N626="základní",J626,0)</f>
        <v>0</v>
      </c>
      <c r="BF626" s="232">
        <f>IF(N626="snížená",J626,0)</f>
        <v>0</v>
      </c>
      <c r="BG626" s="232">
        <f>IF(N626="zákl. přenesená",J626,0)</f>
        <v>0</v>
      </c>
      <c r="BH626" s="232">
        <f>IF(N626="sníž. přenesená",J626,0)</f>
        <v>0</v>
      </c>
      <c r="BI626" s="232">
        <f>IF(N626="nulová",J626,0)</f>
        <v>0</v>
      </c>
      <c r="BJ626" s="17" t="s">
        <v>8</v>
      </c>
      <c r="BK626" s="232">
        <f>ROUND(I626*H626,0)</f>
        <v>0</v>
      </c>
      <c r="BL626" s="17" t="s">
        <v>308</v>
      </c>
      <c r="BM626" s="231" t="s">
        <v>1040</v>
      </c>
    </row>
    <row r="627" spans="1:51" s="13" customFormat="1" ht="12">
      <c r="A627" s="13"/>
      <c r="B627" s="238"/>
      <c r="C627" s="239"/>
      <c r="D627" s="240" t="s">
        <v>187</v>
      </c>
      <c r="E627" s="241" t="s">
        <v>1</v>
      </c>
      <c r="F627" s="242" t="s">
        <v>1041</v>
      </c>
      <c r="G627" s="239"/>
      <c r="H627" s="243">
        <v>33.6</v>
      </c>
      <c r="I627" s="244"/>
      <c r="J627" s="239"/>
      <c r="K627" s="239"/>
      <c r="L627" s="245"/>
      <c r="M627" s="246"/>
      <c r="N627" s="247"/>
      <c r="O627" s="247"/>
      <c r="P627" s="247"/>
      <c r="Q627" s="247"/>
      <c r="R627" s="247"/>
      <c r="S627" s="247"/>
      <c r="T627" s="248"/>
      <c r="U627" s="13"/>
      <c r="V627" s="13"/>
      <c r="W627" s="13"/>
      <c r="X627" s="13"/>
      <c r="Y627" s="13"/>
      <c r="Z627" s="13"/>
      <c r="AA627" s="13"/>
      <c r="AB627" s="13"/>
      <c r="AC627" s="13"/>
      <c r="AD627" s="13"/>
      <c r="AE627" s="13"/>
      <c r="AT627" s="249" t="s">
        <v>187</v>
      </c>
      <c r="AU627" s="249" t="s">
        <v>92</v>
      </c>
      <c r="AV627" s="13" t="s">
        <v>92</v>
      </c>
      <c r="AW627" s="13" t="s">
        <v>36</v>
      </c>
      <c r="AX627" s="13" t="s">
        <v>83</v>
      </c>
      <c r="AY627" s="249" t="s">
        <v>129</v>
      </c>
    </row>
    <row r="628" spans="1:51" s="13" customFormat="1" ht="12">
      <c r="A628" s="13"/>
      <c r="B628" s="238"/>
      <c r="C628" s="239"/>
      <c r="D628" s="240" t="s">
        <v>187</v>
      </c>
      <c r="E628" s="241" t="s">
        <v>1</v>
      </c>
      <c r="F628" s="242" t="s">
        <v>1042</v>
      </c>
      <c r="G628" s="239"/>
      <c r="H628" s="243">
        <v>16.56</v>
      </c>
      <c r="I628" s="244"/>
      <c r="J628" s="239"/>
      <c r="K628" s="239"/>
      <c r="L628" s="245"/>
      <c r="M628" s="246"/>
      <c r="N628" s="247"/>
      <c r="O628" s="247"/>
      <c r="P628" s="247"/>
      <c r="Q628" s="247"/>
      <c r="R628" s="247"/>
      <c r="S628" s="247"/>
      <c r="T628" s="248"/>
      <c r="U628" s="13"/>
      <c r="V628" s="13"/>
      <c r="W628" s="13"/>
      <c r="X628" s="13"/>
      <c r="Y628" s="13"/>
      <c r="Z628" s="13"/>
      <c r="AA628" s="13"/>
      <c r="AB628" s="13"/>
      <c r="AC628" s="13"/>
      <c r="AD628" s="13"/>
      <c r="AE628" s="13"/>
      <c r="AT628" s="249" t="s">
        <v>187</v>
      </c>
      <c r="AU628" s="249" t="s">
        <v>92</v>
      </c>
      <c r="AV628" s="13" t="s">
        <v>92</v>
      </c>
      <c r="AW628" s="13" t="s">
        <v>36</v>
      </c>
      <c r="AX628" s="13" t="s">
        <v>83</v>
      </c>
      <c r="AY628" s="249" t="s">
        <v>129</v>
      </c>
    </row>
    <row r="629" spans="1:51" s="14" customFormat="1" ht="12">
      <c r="A629" s="14"/>
      <c r="B629" s="250"/>
      <c r="C629" s="251"/>
      <c r="D629" s="240" t="s">
        <v>187</v>
      </c>
      <c r="E629" s="252" t="s">
        <v>1</v>
      </c>
      <c r="F629" s="253" t="s">
        <v>191</v>
      </c>
      <c r="G629" s="251"/>
      <c r="H629" s="254">
        <v>50.16</v>
      </c>
      <c r="I629" s="255"/>
      <c r="J629" s="251"/>
      <c r="K629" s="251"/>
      <c r="L629" s="256"/>
      <c r="M629" s="257"/>
      <c r="N629" s="258"/>
      <c r="O629" s="258"/>
      <c r="P629" s="258"/>
      <c r="Q629" s="258"/>
      <c r="R629" s="258"/>
      <c r="S629" s="258"/>
      <c r="T629" s="259"/>
      <c r="U629" s="14"/>
      <c r="V629" s="14"/>
      <c r="W629" s="14"/>
      <c r="X629" s="14"/>
      <c r="Y629" s="14"/>
      <c r="Z629" s="14"/>
      <c r="AA629" s="14"/>
      <c r="AB629" s="14"/>
      <c r="AC629" s="14"/>
      <c r="AD629" s="14"/>
      <c r="AE629" s="14"/>
      <c r="AT629" s="260" t="s">
        <v>187</v>
      </c>
      <c r="AU629" s="260" t="s">
        <v>92</v>
      </c>
      <c r="AV629" s="14" t="s">
        <v>151</v>
      </c>
      <c r="AW629" s="14" t="s">
        <v>36</v>
      </c>
      <c r="AX629" s="14" t="s">
        <v>8</v>
      </c>
      <c r="AY629" s="260" t="s">
        <v>129</v>
      </c>
    </row>
    <row r="630" spans="1:65" s="2" customFormat="1" ht="16.5" customHeight="1">
      <c r="A630" s="38"/>
      <c r="B630" s="39"/>
      <c r="C630" s="219" t="s">
        <v>1043</v>
      </c>
      <c r="D630" s="219" t="s">
        <v>132</v>
      </c>
      <c r="E630" s="220" t="s">
        <v>1044</v>
      </c>
      <c r="F630" s="221" t="s">
        <v>1045</v>
      </c>
      <c r="G630" s="222" t="s">
        <v>185</v>
      </c>
      <c r="H630" s="223">
        <v>50.16</v>
      </c>
      <c r="I630" s="224"/>
      <c r="J630" s="225">
        <f>ROUND(I630*H630,0)</f>
        <v>0</v>
      </c>
      <c r="K630" s="226"/>
      <c r="L630" s="44"/>
      <c r="M630" s="227" t="s">
        <v>1</v>
      </c>
      <c r="N630" s="228" t="s">
        <v>48</v>
      </c>
      <c r="O630" s="91"/>
      <c r="P630" s="229">
        <f>O630*H630</f>
        <v>0</v>
      </c>
      <c r="Q630" s="229">
        <v>0</v>
      </c>
      <c r="R630" s="229">
        <f>Q630*H630</f>
        <v>0</v>
      </c>
      <c r="S630" s="229">
        <v>0</v>
      </c>
      <c r="T630" s="230">
        <f>S630*H630</f>
        <v>0</v>
      </c>
      <c r="U630" s="38"/>
      <c r="V630" s="38"/>
      <c r="W630" s="38"/>
      <c r="X630" s="38"/>
      <c r="Y630" s="38"/>
      <c r="Z630" s="38"/>
      <c r="AA630" s="38"/>
      <c r="AB630" s="38"/>
      <c r="AC630" s="38"/>
      <c r="AD630" s="38"/>
      <c r="AE630" s="38"/>
      <c r="AR630" s="231" t="s">
        <v>308</v>
      </c>
      <c r="AT630" s="231" t="s">
        <v>132</v>
      </c>
      <c r="AU630" s="231" t="s">
        <v>92</v>
      </c>
      <c r="AY630" s="17" t="s">
        <v>129</v>
      </c>
      <c r="BE630" s="232">
        <f>IF(N630="základní",J630,0)</f>
        <v>0</v>
      </c>
      <c r="BF630" s="232">
        <f>IF(N630="snížená",J630,0)</f>
        <v>0</v>
      </c>
      <c r="BG630" s="232">
        <f>IF(N630="zákl. přenesená",J630,0)</f>
        <v>0</v>
      </c>
      <c r="BH630" s="232">
        <f>IF(N630="sníž. přenesená",J630,0)</f>
        <v>0</v>
      </c>
      <c r="BI630" s="232">
        <f>IF(N630="nulová",J630,0)</f>
        <v>0</v>
      </c>
      <c r="BJ630" s="17" t="s">
        <v>8</v>
      </c>
      <c r="BK630" s="232">
        <f>ROUND(I630*H630,0)</f>
        <v>0</v>
      </c>
      <c r="BL630" s="17" t="s">
        <v>308</v>
      </c>
      <c r="BM630" s="231" t="s">
        <v>1046</v>
      </c>
    </row>
    <row r="631" spans="1:51" s="13" customFormat="1" ht="12">
      <c r="A631" s="13"/>
      <c r="B631" s="238"/>
      <c r="C631" s="239"/>
      <c r="D631" s="240" t="s">
        <v>187</v>
      </c>
      <c r="E631" s="241" t="s">
        <v>1</v>
      </c>
      <c r="F631" s="242" t="s">
        <v>1041</v>
      </c>
      <c r="G631" s="239"/>
      <c r="H631" s="243">
        <v>33.6</v>
      </c>
      <c r="I631" s="244"/>
      <c r="J631" s="239"/>
      <c r="K631" s="239"/>
      <c r="L631" s="245"/>
      <c r="M631" s="246"/>
      <c r="N631" s="247"/>
      <c r="O631" s="247"/>
      <c r="P631" s="247"/>
      <c r="Q631" s="247"/>
      <c r="R631" s="247"/>
      <c r="S631" s="247"/>
      <c r="T631" s="248"/>
      <c r="U631" s="13"/>
      <c r="V631" s="13"/>
      <c r="W631" s="13"/>
      <c r="X631" s="13"/>
      <c r="Y631" s="13"/>
      <c r="Z631" s="13"/>
      <c r="AA631" s="13"/>
      <c r="AB631" s="13"/>
      <c r="AC631" s="13"/>
      <c r="AD631" s="13"/>
      <c r="AE631" s="13"/>
      <c r="AT631" s="249" t="s">
        <v>187</v>
      </c>
      <c r="AU631" s="249" t="s">
        <v>92</v>
      </c>
      <c r="AV631" s="13" t="s">
        <v>92</v>
      </c>
      <c r="AW631" s="13" t="s">
        <v>36</v>
      </c>
      <c r="AX631" s="13" t="s">
        <v>83</v>
      </c>
      <c r="AY631" s="249" t="s">
        <v>129</v>
      </c>
    </row>
    <row r="632" spans="1:51" s="13" customFormat="1" ht="12">
      <c r="A632" s="13"/>
      <c r="B632" s="238"/>
      <c r="C632" s="239"/>
      <c r="D632" s="240" t="s">
        <v>187</v>
      </c>
      <c r="E632" s="241" t="s">
        <v>1</v>
      </c>
      <c r="F632" s="242" t="s">
        <v>1042</v>
      </c>
      <c r="G632" s="239"/>
      <c r="H632" s="243">
        <v>16.56</v>
      </c>
      <c r="I632" s="244"/>
      <c r="J632" s="239"/>
      <c r="K632" s="239"/>
      <c r="L632" s="245"/>
      <c r="M632" s="246"/>
      <c r="N632" s="247"/>
      <c r="O632" s="247"/>
      <c r="P632" s="247"/>
      <c r="Q632" s="247"/>
      <c r="R632" s="247"/>
      <c r="S632" s="247"/>
      <c r="T632" s="248"/>
      <c r="U632" s="13"/>
      <c r="V632" s="13"/>
      <c r="W632" s="13"/>
      <c r="X632" s="13"/>
      <c r="Y632" s="13"/>
      <c r="Z632" s="13"/>
      <c r="AA632" s="13"/>
      <c r="AB632" s="13"/>
      <c r="AC632" s="13"/>
      <c r="AD632" s="13"/>
      <c r="AE632" s="13"/>
      <c r="AT632" s="249" t="s">
        <v>187</v>
      </c>
      <c r="AU632" s="249" t="s">
        <v>92</v>
      </c>
      <c r="AV632" s="13" t="s">
        <v>92</v>
      </c>
      <c r="AW632" s="13" t="s">
        <v>36</v>
      </c>
      <c r="AX632" s="13" t="s">
        <v>83</v>
      </c>
      <c r="AY632" s="249" t="s">
        <v>129</v>
      </c>
    </row>
    <row r="633" spans="1:51" s="14" customFormat="1" ht="12">
      <c r="A633" s="14"/>
      <c r="B633" s="250"/>
      <c r="C633" s="251"/>
      <c r="D633" s="240" t="s">
        <v>187</v>
      </c>
      <c r="E633" s="252" t="s">
        <v>1</v>
      </c>
      <c r="F633" s="253" t="s">
        <v>191</v>
      </c>
      <c r="G633" s="251"/>
      <c r="H633" s="254">
        <v>50.16</v>
      </c>
      <c r="I633" s="255"/>
      <c r="J633" s="251"/>
      <c r="K633" s="251"/>
      <c r="L633" s="256"/>
      <c r="M633" s="257"/>
      <c r="N633" s="258"/>
      <c r="O633" s="258"/>
      <c r="P633" s="258"/>
      <c r="Q633" s="258"/>
      <c r="R633" s="258"/>
      <c r="S633" s="258"/>
      <c r="T633" s="259"/>
      <c r="U633" s="14"/>
      <c r="V633" s="14"/>
      <c r="W633" s="14"/>
      <c r="X633" s="14"/>
      <c r="Y633" s="14"/>
      <c r="Z633" s="14"/>
      <c r="AA633" s="14"/>
      <c r="AB633" s="14"/>
      <c r="AC633" s="14"/>
      <c r="AD633" s="14"/>
      <c r="AE633" s="14"/>
      <c r="AT633" s="260" t="s">
        <v>187</v>
      </c>
      <c r="AU633" s="260" t="s">
        <v>92</v>
      </c>
      <c r="AV633" s="14" t="s">
        <v>151</v>
      </c>
      <c r="AW633" s="14" t="s">
        <v>36</v>
      </c>
      <c r="AX633" s="14" t="s">
        <v>8</v>
      </c>
      <c r="AY633" s="260" t="s">
        <v>129</v>
      </c>
    </row>
    <row r="634" spans="1:65" s="2" customFormat="1" ht="21.75" customHeight="1">
      <c r="A634" s="38"/>
      <c r="B634" s="39"/>
      <c r="C634" s="219" t="s">
        <v>1047</v>
      </c>
      <c r="D634" s="219" t="s">
        <v>132</v>
      </c>
      <c r="E634" s="220" t="s">
        <v>1048</v>
      </c>
      <c r="F634" s="221" t="s">
        <v>1049</v>
      </c>
      <c r="G634" s="222" t="s">
        <v>185</v>
      </c>
      <c r="H634" s="223">
        <v>50.16</v>
      </c>
      <c r="I634" s="224"/>
      <c r="J634" s="225">
        <f>ROUND(I634*H634,0)</f>
        <v>0</v>
      </c>
      <c r="K634" s="226"/>
      <c r="L634" s="44"/>
      <c r="M634" s="227" t="s">
        <v>1</v>
      </c>
      <c r="N634" s="228" t="s">
        <v>48</v>
      </c>
      <c r="O634" s="91"/>
      <c r="P634" s="229">
        <f>O634*H634</f>
        <v>0</v>
      </c>
      <c r="Q634" s="229">
        <v>0</v>
      </c>
      <c r="R634" s="229">
        <f>Q634*H634</f>
        <v>0</v>
      </c>
      <c r="S634" s="229">
        <v>0</v>
      </c>
      <c r="T634" s="230">
        <f>S634*H634</f>
        <v>0</v>
      </c>
      <c r="U634" s="38"/>
      <c r="V634" s="38"/>
      <c r="W634" s="38"/>
      <c r="X634" s="38"/>
      <c r="Y634" s="38"/>
      <c r="Z634" s="38"/>
      <c r="AA634" s="38"/>
      <c r="AB634" s="38"/>
      <c r="AC634" s="38"/>
      <c r="AD634" s="38"/>
      <c r="AE634" s="38"/>
      <c r="AR634" s="231" t="s">
        <v>308</v>
      </c>
      <c r="AT634" s="231" t="s">
        <v>132</v>
      </c>
      <c r="AU634" s="231" t="s">
        <v>92</v>
      </c>
      <c r="AY634" s="17" t="s">
        <v>129</v>
      </c>
      <c r="BE634" s="232">
        <f>IF(N634="základní",J634,0)</f>
        <v>0</v>
      </c>
      <c r="BF634" s="232">
        <f>IF(N634="snížená",J634,0)</f>
        <v>0</v>
      </c>
      <c r="BG634" s="232">
        <f>IF(N634="zákl. přenesená",J634,0)</f>
        <v>0</v>
      </c>
      <c r="BH634" s="232">
        <f>IF(N634="sníž. přenesená",J634,0)</f>
        <v>0</v>
      </c>
      <c r="BI634" s="232">
        <f>IF(N634="nulová",J634,0)</f>
        <v>0</v>
      </c>
      <c r="BJ634" s="17" t="s">
        <v>8</v>
      </c>
      <c r="BK634" s="232">
        <f>ROUND(I634*H634,0)</f>
        <v>0</v>
      </c>
      <c r="BL634" s="17" t="s">
        <v>308</v>
      </c>
      <c r="BM634" s="231" t="s">
        <v>1050</v>
      </c>
    </row>
    <row r="635" spans="1:51" s="13" customFormat="1" ht="12">
      <c r="A635" s="13"/>
      <c r="B635" s="238"/>
      <c r="C635" s="239"/>
      <c r="D635" s="240" t="s">
        <v>187</v>
      </c>
      <c r="E635" s="241" t="s">
        <v>1</v>
      </c>
      <c r="F635" s="242" t="s">
        <v>1041</v>
      </c>
      <c r="G635" s="239"/>
      <c r="H635" s="243">
        <v>33.6</v>
      </c>
      <c r="I635" s="244"/>
      <c r="J635" s="239"/>
      <c r="K635" s="239"/>
      <c r="L635" s="245"/>
      <c r="M635" s="246"/>
      <c r="N635" s="247"/>
      <c r="O635" s="247"/>
      <c r="P635" s="247"/>
      <c r="Q635" s="247"/>
      <c r="R635" s="247"/>
      <c r="S635" s="247"/>
      <c r="T635" s="248"/>
      <c r="U635" s="13"/>
      <c r="V635" s="13"/>
      <c r="W635" s="13"/>
      <c r="X635" s="13"/>
      <c r="Y635" s="13"/>
      <c r="Z635" s="13"/>
      <c r="AA635" s="13"/>
      <c r="AB635" s="13"/>
      <c r="AC635" s="13"/>
      <c r="AD635" s="13"/>
      <c r="AE635" s="13"/>
      <c r="AT635" s="249" t="s">
        <v>187</v>
      </c>
      <c r="AU635" s="249" t="s">
        <v>92</v>
      </c>
      <c r="AV635" s="13" t="s">
        <v>92</v>
      </c>
      <c r="AW635" s="13" t="s">
        <v>36</v>
      </c>
      <c r="AX635" s="13" t="s">
        <v>83</v>
      </c>
      <c r="AY635" s="249" t="s">
        <v>129</v>
      </c>
    </row>
    <row r="636" spans="1:51" s="13" customFormat="1" ht="12">
      <c r="A636" s="13"/>
      <c r="B636" s="238"/>
      <c r="C636" s="239"/>
      <c r="D636" s="240" t="s">
        <v>187</v>
      </c>
      <c r="E636" s="241" t="s">
        <v>1</v>
      </c>
      <c r="F636" s="242" t="s">
        <v>1042</v>
      </c>
      <c r="G636" s="239"/>
      <c r="H636" s="243">
        <v>16.56</v>
      </c>
      <c r="I636" s="244"/>
      <c r="J636" s="239"/>
      <c r="K636" s="239"/>
      <c r="L636" s="245"/>
      <c r="M636" s="246"/>
      <c r="N636" s="247"/>
      <c r="O636" s="247"/>
      <c r="P636" s="247"/>
      <c r="Q636" s="247"/>
      <c r="R636" s="247"/>
      <c r="S636" s="247"/>
      <c r="T636" s="248"/>
      <c r="U636" s="13"/>
      <c r="V636" s="13"/>
      <c r="W636" s="13"/>
      <c r="X636" s="13"/>
      <c r="Y636" s="13"/>
      <c r="Z636" s="13"/>
      <c r="AA636" s="13"/>
      <c r="AB636" s="13"/>
      <c r="AC636" s="13"/>
      <c r="AD636" s="13"/>
      <c r="AE636" s="13"/>
      <c r="AT636" s="249" t="s">
        <v>187</v>
      </c>
      <c r="AU636" s="249" t="s">
        <v>92</v>
      </c>
      <c r="AV636" s="13" t="s">
        <v>92</v>
      </c>
      <c r="AW636" s="13" t="s">
        <v>36</v>
      </c>
      <c r="AX636" s="13" t="s">
        <v>83</v>
      </c>
      <c r="AY636" s="249" t="s">
        <v>129</v>
      </c>
    </row>
    <row r="637" spans="1:51" s="14" customFormat="1" ht="12">
      <c r="A637" s="14"/>
      <c r="B637" s="250"/>
      <c r="C637" s="251"/>
      <c r="D637" s="240" t="s">
        <v>187</v>
      </c>
      <c r="E637" s="252" t="s">
        <v>1</v>
      </c>
      <c r="F637" s="253" t="s">
        <v>191</v>
      </c>
      <c r="G637" s="251"/>
      <c r="H637" s="254">
        <v>50.16</v>
      </c>
      <c r="I637" s="255"/>
      <c r="J637" s="251"/>
      <c r="K637" s="251"/>
      <c r="L637" s="256"/>
      <c r="M637" s="257"/>
      <c r="N637" s="258"/>
      <c r="O637" s="258"/>
      <c r="P637" s="258"/>
      <c r="Q637" s="258"/>
      <c r="R637" s="258"/>
      <c r="S637" s="258"/>
      <c r="T637" s="259"/>
      <c r="U637" s="14"/>
      <c r="V637" s="14"/>
      <c r="W637" s="14"/>
      <c r="X637" s="14"/>
      <c r="Y637" s="14"/>
      <c r="Z637" s="14"/>
      <c r="AA637" s="14"/>
      <c r="AB637" s="14"/>
      <c r="AC637" s="14"/>
      <c r="AD637" s="14"/>
      <c r="AE637" s="14"/>
      <c r="AT637" s="260" t="s">
        <v>187</v>
      </c>
      <c r="AU637" s="260" t="s">
        <v>92</v>
      </c>
      <c r="AV637" s="14" t="s">
        <v>151</v>
      </c>
      <c r="AW637" s="14" t="s">
        <v>36</v>
      </c>
      <c r="AX637" s="14" t="s">
        <v>8</v>
      </c>
      <c r="AY637" s="260" t="s">
        <v>129</v>
      </c>
    </row>
    <row r="638" spans="1:65" s="2" customFormat="1" ht="16.5" customHeight="1">
      <c r="A638" s="38"/>
      <c r="B638" s="39"/>
      <c r="C638" s="219" t="s">
        <v>1051</v>
      </c>
      <c r="D638" s="219" t="s">
        <v>132</v>
      </c>
      <c r="E638" s="220" t="s">
        <v>1052</v>
      </c>
      <c r="F638" s="221" t="s">
        <v>1053</v>
      </c>
      <c r="G638" s="222" t="s">
        <v>185</v>
      </c>
      <c r="H638" s="223">
        <v>50.16</v>
      </c>
      <c r="I638" s="224"/>
      <c r="J638" s="225">
        <f>ROUND(I638*H638,0)</f>
        <v>0</v>
      </c>
      <c r="K638" s="226"/>
      <c r="L638" s="44"/>
      <c r="M638" s="227" t="s">
        <v>1</v>
      </c>
      <c r="N638" s="228" t="s">
        <v>48</v>
      </c>
      <c r="O638" s="91"/>
      <c r="P638" s="229">
        <f>O638*H638</f>
        <v>0</v>
      </c>
      <c r="Q638" s="229">
        <v>0</v>
      </c>
      <c r="R638" s="229">
        <f>Q638*H638</f>
        <v>0</v>
      </c>
      <c r="S638" s="229">
        <v>0</v>
      </c>
      <c r="T638" s="230">
        <f>S638*H638</f>
        <v>0</v>
      </c>
      <c r="U638" s="38"/>
      <c r="V638" s="38"/>
      <c r="W638" s="38"/>
      <c r="X638" s="38"/>
      <c r="Y638" s="38"/>
      <c r="Z638" s="38"/>
      <c r="AA638" s="38"/>
      <c r="AB638" s="38"/>
      <c r="AC638" s="38"/>
      <c r="AD638" s="38"/>
      <c r="AE638" s="38"/>
      <c r="AR638" s="231" t="s">
        <v>308</v>
      </c>
      <c r="AT638" s="231" t="s">
        <v>132</v>
      </c>
      <c r="AU638" s="231" t="s">
        <v>92</v>
      </c>
      <c r="AY638" s="17" t="s">
        <v>129</v>
      </c>
      <c r="BE638" s="232">
        <f>IF(N638="základní",J638,0)</f>
        <v>0</v>
      </c>
      <c r="BF638" s="232">
        <f>IF(N638="snížená",J638,0)</f>
        <v>0</v>
      </c>
      <c r="BG638" s="232">
        <f>IF(N638="zákl. přenesená",J638,0)</f>
        <v>0</v>
      </c>
      <c r="BH638" s="232">
        <f>IF(N638="sníž. přenesená",J638,0)</f>
        <v>0</v>
      </c>
      <c r="BI638" s="232">
        <f>IF(N638="nulová",J638,0)</f>
        <v>0</v>
      </c>
      <c r="BJ638" s="17" t="s">
        <v>8</v>
      </c>
      <c r="BK638" s="232">
        <f>ROUND(I638*H638,0)</f>
        <v>0</v>
      </c>
      <c r="BL638" s="17" t="s">
        <v>308</v>
      </c>
      <c r="BM638" s="231" t="s">
        <v>1054</v>
      </c>
    </row>
    <row r="639" spans="1:51" s="13" customFormat="1" ht="12">
      <c r="A639" s="13"/>
      <c r="B639" s="238"/>
      <c r="C639" s="239"/>
      <c r="D639" s="240" t="s">
        <v>187</v>
      </c>
      <c r="E639" s="241" t="s">
        <v>1</v>
      </c>
      <c r="F639" s="242" t="s">
        <v>1041</v>
      </c>
      <c r="G639" s="239"/>
      <c r="H639" s="243">
        <v>33.6</v>
      </c>
      <c r="I639" s="244"/>
      <c r="J639" s="239"/>
      <c r="K639" s="239"/>
      <c r="L639" s="245"/>
      <c r="M639" s="246"/>
      <c r="N639" s="247"/>
      <c r="O639" s="247"/>
      <c r="P639" s="247"/>
      <c r="Q639" s="247"/>
      <c r="R639" s="247"/>
      <c r="S639" s="247"/>
      <c r="T639" s="248"/>
      <c r="U639" s="13"/>
      <c r="V639" s="13"/>
      <c r="W639" s="13"/>
      <c r="X639" s="13"/>
      <c r="Y639" s="13"/>
      <c r="Z639" s="13"/>
      <c r="AA639" s="13"/>
      <c r="AB639" s="13"/>
      <c r="AC639" s="13"/>
      <c r="AD639" s="13"/>
      <c r="AE639" s="13"/>
      <c r="AT639" s="249" t="s">
        <v>187</v>
      </c>
      <c r="AU639" s="249" t="s">
        <v>92</v>
      </c>
      <c r="AV639" s="13" t="s">
        <v>92</v>
      </c>
      <c r="AW639" s="13" t="s">
        <v>36</v>
      </c>
      <c r="AX639" s="13" t="s">
        <v>83</v>
      </c>
      <c r="AY639" s="249" t="s">
        <v>129</v>
      </c>
    </row>
    <row r="640" spans="1:51" s="13" customFormat="1" ht="12">
      <c r="A640" s="13"/>
      <c r="B640" s="238"/>
      <c r="C640" s="239"/>
      <c r="D640" s="240" t="s">
        <v>187</v>
      </c>
      <c r="E640" s="241" t="s">
        <v>1</v>
      </c>
      <c r="F640" s="242" t="s">
        <v>1042</v>
      </c>
      <c r="G640" s="239"/>
      <c r="H640" s="243">
        <v>16.56</v>
      </c>
      <c r="I640" s="244"/>
      <c r="J640" s="239"/>
      <c r="K640" s="239"/>
      <c r="L640" s="245"/>
      <c r="M640" s="246"/>
      <c r="N640" s="247"/>
      <c r="O640" s="247"/>
      <c r="P640" s="247"/>
      <c r="Q640" s="247"/>
      <c r="R640" s="247"/>
      <c r="S640" s="247"/>
      <c r="T640" s="248"/>
      <c r="U640" s="13"/>
      <c r="V640" s="13"/>
      <c r="W640" s="13"/>
      <c r="X640" s="13"/>
      <c r="Y640" s="13"/>
      <c r="Z640" s="13"/>
      <c r="AA640" s="13"/>
      <c r="AB640" s="13"/>
      <c r="AC640" s="13"/>
      <c r="AD640" s="13"/>
      <c r="AE640" s="13"/>
      <c r="AT640" s="249" t="s">
        <v>187</v>
      </c>
      <c r="AU640" s="249" t="s">
        <v>92</v>
      </c>
      <c r="AV640" s="13" t="s">
        <v>92</v>
      </c>
      <c r="AW640" s="13" t="s">
        <v>36</v>
      </c>
      <c r="AX640" s="13" t="s">
        <v>83</v>
      </c>
      <c r="AY640" s="249" t="s">
        <v>129</v>
      </c>
    </row>
    <row r="641" spans="1:51" s="14" customFormat="1" ht="12">
      <c r="A641" s="14"/>
      <c r="B641" s="250"/>
      <c r="C641" s="251"/>
      <c r="D641" s="240" t="s">
        <v>187</v>
      </c>
      <c r="E641" s="252" t="s">
        <v>1</v>
      </c>
      <c r="F641" s="253" t="s">
        <v>191</v>
      </c>
      <c r="G641" s="251"/>
      <c r="H641" s="254">
        <v>50.16</v>
      </c>
      <c r="I641" s="255"/>
      <c r="J641" s="251"/>
      <c r="K641" s="251"/>
      <c r="L641" s="256"/>
      <c r="M641" s="257"/>
      <c r="N641" s="258"/>
      <c r="O641" s="258"/>
      <c r="P641" s="258"/>
      <c r="Q641" s="258"/>
      <c r="R641" s="258"/>
      <c r="S641" s="258"/>
      <c r="T641" s="259"/>
      <c r="U641" s="14"/>
      <c r="V641" s="14"/>
      <c r="W641" s="14"/>
      <c r="X641" s="14"/>
      <c r="Y641" s="14"/>
      <c r="Z641" s="14"/>
      <c r="AA641" s="14"/>
      <c r="AB641" s="14"/>
      <c r="AC641" s="14"/>
      <c r="AD641" s="14"/>
      <c r="AE641" s="14"/>
      <c r="AT641" s="260" t="s">
        <v>187</v>
      </c>
      <c r="AU641" s="260" t="s">
        <v>92</v>
      </c>
      <c r="AV641" s="14" t="s">
        <v>151</v>
      </c>
      <c r="AW641" s="14" t="s">
        <v>36</v>
      </c>
      <c r="AX641" s="14" t="s">
        <v>8</v>
      </c>
      <c r="AY641" s="260" t="s">
        <v>129</v>
      </c>
    </row>
    <row r="642" spans="1:65" s="2" customFormat="1" ht="33" customHeight="1">
      <c r="A642" s="38"/>
      <c r="B642" s="39"/>
      <c r="C642" s="219" t="s">
        <v>1055</v>
      </c>
      <c r="D642" s="219" t="s">
        <v>132</v>
      </c>
      <c r="E642" s="220" t="s">
        <v>1056</v>
      </c>
      <c r="F642" s="221" t="s">
        <v>1057</v>
      </c>
      <c r="G642" s="222" t="s">
        <v>479</v>
      </c>
      <c r="H642" s="223">
        <v>6</v>
      </c>
      <c r="I642" s="224"/>
      <c r="J642" s="225">
        <f>ROUND(I642*H642,0)</f>
        <v>0</v>
      </c>
      <c r="K642" s="226"/>
      <c r="L642" s="44"/>
      <c r="M642" s="227" t="s">
        <v>1</v>
      </c>
      <c r="N642" s="228" t="s">
        <v>48</v>
      </c>
      <c r="O642" s="91"/>
      <c r="P642" s="229">
        <f>O642*H642</f>
        <v>0</v>
      </c>
      <c r="Q642" s="229">
        <v>0.0065</v>
      </c>
      <c r="R642" s="229">
        <f>Q642*H642</f>
        <v>0.039</v>
      </c>
      <c r="S642" s="229">
        <v>0</v>
      </c>
      <c r="T642" s="230">
        <f>S642*H642</f>
        <v>0</v>
      </c>
      <c r="U642" s="38"/>
      <c r="V642" s="38"/>
      <c r="W642" s="38"/>
      <c r="X642" s="38"/>
      <c r="Y642" s="38"/>
      <c r="Z642" s="38"/>
      <c r="AA642" s="38"/>
      <c r="AB642" s="38"/>
      <c r="AC642" s="38"/>
      <c r="AD642" s="38"/>
      <c r="AE642" s="38"/>
      <c r="AR642" s="231" t="s">
        <v>308</v>
      </c>
      <c r="AT642" s="231" t="s">
        <v>132</v>
      </c>
      <c r="AU642" s="231" t="s">
        <v>92</v>
      </c>
      <c r="AY642" s="17" t="s">
        <v>129</v>
      </c>
      <c r="BE642" s="232">
        <f>IF(N642="základní",J642,0)</f>
        <v>0</v>
      </c>
      <c r="BF642" s="232">
        <f>IF(N642="snížená",J642,0)</f>
        <v>0</v>
      </c>
      <c r="BG642" s="232">
        <f>IF(N642="zákl. přenesená",J642,0)</f>
        <v>0</v>
      </c>
      <c r="BH642" s="232">
        <f>IF(N642="sníž. přenesená",J642,0)</f>
        <v>0</v>
      </c>
      <c r="BI642" s="232">
        <f>IF(N642="nulová",J642,0)</f>
        <v>0</v>
      </c>
      <c r="BJ642" s="17" t="s">
        <v>8</v>
      </c>
      <c r="BK642" s="232">
        <f>ROUND(I642*H642,0)</f>
        <v>0</v>
      </c>
      <c r="BL642" s="17" t="s">
        <v>308</v>
      </c>
      <c r="BM642" s="231" t="s">
        <v>1058</v>
      </c>
    </row>
    <row r="643" spans="1:65" s="2" customFormat="1" ht="16.5" customHeight="1">
      <c r="A643" s="38"/>
      <c r="B643" s="39"/>
      <c r="C643" s="219" t="s">
        <v>1059</v>
      </c>
      <c r="D643" s="219" t="s">
        <v>132</v>
      </c>
      <c r="E643" s="220" t="s">
        <v>1060</v>
      </c>
      <c r="F643" s="221" t="s">
        <v>1061</v>
      </c>
      <c r="G643" s="222" t="s">
        <v>333</v>
      </c>
      <c r="H643" s="223">
        <v>23</v>
      </c>
      <c r="I643" s="224"/>
      <c r="J643" s="225">
        <f>ROUND(I643*H643,0)</f>
        <v>0</v>
      </c>
      <c r="K643" s="226"/>
      <c r="L643" s="44"/>
      <c r="M643" s="227" t="s">
        <v>1</v>
      </c>
      <c r="N643" s="228" t="s">
        <v>48</v>
      </c>
      <c r="O643" s="91"/>
      <c r="P643" s="229">
        <f>O643*H643</f>
        <v>0</v>
      </c>
      <c r="Q643" s="229">
        <v>0</v>
      </c>
      <c r="R643" s="229">
        <f>Q643*H643</f>
        <v>0</v>
      </c>
      <c r="S643" s="229">
        <v>0</v>
      </c>
      <c r="T643" s="230">
        <f>S643*H643</f>
        <v>0</v>
      </c>
      <c r="U643" s="38"/>
      <c r="V643" s="38"/>
      <c r="W643" s="38"/>
      <c r="X643" s="38"/>
      <c r="Y643" s="38"/>
      <c r="Z643" s="38"/>
      <c r="AA643" s="38"/>
      <c r="AB643" s="38"/>
      <c r="AC643" s="38"/>
      <c r="AD643" s="38"/>
      <c r="AE643" s="38"/>
      <c r="AR643" s="231" t="s">
        <v>308</v>
      </c>
      <c r="AT643" s="231" t="s">
        <v>132</v>
      </c>
      <c r="AU643" s="231" t="s">
        <v>92</v>
      </c>
      <c r="AY643" s="17" t="s">
        <v>129</v>
      </c>
      <c r="BE643" s="232">
        <f>IF(N643="základní",J643,0)</f>
        <v>0</v>
      </c>
      <c r="BF643" s="232">
        <f>IF(N643="snížená",J643,0)</f>
        <v>0</v>
      </c>
      <c r="BG643" s="232">
        <f>IF(N643="zákl. přenesená",J643,0)</f>
        <v>0</v>
      </c>
      <c r="BH643" s="232">
        <f>IF(N643="sníž. přenesená",J643,0)</f>
        <v>0</v>
      </c>
      <c r="BI643" s="232">
        <f>IF(N643="nulová",J643,0)</f>
        <v>0</v>
      </c>
      <c r="BJ643" s="17" t="s">
        <v>8</v>
      </c>
      <c r="BK643" s="232">
        <f>ROUND(I643*H643,0)</f>
        <v>0</v>
      </c>
      <c r="BL643" s="17" t="s">
        <v>308</v>
      </c>
      <c r="BM643" s="231" t="s">
        <v>1062</v>
      </c>
    </row>
    <row r="644" spans="1:51" s="13" customFormat="1" ht="12">
      <c r="A644" s="13"/>
      <c r="B644" s="238"/>
      <c r="C644" s="239"/>
      <c r="D644" s="240" t="s">
        <v>187</v>
      </c>
      <c r="E644" s="241" t="s">
        <v>1</v>
      </c>
      <c r="F644" s="242" t="s">
        <v>347</v>
      </c>
      <c r="G644" s="239"/>
      <c r="H644" s="243">
        <v>23</v>
      </c>
      <c r="I644" s="244"/>
      <c r="J644" s="239"/>
      <c r="K644" s="239"/>
      <c r="L644" s="245"/>
      <c r="M644" s="246"/>
      <c r="N644" s="247"/>
      <c r="O644" s="247"/>
      <c r="P644" s="247"/>
      <c r="Q644" s="247"/>
      <c r="R644" s="247"/>
      <c r="S644" s="247"/>
      <c r="T644" s="248"/>
      <c r="U644" s="13"/>
      <c r="V644" s="13"/>
      <c r="W644" s="13"/>
      <c r="X644" s="13"/>
      <c r="Y644" s="13"/>
      <c r="Z644" s="13"/>
      <c r="AA644" s="13"/>
      <c r="AB644" s="13"/>
      <c r="AC644" s="13"/>
      <c r="AD644" s="13"/>
      <c r="AE644" s="13"/>
      <c r="AT644" s="249" t="s">
        <v>187</v>
      </c>
      <c r="AU644" s="249" t="s">
        <v>92</v>
      </c>
      <c r="AV644" s="13" t="s">
        <v>92</v>
      </c>
      <c r="AW644" s="13" t="s">
        <v>36</v>
      </c>
      <c r="AX644" s="13" t="s">
        <v>8</v>
      </c>
      <c r="AY644" s="249" t="s">
        <v>129</v>
      </c>
    </row>
    <row r="645" spans="1:65" s="2" customFormat="1" ht="16.5" customHeight="1">
      <c r="A645" s="38"/>
      <c r="B645" s="39"/>
      <c r="C645" s="219" t="s">
        <v>1063</v>
      </c>
      <c r="D645" s="219" t="s">
        <v>132</v>
      </c>
      <c r="E645" s="220" t="s">
        <v>1064</v>
      </c>
      <c r="F645" s="221" t="s">
        <v>1065</v>
      </c>
      <c r="G645" s="222" t="s">
        <v>185</v>
      </c>
      <c r="H645" s="223">
        <v>50.16</v>
      </c>
      <c r="I645" s="224"/>
      <c r="J645" s="225">
        <f>ROUND(I645*H645,0)</f>
        <v>0</v>
      </c>
      <c r="K645" s="226"/>
      <c r="L645" s="44"/>
      <c r="M645" s="227" t="s">
        <v>1</v>
      </c>
      <c r="N645" s="228" t="s">
        <v>48</v>
      </c>
      <c r="O645" s="91"/>
      <c r="P645" s="229">
        <f>O645*H645</f>
        <v>0</v>
      </c>
      <c r="Q645" s="229">
        <v>0</v>
      </c>
      <c r="R645" s="229">
        <f>Q645*H645</f>
        <v>0</v>
      </c>
      <c r="S645" s="229">
        <v>0</v>
      </c>
      <c r="T645" s="230">
        <f>S645*H645</f>
        <v>0</v>
      </c>
      <c r="U645" s="38"/>
      <c r="V645" s="38"/>
      <c r="W645" s="38"/>
      <c r="X645" s="38"/>
      <c r="Y645" s="38"/>
      <c r="Z645" s="38"/>
      <c r="AA645" s="38"/>
      <c r="AB645" s="38"/>
      <c r="AC645" s="38"/>
      <c r="AD645" s="38"/>
      <c r="AE645" s="38"/>
      <c r="AR645" s="231" t="s">
        <v>308</v>
      </c>
      <c r="AT645" s="231" t="s">
        <v>132</v>
      </c>
      <c r="AU645" s="231" t="s">
        <v>92</v>
      </c>
      <c r="AY645" s="17" t="s">
        <v>129</v>
      </c>
      <c r="BE645" s="232">
        <f>IF(N645="základní",J645,0)</f>
        <v>0</v>
      </c>
      <c r="BF645" s="232">
        <f>IF(N645="snížená",J645,0)</f>
        <v>0</v>
      </c>
      <c r="BG645" s="232">
        <f>IF(N645="zákl. přenesená",J645,0)</f>
        <v>0</v>
      </c>
      <c r="BH645" s="232">
        <f>IF(N645="sníž. přenesená",J645,0)</f>
        <v>0</v>
      </c>
      <c r="BI645" s="232">
        <f>IF(N645="nulová",J645,0)</f>
        <v>0</v>
      </c>
      <c r="BJ645" s="17" t="s">
        <v>8</v>
      </c>
      <c r="BK645" s="232">
        <f>ROUND(I645*H645,0)</f>
        <v>0</v>
      </c>
      <c r="BL645" s="17" t="s">
        <v>308</v>
      </c>
      <c r="BM645" s="231" t="s">
        <v>1066</v>
      </c>
    </row>
    <row r="646" spans="1:51" s="13" customFormat="1" ht="12">
      <c r="A646" s="13"/>
      <c r="B646" s="238"/>
      <c r="C646" s="239"/>
      <c r="D646" s="240" t="s">
        <v>187</v>
      </c>
      <c r="E646" s="241" t="s">
        <v>1</v>
      </c>
      <c r="F646" s="242" t="s">
        <v>1041</v>
      </c>
      <c r="G646" s="239"/>
      <c r="H646" s="243">
        <v>33.6</v>
      </c>
      <c r="I646" s="244"/>
      <c r="J646" s="239"/>
      <c r="K646" s="239"/>
      <c r="L646" s="245"/>
      <c r="M646" s="246"/>
      <c r="N646" s="247"/>
      <c r="O646" s="247"/>
      <c r="P646" s="247"/>
      <c r="Q646" s="247"/>
      <c r="R646" s="247"/>
      <c r="S646" s="247"/>
      <c r="T646" s="248"/>
      <c r="U646" s="13"/>
      <c r="V646" s="13"/>
      <c r="W646" s="13"/>
      <c r="X646" s="13"/>
      <c r="Y646" s="13"/>
      <c r="Z646" s="13"/>
      <c r="AA646" s="13"/>
      <c r="AB646" s="13"/>
      <c r="AC646" s="13"/>
      <c r="AD646" s="13"/>
      <c r="AE646" s="13"/>
      <c r="AT646" s="249" t="s">
        <v>187</v>
      </c>
      <c r="AU646" s="249" t="s">
        <v>92</v>
      </c>
      <c r="AV646" s="13" t="s">
        <v>92</v>
      </c>
      <c r="AW646" s="13" t="s">
        <v>36</v>
      </c>
      <c r="AX646" s="13" t="s">
        <v>83</v>
      </c>
      <c r="AY646" s="249" t="s">
        <v>129</v>
      </c>
    </row>
    <row r="647" spans="1:51" s="13" customFormat="1" ht="12">
      <c r="A647" s="13"/>
      <c r="B647" s="238"/>
      <c r="C647" s="239"/>
      <c r="D647" s="240" t="s">
        <v>187</v>
      </c>
      <c r="E647" s="241" t="s">
        <v>1</v>
      </c>
      <c r="F647" s="242" t="s">
        <v>1042</v>
      </c>
      <c r="G647" s="239"/>
      <c r="H647" s="243">
        <v>16.56</v>
      </c>
      <c r="I647" s="244"/>
      <c r="J647" s="239"/>
      <c r="K647" s="239"/>
      <c r="L647" s="245"/>
      <c r="M647" s="246"/>
      <c r="N647" s="247"/>
      <c r="O647" s="247"/>
      <c r="P647" s="247"/>
      <c r="Q647" s="247"/>
      <c r="R647" s="247"/>
      <c r="S647" s="247"/>
      <c r="T647" s="248"/>
      <c r="U647" s="13"/>
      <c r="V647" s="13"/>
      <c r="W647" s="13"/>
      <c r="X647" s="13"/>
      <c r="Y647" s="13"/>
      <c r="Z647" s="13"/>
      <c r="AA647" s="13"/>
      <c r="AB647" s="13"/>
      <c r="AC647" s="13"/>
      <c r="AD647" s="13"/>
      <c r="AE647" s="13"/>
      <c r="AT647" s="249" t="s">
        <v>187</v>
      </c>
      <c r="AU647" s="249" t="s">
        <v>92</v>
      </c>
      <c r="AV647" s="13" t="s">
        <v>92</v>
      </c>
      <c r="AW647" s="13" t="s">
        <v>36</v>
      </c>
      <c r="AX647" s="13" t="s">
        <v>83</v>
      </c>
      <c r="AY647" s="249" t="s">
        <v>129</v>
      </c>
    </row>
    <row r="648" spans="1:51" s="14" customFormat="1" ht="12">
      <c r="A648" s="14"/>
      <c r="B648" s="250"/>
      <c r="C648" s="251"/>
      <c r="D648" s="240" t="s">
        <v>187</v>
      </c>
      <c r="E648" s="252" t="s">
        <v>1</v>
      </c>
      <c r="F648" s="253" t="s">
        <v>191</v>
      </c>
      <c r="G648" s="251"/>
      <c r="H648" s="254">
        <v>50.16</v>
      </c>
      <c r="I648" s="255"/>
      <c r="J648" s="251"/>
      <c r="K648" s="251"/>
      <c r="L648" s="256"/>
      <c r="M648" s="257"/>
      <c r="N648" s="258"/>
      <c r="O648" s="258"/>
      <c r="P648" s="258"/>
      <c r="Q648" s="258"/>
      <c r="R648" s="258"/>
      <c r="S648" s="258"/>
      <c r="T648" s="259"/>
      <c r="U648" s="14"/>
      <c r="V648" s="14"/>
      <c r="W648" s="14"/>
      <c r="X648" s="14"/>
      <c r="Y648" s="14"/>
      <c r="Z648" s="14"/>
      <c r="AA648" s="14"/>
      <c r="AB648" s="14"/>
      <c r="AC648" s="14"/>
      <c r="AD648" s="14"/>
      <c r="AE648" s="14"/>
      <c r="AT648" s="260" t="s">
        <v>187</v>
      </c>
      <c r="AU648" s="260" t="s">
        <v>92</v>
      </c>
      <c r="AV648" s="14" t="s">
        <v>151</v>
      </c>
      <c r="AW648" s="14" t="s">
        <v>36</v>
      </c>
      <c r="AX648" s="14" t="s">
        <v>8</v>
      </c>
      <c r="AY648" s="260" t="s">
        <v>129</v>
      </c>
    </row>
    <row r="649" spans="1:65" s="2" customFormat="1" ht="16.5" customHeight="1">
      <c r="A649" s="38"/>
      <c r="B649" s="39"/>
      <c r="C649" s="219" t="s">
        <v>1067</v>
      </c>
      <c r="D649" s="219" t="s">
        <v>132</v>
      </c>
      <c r="E649" s="220" t="s">
        <v>1068</v>
      </c>
      <c r="F649" s="221" t="s">
        <v>1069</v>
      </c>
      <c r="G649" s="222" t="s">
        <v>185</v>
      </c>
      <c r="H649" s="223">
        <v>50.16</v>
      </c>
      <c r="I649" s="224"/>
      <c r="J649" s="225">
        <f>ROUND(I649*H649,0)</f>
        <v>0</v>
      </c>
      <c r="K649" s="226"/>
      <c r="L649" s="44"/>
      <c r="M649" s="227" t="s">
        <v>1</v>
      </c>
      <c r="N649" s="228" t="s">
        <v>48</v>
      </c>
      <c r="O649" s="91"/>
      <c r="P649" s="229">
        <f>O649*H649</f>
        <v>0</v>
      </c>
      <c r="Q649" s="229">
        <v>0</v>
      </c>
      <c r="R649" s="229">
        <f>Q649*H649</f>
        <v>0</v>
      </c>
      <c r="S649" s="229">
        <v>0</v>
      </c>
      <c r="T649" s="230">
        <f>S649*H649</f>
        <v>0</v>
      </c>
      <c r="U649" s="38"/>
      <c r="V649" s="38"/>
      <c r="W649" s="38"/>
      <c r="X649" s="38"/>
      <c r="Y649" s="38"/>
      <c r="Z649" s="38"/>
      <c r="AA649" s="38"/>
      <c r="AB649" s="38"/>
      <c r="AC649" s="38"/>
      <c r="AD649" s="38"/>
      <c r="AE649" s="38"/>
      <c r="AR649" s="231" t="s">
        <v>308</v>
      </c>
      <c r="AT649" s="231" t="s">
        <v>132</v>
      </c>
      <c r="AU649" s="231" t="s">
        <v>92</v>
      </c>
      <c r="AY649" s="17" t="s">
        <v>129</v>
      </c>
      <c r="BE649" s="232">
        <f>IF(N649="základní",J649,0)</f>
        <v>0</v>
      </c>
      <c r="BF649" s="232">
        <f>IF(N649="snížená",J649,0)</f>
        <v>0</v>
      </c>
      <c r="BG649" s="232">
        <f>IF(N649="zákl. přenesená",J649,0)</f>
        <v>0</v>
      </c>
      <c r="BH649" s="232">
        <f>IF(N649="sníž. přenesená",J649,0)</f>
        <v>0</v>
      </c>
      <c r="BI649" s="232">
        <f>IF(N649="nulová",J649,0)</f>
        <v>0</v>
      </c>
      <c r="BJ649" s="17" t="s">
        <v>8</v>
      </c>
      <c r="BK649" s="232">
        <f>ROUND(I649*H649,0)</f>
        <v>0</v>
      </c>
      <c r="BL649" s="17" t="s">
        <v>308</v>
      </c>
      <c r="BM649" s="231" t="s">
        <v>1070</v>
      </c>
    </row>
    <row r="650" spans="1:51" s="13" customFormat="1" ht="12">
      <c r="A650" s="13"/>
      <c r="B650" s="238"/>
      <c r="C650" s="239"/>
      <c r="D650" s="240" t="s">
        <v>187</v>
      </c>
      <c r="E650" s="241" t="s">
        <v>1</v>
      </c>
      <c r="F650" s="242" t="s">
        <v>1041</v>
      </c>
      <c r="G650" s="239"/>
      <c r="H650" s="243">
        <v>33.6</v>
      </c>
      <c r="I650" s="244"/>
      <c r="J650" s="239"/>
      <c r="K650" s="239"/>
      <c r="L650" s="245"/>
      <c r="M650" s="246"/>
      <c r="N650" s="247"/>
      <c r="O650" s="247"/>
      <c r="P650" s="247"/>
      <c r="Q650" s="247"/>
      <c r="R650" s="247"/>
      <c r="S650" s="247"/>
      <c r="T650" s="248"/>
      <c r="U650" s="13"/>
      <c r="V650" s="13"/>
      <c r="W650" s="13"/>
      <c r="X650" s="13"/>
      <c r="Y650" s="13"/>
      <c r="Z650" s="13"/>
      <c r="AA650" s="13"/>
      <c r="AB650" s="13"/>
      <c r="AC650" s="13"/>
      <c r="AD650" s="13"/>
      <c r="AE650" s="13"/>
      <c r="AT650" s="249" t="s">
        <v>187</v>
      </c>
      <c r="AU650" s="249" t="s">
        <v>92</v>
      </c>
      <c r="AV650" s="13" t="s">
        <v>92</v>
      </c>
      <c r="AW650" s="13" t="s">
        <v>36</v>
      </c>
      <c r="AX650" s="13" t="s">
        <v>83</v>
      </c>
      <c r="AY650" s="249" t="s">
        <v>129</v>
      </c>
    </row>
    <row r="651" spans="1:51" s="13" customFormat="1" ht="12">
      <c r="A651" s="13"/>
      <c r="B651" s="238"/>
      <c r="C651" s="239"/>
      <c r="D651" s="240" t="s">
        <v>187</v>
      </c>
      <c r="E651" s="241" t="s">
        <v>1</v>
      </c>
      <c r="F651" s="242" t="s">
        <v>1042</v>
      </c>
      <c r="G651" s="239"/>
      <c r="H651" s="243">
        <v>16.56</v>
      </c>
      <c r="I651" s="244"/>
      <c r="J651" s="239"/>
      <c r="K651" s="239"/>
      <c r="L651" s="245"/>
      <c r="M651" s="246"/>
      <c r="N651" s="247"/>
      <c r="O651" s="247"/>
      <c r="P651" s="247"/>
      <c r="Q651" s="247"/>
      <c r="R651" s="247"/>
      <c r="S651" s="247"/>
      <c r="T651" s="248"/>
      <c r="U651" s="13"/>
      <c r="V651" s="13"/>
      <c r="W651" s="13"/>
      <c r="X651" s="13"/>
      <c r="Y651" s="13"/>
      <c r="Z651" s="13"/>
      <c r="AA651" s="13"/>
      <c r="AB651" s="13"/>
      <c r="AC651" s="13"/>
      <c r="AD651" s="13"/>
      <c r="AE651" s="13"/>
      <c r="AT651" s="249" t="s">
        <v>187</v>
      </c>
      <c r="AU651" s="249" t="s">
        <v>92</v>
      </c>
      <c r="AV651" s="13" t="s">
        <v>92</v>
      </c>
      <c r="AW651" s="13" t="s">
        <v>36</v>
      </c>
      <c r="AX651" s="13" t="s">
        <v>83</v>
      </c>
      <c r="AY651" s="249" t="s">
        <v>129</v>
      </c>
    </row>
    <row r="652" spans="1:51" s="14" customFormat="1" ht="12">
      <c r="A652" s="14"/>
      <c r="B652" s="250"/>
      <c r="C652" s="251"/>
      <c r="D652" s="240" t="s">
        <v>187</v>
      </c>
      <c r="E652" s="252" t="s">
        <v>1</v>
      </c>
      <c r="F652" s="253" t="s">
        <v>191</v>
      </c>
      <c r="G652" s="251"/>
      <c r="H652" s="254">
        <v>50.16</v>
      </c>
      <c r="I652" s="255"/>
      <c r="J652" s="251"/>
      <c r="K652" s="251"/>
      <c r="L652" s="256"/>
      <c r="M652" s="257"/>
      <c r="N652" s="258"/>
      <c r="O652" s="258"/>
      <c r="P652" s="258"/>
      <c r="Q652" s="258"/>
      <c r="R652" s="258"/>
      <c r="S652" s="258"/>
      <c r="T652" s="259"/>
      <c r="U652" s="14"/>
      <c r="V652" s="14"/>
      <c r="W652" s="14"/>
      <c r="X652" s="14"/>
      <c r="Y652" s="14"/>
      <c r="Z652" s="14"/>
      <c r="AA652" s="14"/>
      <c r="AB652" s="14"/>
      <c r="AC652" s="14"/>
      <c r="AD652" s="14"/>
      <c r="AE652" s="14"/>
      <c r="AT652" s="260" t="s">
        <v>187</v>
      </c>
      <c r="AU652" s="260" t="s">
        <v>92</v>
      </c>
      <c r="AV652" s="14" t="s">
        <v>151</v>
      </c>
      <c r="AW652" s="14" t="s">
        <v>36</v>
      </c>
      <c r="AX652" s="14" t="s">
        <v>8</v>
      </c>
      <c r="AY652" s="260" t="s">
        <v>129</v>
      </c>
    </row>
    <row r="653" spans="1:65" s="2" customFormat="1" ht="16.5" customHeight="1">
      <c r="A653" s="38"/>
      <c r="B653" s="39"/>
      <c r="C653" s="219" t="s">
        <v>1071</v>
      </c>
      <c r="D653" s="219" t="s">
        <v>132</v>
      </c>
      <c r="E653" s="220" t="s">
        <v>1072</v>
      </c>
      <c r="F653" s="221" t="s">
        <v>1073</v>
      </c>
      <c r="G653" s="222" t="s">
        <v>265</v>
      </c>
      <c r="H653" s="223">
        <v>0.047</v>
      </c>
      <c r="I653" s="224"/>
      <c r="J653" s="225">
        <f>ROUND(I653*H653,0)</f>
        <v>0</v>
      </c>
      <c r="K653" s="226"/>
      <c r="L653" s="44"/>
      <c r="M653" s="227" t="s">
        <v>1</v>
      </c>
      <c r="N653" s="228" t="s">
        <v>48</v>
      </c>
      <c r="O653" s="91"/>
      <c r="P653" s="229">
        <f>O653*H653</f>
        <v>0</v>
      </c>
      <c r="Q653" s="229">
        <v>0</v>
      </c>
      <c r="R653" s="229">
        <f>Q653*H653</f>
        <v>0</v>
      </c>
      <c r="S653" s="229">
        <v>0</v>
      </c>
      <c r="T653" s="230">
        <f>S653*H653</f>
        <v>0</v>
      </c>
      <c r="U653" s="38"/>
      <c r="V653" s="38"/>
      <c r="W653" s="38"/>
      <c r="X653" s="38"/>
      <c r="Y653" s="38"/>
      <c r="Z653" s="38"/>
      <c r="AA653" s="38"/>
      <c r="AB653" s="38"/>
      <c r="AC653" s="38"/>
      <c r="AD653" s="38"/>
      <c r="AE653" s="38"/>
      <c r="AR653" s="231" t="s">
        <v>308</v>
      </c>
      <c r="AT653" s="231" t="s">
        <v>132</v>
      </c>
      <c r="AU653" s="231" t="s">
        <v>92</v>
      </c>
      <c r="AY653" s="17" t="s">
        <v>129</v>
      </c>
      <c r="BE653" s="232">
        <f>IF(N653="základní",J653,0)</f>
        <v>0</v>
      </c>
      <c r="BF653" s="232">
        <f>IF(N653="snížená",J653,0)</f>
        <v>0</v>
      </c>
      <c r="BG653" s="232">
        <f>IF(N653="zákl. přenesená",J653,0)</f>
        <v>0</v>
      </c>
      <c r="BH653" s="232">
        <f>IF(N653="sníž. přenesená",J653,0)</f>
        <v>0</v>
      </c>
      <c r="BI653" s="232">
        <f>IF(N653="nulová",J653,0)</f>
        <v>0</v>
      </c>
      <c r="BJ653" s="17" t="s">
        <v>8</v>
      </c>
      <c r="BK653" s="232">
        <f>ROUND(I653*H653,0)</f>
        <v>0</v>
      </c>
      <c r="BL653" s="17" t="s">
        <v>308</v>
      </c>
      <c r="BM653" s="231" t="s">
        <v>1074</v>
      </c>
    </row>
    <row r="654" spans="1:65" s="2" customFormat="1" ht="16.5" customHeight="1">
      <c r="A654" s="38"/>
      <c r="B654" s="39"/>
      <c r="C654" s="219" t="s">
        <v>1075</v>
      </c>
      <c r="D654" s="219" t="s">
        <v>132</v>
      </c>
      <c r="E654" s="220" t="s">
        <v>1076</v>
      </c>
      <c r="F654" s="221" t="s">
        <v>1077</v>
      </c>
      <c r="G654" s="222" t="s">
        <v>265</v>
      </c>
      <c r="H654" s="223">
        <v>0.047</v>
      </c>
      <c r="I654" s="224"/>
      <c r="J654" s="225">
        <f>ROUND(I654*H654,0)</f>
        <v>0</v>
      </c>
      <c r="K654" s="226"/>
      <c r="L654" s="44"/>
      <c r="M654" s="227" t="s">
        <v>1</v>
      </c>
      <c r="N654" s="228" t="s">
        <v>48</v>
      </c>
      <c r="O654" s="91"/>
      <c r="P654" s="229">
        <f>O654*H654</f>
        <v>0</v>
      </c>
      <c r="Q654" s="229">
        <v>0</v>
      </c>
      <c r="R654" s="229">
        <f>Q654*H654</f>
        <v>0</v>
      </c>
      <c r="S654" s="229">
        <v>0</v>
      </c>
      <c r="T654" s="230">
        <f>S654*H654</f>
        <v>0</v>
      </c>
      <c r="U654" s="38"/>
      <c r="V654" s="38"/>
      <c r="W654" s="38"/>
      <c r="X654" s="38"/>
      <c r="Y654" s="38"/>
      <c r="Z654" s="38"/>
      <c r="AA654" s="38"/>
      <c r="AB654" s="38"/>
      <c r="AC654" s="38"/>
      <c r="AD654" s="38"/>
      <c r="AE654" s="38"/>
      <c r="AR654" s="231" t="s">
        <v>308</v>
      </c>
      <c r="AT654" s="231" t="s">
        <v>132</v>
      </c>
      <c r="AU654" s="231" t="s">
        <v>92</v>
      </c>
      <c r="AY654" s="17" t="s">
        <v>129</v>
      </c>
      <c r="BE654" s="232">
        <f>IF(N654="základní",J654,0)</f>
        <v>0</v>
      </c>
      <c r="BF654" s="232">
        <f>IF(N654="snížená",J654,0)</f>
        <v>0</v>
      </c>
      <c r="BG654" s="232">
        <f>IF(N654="zákl. přenesená",J654,0)</f>
        <v>0</v>
      </c>
      <c r="BH654" s="232">
        <f>IF(N654="sníž. přenesená",J654,0)</f>
        <v>0</v>
      </c>
      <c r="BI654" s="232">
        <f>IF(N654="nulová",J654,0)</f>
        <v>0</v>
      </c>
      <c r="BJ654" s="17" t="s">
        <v>8</v>
      </c>
      <c r="BK654" s="232">
        <f>ROUND(I654*H654,0)</f>
        <v>0</v>
      </c>
      <c r="BL654" s="17" t="s">
        <v>308</v>
      </c>
      <c r="BM654" s="231" t="s">
        <v>1078</v>
      </c>
    </row>
    <row r="655" spans="1:63" s="12" customFormat="1" ht="22.8" customHeight="1">
      <c r="A655" s="12"/>
      <c r="B655" s="203"/>
      <c r="C655" s="204"/>
      <c r="D655" s="205" t="s">
        <v>82</v>
      </c>
      <c r="E655" s="217" t="s">
        <v>1079</v>
      </c>
      <c r="F655" s="217" t="s">
        <v>1080</v>
      </c>
      <c r="G655" s="204"/>
      <c r="H655" s="204"/>
      <c r="I655" s="207"/>
      <c r="J655" s="218">
        <f>BK655</f>
        <v>0</v>
      </c>
      <c r="K655" s="204"/>
      <c r="L655" s="209"/>
      <c r="M655" s="210"/>
      <c r="N655" s="211"/>
      <c r="O655" s="211"/>
      <c r="P655" s="212">
        <f>SUM(P656:P669)</f>
        <v>0</v>
      </c>
      <c r="Q655" s="211"/>
      <c r="R655" s="212">
        <f>SUM(R656:R669)</f>
        <v>0</v>
      </c>
      <c r="S655" s="211"/>
      <c r="T655" s="213">
        <f>SUM(T656:T669)</f>
        <v>0</v>
      </c>
      <c r="U655" s="12"/>
      <c r="V655" s="12"/>
      <c r="W655" s="12"/>
      <c r="X655" s="12"/>
      <c r="Y655" s="12"/>
      <c r="Z655" s="12"/>
      <c r="AA655" s="12"/>
      <c r="AB655" s="12"/>
      <c r="AC655" s="12"/>
      <c r="AD655" s="12"/>
      <c r="AE655" s="12"/>
      <c r="AR655" s="214" t="s">
        <v>92</v>
      </c>
      <c r="AT655" s="215" t="s">
        <v>82</v>
      </c>
      <c r="AU655" s="215" t="s">
        <v>8</v>
      </c>
      <c r="AY655" s="214" t="s">
        <v>129</v>
      </c>
      <c r="BK655" s="216">
        <f>SUM(BK656:BK669)</f>
        <v>0</v>
      </c>
    </row>
    <row r="656" spans="1:65" s="2" customFormat="1" ht="16.5" customHeight="1">
      <c r="A656" s="38"/>
      <c r="B656" s="39"/>
      <c r="C656" s="219" t="s">
        <v>1081</v>
      </c>
      <c r="D656" s="219" t="s">
        <v>132</v>
      </c>
      <c r="E656" s="220" t="s">
        <v>1082</v>
      </c>
      <c r="F656" s="221" t="s">
        <v>1083</v>
      </c>
      <c r="G656" s="222" t="s">
        <v>333</v>
      </c>
      <c r="H656" s="223">
        <v>3</v>
      </c>
      <c r="I656" s="224"/>
      <c r="J656" s="225">
        <f>ROUND(I656*H656,0)</f>
        <v>0</v>
      </c>
      <c r="K656" s="226"/>
      <c r="L656" s="44"/>
      <c r="M656" s="227" t="s">
        <v>1</v>
      </c>
      <c r="N656" s="228" t="s">
        <v>48</v>
      </c>
      <c r="O656" s="91"/>
      <c r="P656" s="229">
        <f>O656*H656</f>
        <v>0</v>
      </c>
      <c r="Q656" s="229">
        <v>0</v>
      </c>
      <c r="R656" s="229">
        <f>Q656*H656</f>
        <v>0</v>
      </c>
      <c r="S656" s="229">
        <v>0</v>
      </c>
      <c r="T656" s="230">
        <f>S656*H656</f>
        <v>0</v>
      </c>
      <c r="U656" s="38"/>
      <c r="V656" s="38"/>
      <c r="W656" s="38"/>
      <c r="X656" s="38"/>
      <c r="Y656" s="38"/>
      <c r="Z656" s="38"/>
      <c r="AA656" s="38"/>
      <c r="AB656" s="38"/>
      <c r="AC656" s="38"/>
      <c r="AD656" s="38"/>
      <c r="AE656" s="38"/>
      <c r="AR656" s="231" t="s">
        <v>308</v>
      </c>
      <c r="AT656" s="231" t="s">
        <v>132</v>
      </c>
      <c r="AU656" s="231" t="s">
        <v>92</v>
      </c>
      <c r="AY656" s="17" t="s">
        <v>129</v>
      </c>
      <c r="BE656" s="232">
        <f>IF(N656="základní",J656,0)</f>
        <v>0</v>
      </c>
      <c r="BF656" s="232">
        <f>IF(N656="snížená",J656,0)</f>
        <v>0</v>
      </c>
      <c r="BG656" s="232">
        <f>IF(N656="zákl. přenesená",J656,0)</f>
        <v>0</v>
      </c>
      <c r="BH656" s="232">
        <f>IF(N656="sníž. přenesená",J656,0)</f>
        <v>0</v>
      </c>
      <c r="BI656" s="232">
        <f>IF(N656="nulová",J656,0)</f>
        <v>0</v>
      </c>
      <c r="BJ656" s="17" t="s">
        <v>8</v>
      </c>
      <c r="BK656" s="232">
        <f>ROUND(I656*H656,0)</f>
        <v>0</v>
      </c>
      <c r="BL656" s="17" t="s">
        <v>308</v>
      </c>
      <c r="BM656" s="231" t="s">
        <v>1084</v>
      </c>
    </row>
    <row r="657" spans="1:65" s="2" customFormat="1" ht="16.5" customHeight="1">
      <c r="A657" s="38"/>
      <c r="B657" s="39"/>
      <c r="C657" s="219" t="s">
        <v>1085</v>
      </c>
      <c r="D657" s="219" t="s">
        <v>132</v>
      </c>
      <c r="E657" s="220" t="s">
        <v>1086</v>
      </c>
      <c r="F657" s="221" t="s">
        <v>1087</v>
      </c>
      <c r="G657" s="222" t="s">
        <v>333</v>
      </c>
      <c r="H657" s="223">
        <v>3</v>
      </c>
      <c r="I657" s="224"/>
      <c r="J657" s="225">
        <f>ROUND(I657*H657,0)</f>
        <v>0</v>
      </c>
      <c r="K657" s="226"/>
      <c r="L657" s="44"/>
      <c r="M657" s="227" t="s">
        <v>1</v>
      </c>
      <c r="N657" s="228" t="s">
        <v>48</v>
      </c>
      <c r="O657" s="91"/>
      <c r="P657" s="229">
        <f>O657*H657</f>
        <v>0</v>
      </c>
      <c r="Q657" s="229">
        <v>0</v>
      </c>
      <c r="R657" s="229">
        <f>Q657*H657</f>
        <v>0</v>
      </c>
      <c r="S657" s="229">
        <v>0</v>
      </c>
      <c r="T657" s="230">
        <f>S657*H657</f>
        <v>0</v>
      </c>
      <c r="U657" s="38"/>
      <c r="V657" s="38"/>
      <c r="W657" s="38"/>
      <c r="X657" s="38"/>
      <c r="Y657" s="38"/>
      <c r="Z657" s="38"/>
      <c r="AA657" s="38"/>
      <c r="AB657" s="38"/>
      <c r="AC657" s="38"/>
      <c r="AD657" s="38"/>
      <c r="AE657" s="38"/>
      <c r="AR657" s="231" t="s">
        <v>308</v>
      </c>
      <c r="AT657" s="231" t="s">
        <v>132</v>
      </c>
      <c r="AU657" s="231" t="s">
        <v>92</v>
      </c>
      <c r="AY657" s="17" t="s">
        <v>129</v>
      </c>
      <c r="BE657" s="232">
        <f>IF(N657="základní",J657,0)</f>
        <v>0</v>
      </c>
      <c r="BF657" s="232">
        <f>IF(N657="snížená",J657,0)</f>
        <v>0</v>
      </c>
      <c r="BG657" s="232">
        <f>IF(N657="zákl. přenesená",J657,0)</f>
        <v>0</v>
      </c>
      <c r="BH657" s="232">
        <f>IF(N657="sníž. přenesená",J657,0)</f>
        <v>0</v>
      </c>
      <c r="BI657" s="232">
        <f>IF(N657="nulová",J657,0)</f>
        <v>0</v>
      </c>
      <c r="BJ657" s="17" t="s">
        <v>8</v>
      </c>
      <c r="BK657" s="232">
        <f>ROUND(I657*H657,0)</f>
        <v>0</v>
      </c>
      <c r="BL657" s="17" t="s">
        <v>308</v>
      </c>
      <c r="BM657" s="231" t="s">
        <v>1088</v>
      </c>
    </row>
    <row r="658" spans="1:65" s="2" customFormat="1" ht="16.5" customHeight="1">
      <c r="A658" s="38"/>
      <c r="B658" s="39"/>
      <c r="C658" s="219" t="s">
        <v>1089</v>
      </c>
      <c r="D658" s="219" t="s">
        <v>132</v>
      </c>
      <c r="E658" s="220" t="s">
        <v>1090</v>
      </c>
      <c r="F658" s="221" t="s">
        <v>1091</v>
      </c>
      <c r="G658" s="222" t="s">
        <v>359</v>
      </c>
      <c r="H658" s="223">
        <v>70</v>
      </c>
      <c r="I658" s="224"/>
      <c r="J658" s="225">
        <f>ROUND(I658*H658,0)</f>
        <v>0</v>
      </c>
      <c r="K658" s="226"/>
      <c r="L658" s="44"/>
      <c r="M658" s="227" t="s">
        <v>1</v>
      </c>
      <c r="N658" s="228" t="s">
        <v>48</v>
      </c>
      <c r="O658" s="91"/>
      <c r="P658" s="229">
        <f>O658*H658</f>
        <v>0</v>
      </c>
      <c r="Q658" s="229">
        <v>0</v>
      </c>
      <c r="R658" s="229">
        <f>Q658*H658</f>
        <v>0</v>
      </c>
      <c r="S658" s="229">
        <v>0</v>
      </c>
      <c r="T658" s="230">
        <f>S658*H658</f>
        <v>0</v>
      </c>
      <c r="U658" s="38"/>
      <c r="V658" s="38"/>
      <c r="W658" s="38"/>
      <c r="X658" s="38"/>
      <c r="Y658" s="38"/>
      <c r="Z658" s="38"/>
      <c r="AA658" s="38"/>
      <c r="AB658" s="38"/>
      <c r="AC658" s="38"/>
      <c r="AD658" s="38"/>
      <c r="AE658" s="38"/>
      <c r="AR658" s="231" t="s">
        <v>308</v>
      </c>
      <c r="AT658" s="231" t="s">
        <v>132</v>
      </c>
      <c r="AU658" s="231" t="s">
        <v>92</v>
      </c>
      <c r="AY658" s="17" t="s">
        <v>129</v>
      </c>
      <c r="BE658" s="232">
        <f>IF(N658="základní",J658,0)</f>
        <v>0</v>
      </c>
      <c r="BF658" s="232">
        <f>IF(N658="snížená",J658,0)</f>
        <v>0</v>
      </c>
      <c r="BG658" s="232">
        <f>IF(N658="zákl. přenesená",J658,0)</f>
        <v>0</v>
      </c>
      <c r="BH658" s="232">
        <f>IF(N658="sníž. přenesená",J658,0)</f>
        <v>0</v>
      </c>
      <c r="BI658" s="232">
        <f>IF(N658="nulová",J658,0)</f>
        <v>0</v>
      </c>
      <c r="BJ658" s="17" t="s">
        <v>8</v>
      </c>
      <c r="BK658" s="232">
        <f>ROUND(I658*H658,0)</f>
        <v>0</v>
      </c>
      <c r="BL658" s="17" t="s">
        <v>308</v>
      </c>
      <c r="BM658" s="231" t="s">
        <v>1092</v>
      </c>
    </row>
    <row r="659" spans="1:65" s="2" customFormat="1" ht="16.5" customHeight="1">
      <c r="A659" s="38"/>
      <c r="B659" s="39"/>
      <c r="C659" s="219" t="s">
        <v>1093</v>
      </c>
      <c r="D659" s="219" t="s">
        <v>132</v>
      </c>
      <c r="E659" s="220" t="s">
        <v>1094</v>
      </c>
      <c r="F659" s="221" t="s">
        <v>1095</v>
      </c>
      <c r="G659" s="222" t="s">
        <v>359</v>
      </c>
      <c r="H659" s="223">
        <v>70</v>
      </c>
      <c r="I659" s="224"/>
      <c r="J659" s="225">
        <f>ROUND(I659*H659,0)</f>
        <v>0</v>
      </c>
      <c r="K659" s="226"/>
      <c r="L659" s="44"/>
      <c r="M659" s="227" t="s">
        <v>1</v>
      </c>
      <c r="N659" s="228" t="s">
        <v>48</v>
      </c>
      <c r="O659" s="91"/>
      <c r="P659" s="229">
        <f>O659*H659</f>
        <v>0</v>
      </c>
      <c r="Q659" s="229">
        <v>0</v>
      </c>
      <c r="R659" s="229">
        <f>Q659*H659</f>
        <v>0</v>
      </c>
      <c r="S659" s="229">
        <v>0</v>
      </c>
      <c r="T659" s="230">
        <f>S659*H659</f>
        <v>0</v>
      </c>
      <c r="U659" s="38"/>
      <c r="V659" s="38"/>
      <c r="W659" s="38"/>
      <c r="X659" s="38"/>
      <c r="Y659" s="38"/>
      <c r="Z659" s="38"/>
      <c r="AA659" s="38"/>
      <c r="AB659" s="38"/>
      <c r="AC659" s="38"/>
      <c r="AD659" s="38"/>
      <c r="AE659" s="38"/>
      <c r="AR659" s="231" t="s">
        <v>308</v>
      </c>
      <c r="AT659" s="231" t="s">
        <v>132</v>
      </c>
      <c r="AU659" s="231" t="s">
        <v>92</v>
      </c>
      <c r="AY659" s="17" t="s">
        <v>129</v>
      </c>
      <c r="BE659" s="232">
        <f>IF(N659="základní",J659,0)</f>
        <v>0</v>
      </c>
      <c r="BF659" s="232">
        <f>IF(N659="snížená",J659,0)</f>
        <v>0</v>
      </c>
      <c r="BG659" s="232">
        <f>IF(N659="zákl. přenesená",J659,0)</f>
        <v>0</v>
      </c>
      <c r="BH659" s="232">
        <f>IF(N659="sníž. přenesená",J659,0)</f>
        <v>0</v>
      </c>
      <c r="BI659" s="232">
        <f>IF(N659="nulová",J659,0)</f>
        <v>0</v>
      </c>
      <c r="BJ659" s="17" t="s">
        <v>8</v>
      </c>
      <c r="BK659" s="232">
        <f>ROUND(I659*H659,0)</f>
        <v>0</v>
      </c>
      <c r="BL659" s="17" t="s">
        <v>308</v>
      </c>
      <c r="BM659" s="231" t="s">
        <v>1096</v>
      </c>
    </row>
    <row r="660" spans="1:65" s="2" customFormat="1" ht="16.5" customHeight="1">
      <c r="A660" s="38"/>
      <c r="B660" s="39"/>
      <c r="C660" s="219" t="s">
        <v>1097</v>
      </c>
      <c r="D660" s="219" t="s">
        <v>132</v>
      </c>
      <c r="E660" s="220" t="s">
        <v>1098</v>
      </c>
      <c r="F660" s="221" t="s">
        <v>1099</v>
      </c>
      <c r="G660" s="222" t="s">
        <v>333</v>
      </c>
      <c r="H660" s="223">
        <v>3</v>
      </c>
      <c r="I660" s="224"/>
      <c r="J660" s="225">
        <f>ROUND(I660*H660,0)</f>
        <v>0</v>
      </c>
      <c r="K660" s="226"/>
      <c r="L660" s="44"/>
      <c r="M660" s="227" t="s">
        <v>1</v>
      </c>
      <c r="N660" s="228" t="s">
        <v>48</v>
      </c>
      <c r="O660" s="91"/>
      <c r="P660" s="229">
        <f>O660*H660</f>
        <v>0</v>
      </c>
      <c r="Q660" s="229">
        <v>0</v>
      </c>
      <c r="R660" s="229">
        <f>Q660*H660</f>
        <v>0</v>
      </c>
      <c r="S660" s="229">
        <v>0</v>
      </c>
      <c r="T660" s="230">
        <f>S660*H660</f>
        <v>0</v>
      </c>
      <c r="U660" s="38"/>
      <c r="V660" s="38"/>
      <c r="W660" s="38"/>
      <c r="X660" s="38"/>
      <c r="Y660" s="38"/>
      <c r="Z660" s="38"/>
      <c r="AA660" s="38"/>
      <c r="AB660" s="38"/>
      <c r="AC660" s="38"/>
      <c r="AD660" s="38"/>
      <c r="AE660" s="38"/>
      <c r="AR660" s="231" t="s">
        <v>308</v>
      </c>
      <c r="AT660" s="231" t="s">
        <v>132</v>
      </c>
      <c r="AU660" s="231" t="s">
        <v>92</v>
      </c>
      <c r="AY660" s="17" t="s">
        <v>129</v>
      </c>
      <c r="BE660" s="232">
        <f>IF(N660="základní",J660,0)</f>
        <v>0</v>
      </c>
      <c r="BF660" s="232">
        <f>IF(N660="snížená",J660,0)</f>
        <v>0</v>
      </c>
      <c r="BG660" s="232">
        <f>IF(N660="zákl. přenesená",J660,0)</f>
        <v>0</v>
      </c>
      <c r="BH660" s="232">
        <f>IF(N660="sníž. přenesená",J660,0)</f>
        <v>0</v>
      </c>
      <c r="BI660" s="232">
        <f>IF(N660="nulová",J660,0)</f>
        <v>0</v>
      </c>
      <c r="BJ660" s="17" t="s">
        <v>8</v>
      </c>
      <c r="BK660" s="232">
        <f>ROUND(I660*H660,0)</f>
        <v>0</v>
      </c>
      <c r="BL660" s="17" t="s">
        <v>308</v>
      </c>
      <c r="BM660" s="231" t="s">
        <v>1100</v>
      </c>
    </row>
    <row r="661" spans="1:65" s="2" customFormat="1" ht="16.5" customHeight="1">
      <c r="A661" s="38"/>
      <c r="B661" s="39"/>
      <c r="C661" s="219" t="s">
        <v>1101</v>
      </c>
      <c r="D661" s="219" t="s">
        <v>132</v>
      </c>
      <c r="E661" s="220" t="s">
        <v>1102</v>
      </c>
      <c r="F661" s="221" t="s">
        <v>1103</v>
      </c>
      <c r="G661" s="222" t="s">
        <v>333</v>
      </c>
      <c r="H661" s="223">
        <v>83</v>
      </c>
      <c r="I661" s="224"/>
      <c r="J661" s="225">
        <f>ROUND(I661*H661,0)</f>
        <v>0</v>
      </c>
      <c r="K661" s="226"/>
      <c r="L661" s="44"/>
      <c r="M661" s="227" t="s">
        <v>1</v>
      </c>
      <c r="N661" s="228" t="s">
        <v>48</v>
      </c>
      <c r="O661" s="91"/>
      <c r="P661" s="229">
        <f>O661*H661</f>
        <v>0</v>
      </c>
      <c r="Q661" s="229">
        <v>0</v>
      </c>
      <c r="R661" s="229">
        <f>Q661*H661</f>
        <v>0</v>
      </c>
      <c r="S661" s="229">
        <v>0</v>
      </c>
      <c r="T661" s="230">
        <f>S661*H661</f>
        <v>0</v>
      </c>
      <c r="U661" s="38"/>
      <c r="V661" s="38"/>
      <c r="W661" s="38"/>
      <c r="X661" s="38"/>
      <c r="Y661" s="38"/>
      <c r="Z661" s="38"/>
      <c r="AA661" s="38"/>
      <c r="AB661" s="38"/>
      <c r="AC661" s="38"/>
      <c r="AD661" s="38"/>
      <c r="AE661" s="38"/>
      <c r="AR661" s="231" t="s">
        <v>308</v>
      </c>
      <c r="AT661" s="231" t="s">
        <v>132</v>
      </c>
      <c r="AU661" s="231" t="s">
        <v>92</v>
      </c>
      <c r="AY661" s="17" t="s">
        <v>129</v>
      </c>
      <c r="BE661" s="232">
        <f>IF(N661="základní",J661,0)</f>
        <v>0</v>
      </c>
      <c r="BF661" s="232">
        <f>IF(N661="snížená",J661,0)</f>
        <v>0</v>
      </c>
      <c r="BG661" s="232">
        <f>IF(N661="zákl. přenesená",J661,0)</f>
        <v>0</v>
      </c>
      <c r="BH661" s="232">
        <f>IF(N661="sníž. přenesená",J661,0)</f>
        <v>0</v>
      </c>
      <c r="BI661" s="232">
        <f>IF(N661="nulová",J661,0)</f>
        <v>0</v>
      </c>
      <c r="BJ661" s="17" t="s">
        <v>8</v>
      </c>
      <c r="BK661" s="232">
        <f>ROUND(I661*H661,0)</f>
        <v>0</v>
      </c>
      <c r="BL661" s="17" t="s">
        <v>308</v>
      </c>
      <c r="BM661" s="231" t="s">
        <v>1104</v>
      </c>
    </row>
    <row r="662" spans="1:65" s="2" customFormat="1" ht="16.5" customHeight="1">
      <c r="A662" s="38"/>
      <c r="B662" s="39"/>
      <c r="C662" s="219" t="s">
        <v>1105</v>
      </c>
      <c r="D662" s="219" t="s">
        <v>132</v>
      </c>
      <c r="E662" s="220" t="s">
        <v>1106</v>
      </c>
      <c r="F662" s="221" t="s">
        <v>1107</v>
      </c>
      <c r="G662" s="222" t="s">
        <v>333</v>
      </c>
      <c r="H662" s="223">
        <v>102</v>
      </c>
      <c r="I662" s="224"/>
      <c r="J662" s="225">
        <f>ROUND(I662*H662,0)</f>
        <v>0</v>
      </c>
      <c r="K662" s="226"/>
      <c r="L662" s="44"/>
      <c r="M662" s="227" t="s">
        <v>1</v>
      </c>
      <c r="N662" s="228" t="s">
        <v>48</v>
      </c>
      <c r="O662" s="91"/>
      <c r="P662" s="229">
        <f>O662*H662</f>
        <v>0</v>
      </c>
      <c r="Q662" s="229">
        <v>0</v>
      </c>
      <c r="R662" s="229">
        <f>Q662*H662</f>
        <v>0</v>
      </c>
      <c r="S662" s="229">
        <v>0</v>
      </c>
      <c r="T662" s="230">
        <f>S662*H662</f>
        <v>0</v>
      </c>
      <c r="U662" s="38"/>
      <c r="V662" s="38"/>
      <c r="W662" s="38"/>
      <c r="X662" s="38"/>
      <c r="Y662" s="38"/>
      <c r="Z662" s="38"/>
      <c r="AA662" s="38"/>
      <c r="AB662" s="38"/>
      <c r="AC662" s="38"/>
      <c r="AD662" s="38"/>
      <c r="AE662" s="38"/>
      <c r="AR662" s="231" t="s">
        <v>308</v>
      </c>
      <c r="AT662" s="231" t="s">
        <v>132</v>
      </c>
      <c r="AU662" s="231" t="s">
        <v>92</v>
      </c>
      <c r="AY662" s="17" t="s">
        <v>129</v>
      </c>
      <c r="BE662" s="232">
        <f>IF(N662="základní",J662,0)</f>
        <v>0</v>
      </c>
      <c r="BF662" s="232">
        <f>IF(N662="snížená",J662,0)</f>
        <v>0</v>
      </c>
      <c r="BG662" s="232">
        <f>IF(N662="zákl. přenesená",J662,0)</f>
        <v>0</v>
      </c>
      <c r="BH662" s="232">
        <f>IF(N662="sníž. přenesená",J662,0)</f>
        <v>0</v>
      </c>
      <c r="BI662" s="232">
        <f>IF(N662="nulová",J662,0)</f>
        <v>0</v>
      </c>
      <c r="BJ662" s="17" t="s">
        <v>8</v>
      </c>
      <c r="BK662" s="232">
        <f>ROUND(I662*H662,0)</f>
        <v>0</v>
      </c>
      <c r="BL662" s="17" t="s">
        <v>308</v>
      </c>
      <c r="BM662" s="231" t="s">
        <v>1108</v>
      </c>
    </row>
    <row r="663" spans="1:65" s="2" customFormat="1" ht="16.5" customHeight="1">
      <c r="A663" s="38"/>
      <c r="B663" s="39"/>
      <c r="C663" s="219" t="s">
        <v>1109</v>
      </c>
      <c r="D663" s="219" t="s">
        <v>132</v>
      </c>
      <c r="E663" s="220" t="s">
        <v>1110</v>
      </c>
      <c r="F663" s="221" t="s">
        <v>1111</v>
      </c>
      <c r="G663" s="222" t="s">
        <v>333</v>
      </c>
      <c r="H663" s="223">
        <v>102</v>
      </c>
      <c r="I663" s="224"/>
      <c r="J663" s="225">
        <f>ROUND(I663*H663,0)</f>
        <v>0</v>
      </c>
      <c r="K663" s="226"/>
      <c r="L663" s="44"/>
      <c r="M663" s="227" t="s">
        <v>1</v>
      </c>
      <c r="N663" s="228" t="s">
        <v>48</v>
      </c>
      <c r="O663" s="91"/>
      <c r="P663" s="229">
        <f>O663*H663</f>
        <v>0</v>
      </c>
      <c r="Q663" s="229">
        <v>0</v>
      </c>
      <c r="R663" s="229">
        <f>Q663*H663</f>
        <v>0</v>
      </c>
      <c r="S663" s="229">
        <v>0</v>
      </c>
      <c r="T663" s="230">
        <f>S663*H663</f>
        <v>0</v>
      </c>
      <c r="U663" s="38"/>
      <c r="V663" s="38"/>
      <c r="W663" s="38"/>
      <c r="X663" s="38"/>
      <c r="Y663" s="38"/>
      <c r="Z663" s="38"/>
      <c r="AA663" s="38"/>
      <c r="AB663" s="38"/>
      <c r="AC663" s="38"/>
      <c r="AD663" s="38"/>
      <c r="AE663" s="38"/>
      <c r="AR663" s="231" t="s">
        <v>308</v>
      </c>
      <c r="AT663" s="231" t="s">
        <v>132</v>
      </c>
      <c r="AU663" s="231" t="s">
        <v>92</v>
      </c>
      <c r="AY663" s="17" t="s">
        <v>129</v>
      </c>
      <c r="BE663" s="232">
        <f>IF(N663="základní",J663,0)</f>
        <v>0</v>
      </c>
      <c r="BF663" s="232">
        <f>IF(N663="snížená",J663,0)</f>
        <v>0</v>
      </c>
      <c r="BG663" s="232">
        <f>IF(N663="zákl. přenesená",J663,0)</f>
        <v>0</v>
      </c>
      <c r="BH663" s="232">
        <f>IF(N663="sníž. přenesená",J663,0)</f>
        <v>0</v>
      </c>
      <c r="BI663" s="232">
        <f>IF(N663="nulová",J663,0)</f>
        <v>0</v>
      </c>
      <c r="BJ663" s="17" t="s">
        <v>8</v>
      </c>
      <c r="BK663" s="232">
        <f>ROUND(I663*H663,0)</f>
        <v>0</v>
      </c>
      <c r="BL663" s="17" t="s">
        <v>308</v>
      </c>
      <c r="BM663" s="231" t="s">
        <v>1112</v>
      </c>
    </row>
    <row r="664" spans="1:65" s="2" customFormat="1" ht="16.5" customHeight="1">
      <c r="A664" s="38"/>
      <c r="B664" s="39"/>
      <c r="C664" s="219" t="s">
        <v>1113</v>
      </c>
      <c r="D664" s="219" t="s">
        <v>132</v>
      </c>
      <c r="E664" s="220" t="s">
        <v>1114</v>
      </c>
      <c r="F664" s="221" t="s">
        <v>1115</v>
      </c>
      <c r="G664" s="222" t="s">
        <v>479</v>
      </c>
      <c r="H664" s="223">
        <v>1</v>
      </c>
      <c r="I664" s="224"/>
      <c r="J664" s="225">
        <f>ROUND(I664*H664,0)</f>
        <v>0</v>
      </c>
      <c r="K664" s="226"/>
      <c r="L664" s="44"/>
      <c r="M664" s="227" t="s">
        <v>1</v>
      </c>
      <c r="N664" s="228" t="s">
        <v>48</v>
      </c>
      <c r="O664" s="91"/>
      <c r="P664" s="229">
        <f>O664*H664</f>
        <v>0</v>
      </c>
      <c r="Q664" s="229">
        <v>0</v>
      </c>
      <c r="R664" s="229">
        <f>Q664*H664</f>
        <v>0</v>
      </c>
      <c r="S664" s="229">
        <v>0</v>
      </c>
      <c r="T664" s="230">
        <f>S664*H664</f>
        <v>0</v>
      </c>
      <c r="U664" s="38"/>
      <c r="V664" s="38"/>
      <c r="W664" s="38"/>
      <c r="X664" s="38"/>
      <c r="Y664" s="38"/>
      <c r="Z664" s="38"/>
      <c r="AA664" s="38"/>
      <c r="AB664" s="38"/>
      <c r="AC664" s="38"/>
      <c r="AD664" s="38"/>
      <c r="AE664" s="38"/>
      <c r="AR664" s="231" t="s">
        <v>308</v>
      </c>
      <c r="AT664" s="231" t="s">
        <v>132</v>
      </c>
      <c r="AU664" s="231" t="s">
        <v>92</v>
      </c>
      <c r="AY664" s="17" t="s">
        <v>129</v>
      </c>
      <c r="BE664" s="232">
        <f>IF(N664="základní",J664,0)</f>
        <v>0</v>
      </c>
      <c r="BF664" s="232">
        <f>IF(N664="snížená",J664,0)</f>
        <v>0</v>
      </c>
      <c r="BG664" s="232">
        <f>IF(N664="zákl. přenesená",J664,0)</f>
        <v>0</v>
      </c>
      <c r="BH664" s="232">
        <f>IF(N664="sníž. přenesená",J664,0)</f>
        <v>0</v>
      </c>
      <c r="BI664" s="232">
        <f>IF(N664="nulová",J664,0)</f>
        <v>0</v>
      </c>
      <c r="BJ664" s="17" t="s">
        <v>8</v>
      </c>
      <c r="BK664" s="232">
        <f>ROUND(I664*H664,0)</f>
        <v>0</v>
      </c>
      <c r="BL664" s="17" t="s">
        <v>308</v>
      </c>
      <c r="BM664" s="231" t="s">
        <v>1116</v>
      </c>
    </row>
    <row r="665" spans="1:65" s="2" customFormat="1" ht="33" customHeight="1">
      <c r="A665" s="38"/>
      <c r="B665" s="39"/>
      <c r="C665" s="219" t="s">
        <v>1117</v>
      </c>
      <c r="D665" s="219" t="s">
        <v>132</v>
      </c>
      <c r="E665" s="220" t="s">
        <v>1118</v>
      </c>
      <c r="F665" s="221" t="s">
        <v>1119</v>
      </c>
      <c r="G665" s="222" t="s">
        <v>957</v>
      </c>
      <c r="H665" s="223">
        <v>1</v>
      </c>
      <c r="I665" s="224"/>
      <c r="J665" s="225">
        <f>ROUND(I665*H665,0)</f>
        <v>0</v>
      </c>
      <c r="K665" s="226"/>
      <c r="L665" s="44"/>
      <c r="M665" s="227" t="s">
        <v>1</v>
      </c>
      <c r="N665" s="228" t="s">
        <v>48</v>
      </c>
      <c r="O665" s="91"/>
      <c r="P665" s="229">
        <f>O665*H665</f>
        <v>0</v>
      </c>
      <c r="Q665" s="229">
        <v>0</v>
      </c>
      <c r="R665" s="229">
        <f>Q665*H665</f>
        <v>0</v>
      </c>
      <c r="S665" s="229">
        <v>0</v>
      </c>
      <c r="T665" s="230">
        <f>S665*H665</f>
        <v>0</v>
      </c>
      <c r="U665" s="38"/>
      <c r="V665" s="38"/>
      <c r="W665" s="38"/>
      <c r="X665" s="38"/>
      <c r="Y665" s="38"/>
      <c r="Z665" s="38"/>
      <c r="AA665" s="38"/>
      <c r="AB665" s="38"/>
      <c r="AC665" s="38"/>
      <c r="AD665" s="38"/>
      <c r="AE665" s="38"/>
      <c r="AR665" s="231" t="s">
        <v>308</v>
      </c>
      <c r="AT665" s="231" t="s">
        <v>132</v>
      </c>
      <c r="AU665" s="231" t="s">
        <v>92</v>
      </c>
      <c r="AY665" s="17" t="s">
        <v>129</v>
      </c>
      <c r="BE665" s="232">
        <f>IF(N665="základní",J665,0)</f>
        <v>0</v>
      </c>
      <c r="BF665" s="232">
        <f>IF(N665="snížená",J665,0)</f>
        <v>0</v>
      </c>
      <c r="BG665" s="232">
        <f>IF(N665="zákl. přenesená",J665,0)</f>
        <v>0</v>
      </c>
      <c r="BH665" s="232">
        <f>IF(N665="sníž. přenesená",J665,0)</f>
        <v>0</v>
      </c>
      <c r="BI665" s="232">
        <f>IF(N665="nulová",J665,0)</f>
        <v>0</v>
      </c>
      <c r="BJ665" s="17" t="s">
        <v>8</v>
      </c>
      <c r="BK665" s="232">
        <f>ROUND(I665*H665,0)</f>
        <v>0</v>
      </c>
      <c r="BL665" s="17" t="s">
        <v>308</v>
      </c>
      <c r="BM665" s="231" t="s">
        <v>1120</v>
      </c>
    </row>
    <row r="666" spans="1:65" s="2" customFormat="1" ht="24.15" customHeight="1">
      <c r="A666" s="38"/>
      <c r="B666" s="39"/>
      <c r="C666" s="219" t="s">
        <v>1121</v>
      </c>
      <c r="D666" s="219" t="s">
        <v>132</v>
      </c>
      <c r="E666" s="220" t="s">
        <v>1122</v>
      </c>
      <c r="F666" s="221" t="s">
        <v>1123</v>
      </c>
      <c r="G666" s="222" t="s">
        <v>479</v>
      </c>
      <c r="H666" s="223">
        <v>1</v>
      </c>
      <c r="I666" s="224"/>
      <c r="J666" s="225">
        <f>ROUND(I666*H666,0)</f>
        <v>0</v>
      </c>
      <c r="K666" s="226"/>
      <c r="L666" s="44"/>
      <c r="M666" s="227" t="s">
        <v>1</v>
      </c>
      <c r="N666" s="228" t="s">
        <v>48</v>
      </c>
      <c r="O666" s="91"/>
      <c r="P666" s="229">
        <f>O666*H666</f>
        <v>0</v>
      </c>
      <c r="Q666" s="229">
        <v>0</v>
      </c>
      <c r="R666" s="229">
        <f>Q666*H666</f>
        <v>0</v>
      </c>
      <c r="S666" s="229">
        <v>0</v>
      </c>
      <c r="T666" s="230">
        <f>S666*H666</f>
        <v>0</v>
      </c>
      <c r="U666" s="38"/>
      <c r="V666" s="38"/>
      <c r="W666" s="38"/>
      <c r="X666" s="38"/>
      <c r="Y666" s="38"/>
      <c r="Z666" s="38"/>
      <c r="AA666" s="38"/>
      <c r="AB666" s="38"/>
      <c r="AC666" s="38"/>
      <c r="AD666" s="38"/>
      <c r="AE666" s="38"/>
      <c r="AR666" s="231" t="s">
        <v>308</v>
      </c>
      <c r="AT666" s="231" t="s">
        <v>132</v>
      </c>
      <c r="AU666" s="231" t="s">
        <v>92</v>
      </c>
      <c r="AY666" s="17" t="s">
        <v>129</v>
      </c>
      <c r="BE666" s="232">
        <f>IF(N666="základní",J666,0)</f>
        <v>0</v>
      </c>
      <c r="BF666" s="232">
        <f>IF(N666="snížená",J666,0)</f>
        <v>0</v>
      </c>
      <c r="BG666" s="232">
        <f>IF(N666="zákl. přenesená",J666,0)</f>
        <v>0</v>
      </c>
      <c r="BH666" s="232">
        <f>IF(N666="sníž. přenesená",J666,0)</f>
        <v>0</v>
      </c>
      <c r="BI666" s="232">
        <f>IF(N666="nulová",J666,0)</f>
        <v>0</v>
      </c>
      <c r="BJ666" s="17" t="s">
        <v>8</v>
      </c>
      <c r="BK666" s="232">
        <f>ROUND(I666*H666,0)</f>
        <v>0</v>
      </c>
      <c r="BL666" s="17" t="s">
        <v>308</v>
      </c>
      <c r="BM666" s="231" t="s">
        <v>1124</v>
      </c>
    </row>
    <row r="667" spans="1:65" s="2" customFormat="1" ht="37.8" customHeight="1">
      <c r="A667" s="38"/>
      <c r="B667" s="39"/>
      <c r="C667" s="219" t="s">
        <v>1125</v>
      </c>
      <c r="D667" s="219" t="s">
        <v>132</v>
      </c>
      <c r="E667" s="220" t="s">
        <v>1126</v>
      </c>
      <c r="F667" s="221" t="s">
        <v>1127</v>
      </c>
      <c r="G667" s="222" t="s">
        <v>479</v>
      </c>
      <c r="H667" s="223">
        <v>4</v>
      </c>
      <c r="I667" s="224"/>
      <c r="J667" s="225">
        <f>ROUND(I667*H667,0)</f>
        <v>0</v>
      </c>
      <c r="K667" s="226"/>
      <c r="L667" s="44"/>
      <c r="M667" s="227" t="s">
        <v>1</v>
      </c>
      <c r="N667" s="228" t="s">
        <v>48</v>
      </c>
      <c r="O667" s="91"/>
      <c r="P667" s="229">
        <f>O667*H667</f>
        <v>0</v>
      </c>
      <c r="Q667" s="229">
        <v>0</v>
      </c>
      <c r="R667" s="229">
        <f>Q667*H667</f>
        <v>0</v>
      </c>
      <c r="S667" s="229">
        <v>0</v>
      </c>
      <c r="T667" s="230">
        <f>S667*H667</f>
        <v>0</v>
      </c>
      <c r="U667" s="38"/>
      <c r="V667" s="38"/>
      <c r="W667" s="38"/>
      <c r="X667" s="38"/>
      <c r="Y667" s="38"/>
      <c r="Z667" s="38"/>
      <c r="AA667" s="38"/>
      <c r="AB667" s="38"/>
      <c r="AC667" s="38"/>
      <c r="AD667" s="38"/>
      <c r="AE667" s="38"/>
      <c r="AR667" s="231" t="s">
        <v>308</v>
      </c>
      <c r="AT667" s="231" t="s">
        <v>132</v>
      </c>
      <c r="AU667" s="231" t="s">
        <v>92</v>
      </c>
      <c r="AY667" s="17" t="s">
        <v>129</v>
      </c>
      <c r="BE667" s="232">
        <f>IF(N667="základní",J667,0)</f>
        <v>0</v>
      </c>
      <c r="BF667" s="232">
        <f>IF(N667="snížená",J667,0)</f>
        <v>0</v>
      </c>
      <c r="BG667" s="232">
        <f>IF(N667="zákl. přenesená",J667,0)</f>
        <v>0</v>
      </c>
      <c r="BH667" s="232">
        <f>IF(N667="sníž. přenesená",J667,0)</f>
        <v>0</v>
      </c>
      <c r="BI667" s="232">
        <f>IF(N667="nulová",J667,0)</f>
        <v>0</v>
      </c>
      <c r="BJ667" s="17" t="s">
        <v>8</v>
      </c>
      <c r="BK667" s="232">
        <f>ROUND(I667*H667,0)</f>
        <v>0</v>
      </c>
      <c r="BL667" s="17" t="s">
        <v>308</v>
      </c>
      <c r="BM667" s="231" t="s">
        <v>1128</v>
      </c>
    </row>
    <row r="668" spans="1:65" s="2" customFormat="1" ht="24.15" customHeight="1">
      <c r="A668" s="38"/>
      <c r="B668" s="39"/>
      <c r="C668" s="219" t="s">
        <v>1129</v>
      </c>
      <c r="D668" s="219" t="s">
        <v>132</v>
      </c>
      <c r="E668" s="220" t="s">
        <v>1130</v>
      </c>
      <c r="F668" s="221" t="s">
        <v>1131</v>
      </c>
      <c r="G668" s="222" t="s">
        <v>957</v>
      </c>
      <c r="H668" s="223">
        <v>1</v>
      </c>
      <c r="I668" s="224"/>
      <c r="J668" s="225">
        <f>ROUND(I668*H668,0)</f>
        <v>0</v>
      </c>
      <c r="K668" s="226"/>
      <c r="L668" s="44"/>
      <c r="M668" s="227" t="s">
        <v>1</v>
      </c>
      <c r="N668" s="228" t="s">
        <v>48</v>
      </c>
      <c r="O668" s="91"/>
      <c r="P668" s="229">
        <f>O668*H668</f>
        <v>0</v>
      </c>
      <c r="Q668" s="229">
        <v>0</v>
      </c>
      <c r="R668" s="229">
        <f>Q668*H668</f>
        <v>0</v>
      </c>
      <c r="S668" s="229">
        <v>0</v>
      </c>
      <c r="T668" s="230">
        <f>S668*H668</f>
        <v>0</v>
      </c>
      <c r="U668" s="38"/>
      <c r="V668" s="38"/>
      <c r="W668" s="38"/>
      <c r="X668" s="38"/>
      <c r="Y668" s="38"/>
      <c r="Z668" s="38"/>
      <c r="AA668" s="38"/>
      <c r="AB668" s="38"/>
      <c r="AC668" s="38"/>
      <c r="AD668" s="38"/>
      <c r="AE668" s="38"/>
      <c r="AR668" s="231" t="s">
        <v>308</v>
      </c>
      <c r="AT668" s="231" t="s">
        <v>132</v>
      </c>
      <c r="AU668" s="231" t="s">
        <v>92</v>
      </c>
      <c r="AY668" s="17" t="s">
        <v>129</v>
      </c>
      <c r="BE668" s="232">
        <f>IF(N668="základní",J668,0)</f>
        <v>0</v>
      </c>
      <c r="BF668" s="232">
        <f>IF(N668="snížená",J668,0)</f>
        <v>0</v>
      </c>
      <c r="BG668" s="232">
        <f>IF(N668="zákl. přenesená",J668,0)</f>
        <v>0</v>
      </c>
      <c r="BH668" s="232">
        <f>IF(N668="sníž. přenesená",J668,0)</f>
        <v>0</v>
      </c>
      <c r="BI668" s="232">
        <f>IF(N668="nulová",J668,0)</f>
        <v>0</v>
      </c>
      <c r="BJ668" s="17" t="s">
        <v>8</v>
      </c>
      <c r="BK668" s="232">
        <f>ROUND(I668*H668,0)</f>
        <v>0</v>
      </c>
      <c r="BL668" s="17" t="s">
        <v>308</v>
      </c>
      <c r="BM668" s="231" t="s">
        <v>1132</v>
      </c>
    </row>
    <row r="669" spans="1:65" s="2" customFormat="1" ht="37.8" customHeight="1">
      <c r="A669" s="38"/>
      <c r="B669" s="39"/>
      <c r="C669" s="219" t="s">
        <v>1133</v>
      </c>
      <c r="D669" s="219" t="s">
        <v>132</v>
      </c>
      <c r="E669" s="220" t="s">
        <v>1134</v>
      </c>
      <c r="F669" s="221" t="s">
        <v>1135</v>
      </c>
      <c r="G669" s="222" t="s">
        <v>479</v>
      </c>
      <c r="H669" s="223">
        <v>1</v>
      </c>
      <c r="I669" s="224"/>
      <c r="J669" s="225">
        <f>ROUND(I669*H669,0)</f>
        <v>0</v>
      </c>
      <c r="K669" s="226"/>
      <c r="L669" s="44"/>
      <c r="M669" s="227" t="s">
        <v>1</v>
      </c>
      <c r="N669" s="228" t="s">
        <v>48</v>
      </c>
      <c r="O669" s="91"/>
      <c r="P669" s="229">
        <f>O669*H669</f>
        <v>0</v>
      </c>
      <c r="Q669" s="229">
        <v>0</v>
      </c>
      <c r="R669" s="229">
        <f>Q669*H669</f>
        <v>0</v>
      </c>
      <c r="S669" s="229">
        <v>0</v>
      </c>
      <c r="T669" s="230">
        <f>S669*H669</f>
        <v>0</v>
      </c>
      <c r="U669" s="38"/>
      <c r="V669" s="38"/>
      <c r="W669" s="38"/>
      <c r="X669" s="38"/>
      <c r="Y669" s="38"/>
      <c r="Z669" s="38"/>
      <c r="AA669" s="38"/>
      <c r="AB669" s="38"/>
      <c r="AC669" s="38"/>
      <c r="AD669" s="38"/>
      <c r="AE669" s="38"/>
      <c r="AR669" s="231" t="s">
        <v>308</v>
      </c>
      <c r="AT669" s="231" t="s">
        <v>132</v>
      </c>
      <c r="AU669" s="231" t="s">
        <v>92</v>
      </c>
      <c r="AY669" s="17" t="s">
        <v>129</v>
      </c>
      <c r="BE669" s="232">
        <f>IF(N669="základní",J669,0)</f>
        <v>0</v>
      </c>
      <c r="BF669" s="232">
        <f>IF(N669="snížená",J669,0)</f>
        <v>0</v>
      </c>
      <c r="BG669" s="232">
        <f>IF(N669="zákl. přenesená",J669,0)</f>
        <v>0</v>
      </c>
      <c r="BH669" s="232">
        <f>IF(N669="sníž. přenesená",J669,0)</f>
        <v>0</v>
      </c>
      <c r="BI669" s="232">
        <f>IF(N669="nulová",J669,0)</f>
        <v>0</v>
      </c>
      <c r="BJ669" s="17" t="s">
        <v>8</v>
      </c>
      <c r="BK669" s="232">
        <f>ROUND(I669*H669,0)</f>
        <v>0</v>
      </c>
      <c r="BL669" s="17" t="s">
        <v>308</v>
      </c>
      <c r="BM669" s="231" t="s">
        <v>1136</v>
      </c>
    </row>
    <row r="670" spans="1:63" s="12" customFormat="1" ht="22.8" customHeight="1">
      <c r="A670" s="12"/>
      <c r="B670" s="203"/>
      <c r="C670" s="204"/>
      <c r="D670" s="205" t="s">
        <v>82</v>
      </c>
      <c r="E670" s="217" t="s">
        <v>1137</v>
      </c>
      <c r="F670" s="217" t="s">
        <v>1138</v>
      </c>
      <c r="G670" s="204"/>
      <c r="H670" s="204"/>
      <c r="I670" s="207"/>
      <c r="J670" s="218">
        <f>BK670</f>
        <v>0</v>
      </c>
      <c r="K670" s="204"/>
      <c r="L670" s="209"/>
      <c r="M670" s="210"/>
      <c r="N670" s="211"/>
      <c r="O670" s="211"/>
      <c r="P670" s="212">
        <f>SUM(P671:P755)</f>
        <v>0</v>
      </c>
      <c r="Q670" s="211"/>
      <c r="R670" s="212">
        <f>SUM(R671:R755)</f>
        <v>18.06728804</v>
      </c>
      <c r="S670" s="211"/>
      <c r="T670" s="213">
        <f>SUM(T671:T755)</f>
        <v>10.1670153</v>
      </c>
      <c r="U670" s="12"/>
      <c r="V670" s="12"/>
      <c r="W670" s="12"/>
      <c r="X670" s="12"/>
      <c r="Y670" s="12"/>
      <c r="Z670" s="12"/>
      <c r="AA670" s="12"/>
      <c r="AB670" s="12"/>
      <c r="AC670" s="12"/>
      <c r="AD670" s="12"/>
      <c r="AE670" s="12"/>
      <c r="AR670" s="214" t="s">
        <v>92</v>
      </c>
      <c r="AT670" s="215" t="s">
        <v>82</v>
      </c>
      <c r="AU670" s="215" t="s">
        <v>8</v>
      </c>
      <c r="AY670" s="214" t="s">
        <v>129</v>
      </c>
      <c r="BK670" s="216">
        <f>SUM(BK671:BK755)</f>
        <v>0</v>
      </c>
    </row>
    <row r="671" spans="1:65" s="2" customFormat="1" ht="44.25" customHeight="1">
      <c r="A671" s="38"/>
      <c r="B671" s="39"/>
      <c r="C671" s="219" t="s">
        <v>1139</v>
      </c>
      <c r="D671" s="219" t="s">
        <v>132</v>
      </c>
      <c r="E671" s="220" t="s">
        <v>1140</v>
      </c>
      <c r="F671" s="221" t="s">
        <v>1141</v>
      </c>
      <c r="G671" s="222" t="s">
        <v>234</v>
      </c>
      <c r="H671" s="223">
        <v>28.753</v>
      </c>
      <c r="I671" s="224"/>
      <c r="J671" s="225">
        <f>ROUND(I671*H671,0)</f>
        <v>0</v>
      </c>
      <c r="K671" s="226"/>
      <c r="L671" s="44"/>
      <c r="M671" s="227" t="s">
        <v>1</v>
      </c>
      <c r="N671" s="228" t="s">
        <v>48</v>
      </c>
      <c r="O671" s="91"/>
      <c r="P671" s="229">
        <f>O671*H671</f>
        <v>0</v>
      </c>
      <c r="Q671" s="229">
        <v>0.00108</v>
      </c>
      <c r="R671" s="229">
        <f>Q671*H671</f>
        <v>0.03105324</v>
      </c>
      <c r="S671" s="229">
        <v>0</v>
      </c>
      <c r="T671" s="230">
        <f>S671*H671</f>
        <v>0</v>
      </c>
      <c r="U671" s="38"/>
      <c r="V671" s="38"/>
      <c r="W671" s="38"/>
      <c r="X671" s="38"/>
      <c r="Y671" s="38"/>
      <c r="Z671" s="38"/>
      <c r="AA671" s="38"/>
      <c r="AB671" s="38"/>
      <c r="AC671" s="38"/>
      <c r="AD671" s="38"/>
      <c r="AE671" s="38"/>
      <c r="AR671" s="231" t="s">
        <v>308</v>
      </c>
      <c r="AT671" s="231" t="s">
        <v>132</v>
      </c>
      <c r="AU671" s="231" t="s">
        <v>92</v>
      </c>
      <c r="AY671" s="17" t="s">
        <v>129</v>
      </c>
      <c r="BE671" s="232">
        <f>IF(N671="základní",J671,0)</f>
        <v>0</v>
      </c>
      <c r="BF671" s="232">
        <f>IF(N671="snížená",J671,0)</f>
        <v>0</v>
      </c>
      <c r="BG671" s="232">
        <f>IF(N671="zákl. přenesená",J671,0)</f>
        <v>0</v>
      </c>
      <c r="BH671" s="232">
        <f>IF(N671="sníž. přenesená",J671,0)</f>
        <v>0</v>
      </c>
      <c r="BI671" s="232">
        <f>IF(N671="nulová",J671,0)</f>
        <v>0</v>
      </c>
      <c r="BJ671" s="17" t="s">
        <v>8</v>
      </c>
      <c r="BK671" s="232">
        <f>ROUND(I671*H671,0)</f>
        <v>0</v>
      </c>
      <c r="BL671" s="17" t="s">
        <v>308</v>
      </c>
      <c r="BM671" s="231" t="s">
        <v>1142</v>
      </c>
    </row>
    <row r="672" spans="1:51" s="13" customFormat="1" ht="12">
      <c r="A672" s="13"/>
      <c r="B672" s="238"/>
      <c r="C672" s="239"/>
      <c r="D672" s="240" t="s">
        <v>187</v>
      </c>
      <c r="E672" s="241" t="s">
        <v>1</v>
      </c>
      <c r="F672" s="242" t="s">
        <v>1143</v>
      </c>
      <c r="G672" s="239"/>
      <c r="H672" s="243">
        <v>28.753</v>
      </c>
      <c r="I672" s="244"/>
      <c r="J672" s="239"/>
      <c r="K672" s="239"/>
      <c r="L672" s="245"/>
      <c r="M672" s="246"/>
      <c r="N672" s="247"/>
      <c r="O672" s="247"/>
      <c r="P672" s="247"/>
      <c r="Q672" s="247"/>
      <c r="R672" s="247"/>
      <c r="S672" s="247"/>
      <c r="T672" s="248"/>
      <c r="U672" s="13"/>
      <c r="V672" s="13"/>
      <c r="W672" s="13"/>
      <c r="X672" s="13"/>
      <c r="Y672" s="13"/>
      <c r="Z672" s="13"/>
      <c r="AA672" s="13"/>
      <c r="AB672" s="13"/>
      <c r="AC672" s="13"/>
      <c r="AD672" s="13"/>
      <c r="AE672" s="13"/>
      <c r="AT672" s="249" t="s">
        <v>187</v>
      </c>
      <c r="AU672" s="249" t="s">
        <v>92</v>
      </c>
      <c r="AV672" s="13" t="s">
        <v>92</v>
      </c>
      <c r="AW672" s="13" t="s">
        <v>36</v>
      </c>
      <c r="AX672" s="13" t="s">
        <v>8</v>
      </c>
      <c r="AY672" s="249" t="s">
        <v>129</v>
      </c>
    </row>
    <row r="673" spans="1:65" s="2" customFormat="1" ht="16.5" customHeight="1">
      <c r="A673" s="38"/>
      <c r="B673" s="39"/>
      <c r="C673" s="219" t="s">
        <v>1144</v>
      </c>
      <c r="D673" s="219" t="s">
        <v>132</v>
      </c>
      <c r="E673" s="220" t="s">
        <v>1145</v>
      </c>
      <c r="F673" s="221" t="s">
        <v>1146</v>
      </c>
      <c r="G673" s="222" t="s">
        <v>957</v>
      </c>
      <c r="H673" s="223">
        <v>1</v>
      </c>
      <c r="I673" s="224"/>
      <c r="J673" s="225">
        <f>ROUND(I673*H673,0)</f>
        <v>0</v>
      </c>
      <c r="K673" s="226"/>
      <c r="L673" s="44"/>
      <c r="M673" s="227" t="s">
        <v>1</v>
      </c>
      <c r="N673" s="228" t="s">
        <v>48</v>
      </c>
      <c r="O673" s="91"/>
      <c r="P673" s="229">
        <f>O673*H673</f>
        <v>0</v>
      </c>
      <c r="Q673" s="229">
        <v>0</v>
      </c>
      <c r="R673" s="229">
        <f>Q673*H673</f>
        <v>0</v>
      </c>
      <c r="S673" s="229">
        <v>0</v>
      </c>
      <c r="T673" s="230">
        <f>S673*H673</f>
        <v>0</v>
      </c>
      <c r="U673" s="38"/>
      <c r="V673" s="38"/>
      <c r="W673" s="38"/>
      <c r="X673" s="38"/>
      <c r="Y673" s="38"/>
      <c r="Z673" s="38"/>
      <c r="AA673" s="38"/>
      <c r="AB673" s="38"/>
      <c r="AC673" s="38"/>
      <c r="AD673" s="38"/>
      <c r="AE673" s="38"/>
      <c r="AR673" s="231" t="s">
        <v>308</v>
      </c>
      <c r="AT673" s="231" t="s">
        <v>132</v>
      </c>
      <c r="AU673" s="231" t="s">
        <v>92</v>
      </c>
      <c r="AY673" s="17" t="s">
        <v>129</v>
      </c>
      <c r="BE673" s="232">
        <f>IF(N673="základní",J673,0)</f>
        <v>0</v>
      </c>
      <c r="BF673" s="232">
        <f>IF(N673="snížená",J673,0)</f>
        <v>0</v>
      </c>
      <c r="BG673" s="232">
        <f>IF(N673="zákl. přenesená",J673,0)</f>
        <v>0</v>
      </c>
      <c r="BH673" s="232">
        <f>IF(N673="sníž. přenesená",J673,0)</f>
        <v>0</v>
      </c>
      <c r="BI673" s="232">
        <f>IF(N673="nulová",J673,0)</f>
        <v>0</v>
      </c>
      <c r="BJ673" s="17" t="s">
        <v>8</v>
      </c>
      <c r="BK673" s="232">
        <f>ROUND(I673*H673,0)</f>
        <v>0</v>
      </c>
      <c r="BL673" s="17" t="s">
        <v>308</v>
      </c>
      <c r="BM673" s="231" t="s">
        <v>1147</v>
      </c>
    </row>
    <row r="674" spans="1:65" s="2" customFormat="1" ht="66.75" customHeight="1">
      <c r="A674" s="38"/>
      <c r="B674" s="39"/>
      <c r="C674" s="219" t="s">
        <v>1148</v>
      </c>
      <c r="D674" s="219" t="s">
        <v>132</v>
      </c>
      <c r="E674" s="220" t="s">
        <v>1149</v>
      </c>
      <c r="F674" s="221" t="s">
        <v>1150</v>
      </c>
      <c r="G674" s="222" t="s">
        <v>359</v>
      </c>
      <c r="H674" s="223">
        <v>7</v>
      </c>
      <c r="I674" s="224"/>
      <c r="J674" s="225">
        <f>ROUND(I674*H674,0)</f>
        <v>0</v>
      </c>
      <c r="K674" s="226"/>
      <c r="L674" s="44"/>
      <c r="M674" s="227" t="s">
        <v>1</v>
      </c>
      <c r="N674" s="228" t="s">
        <v>48</v>
      </c>
      <c r="O674" s="91"/>
      <c r="P674" s="229">
        <f>O674*H674</f>
        <v>0</v>
      </c>
      <c r="Q674" s="229">
        <v>0</v>
      </c>
      <c r="R674" s="229">
        <f>Q674*H674</f>
        <v>0</v>
      </c>
      <c r="S674" s="229">
        <v>0</v>
      </c>
      <c r="T674" s="230">
        <f>S674*H674</f>
        <v>0</v>
      </c>
      <c r="U674" s="38"/>
      <c r="V674" s="38"/>
      <c r="W674" s="38"/>
      <c r="X674" s="38"/>
      <c r="Y674" s="38"/>
      <c r="Z674" s="38"/>
      <c r="AA674" s="38"/>
      <c r="AB674" s="38"/>
      <c r="AC674" s="38"/>
      <c r="AD674" s="38"/>
      <c r="AE674" s="38"/>
      <c r="AR674" s="231" t="s">
        <v>308</v>
      </c>
      <c r="AT674" s="231" t="s">
        <v>132</v>
      </c>
      <c r="AU674" s="231" t="s">
        <v>92</v>
      </c>
      <c r="AY674" s="17" t="s">
        <v>129</v>
      </c>
      <c r="BE674" s="232">
        <f>IF(N674="základní",J674,0)</f>
        <v>0</v>
      </c>
      <c r="BF674" s="232">
        <f>IF(N674="snížená",J674,0)</f>
        <v>0</v>
      </c>
      <c r="BG674" s="232">
        <f>IF(N674="zákl. přenesená",J674,0)</f>
        <v>0</v>
      </c>
      <c r="BH674" s="232">
        <f>IF(N674="sníž. přenesená",J674,0)</f>
        <v>0</v>
      </c>
      <c r="BI674" s="232">
        <f>IF(N674="nulová",J674,0)</f>
        <v>0</v>
      </c>
      <c r="BJ674" s="17" t="s">
        <v>8</v>
      </c>
      <c r="BK674" s="232">
        <f>ROUND(I674*H674,0)</f>
        <v>0</v>
      </c>
      <c r="BL674" s="17" t="s">
        <v>308</v>
      </c>
      <c r="BM674" s="231" t="s">
        <v>1151</v>
      </c>
    </row>
    <row r="675" spans="1:51" s="13" customFormat="1" ht="12">
      <c r="A675" s="13"/>
      <c r="B675" s="238"/>
      <c r="C675" s="239"/>
      <c r="D675" s="240" t="s">
        <v>187</v>
      </c>
      <c r="E675" s="241" t="s">
        <v>1</v>
      </c>
      <c r="F675" s="242" t="s">
        <v>1152</v>
      </c>
      <c r="G675" s="239"/>
      <c r="H675" s="243">
        <v>3.6</v>
      </c>
      <c r="I675" s="244"/>
      <c r="J675" s="239"/>
      <c r="K675" s="239"/>
      <c r="L675" s="245"/>
      <c r="M675" s="246"/>
      <c r="N675" s="247"/>
      <c r="O675" s="247"/>
      <c r="P675" s="247"/>
      <c r="Q675" s="247"/>
      <c r="R675" s="247"/>
      <c r="S675" s="247"/>
      <c r="T675" s="248"/>
      <c r="U675" s="13"/>
      <c r="V675" s="13"/>
      <c r="W675" s="13"/>
      <c r="X675" s="13"/>
      <c r="Y675" s="13"/>
      <c r="Z675" s="13"/>
      <c r="AA675" s="13"/>
      <c r="AB675" s="13"/>
      <c r="AC675" s="13"/>
      <c r="AD675" s="13"/>
      <c r="AE675" s="13"/>
      <c r="AT675" s="249" t="s">
        <v>187</v>
      </c>
      <c r="AU675" s="249" t="s">
        <v>92</v>
      </c>
      <c r="AV675" s="13" t="s">
        <v>92</v>
      </c>
      <c r="AW675" s="13" t="s">
        <v>36</v>
      </c>
      <c r="AX675" s="13" t="s">
        <v>83</v>
      </c>
      <c r="AY675" s="249" t="s">
        <v>129</v>
      </c>
    </row>
    <row r="676" spans="1:51" s="13" customFormat="1" ht="12">
      <c r="A676" s="13"/>
      <c r="B676" s="238"/>
      <c r="C676" s="239"/>
      <c r="D676" s="240" t="s">
        <v>187</v>
      </c>
      <c r="E676" s="241" t="s">
        <v>1</v>
      </c>
      <c r="F676" s="242" t="s">
        <v>1153</v>
      </c>
      <c r="G676" s="239"/>
      <c r="H676" s="243">
        <v>3.4</v>
      </c>
      <c r="I676" s="244"/>
      <c r="J676" s="239"/>
      <c r="K676" s="239"/>
      <c r="L676" s="245"/>
      <c r="M676" s="246"/>
      <c r="N676" s="247"/>
      <c r="O676" s="247"/>
      <c r="P676" s="247"/>
      <c r="Q676" s="247"/>
      <c r="R676" s="247"/>
      <c r="S676" s="247"/>
      <c r="T676" s="248"/>
      <c r="U676" s="13"/>
      <c r="V676" s="13"/>
      <c r="W676" s="13"/>
      <c r="X676" s="13"/>
      <c r="Y676" s="13"/>
      <c r="Z676" s="13"/>
      <c r="AA676" s="13"/>
      <c r="AB676" s="13"/>
      <c r="AC676" s="13"/>
      <c r="AD676" s="13"/>
      <c r="AE676" s="13"/>
      <c r="AT676" s="249" t="s">
        <v>187</v>
      </c>
      <c r="AU676" s="249" t="s">
        <v>92</v>
      </c>
      <c r="AV676" s="13" t="s">
        <v>92</v>
      </c>
      <c r="AW676" s="13" t="s">
        <v>36</v>
      </c>
      <c r="AX676" s="13" t="s">
        <v>83</v>
      </c>
      <c r="AY676" s="249" t="s">
        <v>129</v>
      </c>
    </row>
    <row r="677" spans="1:51" s="14" customFormat="1" ht="12">
      <c r="A677" s="14"/>
      <c r="B677" s="250"/>
      <c r="C677" s="251"/>
      <c r="D677" s="240" t="s">
        <v>187</v>
      </c>
      <c r="E677" s="252" t="s">
        <v>1</v>
      </c>
      <c r="F677" s="253" t="s">
        <v>191</v>
      </c>
      <c r="G677" s="251"/>
      <c r="H677" s="254">
        <v>7</v>
      </c>
      <c r="I677" s="255"/>
      <c r="J677" s="251"/>
      <c r="K677" s="251"/>
      <c r="L677" s="256"/>
      <c r="M677" s="257"/>
      <c r="N677" s="258"/>
      <c r="O677" s="258"/>
      <c r="P677" s="258"/>
      <c r="Q677" s="258"/>
      <c r="R677" s="258"/>
      <c r="S677" s="258"/>
      <c r="T677" s="259"/>
      <c r="U677" s="14"/>
      <c r="V677" s="14"/>
      <c r="W677" s="14"/>
      <c r="X677" s="14"/>
      <c r="Y677" s="14"/>
      <c r="Z677" s="14"/>
      <c r="AA677" s="14"/>
      <c r="AB677" s="14"/>
      <c r="AC677" s="14"/>
      <c r="AD677" s="14"/>
      <c r="AE677" s="14"/>
      <c r="AT677" s="260" t="s">
        <v>187</v>
      </c>
      <c r="AU677" s="260" t="s">
        <v>92</v>
      </c>
      <c r="AV677" s="14" t="s">
        <v>151</v>
      </c>
      <c r="AW677" s="14" t="s">
        <v>36</v>
      </c>
      <c r="AX677" s="14" t="s">
        <v>8</v>
      </c>
      <c r="AY677" s="260" t="s">
        <v>129</v>
      </c>
    </row>
    <row r="678" spans="1:65" s="2" customFormat="1" ht="21.75" customHeight="1">
      <c r="A678" s="38"/>
      <c r="B678" s="39"/>
      <c r="C678" s="272" t="s">
        <v>1154</v>
      </c>
      <c r="D678" s="272" t="s">
        <v>342</v>
      </c>
      <c r="E678" s="273" t="s">
        <v>1155</v>
      </c>
      <c r="F678" s="274" t="s">
        <v>1156</v>
      </c>
      <c r="G678" s="275" t="s">
        <v>234</v>
      </c>
      <c r="H678" s="276">
        <v>0.111</v>
      </c>
      <c r="I678" s="277"/>
      <c r="J678" s="278">
        <f>ROUND(I678*H678,0)</f>
        <v>0</v>
      </c>
      <c r="K678" s="279"/>
      <c r="L678" s="280"/>
      <c r="M678" s="281" t="s">
        <v>1</v>
      </c>
      <c r="N678" s="282" t="s">
        <v>48</v>
      </c>
      <c r="O678" s="91"/>
      <c r="P678" s="229">
        <f>O678*H678</f>
        <v>0</v>
      </c>
      <c r="Q678" s="229">
        <v>0.55</v>
      </c>
      <c r="R678" s="229">
        <f>Q678*H678</f>
        <v>0.06105000000000001</v>
      </c>
      <c r="S678" s="229">
        <v>0</v>
      </c>
      <c r="T678" s="230">
        <f>S678*H678</f>
        <v>0</v>
      </c>
      <c r="U678" s="38"/>
      <c r="V678" s="38"/>
      <c r="W678" s="38"/>
      <c r="X678" s="38"/>
      <c r="Y678" s="38"/>
      <c r="Z678" s="38"/>
      <c r="AA678" s="38"/>
      <c r="AB678" s="38"/>
      <c r="AC678" s="38"/>
      <c r="AD678" s="38"/>
      <c r="AE678" s="38"/>
      <c r="AR678" s="231" t="s">
        <v>390</v>
      </c>
      <c r="AT678" s="231" t="s">
        <v>342</v>
      </c>
      <c r="AU678" s="231" t="s">
        <v>92</v>
      </c>
      <c r="AY678" s="17" t="s">
        <v>129</v>
      </c>
      <c r="BE678" s="232">
        <f>IF(N678="základní",J678,0)</f>
        <v>0</v>
      </c>
      <c r="BF678" s="232">
        <f>IF(N678="snížená",J678,0)</f>
        <v>0</v>
      </c>
      <c r="BG678" s="232">
        <f>IF(N678="zákl. přenesená",J678,0)</f>
        <v>0</v>
      </c>
      <c r="BH678" s="232">
        <f>IF(N678="sníž. přenesená",J678,0)</f>
        <v>0</v>
      </c>
      <c r="BI678" s="232">
        <f>IF(N678="nulová",J678,0)</f>
        <v>0</v>
      </c>
      <c r="BJ678" s="17" t="s">
        <v>8</v>
      </c>
      <c r="BK678" s="232">
        <f>ROUND(I678*H678,0)</f>
        <v>0</v>
      </c>
      <c r="BL678" s="17" t="s">
        <v>308</v>
      </c>
      <c r="BM678" s="231" t="s">
        <v>1157</v>
      </c>
    </row>
    <row r="679" spans="1:51" s="13" customFormat="1" ht="12">
      <c r="A679" s="13"/>
      <c r="B679" s="238"/>
      <c r="C679" s="239"/>
      <c r="D679" s="240" t="s">
        <v>187</v>
      </c>
      <c r="E679" s="241" t="s">
        <v>1</v>
      </c>
      <c r="F679" s="242" t="s">
        <v>1158</v>
      </c>
      <c r="G679" s="239"/>
      <c r="H679" s="243">
        <v>0.065</v>
      </c>
      <c r="I679" s="244"/>
      <c r="J679" s="239"/>
      <c r="K679" s="239"/>
      <c r="L679" s="245"/>
      <c r="M679" s="246"/>
      <c r="N679" s="247"/>
      <c r="O679" s="247"/>
      <c r="P679" s="247"/>
      <c r="Q679" s="247"/>
      <c r="R679" s="247"/>
      <c r="S679" s="247"/>
      <c r="T679" s="248"/>
      <c r="U679" s="13"/>
      <c r="V679" s="13"/>
      <c r="W679" s="13"/>
      <c r="X679" s="13"/>
      <c r="Y679" s="13"/>
      <c r="Z679" s="13"/>
      <c r="AA679" s="13"/>
      <c r="AB679" s="13"/>
      <c r="AC679" s="13"/>
      <c r="AD679" s="13"/>
      <c r="AE679" s="13"/>
      <c r="AT679" s="249" t="s">
        <v>187</v>
      </c>
      <c r="AU679" s="249" t="s">
        <v>92</v>
      </c>
      <c r="AV679" s="13" t="s">
        <v>92</v>
      </c>
      <c r="AW679" s="13" t="s">
        <v>36</v>
      </c>
      <c r="AX679" s="13" t="s">
        <v>83</v>
      </c>
      <c r="AY679" s="249" t="s">
        <v>129</v>
      </c>
    </row>
    <row r="680" spans="1:51" s="13" customFormat="1" ht="12">
      <c r="A680" s="13"/>
      <c r="B680" s="238"/>
      <c r="C680" s="239"/>
      <c r="D680" s="240" t="s">
        <v>187</v>
      </c>
      <c r="E680" s="241" t="s">
        <v>1</v>
      </c>
      <c r="F680" s="242" t="s">
        <v>1159</v>
      </c>
      <c r="G680" s="239"/>
      <c r="H680" s="243">
        <v>0.041</v>
      </c>
      <c r="I680" s="244"/>
      <c r="J680" s="239"/>
      <c r="K680" s="239"/>
      <c r="L680" s="245"/>
      <c r="M680" s="246"/>
      <c r="N680" s="247"/>
      <c r="O680" s="247"/>
      <c r="P680" s="247"/>
      <c r="Q680" s="247"/>
      <c r="R680" s="247"/>
      <c r="S680" s="247"/>
      <c r="T680" s="248"/>
      <c r="U680" s="13"/>
      <c r="V680" s="13"/>
      <c r="W680" s="13"/>
      <c r="X680" s="13"/>
      <c r="Y680" s="13"/>
      <c r="Z680" s="13"/>
      <c r="AA680" s="13"/>
      <c r="AB680" s="13"/>
      <c r="AC680" s="13"/>
      <c r="AD680" s="13"/>
      <c r="AE680" s="13"/>
      <c r="AT680" s="249" t="s">
        <v>187</v>
      </c>
      <c r="AU680" s="249" t="s">
        <v>92</v>
      </c>
      <c r="AV680" s="13" t="s">
        <v>92</v>
      </c>
      <c r="AW680" s="13" t="s">
        <v>36</v>
      </c>
      <c r="AX680" s="13" t="s">
        <v>83</v>
      </c>
      <c r="AY680" s="249" t="s">
        <v>129</v>
      </c>
    </row>
    <row r="681" spans="1:51" s="14" customFormat="1" ht="12">
      <c r="A681" s="14"/>
      <c r="B681" s="250"/>
      <c r="C681" s="251"/>
      <c r="D681" s="240" t="s">
        <v>187</v>
      </c>
      <c r="E681" s="252" t="s">
        <v>1</v>
      </c>
      <c r="F681" s="253" t="s">
        <v>191</v>
      </c>
      <c r="G681" s="251"/>
      <c r="H681" s="254">
        <v>0.10600000000000001</v>
      </c>
      <c r="I681" s="255"/>
      <c r="J681" s="251"/>
      <c r="K681" s="251"/>
      <c r="L681" s="256"/>
      <c r="M681" s="257"/>
      <c r="N681" s="258"/>
      <c r="O681" s="258"/>
      <c r="P681" s="258"/>
      <c r="Q681" s="258"/>
      <c r="R681" s="258"/>
      <c r="S681" s="258"/>
      <c r="T681" s="259"/>
      <c r="U681" s="14"/>
      <c r="V681" s="14"/>
      <c r="W681" s="14"/>
      <c r="X681" s="14"/>
      <c r="Y681" s="14"/>
      <c r="Z681" s="14"/>
      <c r="AA681" s="14"/>
      <c r="AB681" s="14"/>
      <c r="AC681" s="14"/>
      <c r="AD681" s="14"/>
      <c r="AE681" s="14"/>
      <c r="AT681" s="260" t="s">
        <v>187</v>
      </c>
      <c r="AU681" s="260" t="s">
        <v>92</v>
      </c>
      <c r="AV681" s="14" t="s">
        <v>151</v>
      </c>
      <c r="AW681" s="14" t="s">
        <v>36</v>
      </c>
      <c r="AX681" s="14" t="s">
        <v>8</v>
      </c>
      <c r="AY681" s="260" t="s">
        <v>129</v>
      </c>
    </row>
    <row r="682" spans="1:51" s="13" customFormat="1" ht="12">
      <c r="A682" s="13"/>
      <c r="B682" s="238"/>
      <c r="C682" s="239"/>
      <c r="D682" s="240" t="s">
        <v>187</v>
      </c>
      <c r="E682" s="239"/>
      <c r="F682" s="242" t="s">
        <v>1160</v>
      </c>
      <c r="G682" s="239"/>
      <c r="H682" s="243">
        <v>0.111</v>
      </c>
      <c r="I682" s="244"/>
      <c r="J682" s="239"/>
      <c r="K682" s="239"/>
      <c r="L682" s="245"/>
      <c r="M682" s="246"/>
      <c r="N682" s="247"/>
      <c r="O682" s="247"/>
      <c r="P682" s="247"/>
      <c r="Q682" s="247"/>
      <c r="R682" s="247"/>
      <c r="S682" s="247"/>
      <c r="T682" s="248"/>
      <c r="U682" s="13"/>
      <c r="V682" s="13"/>
      <c r="W682" s="13"/>
      <c r="X682" s="13"/>
      <c r="Y682" s="13"/>
      <c r="Z682" s="13"/>
      <c r="AA682" s="13"/>
      <c r="AB682" s="13"/>
      <c r="AC682" s="13"/>
      <c r="AD682" s="13"/>
      <c r="AE682" s="13"/>
      <c r="AT682" s="249" t="s">
        <v>187</v>
      </c>
      <c r="AU682" s="249" t="s">
        <v>92</v>
      </c>
      <c r="AV682" s="13" t="s">
        <v>92</v>
      </c>
      <c r="AW682" s="13" t="s">
        <v>4</v>
      </c>
      <c r="AX682" s="13" t="s">
        <v>8</v>
      </c>
      <c r="AY682" s="249" t="s">
        <v>129</v>
      </c>
    </row>
    <row r="683" spans="1:65" s="2" customFormat="1" ht="66.75" customHeight="1">
      <c r="A683" s="38"/>
      <c r="B683" s="39"/>
      <c r="C683" s="219" t="s">
        <v>1161</v>
      </c>
      <c r="D683" s="219" t="s">
        <v>132</v>
      </c>
      <c r="E683" s="220" t="s">
        <v>1162</v>
      </c>
      <c r="F683" s="221" t="s">
        <v>1163</v>
      </c>
      <c r="G683" s="222" t="s">
        <v>359</v>
      </c>
      <c r="H683" s="223">
        <v>302.794</v>
      </c>
      <c r="I683" s="224"/>
      <c r="J683" s="225">
        <f>ROUND(I683*H683,0)</f>
        <v>0</v>
      </c>
      <c r="K683" s="226"/>
      <c r="L683" s="44"/>
      <c r="M683" s="227" t="s">
        <v>1</v>
      </c>
      <c r="N683" s="228" t="s">
        <v>48</v>
      </c>
      <c r="O683" s="91"/>
      <c r="P683" s="229">
        <f>O683*H683</f>
        <v>0</v>
      </c>
      <c r="Q683" s="229">
        <v>0</v>
      </c>
      <c r="R683" s="229">
        <f>Q683*H683</f>
        <v>0</v>
      </c>
      <c r="S683" s="229">
        <v>0</v>
      </c>
      <c r="T683" s="230">
        <f>S683*H683</f>
        <v>0</v>
      </c>
      <c r="U683" s="38"/>
      <c r="V683" s="38"/>
      <c r="W683" s="38"/>
      <c r="X683" s="38"/>
      <c r="Y683" s="38"/>
      <c r="Z683" s="38"/>
      <c r="AA683" s="38"/>
      <c r="AB683" s="38"/>
      <c r="AC683" s="38"/>
      <c r="AD683" s="38"/>
      <c r="AE683" s="38"/>
      <c r="AR683" s="231" t="s">
        <v>308</v>
      </c>
      <c r="AT683" s="231" t="s">
        <v>132</v>
      </c>
      <c r="AU683" s="231" t="s">
        <v>92</v>
      </c>
      <c r="AY683" s="17" t="s">
        <v>129</v>
      </c>
      <c r="BE683" s="232">
        <f>IF(N683="základní",J683,0)</f>
        <v>0</v>
      </c>
      <c r="BF683" s="232">
        <f>IF(N683="snížená",J683,0)</f>
        <v>0</v>
      </c>
      <c r="BG683" s="232">
        <f>IF(N683="zákl. přenesená",J683,0)</f>
        <v>0</v>
      </c>
      <c r="BH683" s="232">
        <f>IF(N683="sníž. přenesená",J683,0)</f>
        <v>0</v>
      </c>
      <c r="BI683" s="232">
        <f>IF(N683="nulová",J683,0)</f>
        <v>0</v>
      </c>
      <c r="BJ683" s="17" t="s">
        <v>8</v>
      </c>
      <c r="BK683" s="232">
        <f>ROUND(I683*H683,0)</f>
        <v>0</v>
      </c>
      <c r="BL683" s="17" t="s">
        <v>308</v>
      </c>
      <c r="BM683" s="231" t="s">
        <v>1164</v>
      </c>
    </row>
    <row r="684" spans="1:51" s="13" customFormat="1" ht="12">
      <c r="A684" s="13"/>
      <c r="B684" s="238"/>
      <c r="C684" s="239"/>
      <c r="D684" s="240" t="s">
        <v>187</v>
      </c>
      <c r="E684" s="241" t="s">
        <v>1</v>
      </c>
      <c r="F684" s="242" t="s">
        <v>1165</v>
      </c>
      <c r="G684" s="239"/>
      <c r="H684" s="243">
        <v>104</v>
      </c>
      <c r="I684" s="244"/>
      <c r="J684" s="239"/>
      <c r="K684" s="239"/>
      <c r="L684" s="245"/>
      <c r="M684" s="246"/>
      <c r="N684" s="247"/>
      <c r="O684" s="247"/>
      <c r="P684" s="247"/>
      <c r="Q684" s="247"/>
      <c r="R684" s="247"/>
      <c r="S684" s="247"/>
      <c r="T684" s="248"/>
      <c r="U684" s="13"/>
      <c r="V684" s="13"/>
      <c r="W684" s="13"/>
      <c r="X684" s="13"/>
      <c r="Y684" s="13"/>
      <c r="Z684" s="13"/>
      <c r="AA684" s="13"/>
      <c r="AB684" s="13"/>
      <c r="AC684" s="13"/>
      <c r="AD684" s="13"/>
      <c r="AE684" s="13"/>
      <c r="AT684" s="249" t="s">
        <v>187</v>
      </c>
      <c r="AU684" s="249" t="s">
        <v>92</v>
      </c>
      <c r="AV684" s="13" t="s">
        <v>92</v>
      </c>
      <c r="AW684" s="13" t="s">
        <v>36</v>
      </c>
      <c r="AX684" s="13" t="s">
        <v>83</v>
      </c>
      <c r="AY684" s="249" t="s">
        <v>129</v>
      </c>
    </row>
    <row r="685" spans="1:51" s="15" customFormat="1" ht="12">
      <c r="A685" s="15"/>
      <c r="B685" s="261"/>
      <c r="C685" s="262"/>
      <c r="D685" s="240" t="s">
        <v>187</v>
      </c>
      <c r="E685" s="263" t="s">
        <v>1</v>
      </c>
      <c r="F685" s="264" t="s">
        <v>800</v>
      </c>
      <c r="G685" s="262"/>
      <c r="H685" s="265">
        <v>104</v>
      </c>
      <c r="I685" s="266"/>
      <c r="J685" s="262"/>
      <c r="K685" s="262"/>
      <c r="L685" s="267"/>
      <c r="M685" s="268"/>
      <c r="N685" s="269"/>
      <c r="O685" s="269"/>
      <c r="P685" s="269"/>
      <c r="Q685" s="269"/>
      <c r="R685" s="269"/>
      <c r="S685" s="269"/>
      <c r="T685" s="270"/>
      <c r="U685" s="15"/>
      <c r="V685" s="15"/>
      <c r="W685" s="15"/>
      <c r="X685" s="15"/>
      <c r="Y685" s="15"/>
      <c r="Z685" s="15"/>
      <c r="AA685" s="15"/>
      <c r="AB685" s="15"/>
      <c r="AC685" s="15"/>
      <c r="AD685" s="15"/>
      <c r="AE685" s="15"/>
      <c r="AT685" s="271" t="s">
        <v>187</v>
      </c>
      <c r="AU685" s="271" t="s">
        <v>92</v>
      </c>
      <c r="AV685" s="15" t="s">
        <v>145</v>
      </c>
      <c r="AW685" s="15" t="s">
        <v>36</v>
      </c>
      <c r="AX685" s="15" t="s">
        <v>83</v>
      </c>
      <c r="AY685" s="271" t="s">
        <v>129</v>
      </c>
    </row>
    <row r="686" spans="1:51" s="13" customFormat="1" ht="12">
      <c r="A686" s="13"/>
      <c r="B686" s="238"/>
      <c r="C686" s="239"/>
      <c r="D686" s="240" t="s">
        <v>187</v>
      </c>
      <c r="E686" s="241" t="s">
        <v>1</v>
      </c>
      <c r="F686" s="242" t="s">
        <v>1166</v>
      </c>
      <c r="G686" s="239"/>
      <c r="H686" s="243">
        <v>159.232</v>
      </c>
      <c r="I686" s="244"/>
      <c r="J686" s="239"/>
      <c r="K686" s="239"/>
      <c r="L686" s="245"/>
      <c r="M686" s="246"/>
      <c r="N686" s="247"/>
      <c r="O686" s="247"/>
      <c r="P686" s="247"/>
      <c r="Q686" s="247"/>
      <c r="R686" s="247"/>
      <c r="S686" s="247"/>
      <c r="T686" s="248"/>
      <c r="U686" s="13"/>
      <c r="V686" s="13"/>
      <c r="W686" s="13"/>
      <c r="X686" s="13"/>
      <c r="Y686" s="13"/>
      <c r="Z686" s="13"/>
      <c r="AA686" s="13"/>
      <c r="AB686" s="13"/>
      <c r="AC686" s="13"/>
      <c r="AD686" s="13"/>
      <c r="AE686" s="13"/>
      <c r="AT686" s="249" t="s">
        <v>187</v>
      </c>
      <c r="AU686" s="249" t="s">
        <v>92</v>
      </c>
      <c r="AV686" s="13" t="s">
        <v>92</v>
      </c>
      <c r="AW686" s="13" t="s">
        <v>36</v>
      </c>
      <c r="AX686" s="13" t="s">
        <v>83</v>
      </c>
      <c r="AY686" s="249" t="s">
        <v>129</v>
      </c>
    </row>
    <row r="687" spans="1:51" s="13" customFormat="1" ht="12">
      <c r="A687" s="13"/>
      <c r="B687" s="238"/>
      <c r="C687" s="239"/>
      <c r="D687" s="240" t="s">
        <v>187</v>
      </c>
      <c r="E687" s="241" t="s">
        <v>1</v>
      </c>
      <c r="F687" s="242" t="s">
        <v>1167</v>
      </c>
      <c r="G687" s="239"/>
      <c r="H687" s="243">
        <v>7.962</v>
      </c>
      <c r="I687" s="244"/>
      <c r="J687" s="239"/>
      <c r="K687" s="239"/>
      <c r="L687" s="245"/>
      <c r="M687" s="246"/>
      <c r="N687" s="247"/>
      <c r="O687" s="247"/>
      <c r="P687" s="247"/>
      <c r="Q687" s="247"/>
      <c r="R687" s="247"/>
      <c r="S687" s="247"/>
      <c r="T687" s="248"/>
      <c r="U687" s="13"/>
      <c r="V687" s="13"/>
      <c r="W687" s="13"/>
      <c r="X687" s="13"/>
      <c r="Y687" s="13"/>
      <c r="Z687" s="13"/>
      <c r="AA687" s="13"/>
      <c r="AB687" s="13"/>
      <c r="AC687" s="13"/>
      <c r="AD687" s="13"/>
      <c r="AE687" s="13"/>
      <c r="AT687" s="249" t="s">
        <v>187</v>
      </c>
      <c r="AU687" s="249" t="s">
        <v>92</v>
      </c>
      <c r="AV687" s="13" t="s">
        <v>92</v>
      </c>
      <c r="AW687" s="13" t="s">
        <v>36</v>
      </c>
      <c r="AX687" s="13" t="s">
        <v>83</v>
      </c>
      <c r="AY687" s="249" t="s">
        <v>129</v>
      </c>
    </row>
    <row r="688" spans="1:51" s="15" customFormat="1" ht="12">
      <c r="A688" s="15"/>
      <c r="B688" s="261"/>
      <c r="C688" s="262"/>
      <c r="D688" s="240" t="s">
        <v>187</v>
      </c>
      <c r="E688" s="263" t="s">
        <v>1</v>
      </c>
      <c r="F688" s="264" t="s">
        <v>1168</v>
      </c>
      <c r="G688" s="262"/>
      <c r="H688" s="265">
        <v>167.194</v>
      </c>
      <c r="I688" s="266"/>
      <c r="J688" s="262"/>
      <c r="K688" s="262"/>
      <c r="L688" s="267"/>
      <c r="M688" s="268"/>
      <c r="N688" s="269"/>
      <c r="O688" s="269"/>
      <c r="P688" s="269"/>
      <c r="Q688" s="269"/>
      <c r="R688" s="269"/>
      <c r="S688" s="269"/>
      <c r="T688" s="270"/>
      <c r="U688" s="15"/>
      <c r="V688" s="15"/>
      <c r="W688" s="15"/>
      <c r="X688" s="15"/>
      <c r="Y688" s="15"/>
      <c r="Z688" s="15"/>
      <c r="AA688" s="15"/>
      <c r="AB688" s="15"/>
      <c r="AC688" s="15"/>
      <c r="AD688" s="15"/>
      <c r="AE688" s="15"/>
      <c r="AT688" s="271" t="s">
        <v>187</v>
      </c>
      <c r="AU688" s="271" t="s">
        <v>92</v>
      </c>
      <c r="AV688" s="15" t="s">
        <v>145</v>
      </c>
      <c r="AW688" s="15" t="s">
        <v>36</v>
      </c>
      <c r="AX688" s="15" t="s">
        <v>83</v>
      </c>
      <c r="AY688" s="271" t="s">
        <v>129</v>
      </c>
    </row>
    <row r="689" spans="1:51" s="13" customFormat="1" ht="12">
      <c r="A689" s="13"/>
      <c r="B689" s="238"/>
      <c r="C689" s="239"/>
      <c r="D689" s="240" t="s">
        <v>187</v>
      </c>
      <c r="E689" s="241" t="s">
        <v>1</v>
      </c>
      <c r="F689" s="242" t="s">
        <v>1169</v>
      </c>
      <c r="G689" s="239"/>
      <c r="H689" s="243">
        <v>31.6</v>
      </c>
      <c r="I689" s="244"/>
      <c r="J689" s="239"/>
      <c r="K689" s="239"/>
      <c r="L689" s="245"/>
      <c r="M689" s="246"/>
      <c r="N689" s="247"/>
      <c r="O689" s="247"/>
      <c r="P689" s="247"/>
      <c r="Q689" s="247"/>
      <c r="R689" s="247"/>
      <c r="S689" s="247"/>
      <c r="T689" s="248"/>
      <c r="U689" s="13"/>
      <c r="V689" s="13"/>
      <c r="W689" s="13"/>
      <c r="X689" s="13"/>
      <c r="Y689" s="13"/>
      <c r="Z689" s="13"/>
      <c r="AA689" s="13"/>
      <c r="AB689" s="13"/>
      <c r="AC689" s="13"/>
      <c r="AD689" s="13"/>
      <c r="AE689" s="13"/>
      <c r="AT689" s="249" t="s">
        <v>187</v>
      </c>
      <c r="AU689" s="249" t="s">
        <v>92</v>
      </c>
      <c r="AV689" s="13" t="s">
        <v>92</v>
      </c>
      <c r="AW689" s="13" t="s">
        <v>36</v>
      </c>
      <c r="AX689" s="13" t="s">
        <v>83</v>
      </c>
      <c r="AY689" s="249" t="s">
        <v>129</v>
      </c>
    </row>
    <row r="690" spans="1:51" s="15" customFormat="1" ht="12">
      <c r="A690" s="15"/>
      <c r="B690" s="261"/>
      <c r="C690" s="262"/>
      <c r="D690" s="240" t="s">
        <v>187</v>
      </c>
      <c r="E690" s="263" t="s">
        <v>1</v>
      </c>
      <c r="F690" s="264" t="s">
        <v>1170</v>
      </c>
      <c r="G690" s="262"/>
      <c r="H690" s="265">
        <v>31.6</v>
      </c>
      <c r="I690" s="266"/>
      <c r="J690" s="262"/>
      <c r="K690" s="262"/>
      <c r="L690" s="267"/>
      <c r="M690" s="268"/>
      <c r="N690" s="269"/>
      <c r="O690" s="269"/>
      <c r="P690" s="269"/>
      <c r="Q690" s="269"/>
      <c r="R690" s="269"/>
      <c r="S690" s="269"/>
      <c r="T690" s="270"/>
      <c r="U690" s="15"/>
      <c r="V690" s="15"/>
      <c r="W690" s="15"/>
      <c r="X690" s="15"/>
      <c r="Y690" s="15"/>
      <c r="Z690" s="15"/>
      <c r="AA690" s="15"/>
      <c r="AB690" s="15"/>
      <c r="AC690" s="15"/>
      <c r="AD690" s="15"/>
      <c r="AE690" s="15"/>
      <c r="AT690" s="271" t="s">
        <v>187</v>
      </c>
      <c r="AU690" s="271" t="s">
        <v>92</v>
      </c>
      <c r="AV690" s="15" t="s">
        <v>145</v>
      </c>
      <c r="AW690" s="15" t="s">
        <v>36</v>
      </c>
      <c r="AX690" s="15" t="s">
        <v>83</v>
      </c>
      <c r="AY690" s="271" t="s">
        <v>129</v>
      </c>
    </row>
    <row r="691" spans="1:51" s="14" customFormat="1" ht="12">
      <c r="A691" s="14"/>
      <c r="B691" s="250"/>
      <c r="C691" s="251"/>
      <c r="D691" s="240" t="s">
        <v>187</v>
      </c>
      <c r="E691" s="252" t="s">
        <v>1</v>
      </c>
      <c r="F691" s="253" t="s">
        <v>191</v>
      </c>
      <c r="G691" s="251"/>
      <c r="H691" s="254">
        <v>302.794</v>
      </c>
      <c r="I691" s="255"/>
      <c r="J691" s="251"/>
      <c r="K691" s="251"/>
      <c r="L691" s="256"/>
      <c r="M691" s="257"/>
      <c r="N691" s="258"/>
      <c r="O691" s="258"/>
      <c r="P691" s="258"/>
      <c r="Q691" s="258"/>
      <c r="R691" s="258"/>
      <c r="S691" s="258"/>
      <c r="T691" s="259"/>
      <c r="U691" s="14"/>
      <c r="V691" s="14"/>
      <c r="W691" s="14"/>
      <c r="X691" s="14"/>
      <c r="Y691" s="14"/>
      <c r="Z691" s="14"/>
      <c r="AA691" s="14"/>
      <c r="AB691" s="14"/>
      <c r="AC691" s="14"/>
      <c r="AD691" s="14"/>
      <c r="AE691" s="14"/>
      <c r="AT691" s="260" t="s">
        <v>187</v>
      </c>
      <c r="AU691" s="260" t="s">
        <v>92</v>
      </c>
      <c r="AV691" s="14" t="s">
        <v>151</v>
      </c>
      <c r="AW691" s="14" t="s">
        <v>36</v>
      </c>
      <c r="AX691" s="14" t="s">
        <v>8</v>
      </c>
      <c r="AY691" s="260" t="s">
        <v>129</v>
      </c>
    </row>
    <row r="692" spans="1:65" s="2" customFormat="1" ht="21.75" customHeight="1">
      <c r="A692" s="38"/>
      <c r="B692" s="39"/>
      <c r="C692" s="272" t="s">
        <v>1171</v>
      </c>
      <c r="D692" s="272" t="s">
        <v>342</v>
      </c>
      <c r="E692" s="273" t="s">
        <v>1155</v>
      </c>
      <c r="F692" s="274" t="s">
        <v>1156</v>
      </c>
      <c r="G692" s="275" t="s">
        <v>234</v>
      </c>
      <c r="H692" s="276">
        <v>7.534</v>
      </c>
      <c r="I692" s="277"/>
      <c r="J692" s="278">
        <f>ROUND(I692*H692,0)</f>
        <v>0</v>
      </c>
      <c r="K692" s="279"/>
      <c r="L692" s="280"/>
      <c r="M692" s="281" t="s">
        <v>1</v>
      </c>
      <c r="N692" s="282" t="s">
        <v>48</v>
      </c>
      <c r="O692" s="91"/>
      <c r="P692" s="229">
        <f>O692*H692</f>
        <v>0</v>
      </c>
      <c r="Q692" s="229">
        <v>0.55</v>
      </c>
      <c r="R692" s="229">
        <f>Q692*H692</f>
        <v>4.1437</v>
      </c>
      <c r="S692" s="229">
        <v>0</v>
      </c>
      <c r="T692" s="230">
        <f>S692*H692</f>
        <v>0</v>
      </c>
      <c r="U692" s="38"/>
      <c r="V692" s="38"/>
      <c r="W692" s="38"/>
      <c r="X692" s="38"/>
      <c r="Y692" s="38"/>
      <c r="Z692" s="38"/>
      <c r="AA692" s="38"/>
      <c r="AB692" s="38"/>
      <c r="AC692" s="38"/>
      <c r="AD692" s="38"/>
      <c r="AE692" s="38"/>
      <c r="AR692" s="231" t="s">
        <v>390</v>
      </c>
      <c r="AT692" s="231" t="s">
        <v>342</v>
      </c>
      <c r="AU692" s="231" t="s">
        <v>92</v>
      </c>
      <c r="AY692" s="17" t="s">
        <v>129</v>
      </c>
      <c r="BE692" s="232">
        <f>IF(N692="základní",J692,0)</f>
        <v>0</v>
      </c>
      <c r="BF692" s="232">
        <f>IF(N692="snížená",J692,0)</f>
        <v>0</v>
      </c>
      <c r="BG692" s="232">
        <f>IF(N692="zákl. přenesená",J692,0)</f>
        <v>0</v>
      </c>
      <c r="BH692" s="232">
        <f>IF(N692="sníž. přenesená",J692,0)</f>
        <v>0</v>
      </c>
      <c r="BI692" s="232">
        <f>IF(N692="nulová",J692,0)</f>
        <v>0</v>
      </c>
      <c r="BJ692" s="17" t="s">
        <v>8</v>
      </c>
      <c r="BK692" s="232">
        <f>ROUND(I692*H692,0)</f>
        <v>0</v>
      </c>
      <c r="BL692" s="17" t="s">
        <v>308</v>
      </c>
      <c r="BM692" s="231" t="s">
        <v>1172</v>
      </c>
    </row>
    <row r="693" spans="1:51" s="13" customFormat="1" ht="12">
      <c r="A693" s="13"/>
      <c r="B693" s="238"/>
      <c r="C693" s="239"/>
      <c r="D693" s="240" t="s">
        <v>187</v>
      </c>
      <c r="E693" s="241" t="s">
        <v>1</v>
      </c>
      <c r="F693" s="242" t="s">
        <v>1173</v>
      </c>
      <c r="G693" s="239"/>
      <c r="H693" s="243">
        <v>3.37</v>
      </c>
      <c r="I693" s="244"/>
      <c r="J693" s="239"/>
      <c r="K693" s="239"/>
      <c r="L693" s="245"/>
      <c r="M693" s="246"/>
      <c r="N693" s="247"/>
      <c r="O693" s="247"/>
      <c r="P693" s="247"/>
      <c r="Q693" s="247"/>
      <c r="R693" s="247"/>
      <c r="S693" s="247"/>
      <c r="T693" s="248"/>
      <c r="U693" s="13"/>
      <c r="V693" s="13"/>
      <c r="W693" s="13"/>
      <c r="X693" s="13"/>
      <c r="Y693" s="13"/>
      <c r="Z693" s="13"/>
      <c r="AA693" s="13"/>
      <c r="AB693" s="13"/>
      <c r="AC693" s="13"/>
      <c r="AD693" s="13"/>
      <c r="AE693" s="13"/>
      <c r="AT693" s="249" t="s">
        <v>187</v>
      </c>
      <c r="AU693" s="249" t="s">
        <v>92</v>
      </c>
      <c r="AV693" s="13" t="s">
        <v>92</v>
      </c>
      <c r="AW693" s="13" t="s">
        <v>36</v>
      </c>
      <c r="AX693" s="13" t="s">
        <v>83</v>
      </c>
      <c r="AY693" s="249" t="s">
        <v>129</v>
      </c>
    </row>
    <row r="694" spans="1:51" s="13" customFormat="1" ht="12">
      <c r="A694" s="13"/>
      <c r="B694" s="238"/>
      <c r="C694" s="239"/>
      <c r="D694" s="240" t="s">
        <v>187</v>
      </c>
      <c r="E694" s="241" t="s">
        <v>1</v>
      </c>
      <c r="F694" s="242" t="s">
        <v>1174</v>
      </c>
      <c r="G694" s="239"/>
      <c r="H694" s="243">
        <v>3.009</v>
      </c>
      <c r="I694" s="244"/>
      <c r="J694" s="239"/>
      <c r="K694" s="239"/>
      <c r="L694" s="245"/>
      <c r="M694" s="246"/>
      <c r="N694" s="247"/>
      <c r="O694" s="247"/>
      <c r="P694" s="247"/>
      <c r="Q694" s="247"/>
      <c r="R694" s="247"/>
      <c r="S694" s="247"/>
      <c r="T694" s="248"/>
      <c r="U694" s="13"/>
      <c r="V694" s="13"/>
      <c r="W694" s="13"/>
      <c r="X694" s="13"/>
      <c r="Y694" s="13"/>
      <c r="Z694" s="13"/>
      <c r="AA694" s="13"/>
      <c r="AB694" s="13"/>
      <c r="AC694" s="13"/>
      <c r="AD694" s="13"/>
      <c r="AE694" s="13"/>
      <c r="AT694" s="249" t="s">
        <v>187</v>
      </c>
      <c r="AU694" s="249" t="s">
        <v>92</v>
      </c>
      <c r="AV694" s="13" t="s">
        <v>92</v>
      </c>
      <c r="AW694" s="13" t="s">
        <v>36</v>
      </c>
      <c r="AX694" s="13" t="s">
        <v>83</v>
      </c>
      <c r="AY694" s="249" t="s">
        <v>129</v>
      </c>
    </row>
    <row r="695" spans="1:51" s="13" customFormat="1" ht="12">
      <c r="A695" s="13"/>
      <c r="B695" s="238"/>
      <c r="C695" s="239"/>
      <c r="D695" s="240" t="s">
        <v>187</v>
      </c>
      <c r="E695" s="241" t="s">
        <v>1</v>
      </c>
      <c r="F695" s="242" t="s">
        <v>1175</v>
      </c>
      <c r="G695" s="239"/>
      <c r="H695" s="243">
        <v>0.796</v>
      </c>
      <c r="I695" s="244"/>
      <c r="J695" s="239"/>
      <c r="K695" s="239"/>
      <c r="L695" s="245"/>
      <c r="M695" s="246"/>
      <c r="N695" s="247"/>
      <c r="O695" s="247"/>
      <c r="P695" s="247"/>
      <c r="Q695" s="247"/>
      <c r="R695" s="247"/>
      <c r="S695" s="247"/>
      <c r="T695" s="248"/>
      <c r="U695" s="13"/>
      <c r="V695" s="13"/>
      <c r="W695" s="13"/>
      <c r="X695" s="13"/>
      <c r="Y695" s="13"/>
      <c r="Z695" s="13"/>
      <c r="AA695" s="13"/>
      <c r="AB695" s="13"/>
      <c r="AC695" s="13"/>
      <c r="AD695" s="13"/>
      <c r="AE695" s="13"/>
      <c r="AT695" s="249" t="s">
        <v>187</v>
      </c>
      <c r="AU695" s="249" t="s">
        <v>92</v>
      </c>
      <c r="AV695" s="13" t="s">
        <v>92</v>
      </c>
      <c r="AW695" s="13" t="s">
        <v>36</v>
      </c>
      <c r="AX695" s="13" t="s">
        <v>83</v>
      </c>
      <c r="AY695" s="249" t="s">
        <v>129</v>
      </c>
    </row>
    <row r="696" spans="1:51" s="14" customFormat="1" ht="12">
      <c r="A696" s="14"/>
      <c r="B696" s="250"/>
      <c r="C696" s="251"/>
      <c r="D696" s="240" t="s">
        <v>187</v>
      </c>
      <c r="E696" s="252" t="s">
        <v>1</v>
      </c>
      <c r="F696" s="253" t="s">
        <v>191</v>
      </c>
      <c r="G696" s="251"/>
      <c r="H696" s="254">
        <v>7.175</v>
      </c>
      <c r="I696" s="255"/>
      <c r="J696" s="251"/>
      <c r="K696" s="251"/>
      <c r="L696" s="256"/>
      <c r="M696" s="257"/>
      <c r="N696" s="258"/>
      <c r="O696" s="258"/>
      <c r="P696" s="258"/>
      <c r="Q696" s="258"/>
      <c r="R696" s="258"/>
      <c r="S696" s="258"/>
      <c r="T696" s="259"/>
      <c r="U696" s="14"/>
      <c r="V696" s="14"/>
      <c r="W696" s="14"/>
      <c r="X696" s="14"/>
      <c r="Y696" s="14"/>
      <c r="Z696" s="14"/>
      <c r="AA696" s="14"/>
      <c r="AB696" s="14"/>
      <c r="AC696" s="14"/>
      <c r="AD696" s="14"/>
      <c r="AE696" s="14"/>
      <c r="AT696" s="260" t="s">
        <v>187</v>
      </c>
      <c r="AU696" s="260" t="s">
        <v>92</v>
      </c>
      <c r="AV696" s="14" t="s">
        <v>151</v>
      </c>
      <c r="AW696" s="14" t="s">
        <v>36</v>
      </c>
      <c r="AX696" s="14" t="s">
        <v>8</v>
      </c>
      <c r="AY696" s="260" t="s">
        <v>129</v>
      </c>
    </row>
    <row r="697" spans="1:51" s="13" customFormat="1" ht="12">
      <c r="A697" s="13"/>
      <c r="B697" s="238"/>
      <c r="C697" s="239"/>
      <c r="D697" s="240" t="s">
        <v>187</v>
      </c>
      <c r="E697" s="239"/>
      <c r="F697" s="242" t="s">
        <v>1176</v>
      </c>
      <c r="G697" s="239"/>
      <c r="H697" s="243">
        <v>7.534</v>
      </c>
      <c r="I697" s="244"/>
      <c r="J697" s="239"/>
      <c r="K697" s="239"/>
      <c r="L697" s="245"/>
      <c r="M697" s="246"/>
      <c r="N697" s="247"/>
      <c r="O697" s="247"/>
      <c r="P697" s="247"/>
      <c r="Q697" s="247"/>
      <c r="R697" s="247"/>
      <c r="S697" s="247"/>
      <c r="T697" s="248"/>
      <c r="U697" s="13"/>
      <c r="V697" s="13"/>
      <c r="W697" s="13"/>
      <c r="X697" s="13"/>
      <c r="Y697" s="13"/>
      <c r="Z697" s="13"/>
      <c r="AA697" s="13"/>
      <c r="AB697" s="13"/>
      <c r="AC697" s="13"/>
      <c r="AD697" s="13"/>
      <c r="AE697" s="13"/>
      <c r="AT697" s="249" t="s">
        <v>187</v>
      </c>
      <c r="AU697" s="249" t="s">
        <v>92</v>
      </c>
      <c r="AV697" s="13" t="s">
        <v>92</v>
      </c>
      <c r="AW697" s="13" t="s">
        <v>4</v>
      </c>
      <c r="AX697" s="13" t="s">
        <v>8</v>
      </c>
      <c r="AY697" s="249" t="s">
        <v>129</v>
      </c>
    </row>
    <row r="698" spans="1:65" s="2" customFormat="1" ht="16.5" customHeight="1">
      <c r="A698" s="38"/>
      <c r="B698" s="39"/>
      <c r="C698" s="272" t="s">
        <v>1177</v>
      </c>
      <c r="D698" s="272" t="s">
        <v>342</v>
      </c>
      <c r="E698" s="273" t="s">
        <v>1178</v>
      </c>
      <c r="F698" s="274" t="s">
        <v>1179</v>
      </c>
      <c r="G698" s="275" t="s">
        <v>333</v>
      </c>
      <c r="H698" s="276">
        <v>320</v>
      </c>
      <c r="I698" s="277"/>
      <c r="J698" s="278">
        <f>ROUND(I698*H698,0)</f>
        <v>0</v>
      </c>
      <c r="K698" s="279"/>
      <c r="L698" s="280"/>
      <c r="M698" s="281" t="s">
        <v>1</v>
      </c>
      <c r="N698" s="282" t="s">
        <v>48</v>
      </c>
      <c r="O698" s="91"/>
      <c r="P698" s="229">
        <f>O698*H698</f>
        <v>0</v>
      </c>
      <c r="Q698" s="229">
        <v>7E-05</v>
      </c>
      <c r="R698" s="229">
        <f>Q698*H698</f>
        <v>0.022399999999999996</v>
      </c>
      <c r="S698" s="229">
        <v>0</v>
      </c>
      <c r="T698" s="230">
        <f>S698*H698</f>
        <v>0</v>
      </c>
      <c r="U698" s="38"/>
      <c r="V698" s="38"/>
      <c r="W698" s="38"/>
      <c r="X698" s="38"/>
      <c r="Y698" s="38"/>
      <c r="Z698" s="38"/>
      <c r="AA698" s="38"/>
      <c r="AB698" s="38"/>
      <c r="AC698" s="38"/>
      <c r="AD698" s="38"/>
      <c r="AE698" s="38"/>
      <c r="AR698" s="231" t="s">
        <v>390</v>
      </c>
      <c r="AT698" s="231" t="s">
        <v>342</v>
      </c>
      <c r="AU698" s="231" t="s">
        <v>92</v>
      </c>
      <c r="AY698" s="17" t="s">
        <v>129</v>
      </c>
      <c r="BE698" s="232">
        <f>IF(N698="základní",J698,0)</f>
        <v>0</v>
      </c>
      <c r="BF698" s="232">
        <f>IF(N698="snížená",J698,0)</f>
        <v>0</v>
      </c>
      <c r="BG698" s="232">
        <f>IF(N698="zákl. přenesená",J698,0)</f>
        <v>0</v>
      </c>
      <c r="BH698" s="232">
        <f>IF(N698="sníž. přenesená",J698,0)</f>
        <v>0</v>
      </c>
      <c r="BI698" s="232">
        <f>IF(N698="nulová",J698,0)</f>
        <v>0</v>
      </c>
      <c r="BJ698" s="17" t="s">
        <v>8</v>
      </c>
      <c r="BK698" s="232">
        <f>ROUND(I698*H698,0)</f>
        <v>0</v>
      </c>
      <c r="BL698" s="17" t="s">
        <v>308</v>
      </c>
      <c r="BM698" s="231" t="s">
        <v>1180</v>
      </c>
    </row>
    <row r="699" spans="1:51" s="13" customFormat="1" ht="12">
      <c r="A699" s="13"/>
      <c r="B699" s="238"/>
      <c r="C699" s="239"/>
      <c r="D699" s="240" t="s">
        <v>187</v>
      </c>
      <c r="E699" s="241" t="s">
        <v>1</v>
      </c>
      <c r="F699" s="242" t="s">
        <v>1181</v>
      </c>
      <c r="G699" s="239"/>
      <c r="H699" s="243">
        <v>320</v>
      </c>
      <c r="I699" s="244"/>
      <c r="J699" s="239"/>
      <c r="K699" s="239"/>
      <c r="L699" s="245"/>
      <c r="M699" s="246"/>
      <c r="N699" s="247"/>
      <c r="O699" s="247"/>
      <c r="P699" s="247"/>
      <c r="Q699" s="247"/>
      <c r="R699" s="247"/>
      <c r="S699" s="247"/>
      <c r="T699" s="248"/>
      <c r="U699" s="13"/>
      <c r="V699" s="13"/>
      <c r="W699" s="13"/>
      <c r="X699" s="13"/>
      <c r="Y699" s="13"/>
      <c r="Z699" s="13"/>
      <c r="AA699" s="13"/>
      <c r="AB699" s="13"/>
      <c r="AC699" s="13"/>
      <c r="AD699" s="13"/>
      <c r="AE699" s="13"/>
      <c r="AT699" s="249" t="s">
        <v>187</v>
      </c>
      <c r="AU699" s="249" t="s">
        <v>92</v>
      </c>
      <c r="AV699" s="13" t="s">
        <v>92</v>
      </c>
      <c r="AW699" s="13" t="s">
        <v>36</v>
      </c>
      <c r="AX699" s="13" t="s">
        <v>8</v>
      </c>
      <c r="AY699" s="249" t="s">
        <v>129</v>
      </c>
    </row>
    <row r="700" spans="1:65" s="2" customFormat="1" ht="44.25" customHeight="1">
      <c r="A700" s="38"/>
      <c r="B700" s="39"/>
      <c r="C700" s="219" t="s">
        <v>1182</v>
      </c>
      <c r="D700" s="219" t="s">
        <v>132</v>
      </c>
      <c r="E700" s="220" t="s">
        <v>1183</v>
      </c>
      <c r="F700" s="221" t="s">
        <v>1184</v>
      </c>
      <c r="G700" s="222" t="s">
        <v>185</v>
      </c>
      <c r="H700" s="223">
        <v>47.185</v>
      </c>
      <c r="I700" s="224"/>
      <c r="J700" s="225">
        <f>ROUND(I700*H700,0)</f>
        <v>0</v>
      </c>
      <c r="K700" s="226"/>
      <c r="L700" s="44"/>
      <c r="M700" s="227" t="s">
        <v>1</v>
      </c>
      <c r="N700" s="228" t="s">
        <v>48</v>
      </c>
      <c r="O700" s="91"/>
      <c r="P700" s="229">
        <f>O700*H700</f>
        <v>0</v>
      </c>
      <c r="Q700" s="229">
        <v>0.00996</v>
      </c>
      <c r="R700" s="229">
        <f>Q700*H700</f>
        <v>0.4699626</v>
      </c>
      <c r="S700" s="229">
        <v>0</v>
      </c>
      <c r="T700" s="230">
        <f>S700*H700</f>
        <v>0</v>
      </c>
      <c r="U700" s="38"/>
      <c r="V700" s="38"/>
      <c r="W700" s="38"/>
      <c r="X700" s="38"/>
      <c r="Y700" s="38"/>
      <c r="Z700" s="38"/>
      <c r="AA700" s="38"/>
      <c r="AB700" s="38"/>
      <c r="AC700" s="38"/>
      <c r="AD700" s="38"/>
      <c r="AE700" s="38"/>
      <c r="AR700" s="231" t="s">
        <v>308</v>
      </c>
      <c r="AT700" s="231" t="s">
        <v>132</v>
      </c>
      <c r="AU700" s="231" t="s">
        <v>92</v>
      </c>
      <c r="AY700" s="17" t="s">
        <v>129</v>
      </c>
      <c r="BE700" s="232">
        <f>IF(N700="základní",J700,0)</f>
        <v>0</v>
      </c>
      <c r="BF700" s="232">
        <f>IF(N700="snížená",J700,0)</f>
        <v>0</v>
      </c>
      <c r="BG700" s="232">
        <f>IF(N700="zákl. přenesená",J700,0)</f>
        <v>0</v>
      </c>
      <c r="BH700" s="232">
        <f>IF(N700="sníž. přenesená",J700,0)</f>
        <v>0</v>
      </c>
      <c r="BI700" s="232">
        <f>IF(N700="nulová",J700,0)</f>
        <v>0</v>
      </c>
      <c r="BJ700" s="17" t="s">
        <v>8</v>
      </c>
      <c r="BK700" s="232">
        <f>ROUND(I700*H700,0)</f>
        <v>0</v>
      </c>
      <c r="BL700" s="17" t="s">
        <v>308</v>
      </c>
      <c r="BM700" s="231" t="s">
        <v>1185</v>
      </c>
    </row>
    <row r="701" spans="1:51" s="13" customFormat="1" ht="12">
      <c r="A701" s="13"/>
      <c r="B701" s="238"/>
      <c r="C701" s="239"/>
      <c r="D701" s="240" t="s">
        <v>187</v>
      </c>
      <c r="E701" s="241" t="s">
        <v>1</v>
      </c>
      <c r="F701" s="242" t="s">
        <v>1186</v>
      </c>
      <c r="G701" s="239"/>
      <c r="H701" s="243">
        <v>3.12</v>
      </c>
      <c r="I701" s="244"/>
      <c r="J701" s="239"/>
      <c r="K701" s="239"/>
      <c r="L701" s="245"/>
      <c r="M701" s="246"/>
      <c r="N701" s="247"/>
      <c r="O701" s="247"/>
      <c r="P701" s="247"/>
      <c r="Q701" s="247"/>
      <c r="R701" s="247"/>
      <c r="S701" s="247"/>
      <c r="T701" s="248"/>
      <c r="U701" s="13"/>
      <c r="V701" s="13"/>
      <c r="W701" s="13"/>
      <c r="X701" s="13"/>
      <c r="Y701" s="13"/>
      <c r="Z701" s="13"/>
      <c r="AA701" s="13"/>
      <c r="AB701" s="13"/>
      <c r="AC701" s="13"/>
      <c r="AD701" s="13"/>
      <c r="AE701" s="13"/>
      <c r="AT701" s="249" t="s">
        <v>187</v>
      </c>
      <c r="AU701" s="249" t="s">
        <v>92</v>
      </c>
      <c r="AV701" s="13" t="s">
        <v>92</v>
      </c>
      <c r="AW701" s="13" t="s">
        <v>36</v>
      </c>
      <c r="AX701" s="13" t="s">
        <v>83</v>
      </c>
      <c r="AY701" s="249" t="s">
        <v>129</v>
      </c>
    </row>
    <row r="702" spans="1:51" s="13" customFormat="1" ht="12">
      <c r="A702" s="13"/>
      <c r="B702" s="238"/>
      <c r="C702" s="239"/>
      <c r="D702" s="240" t="s">
        <v>187</v>
      </c>
      <c r="E702" s="241" t="s">
        <v>1</v>
      </c>
      <c r="F702" s="242" t="s">
        <v>1187</v>
      </c>
      <c r="G702" s="239"/>
      <c r="H702" s="243">
        <v>2.32</v>
      </c>
      <c r="I702" s="244"/>
      <c r="J702" s="239"/>
      <c r="K702" s="239"/>
      <c r="L702" s="245"/>
      <c r="M702" s="246"/>
      <c r="N702" s="247"/>
      <c r="O702" s="247"/>
      <c r="P702" s="247"/>
      <c r="Q702" s="247"/>
      <c r="R702" s="247"/>
      <c r="S702" s="247"/>
      <c r="T702" s="248"/>
      <c r="U702" s="13"/>
      <c r="V702" s="13"/>
      <c r="W702" s="13"/>
      <c r="X702" s="13"/>
      <c r="Y702" s="13"/>
      <c r="Z702" s="13"/>
      <c r="AA702" s="13"/>
      <c r="AB702" s="13"/>
      <c r="AC702" s="13"/>
      <c r="AD702" s="13"/>
      <c r="AE702" s="13"/>
      <c r="AT702" s="249" t="s">
        <v>187</v>
      </c>
      <c r="AU702" s="249" t="s">
        <v>92</v>
      </c>
      <c r="AV702" s="13" t="s">
        <v>92</v>
      </c>
      <c r="AW702" s="13" t="s">
        <v>36</v>
      </c>
      <c r="AX702" s="13" t="s">
        <v>83</v>
      </c>
      <c r="AY702" s="249" t="s">
        <v>129</v>
      </c>
    </row>
    <row r="703" spans="1:51" s="13" customFormat="1" ht="12">
      <c r="A703" s="13"/>
      <c r="B703" s="238"/>
      <c r="C703" s="239"/>
      <c r="D703" s="240" t="s">
        <v>187</v>
      </c>
      <c r="E703" s="241" t="s">
        <v>1</v>
      </c>
      <c r="F703" s="242" t="s">
        <v>1188</v>
      </c>
      <c r="G703" s="239"/>
      <c r="H703" s="243">
        <v>7.68</v>
      </c>
      <c r="I703" s="244"/>
      <c r="J703" s="239"/>
      <c r="K703" s="239"/>
      <c r="L703" s="245"/>
      <c r="M703" s="246"/>
      <c r="N703" s="247"/>
      <c r="O703" s="247"/>
      <c r="P703" s="247"/>
      <c r="Q703" s="247"/>
      <c r="R703" s="247"/>
      <c r="S703" s="247"/>
      <c r="T703" s="248"/>
      <c r="U703" s="13"/>
      <c r="V703" s="13"/>
      <c r="W703" s="13"/>
      <c r="X703" s="13"/>
      <c r="Y703" s="13"/>
      <c r="Z703" s="13"/>
      <c r="AA703" s="13"/>
      <c r="AB703" s="13"/>
      <c r="AC703" s="13"/>
      <c r="AD703" s="13"/>
      <c r="AE703" s="13"/>
      <c r="AT703" s="249" t="s">
        <v>187</v>
      </c>
      <c r="AU703" s="249" t="s">
        <v>92</v>
      </c>
      <c r="AV703" s="13" t="s">
        <v>92</v>
      </c>
      <c r="AW703" s="13" t="s">
        <v>36</v>
      </c>
      <c r="AX703" s="13" t="s">
        <v>83</v>
      </c>
      <c r="AY703" s="249" t="s">
        <v>129</v>
      </c>
    </row>
    <row r="704" spans="1:51" s="13" customFormat="1" ht="12">
      <c r="A704" s="13"/>
      <c r="B704" s="238"/>
      <c r="C704" s="239"/>
      <c r="D704" s="240" t="s">
        <v>187</v>
      </c>
      <c r="E704" s="241" t="s">
        <v>1</v>
      </c>
      <c r="F704" s="242" t="s">
        <v>1189</v>
      </c>
      <c r="G704" s="239"/>
      <c r="H704" s="243">
        <v>12.24</v>
      </c>
      <c r="I704" s="244"/>
      <c r="J704" s="239"/>
      <c r="K704" s="239"/>
      <c r="L704" s="245"/>
      <c r="M704" s="246"/>
      <c r="N704" s="247"/>
      <c r="O704" s="247"/>
      <c r="P704" s="247"/>
      <c r="Q704" s="247"/>
      <c r="R704" s="247"/>
      <c r="S704" s="247"/>
      <c r="T704" s="248"/>
      <c r="U704" s="13"/>
      <c r="V704" s="13"/>
      <c r="W704" s="13"/>
      <c r="X704" s="13"/>
      <c r="Y704" s="13"/>
      <c r="Z704" s="13"/>
      <c r="AA704" s="13"/>
      <c r="AB704" s="13"/>
      <c r="AC704" s="13"/>
      <c r="AD704" s="13"/>
      <c r="AE704" s="13"/>
      <c r="AT704" s="249" t="s">
        <v>187</v>
      </c>
      <c r="AU704" s="249" t="s">
        <v>92</v>
      </c>
      <c r="AV704" s="13" t="s">
        <v>92</v>
      </c>
      <c r="AW704" s="13" t="s">
        <v>36</v>
      </c>
      <c r="AX704" s="13" t="s">
        <v>83</v>
      </c>
      <c r="AY704" s="249" t="s">
        <v>129</v>
      </c>
    </row>
    <row r="705" spans="1:51" s="13" customFormat="1" ht="12">
      <c r="A705" s="13"/>
      <c r="B705" s="238"/>
      <c r="C705" s="239"/>
      <c r="D705" s="240" t="s">
        <v>187</v>
      </c>
      <c r="E705" s="241" t="s">
        <v>1</v>
      </c>
      <c r="F705" s="242" t="s">
        <v>1190</v>
      </c>
      <c r="G705" s="239"/>
      <c r="H705" s="243">
        <v>21.825</v>
      </c>
      <c r="I705" s="244"/>
      <c r="J705" s="239"/>
      <c r="K705" s="239"/>
      <c r="L705" s="245"/>
      <c r="M705" s="246"/>
      <c r="N705" s="247"/>
      <c r="O705" s="247"/>
      <c r="P705" s="247"/>
      <c r="Q705" s="247"/>
      <c r="R705" s="247"/>
      <c r="S705" s="247"/>
      <c r="T705" s="248"/>
      <c r="U705" s="13"/>
      <c r="V705" s="13"/>
      <c r="W705" s="13"/>
      <c r="X705" s="13"/>
      <c r="Y705" s="13"/>
      <c r="Z705" s="13"/>
      <c r="AA705" s="13"/>
      <c r="AB705" s="13"/>
      <c r="AC705" s="13"/>
      <c r="AD705" s="13"/>
      <c r="AE705" s="13"/>
      <c r="AT705" s="249" t="s">
        <v>187</v>
      </c>
      <c r="AU705" s="249" t="s">
        <v>92</v>
      </c>
      <c r="AV705" s="13" t="s">
        <v>92</v>
      </c>
      <c r="AW705" s="13" t="s">
        <v>36</v>
      </c>
      <c r="AX705" s="13" t="s">
        <v>83</v>
      </c>
      <c r="AY705" s="249" t="s">
        <v>129</v>
      </c>
    </row>
    <row r="706" spans="1:51" s="14" customFormat="1" ht="12">
      <c r="A706" s="14"/>
      <c r="B706" s="250"/>
      <c r="C706" s="251"/>
      <c r="D706" s="240" t="s">
        <v>187</v>
      </c>
      <c r="E706" s="252" t="s">
        <v>1</v>
      </c>
      <c r="F706" s="253" t="s">
        <v>191</v>
      </c>
      <c r="G706" s="251"/>
      <c r="H706" s="254">
        <v>47.185</v>
      </c>
      <c r="I706" s="255"/>
      <c r="J706" s="251"/>
      <c r="K706" s="251"/>
      <c r="L706" s="256"/>
      <c r="M706" s="257"/>
      <c r="N706" s="258"/>
      <c r="O706" s="258"/>
      <c r="P706" s="258"/>
      <c r="Q706" s="258"/>
      <c r="R706" s="258"/>
      <c r="S706" s="258"/>
      <c r="T706" s="259"/>
      <c r="U706" s="14"/>
      <c r="V706" s="14"/>
      <c r="W706" s="14"/>
      <c r="X706" s="14"/>
      <c r="Y706" s="14"/>
      <c r="Z706" s="14"/>
      <c r="AA706" s="14"/>
      <c r="AB706" s="14"/>
      <c r="AC706" s="14"/>
      <c r="AD706" s="14"/>
      <c r="AE706" s="14"/>
      <c r="AT706" s="260" t="s">
        <v>187</v>
      </c>
      <c r="AU706" s="260" t="s">
        <v>92</v>
      </c>
      <c r="AV706" s="14" t="s">
        <v>151</v>
      </c>
      <c r="AW706" s="14" t="s">
        <v>36</v>
      </c>
      <c r="AX706" s="14" t="s">
        <v>8</v>
      </c>
      <c r="AY706" s="260" t="s">
        <v>129</v>
      </c>
    </row>
    <row r="707" spans="1:65" s="2" customFormat="1" ht="49.05" customHeight="1">
      <c r="A707" s="38"/>
      <c r="B707" s="39"/>
      <c r="C707" s="219" t="s">
        <v>1191</v>
      </c>
      <c r="D707" s="219" t="s">
        <v>132</v>
      </c>
      <c r="E707" s="220" t="s">
        <v>1192</v>
      </c>
      <c r="F707" s="221" t="s">
        <v>1193</v>
      </c>
      <c r="G707" s="222" t="s">
        <v>185</v>
      </c>
      <c r="H707" s="223">
        <v>70.07</v>
      </c>
      <c r="I707" s="224"/>
      <c r="J707" s="225">
        <f>ROUND(I707*H707,0)</f>
        <v>0</v>
      </c>
      <c r="K707" s="226"/>
      <c r="L707" s="44"/>
      <c r="M707" s="227" t="s">
        <v>1</v>
      </c>
      <c r="N707" s="228" t="s">
        <v>48</v>
      </c>
      <c r="O707" s="91"/>
      <c r="P707" s="229">
        <f>O707*H707</f>
        <v>0</v>
      </c>
      <c r="Q707" s="229">
        <v>0.01438</v>
      </c>
      <c r="R707" s="229">
        <f>Q707*H707</f>
        <v>1.0076066</v>
      </c>
      <c r="S707" s="229">
        <v>0</v>
      </c>
      <c r="T707" s="230">
        <f>S707*H707</f>
        <v>0</v>
      </c>
      <c r="U707" s="38"/>
      <c r="V707" s="38"/>
      <c r="W707" s="38"/>
      <c r="X707" s="38"/>
      <c r="Y707" s="38"/>
      <c r="Z707" s="38"/>
      <c r="AA707" s="38"/>
      <c r="AB707" s="38"/>
      <c r="AC707" s="38"/>
      <c r="AD707" s="38"/>
      <c r="AE707" s="38"/>
      <c r="AR707" s="231" t="s">
        <v>308</v>
      </c>
      <c r="AT707" s="231" t="s">
        <v>132</v>
      </c>
      <c r="AU707" s="231" t="s">
        <v>92</v>
      </c>
      <c r="AY707" s="17" t="s">
        <v>129</v>
      </c>
      <c r="BE707" s="232">
        <f>IF(N707="základní",J707,0)</f>
        <v>0</v>
      </c>
      <c r="BF707" s="232">
        <f>IF(N707="snížená",J707,0)</f>
        <v>0</v>
      </c>
      <c r="BG707" s="232">
        <f>IF(N707="zákl. přenesená",J707,0)</f>
        <v>0</v>
      </c>
      <c r="BH707" s="232">
        <f>IF(N707="sníž. přenesená",J707,0)</f>
        <v>0</v>
      </c>
      <c r="BI707" s="232">
        <f>IF(N707="nulová",J707,0)</f>
        <v>0</v>
      </c>
      <c r="BJ707" s="17" t="s">
        <v>8</v>
      </c>
      <c r="BK707" s="232">
        <f>ROUND(I707*H707,0)</f>
        <v>0</v>
      </c>
      <c r="BL707" s="17" t="s">
        <v>308</v>
      </c>
      <c r="BM707" s="231" t="s">
        <v>1194</v>
      </c>
    </row>
    <row r="708" spans="1:51" s="13" customFormat="1" ht="12">
      <c r="A708" s="13"/>
      <c r="B708" s="238"/>
      <c r="C708" s="239"/>
      <c r="D708" s="240" t="s">
        <v>187</v>
      </c>
      <c r="E708" s="241" t="s">
        <v>1</v>
      </c>
      <c r="F708" s="242" t="s">
        <v>1195</v>
      </c>
      <c r="G708" s="239"/>
      <c r="H708" s="243">
        <v>43.12</v>
      </c>
      <c r="I708" s="244"/>
      <c r="J708" s="239"/>
      <c r="K708" s="239"/>
      <c r="L708" s="245"/>
      <c r="M708" s="246"/>
      <c r="N708" s="247"/>
      <c r="O708" s="247"/>
      <c r="P708" s="247"/>
      <c r="Q708" s="247"/>
      <c r="R708" s="247"/>
      <c r="S708" s="247"/>
      <c r="T708" s="248"/>
      <c r="U708" s="13"/>
      <c r="V708" s="13"/>
      <c r="W708" s="13"/>
      <c r="X708" s="13"/>
      <c r="Y708" s="13"/>
      <c r="Z708" s="13"/>
      <c r="AA708" s="13"/>
      <c r="AB708" s="13"/>
      <c r="AC708" s="13"/>
      <c r="AD708" s="13"/>
      <c r="AE708" s="13"/>
      <c r="AT708" s="249" t="s">
        <v>187</v>
      </c>
      <c r="AU708" s="249" t="s">
        <v>92</v>
      </c>
      <c r="AV708" s="13" t="s">
        <v>92</v>
      </c>
      <c r="AW708" s="13" t="s">
        <v>36</v>
      </c>
      <c r="AX708" s="13" t="s">
        <v>83</v>
      </c>
      <c r="AY708" s="249" t="s">
        <v>129</v>
      </c>
    </row>
    <row r="709" spans="1:51" s="13" customFormat="1" ht="12">
      <c r="A709" s="13"/>
      <c r="B709" s="238"/>
      <c r="C709" s="239"/>
      <c r="D709" s="240" t="s">
        <v>187</v>
      </c>
      <c r="E709" s="241" t="s">
        <v>1</v>
      </c>
      <c r="F709" s="242" t="s">
        <v>876</v>
      </c>
      <c r="G709" s="239"/>
      <c r="H709" s="243">
        <v>15.7</v>
      </c>
      <c r="I709" s="244"/>
      <c r="J709" s="239"/>
      <c r="K709" s="239"/>
      <c r="L709" s="245"/>
      <c r="M709" s="246"/>
      <c r="N709" s="247"/>
      <c r="O709" s="247"/>
      <c r="P709" s="247"/>
      <c r="Q709" s="247"/>
      <c r="R709" s="247"/>
      <c r="S709" s="247"/>
      <c r="T709" s="248"/>
      <c r="U709" s="13"/>
      <c r="V709" s="13"/>
      <c r="W709" s="13"/>
      <c r="X709" s="13"/>
      <c r="Y709" s="13"/>
      <c r="Z709" s="13"/>
      <c r="AA709" s="13"/>
      <c r="AB709" s="13"/>
      <c r="AC709" s="13"/>
      <c r="AD709" s="13"/>
      <c r="AE709" s="13"/>
      <c r="AT709" s="249" t="s">
        <v>187</v>
      </c>
      <c r="AU709" s="249" t="s">
        <v>92</v>
      </c>
      <c r="AV709" s="13" t="s">
        <v>92</v>
      </c>
      <c r="AW709" s="13" t="s">
        <v>36</v>
      </c>
      <c r="AX709" s="13" t="s">
        <v>83</v>
      </c>
      <c r="AY709" s="249" t="s">
        <v>129</v>
      </c>
    </row>
    <row r="710" spans="1:51" s="13" customFormat="1" ht="12">
      <c r="A710" s="13"/>
      <c r="B710" s="238"/>
      <c r="C710" s="239"/>
      <c r="D710" s="240" t="s">
        <v>187</v>
      </c>
      <c r="E710" s="241" t="s">
        <v>1</v>
      </c>
      <c r="F710" s="242" t="s">
        <v>1196</v>
      </c>
      <c r="G710" s="239"/>
      <c r="H710" s="243">
        <v>11.25</v>
      </c>
      <c r="I710" s="244"/>
      <c r="J710" s="239"/>
      <c r="K710" s="239"/>
      <c r="L710" s="245"/>
      <c r="M710" s="246"/>
      <c r="N710" s="247"/>
      <c r="O710" s="247"/>
      <c r="P710" s="247"/>
      <c r="Q710" s="247"/>
      <c r="R710" s="247"/>
      <c r="S710" s="247"/>
      <c r="T710" s="248"/>
      <c r="U710" s="13"/>
      <c r="V710" s="13"/>
      <c r="W710" s="13"/>
      <c r="X710" s="13"/>
      <c r="Y710" s="13"/>
      <c r="Z710" s="13"/>
      <c r="AA710" s="13"/>
      <c r="AB710" s="13"/>
      <c r="AC710" s="13"/>
      <c r="AD710" s="13"/>
      <c r="AE710" s="13"/>
      <c r="AT710" s="249" t="s">
        <v>187</v>
      </c>
      <c r="AU710" s="249" t="s">
        <v>92</v>
      </c>
      <c r="AV710" s="13" t="s">
        <v>92</v>
      </c>
      <c r="AW710" s="13" t="s">
        <v>36</v>
      </c>
      <c r="AX710" s="13" t="s">
        <v>83</v>
      </c>
      <c r="AY710" s="249" t="s">
        <v>129</v>
      </c>
    </row>
    <row r="711" spans="1:51" s="14" customFormat="1" ht="12">
      <c r="A711" s="14"/>
      <c r="B711" s="250"/>
      <c r="C711" s="251"/>
      <c r="D711" s="240" t="s">
        <v>187</v>
      </c>
      <c r="E711" s="252" t="s">
        <v>1</v>
      </c>
      <c r="F711" s="253" t="s">
        <v>191</v>
      </c>
      <c r="G711" s="251"/>
      <c r="H711" s="254">
        <v>70.07</v>
      </c>
      <c r="I711" s="255"/>
      <c r="J711" s="251"/>
      <c r="K711" s="251"/>
      <c r="L711" s="256"/>
      <c r="M711" s="257"/>
      <c r="N711" s="258"/>
      <c r="O711" s="258"/>
      <c r="P711" s="258"/>
      <c r="Q711" s="258"/>
      <c r="R711" s="258"/>
      <c r="S711" s="258"/>
      <c r="T711" s="259"/>
      <c r="U711" s="14"/>
      <c r="V711" s="14"/>
      <c r="W711" s="14"/>
      <c r="X711" s="14"/>
      <c r="Y711" s="14"/>
      <c r="Z711" s="14"/>
      <c r="AA711" s="14"/>
      <c r="AB711" s="14"/>
      <c r="AC711" s="14"/>
      <c r="AD711" s="14"/>
      <c r="AE711" s="14"/>
      <c r="AT711" s="260" t="s">
        <v>187</v>
      </c>
      <c r="AU711" s="260" t="s">
        <v>92</v>
      </c>
      <c r="AV711" s="14" t="s">
        <v>151</v>
      </c>
      <c r="AW711" s="14" t="s">
        <v>36</v>
      </c>
      <c r="AX711" s="14" t="s">
        <v>8</v>
      </c>
      <c r="AY711" s="260" t="s">
        <v>129</v>
      </c>
    </row>
    <row r="712" spans="1:65" s="2" customFormat="1" ht="44.25" customHeight="1">
      <c r="A712" s="38"/>
      <c r="B712" s="39"/>
      <c r="C712" s="219" t="s">
        <v>1197</v>
      </c>
      <c r="D712" s="219" t="s">
        <v>132</v>
      </c>
      <c r="E712" s="220" t="s">
        <v>1198</v>
      </c>
      <c r="F712" s="221" t="s">
        <v>1199</v>
      </c>
      <c r="G712" s="222" t="s">
        <v>185</v>
      </c>
      <c r="H712" s="223">
        <v>746.52</v>
      </c>
      <c r="I712" s="224"/>
      <c r="J712" s="225">
        <f>ROUND(I712*H712,0)</f>
        <v>0</v>
      </c>
      <c r="K712" s="226"/>
      <c r="L712" s="44"/>
      <c r="M712" s="227" t="s">
        <v>1</v>
      </c>
      <c r="N712" s="228" t="s">
        <v>48</v>
      </c>
      <c r="O712" s="91"/>
      <c r="P712" s="229">
        <f>O712*H712</f>
        <v>0</v>
      </c>
      <c r="Q712" s="229">
        <v>0</v>
      </c>
      <c r="R712" s="229">
        <f>Q712*H712</f>
        <v>0</v>
      </c>
      <c r="S712" s="229">
        <v>0</v>
      </c>
      <c r="T712" s="230">
        <f>S712*H712</f>
        <v>0</v>
      </c>
      <c r="U712" s="38"/>
      <c r="V712" s="38"/>
      <c r="W712" s="38"/>
      <c r="X712" s="38"/>
      <c r="Y712" s="38"/>
      <c r="Z712" s="38"/>
      <c r="AA712" s="38"/>
      <c r="AB712" s="38"/>
      <c r="AC712" s="38"/>
      <c r="AD712" s="38"/>
      <c r="AE712" s="38"/>
      <c r="AR712" s="231" t="s">
        <v>308</v>
      </c>
      <c r="AT712" s="231" t="s">
        <v>132</v>
      </c>
      <c r="AU712" s="231" t="s">
        <v>92</v>
      </c>
      <c r="AY712" s="17" t="s">
        <v>129</v>
      </c>
      <c r="BE712" s="232">
        <f>IF(N712="základní",J712,0)</f>
        <v>0</v>
      </c>
      <c r="BF712" s="232">
        <f>IF(N712="snížená",J712,0)</f>
        <v>0</v>
      </c>
      <c r="BG712" s="232">
        <f>IF(N712="zákl. přenesená",J712,0)</f>
        <v>0</v>
      </c>
      <c r="BH712" s="232">
        <f>IF(N712="sníž. přenesená",J712,0)</f>
        <v>0</v>
      </c>
      <c r="BI712" s="232">
        <f>IF(N712="nulová",J712,0)</f>
        <v>0</v>
      </c>
      <c r="BJ712" s="17" t="s">
        <v>8</v>
      </c>
      <c r="BK712" s="232">
        <f>ROUND(I712*H712,0)</f>
        <v>0</v>
      </c>
      <c r="BL712" s="17" t="s">
        <v>308</v>
      </c>
      <c r="BM712" s="231" t="s">
        <v>1200</v>
      </c>
    </row>
    <row r="713" spans="1:51" s="13" customFormat="1" ht="12">
      <c r="A713" s="13"/>
      <c r="B713" s="238"/>
      <c r="C713" s="239"/>
      <c r="D713" s="240" t="s">
        <v>187</v>
      </c>
      <c r="E713" s="241" t="s">
        <v>1</v>
      </c>
      <c r="F713" s="242" t="s">
        <v>1201</v>
      </c>
      <c r="G713" s="239"/>
      <c r="H713" s="243">
        <v>480.2</v>
      </c>
      <c r="I713" s="244"/>
      <c r="J713" s="239"/>
      <c r="K713" s="239"/>
      <c r="L713" s="245"/>
      <c r="M713" s="246"/>
      <c r="N713" s="247"/>
      <c r="O713" s="247"/>
      <c r="P713" s="247"/>
      <c r="Q713" s="247"/>
      <c r="R713" s="247"/>
      <c r="S713" s="247"/>
      <c r="T713" s="248"/>
      <c r="U713" s="13"/>
      <c r="V713" s="13"/>
      <c r="W713" s="13"/>
      <c r="X713" s="13"/>
      <c r="Y713" s="13"/>
      <c r="Z713" s="13"/>
      <c r="AA713" s="13"/>
      <c r="AB713" s="13"/>
      <c r="AC713" s="13"/>
      <c r="AD713" s="13"/>
      <c r="AE713" s="13"/>
      <c r="AT713" s="249" t="s">
        <v>187</v>
      </c>
      <c r="AU713" s="249" t="s">
        <v>92</v>
      </c>
      <c r="AV713" s="13" t="s">
        <v>92</v>
      </c>
      <c r="AW713" s="13" t="s">
        <v>36</v>
      </c>
      <c r="AX713" s="13" t="s">
        <v>83</v>
      </c>
      <c r="AY713" s="249" t="s">
        <v>129</v>
      </c>
    </row>
    <row r="714" spans="1:51" s="13" customFormat="1" ht="12">
      <c r="A714" s="13"/>
      <c r="B714" s="238"/>
      <c r="C714" s="239"/>
      <c r="D714" s="240" t="s">
        <v>187</v>
      </c>
      <c r="E714" s="241" t="s">
        <v>1</v>
      </c>
      <c r="F714" s="242" t="s">
        <v>1202</v>
      </c>
      <c r="G714" s="239"/>
      <c r="H714" s="243">
        <v>266.32</v>
      </c>
      <c r="I714" s="244"/>
      <c r="J714" s="239"/>
      <c r="K714" s="239"/>
      <c r="L714" s="245"/>
      <c r="M714" s="246"/>
      <c r="N714" s="247"/>
      <c r="O714" s="247"/>
      <c r="P714" s="247"/>
      <c r="Q714" s="247"/>
      <c r="R714" s="247"/>
      <c r="S714" s="247"/>
      <c r="T714" s="248"/>
      <c r="U714" s="13"/>
      <c r="V714" s="13"/>
      <c r="W714" s="13"/>
      <c r="X714" s="13"/>
      <c r="Y714" s="13"/>
      <c r="Z714" s="13"/>
      <c r="AA714" s="13"/>
      <c r="AB714" s="13"/>
      <c r="AC714" s="13"/>
      <c r="AD714" s="13"/>
      <c r="AE714" s="13"/>
      <c r="AT714" s="249" t="s">
        <v>187</v>
      </c>
      <c r="AU714" s="249" t="s">
        <v>92</v>
      </c>
      <c r="AV714" s="13" t="s">
        <v>92</v>
      </c>
      <c r="AW714" s="13" t="s">
        <v>36</v>
      </c>
      <c r="AX714" s="13" t="s">
        <v>83</v>
      </c>
      <c r="AY714" s="249" t="s">
        <v>129</v>
      </c>
    </row>
    <row r="715" spans="1:51" s="14" customFormat="1" ht="12">
      <c r="A715" s="14"/>
      <c r="B715" s="250"/>
      <c r="C715" s="251"/>
      <c r="D715" s="240" t="s">
        <v>187</v>
      </c>
      <c r="E715" s="252" t="s">
        <v>1</v>
      </c>
      <c r="F715" s="253" t="s">
        <v>191</v>
      </c>
      <c r="G715" s="251"/>
      <c r="H715" s="254">
        <v>746.52</v>
      </c>
      <c r="I715" s="255"/>
      <c r="J715" s="251"/>
      <c r="K715" s="251"/>
      <c r="L715" s="256"/>
      <c r="M715" s="257"/>
      <c r="N715" s="258"/>
      <c r="O715" s="258"/>
      <c r="P715" s="258"/>
      <c r="Q715" s="258"/>
      <c r="R715" s="258"/>
      <c r="S715" s="258"/>
      <c r="T715" s="259"/>
      <c r="U715" s="14"/>
      <c r="V715" s="14"/>
      <c r="W715" s="14"/>
      <c r="X715" s="14"/>
      <c r="Y715" s="14"/>
      <c r="Z715" s="14"/>
      <c r="AA715" s="14"/>
      <c r="AB715" s="14"/>
      <c r="AC715" s="14"/>
      <c r="AD715" s="14"/>
      <c r="AE715" s="14"/>
      <c r="AT715" s="260" t="s">
        <v>187</v>
      </c>
      <c r="AU715" s="260" t="s">
        <v>92</v>
      </c>
      <c r="AV715" s="14" t="s">
        <v>151</v>
      </c>
      <c r="AW715" s="14" t="s">
        <v>36</v>
      </c>
      <c r="AX715" s="14" t="s">
        <v>8</v>
      </c>
      <c r="AY715" s="260" t="s">
        <v>129</v>
      </c>
    </row>
    <row r="716" spans="1:65" s="2" customFormat="1" ht="16.5" customHeight="1">
      <c r="A716" s="38"/>
      <c r="B716" s="39"/>
      <c r="C716" s="272" t="s">
        <v>1203</v>
      </c>
      <c r="D716" s="272" t="s">
        <v>342</v>
      </c>
      <c r="E716" s="273" t="s">
        <v>1204</v>
      </c>
      <c r="F716" s="274" t="s">
        <v>1205</v>
      </c>
      <c r="G716" s="275" t="s">
        <v>234</v>
      </c>
      <c r="H716" s="276">
        <v>19.596</v>
      </c>
      <c r="I716" s="277"/>
      <c r="J716" s="278">
        <f>ROUND(I716*H716,0)</f>
        <v>0</v>
      </c>
      <c r="K716" s="279"/>
      <c r="L716" s="280"/>
      <c r="M716" s="281" t="s">
        <v>1</v>
      </c>
      <c r="N716" s="282" t="s">
        <v>48</v>
      </c>
      <c r="O716" s="91"/>
      <c r="P716" s="229">
        <f>O716*H716</f>
        <v>0</v>
      </c>
      <c r="Q716" s="229">
        <v>0.55</v>
      </c>
      <c r="R716" s="229">
        <f>Q716*H716</f>
        <v>10.777800000000001</v>
      </c>
      <c r="S716" s="229">
        <v>0</v>
      </c>
      <c r="T716" s="230">
        <f>S716*H716</f>
        <v>0</v>
      </c>
      <c r="U716" s="38"/>
      <c r="V716" s="38"/>
      <c r="W716" s="38"/>
      <c r="X716" s="38"/>
      <c r="Y716" s="38"/>
      <c r="Z716" s="38"/>
      <c r="AA716" s="38"/>
      <c r="AB716" s="38"/>
      <c r="AC716" s="38"/>
      <c r="AD716" s="38"/>
      <c r="AE716" s="38"/>
      <c r="AR716" s="231" t="s">
        <v>390</v>
      </c>
      <c r="AT716" s="231" t="s">
        <v>342</v>
      </c>
      <c r="AU716" s="231" t="s">
        <v>92</v>
      </c>
      <c r="AY716" s="17" t="s">
        <v>129</v>
      </c>
      <c r="BE716" s="232">
        <f>IF(N716="základní",J716,0)</f>
        <v>0</v>
      </c>
      <c r="BF716" s="232">
        <f>IF(N716="snížená",J716,0)</f>
        <v>0</v>
      </c>
      <c r="BG716" s="232">
        <f>IF(N716="zákl. přenesená",J716,0)</f>
        <v>0</v>
      </c>
      <c r="BH716" s="232">
        <f>IF(N716="sníž. přenesená",J716,0)</f>
        <v>0</v>
      </c>
      <c r="BI716" s="232">
        <f>IF(N716="nulová",J716,0)</f>
        <v>0</v>
      </c>
      <c r="BJ716" s="17" t="s">
        <v>8</v>
      </c>
      <c r="BK716" s="232">
        <f>ROUND(I716*H716,0)</f>
        <v>0</v>
      </c>
      <c r="BL716" s="17" t="s">
        <v>308</v>
      </c>
      <c r="BM716" s="231" t="s">
        <v>1206</v>
      </c>
    </row>
    <row r="717" spans="1:51" s="13" customFormat="1" ht="12">
      <c r="A717" s="13"/>
      <c r="B717" s="238"/>
      <c r="C717" s="239"/>
      <c r="D717" s="240" t="s">
        <v>187</v>
      </c>
      <c r="E717" s="241" t="s">
        <v>1</v>
      </c>
      <c r="F717" s="242" t="s">
        <v>1207</v>
      </c>
      <c r="G717" s="239"/>
      <c r="H717" s="243">
        <v>18.663</v>
      </c>
      <c r="I717" s="244"/>
      <c r="J717" s="239"/>
      <c r="K717" s="239"/>
      <c r="L717" s="245"/>
      <c r="M717" s="246"/>
      <c r="N717" s="247"/>
      <c r="O717" s="247"/>
      <c r="P717" s="247"/>
      <c r="Q717" s="247"/>
      <c r="R717" s="247"/>
      <c r="S717" s="247"/>
      <c r="T717" s="248"/>
      <c r="U717" s="13"/>
      <c r="V717" s="13"/>
      <c r="W717" s="13"/>
      <c r="X717" s="13"/>
      <c r="Y717" s="13"/>
      <c r="Z717" s="13"/>
      <c r="AA717" s="13"/>
      <c r="AB717" s="13"/>
      <c r="AC717" s="13"/>
      <c r="AD717" s="13"/>
      <c r="AE717" s="13"/>
      <c r="AT717" s="249" t="s">
        <v>187</v>
      </c>
      <c r="AU717" s="249" t="s">
        <v>92</v>
      </c>
      <c r="AV717" s="13" t="s">
        <v>92</v>
      </c>
      <c r="AW717" s="13" t="s">
        <v>36</v>
      </c>
      <c r="AX717" s="13" t="s">
        <v>8</v>
      </c>
      <c r="AY717" s="249" t="s">
        <v>129</v>
      </c>
    </row>
    <row r="718" spans="1:51" s="13" customFormat="1" ht="12">
      <c r="A718" s="13"/>
      <c r="B718" s="238"/>
      <c r="C718" s="239"/>
      <c r="D718" s="240" t="s">
        <v>187</v>
      </c>
      <c r="E718" s="239"/>
      <c r="F718" s="242" t="s">
        <v>1208</v>
      </c>
      <c r="G718" s="239"/>
      <c r="H718" s="243">
        <v>19.596</v>
      </c>
      <c r="I718" s="244"/>
      <c r="J718" s="239"/>
      <c r="K718" s="239"/>
      <c r="L718" s="245"/>
      <c r="M718" s="246"/>
      <c r="N718" s="247"/>
      <c r="O718" s="247"/>
      <c r="P718" s="247"/>
      <c r="Q718" s="247"/>
      <c r="R718" s="247"/>
      <c r="S718" s="247"/>
      <c r="T718" s="248"/>
      <c r="U718" s="13"/>
      <c r="V718" s="13"/>
      <c r="W718" s="13"/>
      <c r="X718" s="13"/>
      <c r="Y718" s="13"/>
      <c r="Z718" s="13"/>
      <c r="AA718" s="13"/>
      <c r="AB718" s="13"/>
      <c r="AC718" s="13"/>
      <c r="AD718" s="13"/>
      <c r="AE718" s="13"/>
      <c r="AT718" s="249" t="s">
        <v>187</v>
      </c>
      <c r="AU718" s="249" t="s">
        <v>92</v>
      </c>
      <c r="AV718" s="13" t="s">
        <v>92</v>
      </c>
      <c r="AW718" s="13" t="s">
        <v>4</v>
      </c>
      <c r="AX718" s="13" t="s">
        <v>8</v>
      </c>
      <c r="AY718" s="249" t="s">
        <v>129</v>
      </c>
    </row>
    <row r="719" spans="1:65" s="2" customFormat="1" ht="49.05" customHeight="1">
      <c r="A719" s="38"/>
      <c r="B719" s="39"/>
      <c r="C719" s="219" t="s">
        <v>1209</v>
      </c>
      <c r="D719" s="219" t="s">
        <v>132</v>
      </c>
      <c r="E719" s="220" t="s">
        <v>1210</v>
      </c>
      <c r="F719" s="221" t="s">
        <v>1211</v>
      </c>
      <c r="G719" s="222" t="s">
        <v>185</v>
      </c>
      <c r="H719" s="223">
        <v>247.866</v>
      </c>
      <c r="I719" s="224"/>
      <c r="J719" s="225">
        <f>ROUND(I719*H719,0)</f>
        <v>0</v>
      </c>
      <c r="K719" s="226"/>
      <c r="L719" s="44"/>
      <c r="M719" s="227" t="s">
        <v>1</v>
      </c>
      <c r="N719" s="228" t="s">
        <v>48</v>
      </c>
      <c r="O719" s="91"/>
      <c r="P719" s="229">
        <f>O719*H719</f>
        <v>0</v>
      </c>
      <c r="Q719" s="229">
        <v>0</v>
      </c>
      <c r="R719" s="229">
        <f>Q719*H719</f>
        <v>0</v>
      </c>
      <c r="S719" s="229">
        <v>0.015</v>
      </c>
      <c r="T719" s="230">
        <f>S719*H719</f>
        <v>3.71799</v>
      </c>
      <c r="U719" s="38"/>
      <c r="V719" s="38"/>
      <c r="W719" s="38"/>
      <c r="X719" s="38"/>
      <c r="Y719" s="38"/>
      <c r="Z719" s="38"/>
      <c r="AA719" s="38"/>
      <c r="AB719" s="38"/>
      <c r="AC719" s="38"/>
      <c r="AD719" s="38"/>
      <c r="AE719" s="38"/>
      <c r="AR719" s="231" t="s">
        <v>308</v>
      </c>
      <c r="AT719" s="231" t="s">
        <v>132</v>
      </c>
      <c r="AU719" s="231" t="s">
        <v>92</v>
      </c>
      <c r="AY719" s="17" t="s">
        <v>129</v>
      </c>
      <c r="BE719" s="232">
        <f>IF(N719="základní",J719,0)</f>
        <v>0</v>
      </c>
      <c r="BF719" s="232">
        <f>IF(N719="snížená",J719,0)</f>
        <v>0</v>
      </c>
      <c r="BG719" s="232">
        <f>IF(N719="zákl. přenesená",J719,0)</f>
        <v>0</v>
      </c>
      <c r="BH719" s="232">
        <f>IF(N719="sníž. přenesená",J719,0)</f>
        <v>0</v>
      </c>
      <c r="BI719" s="232">
        <f>IF(N719="nulová",J719,0)</f>
        <v>0</v>
      </c>
      <c r="BJ719" s="17" t="s">
        <v>8</v>
      </c>
      <c r="BK719" s="232">
        <f>ROUND(I719*H719,0)</f>
        <v>0</v>
      </c>
      <c r="BL719" s="17" t="s">
        <v>308</v>
      </c>
      <c r="BM719" s="231" t="s">
        <v>1212</v>
      </c>
    </row>
    <row r="720" spans="1:51" s="13" customFormat="1" ht="12">
      <c r="A720" s="13"/>
      <c r="B720" s="238"/>
      <c r="C720" s="239"/>
      <c r="D720" s="240" t="s">
        <v>187</v>
      </c>
      <c r="E720" s="241" t="s">
        <v>1</v>
      </c>
      <c r="F720" s="242" t="s">
        <v>815</v>
      </c>
      <c r="G720" s="239"/>
      <c r="H720" s="243">
        <v>247.866</v>
      </c>
      <c r="I720" s="244"/>
      <c r="J720" s="239"/>
      <c r="K720" s="239"/>
      <c r="L720" s="245"/>
      <c r="M720" s="246"/>
      <c r="N720" s="247"/>
      <c r="O720" s="247"/>
      <c r="P720" s="247"/>
      <c r="Q720" s="247"/>
      <c r="R720" s="247"/>
      <c r="S720" s="247"/>
      <c r="T720" s="248"/>
      <c r="U720" s="13"/>
      <c r="V720" s="13"/>
      <c r="W720" s="13"/>
      <c r="X720" s="13"/>
      <c r="Y720" s="13"/>
      <c r="Z720" s="13"/>
      <c r="AA720" s="13"/>
      <c r="AB720" s="13"/>
      <c r="AC720" s="13"/>
      <c r="AD720" s="13"/>
      <c r="AE720" s="13"/>
      <c r="AT720" s="249" t="s">
        <v>187</v>
      </c>
      <c r="AU720" s="249" t="s">
        <v>92</v>
      </c>
      <c r="AV720" s="13" t="s">
        <v>92</v>
      </c>
      <c r="AW720" s="13" t="s">
        <v>36</v>
      </c>
      <c r="AX720" s="13" t="s">
        <v>8</v>
      </c>
      <c r="AY720" s="249" t="s">
        <v>129</v>
      </c>
    </row>
    <row r="721" spans="1:65" s="2" customFormat="1" ht="24.15" customHeight="1">
      <c r="A721" s="38"/>
      <c r="B721" s="39"/>
      <c r="C721" s="219" t="s">
        <v>1213</v>
      </c>
      <c r="D721" s="219" t="s">
        <v>132</v>
      </c>
      <c r="E721" s="220" t="s">
        <v>1214</v>
      </c>
      <c r="F721" s="221" t="s">
        <v>1215</v>
      </c>
      <c r="G721" s="222" t="s">
        <v>359</v>
      </c>
      <c r="H721" s="223">
        <v>62.8</v>
      </c>
      <c r="I721" s="224"/>
      <c r="J721" s="225">
        <f>ROUND(I721*H721,0)</f>
        <v>0</v>
      </c>
      <c r="K721" s="226"/>
      <c r="L721" s="44"/>
      <c r="M721" s="227" t="s">
        <v>1</v>
      </c>
      <c r="N721" s="228" t="s">
        <v>48</v>
      </c>
      <c r="O721" s="91"/>
      <c r="P721" s="229">
        <f>O721*H721</f>
        <v>0</v>
      </c>
      <c r="Q721" s="229">
        <v>0</v>
      </c>
      <c r="R721" s="229">
        <f>Q721*H721</f>
        <v>0</v>
      </c>
      <c r="S721" s="229">
        <v>0</v>
      </c>
      <c r="T721" s="230">
        <f>S721*H721</f>
        <v>0</v>
      </c>
      <c r="U721" s="38"/>
      <c r="V721" s="38"/>
      <c r="W721" s="38"/>
      <c r="X721" s="38"/>
      <c r="Y721" s="38"/>
      <c r="Z721" s="38"/>
      <c r="AA721" s="38"/>
      <c r="AB721" s="38"/>
      <c r="AC721" s="38"/>
      <c r="AD721" s="38"/>
      <c r="AE721" s="38"/>
      <c r="AR721" s="231" t="s">
        <v>308</v>
      </c>
      <c r="AT721" s="231" t="s">
        <v>132</v>
      </c>
      <c r="AU721" s="231" t="s">
        <v>92</v>
      </c>
      <c r="AY721" s="17" t="s">
        <v>129</v>
      </c>
      <c r="BE721" s="232">
        <f>IF(N721="základní",J721,0)</f>
        <v>0</v>
      </c>
      <c r="BF721" s="232">
        <f>IF(N721="snížená",J721,0)</f>
        <v>0</v>
      </c>
      <c r="BG721" s="232">
        <f>IF(N721="zákl. přenesená",J721,0)</f>
        <v>0</v>
      </c>
      <c r="BH721" s="232">
        <f>IF(N721="sníž. přenesená",J721,0)</f>
        <v>0</v>
      </c>
      <c r="BI721" s="232">
        <f>IF(N721="nulová",J721,0)</f>
        <v>0</v>
      </c>
      <c r="BJ721" s="17" t="s">
        <v>8</v>
      </c>
      <c r="BK721" s="232">
        <f>ROUND(I721*H721,0)</f>
        <v>0</v>
      </c>
      <c r="BL721" s="17" t="s">
        <v>308</v>
      </c>
      <c r="BM721" s="231" t="s">
        <v>1216</v>
      </c>
    </row>
    <row r="722" spans="1:51" s="13" customFormat="1" ht="12">
      <c r="A722" s="13"/>
      <c r="B722" s="238"/>
      <c r="C722" s="239"/>
      <c r="D722" s="240" t="s">
        <v>187</v>
      </c>
      <c r="E722" s="241" t="s">
        <v>1</v>
      </c>
      <c r="F722" s="242" t="s">
        <v>1217</v>
      </c>
      <c r="G722" s="239"/>
      <c r="H722" s="243">
        <v>62.8</v>
      </c>
      <c r="I722" s="244"/>
      <c r="J722" s="239"/>
      <c r="K722" s="239"/>
      <c r="L722" s="245"/>
      <c r="M722" s="246"/>
      <c r="N722" s="247"/>
      <c r="O722" s="247"/>
      <c r="P722" s="247"/>
      <c r="Q722" s="247"/>
      <c r="R722" s="247"/>
      <c r="S722" s="247"/>
      <c r="T722" s="248"/>
      <c r="U722" s="13"/>
      <c r="V722" s="13"/>
      <c r="W722" s="13"/>
      <c r="X722" s="13"/>
      <c r="Y722" s="13"/>
      <c r="Z722" s="13"/>
      <c r="AA722" s="13"/>
      <c r="AB722" s="13"/>
      <c r="AC722" s="13"/>
      <c r="AD722" s="13"/>
      <c r="AE722" s="13"/>
      <c r="AT722" s="249" t="s">
        <v>187</v>
      </c>
      <c r="AU722" s="249" t="s">
        <v>92</v>
      </c>
      <c r="AV722" s="13" t="s">
        <v>92</v>
      </c>
      <c r="AW722" s="13" t="s">
        <v>36</v>
      </c>
      <c r="AX722" s="13" t="s">
        <v>8</v>
      </c>
      <c r="AY722" s="249" t="s">
        <v>129</v>
      </c>
    </row>
    <row r="723" spans="1:65" s="2" customFormat="1" ht="16.5" customHeight="1">
      <c r="A723" s="38"/>
      <c r="B723" s="39"/>
      <c r="C723" s="272" t="s">
        <v>1218</v>
      </c>
      <c r="D723" s="272" t="s">
        <v>342</v>
      </c>
      <c r="E723" s="273" t="s">
        <v>1219</v>
      </c>
      <c r="F723" s="274" t="s">
        <v>1220</v>
      </c>
      <c r="G723" s="275" t="s">
        <v>234</v>
      </c>
      <c r="H723" s="276">
        <v>0.33</v>
      </c>
      <c r="I723" s="277"/>
      <c r="J723" s="278">
        <f>ROUND(I723*H723,0)</f>
        <v>0</v>
      </c>
      <c r="K723" s="279"/>
      <c r="L723" s="280"/>
      <c r="M723" s="281" t="s">
        <v>1</v>
      </c>
      <c r="N723" s="282" t="s">
        <v>48</v>
      </c>
      <c r="O723" s="91"/>
      <c r="P723" s="229">
        <f>O723*H723</f>
        <v>0</v>
      </c>
      <c r="Q723" s="229">
        <v>0.55</v>
      </c>
      <c r="R723" s="229">
        <f>Q723*H723</f>
        <v>0.18150000000000002</v>
      </c>
      <c r="S723" s="229">
        <v>0</v>
      </c>
      <c r="T723" s="230">
        <f>S723*H723</f>
        <v>0</v>
      </c>
      <c r="U723" s="38"/>
      <c r="V723" s="38"/>
      <c r="W723" s="38"/>
      <c r="X723" s="38"/>
      <c r="Y723" s="38"/>
      <c r="Z723" s="38"/>
      <c r="AA723" s="38"/>
      <c r="AB723" s="38"/>
      <c r="AC723" s="38"/>
      <c r="AD723" s="38"/>
      <c r="AE723" s="38"/>
      <c r="AR723" s="231" t="s">
        <v>390</v>
      </c>
      <c r="AT723" s="231" t="s">
        <v>342</v>
      </c>
      <c r="AU723" s="231" t="s">
        <v>92</v>
      </c>
      <c r="AY723" s="17" t="s">
        <v>129</v>
      </c>
      <c r="BE723" s="232">
        <f>IF(N723="základní",J723,0)</f>
        <v>0</v>
      </c>
      <c r="BF723" s="232">
        <f>IF(N723="snížená",J723,0)</f>
        <v>0</v>
      </c>
      <c r="BG723" s="232">
        <f>IF(N723="zákl. přenesená",J723,0)</f>
        <v>0</v>
      </c>
      <c r="BH723" s="232">
        <f>IF(N723="sníž. přenesená",J723,0)</f>
        <v>0</v>
      </c>
      <c r="BI723" s="232">
        <f>IF(N723="nulová",J723,0)</f>
        <v>0</v>
      </c>
      <c r="BJ723" s="17" t="s">
        <v>8</v>
      </c>
      <c r="BK723" s="232">
        <f>ROUND(I723*H723,0)</f>
        <v>0</v>
      </c>
      <c r="BL723" s="17" t="s">
        <v>308</v>
      </c>
      <c r="BM723" s="231" t="s">
        <v>1221</v>
      </c>
    </row>
    <row r="724" spans="1:51" s="13" customFormat="1" ht="12">
      <c r="A724" s="13"/>
      <c r="B724" s="238"/>
      <c r="C724" s="239"/>
      <c r="D724" s="240" t="s">
        <v>187</v>
      </c>
      <c r="E724" s="241" t="s">
        <v>1</v>
      </c>
      <c r="F724" s="242" t="s">
        <v>1222</v>
      </c>
      <c r="G724" s="239"/>
      <c r="H724" s="243">
        <v>0.314</v>
      </c>
      <c r="I724" s="244"/>
      <c r="J724" s="239"/>
      <c r="K724" s="239"/>
      <c r="L724" s="245"/>
      <c r="M724" s="246"/>
      <c r="N724" s="247"/>
      <c r="O724" s="247"/>
      <c r="P724" s="247"/>
      <c r="Q724" s="247"/>
      <c r="R724" s="247"/>
      <c r="S724" s="247"/>
      <c r="T724" s="248"/>
      <c r="U724" s="13"/>
      <c r="V724" s="13"/>
      <c r="W724" s="13"/>
      <c r="X724" s="13"/>
      <c r="Y724" s="13"/>
      <c r="Z724" s="13"/>
      <c r="AA724" s="13"/>
      <c r="AB724" s="13"/>
      <c r="AC724" s="13"/>
      <c r="AD724" s="13"/>
      <c r="AE724" s="13"/>
      <c r="AT724" s="249" t="s">
        <v>187</v>
      </c>
      <c r="AU724" s="249" t="s">
        <v>92</v>
      </c>
      <c r="AV724" s="13" t="s">
        <v>92</v>
      </c>
      <c r="AW724" s="13" t="s">
        <v>36</v>
      </c>
      <c r="AX724" s="13" t="s">
        <v>8</v>
      </c>
      <c r="AY724" s="249" t="s">
        <v>129</v>
      </c>
    </row>
    <row r="725" spans="1:51" s="13" customFormat="1" ht="12">
      <c r="A725" s="13"/>
      <c r="B725" s="238"/>
      <c r="C725" s="239"/>
      <c r="D725" s="240" t="s">
        <v>187</v>
      </c>
      <c r="E725" s="239"/>
      <c r="F725" s="242" t="s">
        <v>1223</v>
      </c>
      <c r="G725" s="239"/>
      <c r="H725" s="243">
        <v>0.33</v>
      </c>
      <c r="I725" s="244"/>
      <c r="J725" s="239"/>
      <c r="K725" s="239"/>
      <c r="L725" s="245"/>
      <c r="M725" s="246"/>
      <c r="N725" s="247"/>
      <c r="O725" s="247"/>
      <c r="P725" s="247"/>
      <c r="Q725" s="247"/>
      <c r="R725" s="247"/>
      <c r="S725" s="247"/>
      <c r="T725" s="248"/>
      <c r="U725" s="13"/>
      <c r="V725" s="13"/>
      <c r="W725" s="13"/>
      <c r="X725" s="13"/>
      <c r="Y725" s="13"/>
      <c r="Z725" s="13"/>
      <c r="AA725" s="13"/>
      <c r="AB725" s="13"/>
      <c r="AC725" s="13"/>
      <c r="AD725" s="13"/>
      <c r="AE725" s="13"/>
      <c r="AT725" s="249" t="s">
        <v>187</v>
      </c>
      <c r="AU725" s="249" t="s">
        <v>92</v>
      </c>
      <c r="AV725" s="13" t="s">
        <v>92</v>
      </c>
      <c r="AW725" s="13" t="s">
        <v>4</v>
      </c>
      <c r="AX725" s="13" t="s">
        <v>8</v>
      </c>
      <c r="AY725" s="249" t="s">
        <v>129</v>
      </c>
    </row>
    <row r="726" spans="1:65" s="2" customFormat="1" ht="49.05" customHeight="1">
      <c r="A726" s="38"/>
      <c r="B726" s="39"/>
      <c r="C726" s="219" t="s">
        <v>1224</v>
      </c>
      <c r="D726" s="219" t="s">
        <v>132</v>
      </c>
      <c r="E726" s="220" t="s">
        <v>1225</v>
      </c>
      <c r="F726" s="221" t="s">
        <v>1226</v>
      </c>
      <c r="G726" s="222" t="s">
        <v>185</v>
      </c>
      <c r="H726" s="223">
        <v>414.233</v>
      </c>
      <c r="I726" s="224"/>
      <c r="J726" s="225">
        <f>ROUND(I726*H726,0)</f>
        <v>0</v>
      </c>
      <c r="K726" s="226"/>
      <c r="L726" s="44"/>
      <c r="M726" s="227" t="s">
        <v>1</v>
      </c>
      <c r="N726" s="228" t="s">
        <v>48</v>
      </c>
      <c r="O726" s="91"/>
      <c r="P726" s="229">
        <f>O726*H726</f>
        <v>0</v>
      </c>
      <c r="Q726" s="229">
        <v>0</v>
      </c>
      <c r="R726" s="229">
        <f>Q726*H726</f>
        <v>0</v>
      </c>
      <c r="S726" s="229">
        <v>0.007</v>
      </c>
      <c r="T726" s="230">
        <f>S726*H726</f>
        <v>2.8996310000000003</v>
      </c>
      <c r="U726" s="38"/>
      <c r="V726" s="38"/>
      <c r="W726" s="38"/>
      <c r="X726" s="38"/>
      <c r="Y726" s="38"/>
      <c r="Z726" s="38"/>
      <c r="AA726" s="38"/>
      <c r="AB726" s="38"/>
      <c r="AC726" s="38"/>
      <c r="AD726" s="38"/>
      <c r="AE726" s="38"/>
      <c r="AR726" s="231" t="s">
        <v>308</v>
      </c>
      <c r="AT726" s="231" t="s">
        <v>132</v>
      </c>
      <c r="AU726" s="231" t="s">
        <v>92</v>
      </c>
      <c r="AY726" s="17" t="s">
        <v>129</v>
      </c>
      <c r="BE726" s="232">
        <f>IF(N726="základní",J726,0)</f>
        <v>0</v>
      </c>
      <c r="BF726" s="232">
        <f>IF(N726="snížená",J726,0)</f>
        <v>0</v>
      </c>
      <c r="BG726" s="232">
        <f>IF(N726="zákl. přenesená",J726,0)</f>
        <v>0</v>
      </c>
      <c r="BH726" s="232">
        <f>IF(N726="sníž. přenesená",J726,0)</f>
        <v>0</v>
      </c>
      <c r="BI726" s="232">
        <f>IF(N726="nulová",J726,0)</f>
        <v>0</v>
      </c>
      <c r="BJ726" s="17" t="s">
        <v>8</v>
      </c>
      <c r="BK726" s="232">
        <f>ROUND(I726*H726,0)</f>
        <v>0</v>
      </c>
      <c r="BL726" s="17" t="s">
        <v>308</v>
      </c>
      <c r="BM726" s="231" t="s">
        <v>1227</v>
      </c>
    </row>
    <row r="727" spans="1:51" s="13" customFormat="1" ht="12">
      <c r="A727" s="13"/>
      <c r="B727" s="238"/>
      <c r="C727" s="239"/>
      <c r="D727" s="240" t="s">
        <v>187</v>
      </c>
      <c r="E727" s="241" t="s">
        <v>1</v>
      </c>
      <c r="F727" s="242" t="s">
        <v>1228</v>
      </c>
      <c r="G727" s="239"/>
      <c r="H727" s="243">
        <v>414.233</v>
      </c>
      <c r="I727" s="244"/>
      <c r="J727" s="239"/>
      <c r="K727" s="239"/>
      <c r="L727" s="245"/>
      <c r="M727" s="246"/>
      <c r="N727" s="247"/>
      <c r="O727" s="247"/>
      <c r="P727" s="247"/>
      <c r="Q727" s="247"/>
      <c r="R727" s="247"/>
      <c r="S727" s="247"/>
      <c r="T727" s="248"/>
      <c r="U727" s="13"/>
      <c r="V727" s="13"/>
      <c r="W727" s="13"/>
      <c r="X727" s="13"/>
      <c r="Y727" s="13"/>
      <c r="Z727" s="13"/>
      <c r="AA727" s="13"/>
      <c r="AB727" s="13"/>
      <c r="AC727" s="13"/>
      <c r="AD727" s="13"/>
      <c r="AE727" s="13"/>
      <c r="AT727" s="249" t="s">
        <v>187</v>
      </c>
      <c r="AU727" s="249" t="s">
        <v>92</v>
      </c>
      <c r="AV727" s="13" t="s">
        <v>92</v>
      </c>
      <c r="AW727" s="13" t="s">
        <v>36</v>
      </c>
      <c r="AX727" s="13" t="s">
        <v>8</v>
      </c>
      <c r="AY727" s="249" t="s">
        <v>129</v>
      </c>
    </row>
    <row r="728" spans="1:65" s="2" customFormat="1" ht="49.05" customHeight="1">
      <c r="A728" s="38"/>
      <c r="B728" s="39"/>
      <c r="C728" s="219" t="s">
        <v>1229</v>
      </c>
      <c r="D728" s="219" t="s">
        <v>132</v>
      </c>
      <c r="E728" s="220" t="s">
        <v>1230</v>
      </c>
      <c r="F728" s="221" t="s">
        <v>1231</v>
      </c>
      <c r="G728" s="222" t="s">
        <v>185</v>
      </c>
      <c r="H728" s="223">
        <v>414.233</v>
      </c>
      <c r="I728" s="224"/>
      <c r="J728" s="225">
        <f>ROUND(I728*H728,0)</f>
        <v>0</v>
      </c>
      <c r="K728" s="226"/>
      <c r="L728" s="44"/>
      <c r="M728" s="227" t="s">
        <v>1</v>
      </c>
      <c r="N728" s="228" t="s">
        <v>48</v>
      </c>
      <c r="O728" s="91"/>
      <c r="P728" s="229">
        <f>O728*H728</f>
        <v>0</v>
      </c>
      <c r="Q728" s="229">
        <v>0</v>
      </c>
      <c r="R728" s="229">
        <f>Q728*H728</f>
        <v>0</v>
      </c>
      <c r="S728" s="229">
        <v>0.003</v>
      </c>
      <c r="T728" s="230">
        <f>S728*H728</f>
        <v>1.242699</v>
      </c>
      <c r="U728" s="38"/>
      <c r="V728" s="38"/>
      <c r="W728" s="38"/>
      <c r="X728" s="38"/>
      <c r="Y728" s="38"/>
      <c r="Z728" s="38"/>
      <c r="AA728" s="38"/>
      <c r="AB728" s="38"/>
      <c r="AC728" s="38"/>
      <c r="AD728" s="38"/>
      <c r="AE728" s="38"/>
      <c r="AR728" s="231" t="s">
        <v>308</v>
      </c>
      <c r="AT728" s="231" t="s">
        <v>132</v>
      </c>
      <c r="AU728" s="231" t="s">
        <v>92</v>
      </c>
      <c r="AY728" s="17" t="s">
        <v>129</v>
      </c>
      <c r="BE728" s="232">
        <f>IF(N728="základní",J728,0)</f>
        <v>0</v>
      </c>
      <c r="BF728" s="232">
        <f>IF(N728="snížená",J728,0)</f>
        <v>0</v>
      </c>
      <c r="BG728" s="232">
        <f>IF(N728="zákl. přenesená",J728,0)</f>
        <v>0</v>
      </c>
      <c r="BH728" s="232">
        <f>IF(N728="sníž. přenesená",J728,0)</f>
        <v>0</v>
      </c>
      <c r="BI728" s="232">
        <f>IF(N728="nulová",J728,0)</f>
        <v>0</v>
      </c>
      <c r="BJ728" s="17" t="s">
        <v>8</v>
      </c>
      <c r="BK728" s="232">
        <f>ROUND(I728*H728,0)</f>
        <v>0</v>
      </c>
      <c r="BL728" s="17" t="s">
        <v>308</v>
      </c>
      <c r="BM728" s="231" t="s">
        <v>1232</v>
      </c>
    </row>
    <row r="729" spans="1:51" s="13" customFormat="1" ht="12">
      <c r="A729" s="13"/>
      <c r="B729" s="238"/>
      <c r="C729" s="239"/>
      <c r="D729" s="240" t="s">
        <v>187</v>
      </c>
      <c r="E729" s="241" t="s">
        <v>1</v>
      </c>
      <c r="F729" s="242" t="s">
        <v>1228</v>
      </c>
      <c r="G729" s="239"/>
      <c r="H729" s="243">
        <v>414.233</v>
      </c>
      <c r="I729" s="244"/>
      <c r="J729" s="239"/>
      <c r="K729" s="239"/>
      <c r="L729" s="245"/>
      <c r="M729" s="246"/>
      <c r="N729" s="247"/>
      <c r="O729" s="247"/>
      <c r="P729" s="247"/>
      <c r="Q729" s="247"/>
      <c r="R729" s="247"/>
      <c r="S729" s="247"/>
      <c r="T729" s="248"/>
      <c r="U729" s="13"/>
      <c r="V729" s="13"/>
      <c r="W729" s="13"/>
      <c r="X729" s="13"/>
      <c r="Y729" s="13"/>
      <c r="Z729" s="13"/>
      <c r="AA729" s="13"/>
      <c r="AB729" s="13"/>
      <c r="AC729" s="13"/>
      <c r="AD729" s="13"/>
      <c r="AE729" s="13"/>
      <c r="AT729" s="249" t="s">
        <v>187</v>
      </c>
      <c r="AU729" s="249" t="s">
        <v>92</v>
      </c>
      <c r="AV729" s="13" t="s">
        <v>92</v>
      </c>
      <c r="AW729" s="13" t="s">
        <v>36</v>
      </c>
      <c r="AX729" s="13" t="s">
        <v>8</v>
      </c>
      <c r="AY729" s="249" t="s">
        <v>129</v>
      </c>
    </row>
    <row r="730" spans="1:65" s="2" customFormat="1" ht="37.8" customHeight="1">
      <c r="A730" s="38"/>
      <c r="B730" s="39"/>
      <c r="C730" s="219" t="s">
        <v>1233</v>
      </c>
      <c r="D730" s="219" t="s">
        <v>132</v>
      </c>
      <c r="E730" s="220" t="s">
        <v>1234</v>
      </c>
      <c r="F730" s="221" t="s">
        <v>1235</v>
      </c>
      <c r="G730" s="222" t="s">
        <v>234</v>
      </c>
      <c r="H730" s="223">
        <v>29.239</v>
      </c>
      <c r="I730" s="224"/>
      <c r="J730" s="225">
        <f>ROUND(I730*H730,0)</f>
        <v>0</v>
      </c>
      <c r="K730" s="226"/>
      <c r="L730" s="44"/>
      <c r="M730" s="227" t="s">
        <v>1</v>
      </c>
      <c r="N730" s="228" t="s">
        <v>48</v>
      </c>
      <c r="O730" s="91"/>
      <c r="P730" s="229">
        <f>O730*H730</f>
        <v>0</v>
      </c>
      <c r="Q730" s="229">
        <v>0.02337</v>
      </c>
      <c r="R730" s="229">
        <f>Q730*H730</f>
        <v>0.68331543</v>
      </c>
      <c r="S730" s="229">
        <v>0</v>
      </c>
      <c r="T730" s="230">
        <f>S730*H730</f>
        <v>0</v>
      </c>
      <c r="U730" s="38"/>
      <c r="V730" s="38"/>
      <c r="W730" s="38"/>
      <c r="X730" s="38"/>
      <c r="Y730" s="38"/>
      <c r="Z730" s="38"/>
      <c r="AA730" s="38"/>
      <c r="AB730" s="38"/>
      <c r="AC730" s="38"/>
      <c r="AD730" s="38"/>
      <c r="AE730" s="38"/>
      <c r="AR730" s="231" t="s">
        <v>308</v>
      </c>
      <c r="AT730" s="231" t="s">
        <v>132</v>
      </c>
      <c r="AU730" s="231" t="s">
        <v>92</v>
      </c>
      <c r="AY730" s="17" t="s">
        <v>129</v>
      </c>
      <c r="BE730" s="232">
        <f>IF(N730="základní",J730,0)</f>
        <v>0</v>
      </c>
      <c r="BF730" s="232">
        <f>IF(N730="snížená",J730,0)</f>
        <v>0</v>
      </c>
      <c r="BG730" s="232">
        <f>IF(N730="zákl. přenesená",J730,0)</f>
        <v>0</v>
      </c>
      <c r="BH730" s="232">
        <f>IF(N730="sníž. přenesená",J730,0)</f>
        <v>0</v>
      </c>
      <c r="BI730" s="232">
        <f>IF(N730="nulová",J730,0)</f>
        <v>0</v>
      </c>
      <c r="BJ730" s="17" t="s">
        <v>8</v>
      </c>
      <c r="BK730" s="232">
        <f>ROUND(I730*H730,0)</f>
        <v>0</v>
      </c>
      <c r="BL730" s="17" t="s">
        <v>308</v>
      </c>
      <c r="BM730" s="231" t="s">
        <v>1236</v>
      </c>
    </row>
    <row r="731" spans="1:51" s="13" customFormat="1" ht="12">
      <c r="A731" s="13"/>
      <c r="B731" s="238"/>
      <c r="C731" s="239"/>
      <c r="D731" s="240" t="s">
        <v>187</v>
      </c>
      <c r="E731" s="241" t="s">
        <v>1</v>
      </c>
      <c r="F731" s="242" t="s">
        <v>1237</v>
      </c>
      <c r="G731" s="239"/>
      <c r="H731" s="243">
        <v>29.239</v>
      </c>
      <c r="I731" s="244"/>
      <c r="J731" s="239"/>
      <c r="K731" s="239"/>
      <c r="L731" s="245"/>
      <c r="M731" s="246"/>
      <c r="N731" s="247"/>
      <c r="O731" s="247"/>
      <c r="P731" s="247"/>
      <c r="Q731" s="247"/>
      <c r="R731" s="247"/>
      <c r="S731" s="247"/>
      <c r="T731" s="248"/>
      <c r="U731" s="13"/>
      <c r="V731" s="13"/>
      <c r="W731" s="13"/>
      <c r="X731" s="13"/>
      <c r="Y731" s="13"/>
      <c r="Z731" s="13"/>
      <c r="AA731" s="13"/>
      <c r="AB731" s="13"/>
      <c r="AC731" s="13"/>
      <c r="AD731" s="13"/>
      <c r="AE731" s="13"/>
      <c r="AT731" s="249" t="s">
        <v>187</v>
      </c>
      <c r="AU731" s="249" t="s">
        <v>92</v>
      </c>
      <c r="AV731" s="13" t="s">
        <v>92</v>
      </c>
      <c r="AW731" s="13" t="s">
        <v>36</v>
      </c>
      <c r="AX731" s="13" t="s">
        <v>8</v>
      </c>
      <c r="AY731" s="249" t="s">
        <v>129</v>
      </c>
    </row>
    <row r="732" spans="1:65" s="2" customFormat="1" ht="33" customHeight="1">
      <c r="A732" s="38"/>
      <c r="B732" s="39"/>
      <c r="C732" s="219" t="s">
        <v>1238</v>
      </c>
      <c r="D732" s="219" t="s">
        <v>132</v>
      </c>
      <c r="E732" s="220" t="s">
        <v>1239</v>
      </c>
      <c r="F732" s="221" t="s">
        <v>1240</v>
      </c>
      <c r="G732" s="222" t="s">
        <v>185</v>
      </c>
      <c r="H732" s="223">
        <v>97.37</v>
      </c>
      <c r="I732" s="224"/>
      <c r="J732" s="225">
        <f>ROUND(I732*H732,0)</f>
        <v>0</v>
      </c>
      <c r="K732" s="226"/>
      <c r="L732" s="44"/>
      <c r="M732" s="227" t="s">
        <v>1</v>
      </c>
      <c r="N732" s="228" t="s">
        <v>48</v>
      </c>
      <c r="O732" s="91"/>
      <c r="P732" s="229">
        <f>O732*H732</f>
        <v>0</v>
      </c>
      <c r="Q732" s="229">
        <v>0</v>
      </c>
      <c r="R732" s="229">
        <f>Q732*H732</f>
        <v>0</v>
      </c>
      <c r="S732" s="229">
        <v>0.02369</v>
      </c>
      <c r="T732" s="230">
        <f>S732*H732</f>
        <v>2.3066953</v>
      </c>
      <c r="U732" s="38"/>
      <c r="V732" s="38"/>
      <c r="W732" s="38"/>
      <c r="X732" s="38"/>
      <c r="Y732" s="38"/>
      <c r="Z732" s="38"/>
      <c r="AA732" s="38"/>
      <c r="AB732" s="38"/>
      <c r="AC732" s="38"/>
      <c r="AD732" s="38"/>
      <c r="AE732" s="38"/>
      <c r="AR732" s="231" t="s">
        <v>308</v>
      </c>
      <c r="AT732" s="231" t="s">
        <v>132</v>
      </c>
      <c r="AU732" s="231" t="s">
        <v>92</v>
      </c>
      <c r="AY732" s="17" t="s">
        <v>129</v>
      </c>
      <c r="BE732" s="232">
        <f>IF(N732="základní",J732,0)</f>
        <v>0</v>
      </c>
      <c r="BF732" s="232">
        <f>IF(N732="snížená",J732,0)</f>
        <v>0</v>
      </c>
      <c r="BG732" s="232">
        <f>IF(N732="zákl. přenesená",J732,0)</f>
        <v>0</v>
      </c>
      <c r="BH732" s="232">
        <f>IF(N732="sníž. přenesená",J732,0)</f>
        <v>0</v>
      </c>
      <c r="BI732" s="232">
        <f>IF(N732="nulová",J732,0)</f>
        <v>0</v>
      </c>
      <c r="BJ732" s="17" t="s">
        <v>8</v>
      </c>
      <c r="BK732" s="232">
        <f>ROUND(I732*H732,0)</f>
        <v>0</v>
      </c>
      <c r="BL732" s="17" t="s">
        <v>308</v>
      </c>
      <c r="BM732" s="231" t="s">
        <v>1241</v>
      </c>
    </row>
    <row r="733" spans="1:65" s="2" customFormat="1" ht="49.05" customHeight="1">
      <c r="A733" s="38"/>
      <c r="B733" s="39"/>
      <c r="C733" s="219" t="s">
        <v>1242</v>
      </c>
      <c r="D733" s="219" t="s">
        <v>132</v>
      </c>
      <c r="E733" s="220" t="s">
        <v>1243</v>
      </c>
      <c r="F733" s="221" t="s">
        <v>1244</v>
      </c>
      <c r="G733" s="222" t="s">
        <v>359</v>
      </c>
      <c r="H733" s="223">
        <v>14.4</v>
      </c>
      <c r="I733" s="224"/>
      <c r="J733" s="225">
        <f>ROUND(I733*H733,0)</f>
        <v>0</v>
      </c>
      <c r="K733" s="226"/>
      <c r="L733" s="44"/>
      <c r="M733" s="227" t="s">
        <v>1</v>
      </c>
      <c r="N733" s="228" t="s">
        <v>48</v>
      </c>
      <c r="O733" s="91"/>
      <c r="P733" s="229">
        <f>O733*H733</f>
        <v>0</v>
      </c>
      <c r="Q733" s="229">
        <v>0</v>
      </c>
      <c r="R733" s="229">
        <f>Q733*H733</f>
        <v>0</v>
      </c>
      <c r="S733" s="229">
        <v>0</v>
      </c>
      <c r="T733" s="230">
        <f>S733*H733</f>
        <v>0</v>
      </c>
      <c r="U733" s="38"/>
      <c r="V733" s="38"/>
      <c r="W733" s="38"/>
      <c r="X733" s="38"/>
      <c r="Y733" s="38"/>
      <c r="Z733" s="38"/>
      <c r="AA733" s="38"/>
      <c r="AB733" s="38"/>
      <c r="AC733" s="38"/>
      <c r="AD733" s="38"/>
      <c r="AE733" s="38"/>
      <c r="AR733" s="231" t="s">
        <v>308</v>
      </c>
      <c r="AT733" s="231" t="s">
        <v>132</v>
      </c>
      <c r="AU733" s="231" t="s">
        <v>92</v>
      </c>
      <c r="AY733" s="17" t="s">
        <v>129</v>
      </c>
      <c r="BE733" s="232">
        <f>IF(N733="základní",J733,0)</f>
        <v>0</v>
      </c>
      <c r="BF733" s="232">
        <f>IF(N733="snížená",J733,0)</f>
        <v>0</v>
      </c>
      <c r="BG733" s="232">
        <f>IF(N733="zákl. přenesená",J733,0)</f>
        <v>0</v>
      </c>
      <c r="BH733" s="232">
        <f>IF(N733="sníž. přenesená",J733,0)</f>
        <v>0</v>
      </c>
      <c r="BI733" s="232">
        <f>IF(N733="nulová",J733,0)</f>
        <v>0</v>
      </c>
      <c r="BJ733" s="17" t="s">
        <v>8</v>
      </c>
      <c r="BK733" s="232">
        <f>ROUND(I733*H733,0)</f>
        <v>0</v>
      </c>
      <c r="BL733" s="17" t="s">
        <v>308</v>
      </c>
      <c r="BM733" s="231" t="s">
        <v>1245</v>
      </c>
    </row>
    <row r="734" spans="1:51" s="13" customFormat="1" ht="12">
      <c r="A734" s="13"/>
      <c r="B734" s="238"/>
      <c r="C734" s="239"/>
      <c r="D734" s="240" t="s">
        <v>187</v>
      </c>
      <c r="E734" s="241" t="s">
        <v>1</v>
      </c>
      <c r="F734" s="242" t="s">
        <v>1246</v>
      </c>
      <c r="G734" s="239"/>
      <c r="H734" s="243">
        <v>14.4</v>
      </c>
      <c r="I734" s="244"/>
      <c r="J734" s="239"/>
      <c r="K734" s="239"/>
      <c r="L734" s="245"/>
      <c r="M734" s="246"/>
      <c r="N734" s="247"/>
      <c r="O734" s="247"/>
      <c r="P734" s="247"/>
      <c r="Q734" s="247"/>
      <c r="R734" s="247"/>
      <c r="S734" s="247"/>
      <c r="T734" s="248"/>
      <c r="U734" s="13"/>
      <c r="V734" s="13"/>
      <c r="W734" s="13"/>
      <c r="X734" s="13"/>
      <c r="Y734" s="13"/>
      <c r="Z734" s="13"/>
      <c r="AA734" s="13"/>
      <c r="AB734" s="13"/>
      <c r="AC734" s="13"/>
      <c r="AD734" s="13"/>
      <c r="AE734" s="13"/>
      <c r="AT734" s="249" t="s">
        <v>187</v>
      </c>
      <c r="AU734" s="249" t="s">
        <v>92</v>
      </c>
      <c r="AV734" s="13" t="s">
        <v>92</v>
      </c>
      <c r="AW734" s="13" t="s">
        <v>36</v>
      </c>
      <c r="AX734" s="13" t="s">
        <v>83</v>
      </c>
      <c r="AY734" s="249" t="s">
        <v>129</v>
      </c>
    </row>
    <row r="735" spans="1:51" s="14" customFormat="1" ht="12">
      <c r="A735" s="14"/>
      <c r="B735" s="250"/>
      <c r="C735" s="251"/>
      <c r="D735" s="240" t="s">
        <v>187</v>
      </c>
      <c r="E735" s="252" t="s">
        <v>1</v>
      </c>
      <c r="F735" s="253" t="s">
        <v>191</v>
      </c>
      <c r="G735" s="251"/>
      <c r="H735" s="254">
        <v>14.4</v>
      </c>
      <c r="I735" s="255"/>
      <c r="J735" s="251"/>
      <c r="K735" s="251"/>
      <c r="L735" s="256"/>
      <c r="M735" s="257"/>
      <c r="N735" s="258"/>
      <c r="O735" s="258"/>
      <c r="P735" s="258"/>
      <c r="Q735" s="258"/>
      <c r="R735" s="258"/>
      <c r="S735" s="258"/>
      <c r="T735" s="259"/>
      <c r="U735" s="14"/>
      <c r="V735" s="14"/>
      <c r="W735" s="14"/>
      <c r="X735" s="14"/>
      <c r="Y735" s="14"/>
      <c r="Z735" s="14"/>
      <c r="AA735" s="14"/>
      <c r="AB735" s="14"/>
      <c r="AC735" s="14"/>
      <c r="AD735" s="14"/>
      <c r="AE735" s="14"/>
      <c r="AT735" s="260" t="s">
        <v>187</v>
      </c>
      <c r="AU735" s="260" t="s">
        <v>92</v>
      </c>
      <c r="AV735" s="14" t="s">
        <v>151</v>
      </c>
      <c r="AW735" s="14" t="s">
        <v>36</v>
      </c>
      <c r="AX735" s="14" t="s">
        <v>8</v>
      </c>
      <c r="AY735" s="260" t="s">
        <v>129</v>
      </c>
    </row>
    <row r="736" spans="1:65" s="2" customFormat="1" ht="21.75" customHeight="1">
      <c r="A736" s="38"/>
      <c r="B736" s="39"/>
      <c r="C736" s="272" t="s">
        <v>1247</v>
      </c>
      <c r="D736" s="272" t="s">
        <v>342</v>
      </c>
      <c r="E736" s="273" t="s">
        <v>1155</v>
      </c>
      <c r="F736" s="274" t="s">
        <v>1156</v>
      </c>
      <c r="G736" s="275" t="s">
        <v>234</v>
      </c>
      <c r="H736" s="276">
        <v>0.072</v>
      </c>
      <c r="I736" s="277"/>
      <c r="J736" s="278">
        <f>ROUND(I736*H736,0)</f>
        <v>0</v>
      </c>
      <c r="K736" s="279"/>
      <c r="L736" s="280"/>
      <c r="M736" s="281" t="s">
        <v>1</v>
      </c>
      <c r="N736" s="282" t="s">
        <v>48</v>
      </c>
      <c r="O736" s="91"/>
      <c r="P736" s="229">
        <f>O736*H736</f>
        <v>0</v>
      </c>
      <c r="Q736" s="229">
        <v>0.55</v>
      </c>
      <c r="R736" s="229">
        <f>Q736*H736</f>
        <v>0.0396</v>
      </c>
      <c r="S736" s="229">
        <v>0</v>
      </c>
      <c r="T736" s="230">
        <f>S736*H736</f>
        <v>0</v>
      </c>
      <c r="U736" s="38"/>
      <c r="V736" s="38"/>
      <c r="W736" s="38"/>
      <c r="X736" s="38"/>
      <c r="Y736" s="38"/>
      <c r="Z736" s="38"/>
      <c r="AA736" s="38"/>
      <c r="AB736" s="38"/>
      <c r="AC736" s="38"/>
      <c r="AD736" s="38"/>
      <c r="AE736" s="38"/>
      <c r="AR736" s="231" t="s">
        <v>390</v>
      </c>
      <c r="AT736" s="231" t="s">
        <v>342</v>
      </c>
      <c r="AU736" s="231" t="s">
        <v>92</v>
      </c>
      <c r="AY736" s="17" t="s">
        <v>129</v>
      </c>
      <c r="BE736" s="232">
        <f>IF(N736="základní",J736,0)</f>
        <v>0</v>
      </c>
      <c r="BF736" s="232">
        <f>IF(N736="snížená",J736,0)</f>
        <v>0</v>
      </c>
      <c r="BG736" s="232">
        <f>IF(N736="zákl. přenesená",J736,0)</f>
        <v>0</v>
      </c>
      <c r="BH736" s="232">
        <f>IF(N736="sníž. přenesená",J736,0)</f>
        <v>0</v>
      </c>
      <c r="BI736" s="232">
        <f>IF(N736="nulová",J736,0)</f>
        <v>0</v>
      </c>
      <c r="BJ736" s="17" t="s">
        <v>8</v>
      </c>
      <c r="BK736" s="232">
        <f>ROUND(I736*H736,0)</f>
        <v>0</v>
      </c>
      <c r="BL736" s="17" t="s">
        <v>308</v>
      </c>
      <c r="BM736" s="231" t="s">
        <v>1248</v>
      </c>
    </row>
    <row r="737" spans="1:51" s="13" customFormat="1" ht="12">
      <c r="A737" s="13"/>
      <c r="B737" s="238"/>
      <c r="C737" s="239"/>
      <c r="D737" s="240" t="s">
        <v>187</v>
      </c>
      <c r="E737" s="241" t="s">
        <v>1</v>
      </c>
      <c r="F737" s="242" t="s">
        <v>1249</v>
      </c>
      <c r="G737" s="239"/>
      <c r="H737" s="243">
        <v>0.069</v>
      </c>
      <c r="I737" s="244"/>
      <c r="J737" s="239"/>
      <c r="K737" s="239"/>
      <c r="L737" s="245"/>
      <c r="M737" s="246"/>
      <c r="N737" s="247"/>
      <c r="O737" s="247"/>
      <c r="P737" s="247"/>
      <c r="Q737" s="247"/>
      <c r="R737" s="247"/>
      <c r="S737" s="247"/>
      <c r="T737" s="248"/>
      <c r="U737" s="13"/>
      <c r="V737" s="13"/>
      <c r="W737" s="13"/>
      <c r="X737" s="13"/>
      <c r="Y737" s="13"/>
      <c r="Z737" s="13"/>
      <c r="AA737" s="13"/>
      <c r="AB737" s="13"/>
      <c r="AC737" s="13"/>
      <c r="AD737" s="13"/>
      <c r="AE737" s="13"/>
      <c r="AT737" s="249" t="s">
        <v>187</v>
      </c>
      <c r="AU737" s="249" t="s">
        <v>92</v>
      </c>
      <c r="AV737" s="13" t="s">
        <v>92</v>
      </c>
      <c r="AW737" s="13" t="s">
        <v>36</v>
      </c>
      <c r="AX737" s="13" t="s">
        <v>83</v>
      </c>
      <c r="AY737" s="249" t="s">
        <v>129</v>
      </c>
    </row>
    <row r="738" spans="1:51" s="14" customFormat="1" ht="12">
      <c r="A738" s="14"/>
      <c r="B738" s="250"/>
      <c r="C738" s="251"/>
      <c r="D738" s="240" t="s">
        <v>187</v>
      </c>
      <c r="E738" s="252" t="s">
        <v>1</v>
      </c>
      <c r="F738" s="253" t="s">
        <v>191</v>
      </c>
      <c r="G738" s="251"/>
      <c r="H738" s="254">
        <v>0.069</v>
      </c>
      <c r="I738" s="255"/>
      <c r="J738" s="251"/>
      <c r="K738" s="251"/>
      <c r="L738" s="256"/>
      <c r="M738" s="257"/>
      <c r="N738" s="258"/>
      <c r="O738" s="258"/>
      <c r="P738" s="258"/>
      <c r="Q738" s="258"/>
      <c r="R738" s="258"/>
      <c r="S738" s="258"/>
      <c r="T738" s="259"/>
      <c r="U738" s="14"/>
      <c r="V738" s="14"/>
      <c r="W738" s="14"/>
      <c r="X738" s="14"/>
      <c r="Y738" s="14"/>
      <c r="Z738" s="14"/>
      <c r="AA738" s="14"/>
      <c r="AB738" s="14"/>
      <c r="AC738" s="14"/>
      <c r="AD738" s="14"/>
      <c r="AE738" s="14"/>
      <c r="AT738" s="260" t="s">
        <v>187</v>
      </c>
      <c r="AU738" s="260" t="s">
        <v>92</v>
      </c>
      <c r="AV738" s="14" t="s">
        <v>151</v>
      </c>
      <c r="AW738" s="14" t="s">
        <v>36</v>
      </c>
      <c r="AX738" s="14" t="s">
        <v>8</v>
      </c>
      <c r="AY738" s="260" t="s">
        <v>129</v>
      </c>
    </row>
    <row r="739" spans="1:51" s="13" customFormat="1" ht="12">
      <c r="A739" s="13"/>
      <c r="B739" s="238"/>
      <c r="C739" s="239"/>
      <c r="D739" s="240" t="s">
        <v>187</v>
      </c>
      <c r="E739" s="239"/>
      <c r="F739" s="242" t="s">
        <v>1250</v>
      </c>
      <c r="G739" s="239"/>
      <c r="H739" s="243">
        <v>0.072</v>
      </c>
      <c r="I739" s="244"/>
      <c r="J739" s="239"/>
      <c r="K739" s="239"/>
      <c r="L739" s="245"/>
      <c r="M739" s="246"/>
      <c r="N739" s="247"/>
      <c r="O739" s="247"/>
      <c r="P739" s="247"/>
      <c r="Q739" s="247"/>
      <c r="R739" s="247"/>
      <c r="S739" s="247"/>
      <c r="T739" s="248"/>
      <c r="U739" s="13"/>
      <c r="V739" s="13"/>
      <c r="W739" s="13"/>
      <c r="X739" s="13"/>
      <c r="Y739" s="13"/>
      <c r="Z739" s="13"/>
      <c r="AA739" s="13"/>
      <c r="AB739" s="13"/>
      <c r="AC739" s="13"/>
      <c r="AD739" s="13"/>
      <c r="AE739" s="13"/>
      <c r="AT739" s="249" t="s">
        <v>187</v>
      </c>
      <c r="AU739" s="249" t="s">
        <v>92</v>
      </c>
      <c r="AV739" s="13" t="s">
        <v>92</v>
      </c>
      <c r="AW739" s="13" t="s">
        <v>4</v>
      </c>
      <c r="AX739" s="13" t="s">
        <v>8</v>
      </c>
      <c r="AY739" s="249" t="s">
        <v>129</v>
      </c>
    </row>
    <row r="740" spans="1:65" s="2" customFormat="1" ht="49.05" customHeight="1">
      <c r="A740" s="38"/>
      <c r="B740" s="39"/>
      <c r="C740" s="219" t="s">
        <v>1251</v>
      </c>
      <c r="D740" s="219" t="s">
        <v>132</v>
      </c>
      <c r="E740" s="220" t="s">
        <v>1252</v>
      </c>
      <c r="F740" s="221" t="s">
        <v>1253</v>
      </c>
      <c r="G740" s="222" t="s">
        <v>359</v>
      </c>
      <c r="H740" s="223">
        <v>54.457</v>
      </c>
      <c r="I740" s="224"/>
      <c r="J740" s="225">
        <f>ROUND(I740*H740,0)</f>
        <v>0</v>
      </c>
      <c r="K740" s="226"/>
      <c r="L740" s="44"/>
      <c r="M740" s="227" t="s">
        <v>1</v>
      </c>
      <c r="N740" s="228" t="s">
        <v>48</v>
      </c>
      <c r="O740" s="91"/>
      <c r="P740" s="229">
        <f>O740*H740</f>
        <v>0</v>
      </c>
      <c r="Q740" s="229">
        <v>0</v>
      </c>
      <c r="R740" s="229">
        <f>Q740*H740</f>
        <v>0</v>
      </c>
      <c r="S740" s="229">
        <v>0</v>
      </c>
      <c r="T740" s="230">
        <f>S740*H740</f>
        <v>0</v>
      </c>
      <c r="U740" s="38"/>
      <c r="V740" s="38"/>
      <c r="W740" s="38"/>
      <c r="X740" s="38"/>
      <c r="Y740" s="38"/>
      <c r="Z740" s="38"/>
      <c r="AA740" s="38"/>
      <c r="AB740" s="38"/>
      <c r="AC740" s="38"/>
      <c r="AD740" s="38"/>
      <c r="AE740" s="38"/>
      <c r="AR740" s="231" t="s">
        <v>308</v>
      </c>
      <c r="AT740" s="231" t="s">
        <v>132</v>
      </c>
      <c r="AU740" s="231" t="s">
        <v>92</v>
      </c>
      <c r="AY740" s="17" t="s">
        <v>129</v>
      </c>
      <c r="BE740" s="232">
        <f>IF(N740="základní",J740,0)</f>
        <v>0</v>
      </c>
      <c r="BF740" s="232">
        <f>IF(N740="snížená",J740,0)</f>
        <v>0</v>
      </c>
      <c r="BG740" s="232">
        <f>IF(N740="zákl. přenesená",J740,0)</f>
        <v>0</v>
      </c>
      <c r="BH740" s="232">
        <f>IF(N740="sníž. přenesená",J740,0)</f>
        <v>0</v>
      </c>
      <c r="BI740" s="232">
        <f>IF(N740="nulová",J740,0)</f>
        <v>0</v>
      </c>
      <c r="BJ740" s="17" t="s">
        <v>8</v>
      </c>
      <c r="BK740" s="232">
        <f>ROUND(I740*H740,0)</f>
        <v>0</v>
      </c>
      <c r="BL740" s="17" t="s">
        <v>308</v>
      </c>
      <c r="BM740" s="231" t="s">
        <v>1254</v>
      </c>
    </row>
    <row r="741" spans="1:51" s="13" customFormat="1" ht="12">
      <c r="A741" s="13"/>
      <c r="B741" s="238"/>
      <c r="C741" s="239"/>
      <c r="D741" s="240" t="s">
        <v>187</v>
      </c>
      <c r="E741" s="241" t="s">
        <v>1</v>
      </c>
      <c r="F741" s="242" t="s">
        <v>1255</v>
      </c>
      <c r="G741" s="239"/>
      <c r="H741" s="243">
        <v>14.4</v>
      </c>
      <c r="I741" s="244"/>
      <c r="J741" s="239"/>
      <c r="K741" s="239"/>
      <c r="L741" s="245"/>
      <c r="M741" s="246"/>
      <c r="N741" s="247"/>
      <c r="O741" s="247"/>
      <c r="P741" s="247"/>
      <c r="Q741" s="247"/>
      <c r="R741" s="247"/>
      <c r="S741" s="247"/>
      <c r="T741" s="248"/>
      <c r="U741" s="13"/>
      <c r="V741" s="13"/>
      <c r="W741" s="13"/>
      <c r="X741" s="13"/>
      <c r="Y741" s="13"/>
      <c r="Z741" s="13"/>
      <c r="AA741" s="13"/>
      <c r="AB741" s="13"/>
      <c r="AC741" s="13"/>
      <c r="AD741" s="13"/>
      <c r="AE741" s="13"/>
      <c r="AT741" s="249" t="s">
        <v>187</v>
      </c>
      <c r="AU741" s="249" t="s">
        <v>92</v>
      </c>
      <c r="AV741" s="13" t="s">
        <v>92</v>
      </c>
      <c r="AW741" s="13" t="s">
        <v>36</v>
      </c>
      <c r="AX741" s="13" t="s">
        <v>83</v>
      </c>
      <c r="AY741" s="249" t="s">
        <v>129</v>
      </c>
    </row>
    <row r="742" spans="1:51" s="13" customFormat="1" ht="12">
      <c r="A742" s="13"/>
      <c r="B742" s="238"/>
      <c r="C742" s="239"/>
      <c r="D742" s="240" t="s">
        <v>187</v>
      </c>
      <c r="E742" s="241" t="s">
        <v>1</v>
      </c>
      <c r="F742" s="242" t="s">
        <v>1256</v>
      </c>
      <c r="G742" s="239"/>
      <c r="H742" s="243">
        <v>40.057</v>
      </c>
      <c r="I742" s="244"/>
      <c r="J742" s="239"/>
      <c r="K742" s="239"/>
      <c r="L742" s="245"/>
      <c r="M742" s="246"/>
      <c r="N742" s="247"/>
      <c r="O742" s="247"/>
      <c r="P742" s="247"/>
      <c r="Q742" s="247"/>
      <c r="R742" s="247"/>
      <c r="S742" s="247"/>
      <c r="T742" s="248"/>
      <c r="U742" s="13"/>
      <c r="V742" s="13"/>
      <c r="W742" s="13"/>
      <c r="X742" s="13"/>
      <c r="Y742" s="13"/>
      <c r="Z742" s="13"/>
      <c r="AA742" s="13"/>
      <c r="AB742" s="13"/>
      <c r="AC742" s="13"/>
      <c r="AD742" s="13"/>
      <c r="AE742" s="13"/>
      <c r="AT742" s="249" t="s">
        <v>187</v>
      </c>
      <c r="AU742" s="249" t="s">
        <v>92</v>
      </c>
      <c r="AV742" s="13" t="s">
        <v>92</v>
      </c>
      <c r="AW742" s="13" t="s">
        <v>36</v>
      </c>
      <c r="AX742" s="13" t="s">
        <v>83</v>
      </c>
      <c r="AY742" s="249" t="s">
        <v>129</v>
      </c>
    </row>
    <row r="743" spans="1:51" s="14" customFormat="1" ht="12">
      <c r="A743" s="14"/>
      <c r="B743" s="250"/>
      <c r="C743" s="251"/>
      <c r="D743" s="240" t="s">
        <v>187</v>
      </c>
      <c r="E743" s="252" t="s">
        <v>1</v>
      </c>
      <c r="F743" s="253" t="s">
        <v>191</v>
      </c>
      <c r="G743" s="251"/>
      <c r="H743" s="254">
        <v>54.457</v>
      </c>
      <c r="I743" s="255"/>
      <c r="J743" s="251"/>
      <c r="K743" s="251"/>
      <c r="L743" s="256"/>
      <c r="M743" s="257"/>
      <c r="N743" s="258"/>
      <c r="O743" s="258"/>
      <c r="P743" s="258"/>
      <c r="Q743" s="258"/>
      <c r="R743" s="258"/>
      <c r="S743" s="258"/>
      <c r="T743" s="259"/>
      <c r="U743" s="14"/>
      <c r="V743" s="14"/>
      <c r="W743" s="14"/>
      <c r="X743" s="14"/>
      <c r="Y743" s="14"/>
      <c r="Z743" s="14"/>
      <c r="AA743" s="14"/>
      <c r="AB743" s="14"/>
      <c r="AC743" s="14"/>
      <c r="AD743" s="14"/>
      <c r="AE743" s="14"/>
      <c r="AT743" s="260" t="s">
        <v>187</v>
      </c>
      <c r="AU743" s="260" t="s">
        <v>92</v>
      </c>
      <c r="AV743" s="14" t="s">
        <v>151</v>
      </c>
      <c r="AW743" s="14" t="s">
        <v>36</v>
      </c>
      <c r="AX743" s="14" t="s">
        <v>8</v>
      </c>
      <c r="AY743" s="260" t="s">
        <v>129</v>
      </c>
    </row>
    <row r="744" spans="1:65" s="2" customFormat="1" ht="21.75" customHeight="1">
      <c r="A744" s="38"/>
      <c r="B744" s="39"/>
      <c r="C744" s="272" t="s">
        <v>1257</v>
      </c>
      <c r="D744" s="272" t="s">
        <v>342</v>
      </c>
      <c r="E744" s="273" t="s">
        <v>1155</v>
      </c>
      <c r="F744" s="274" t="s">
        <v>1156</v>
      </c>
      <c r="G744" s="275" t="s">
        <v>234</v>
      </c>
      <c r="H744" s="276">
        <v>1.11</v>
      </c>
      <c r="I744" s="277"/>
      <c r="J744" s="278">
        <f>ROUND(I744*H744,0)</f>
        <v>0</v>
      </c>
      <c r="K744" s="279"/>
      <c r="L744" s="280"/>
      <c r="M744" s="281" t="s">
        <v>1</v>
      </c>
      <c r="N744" s="282" t="s">
        <v>48</v>
      </c>
      <c r="O744" s="91"/>
      <c r="P744" s="229">
        <f>O744*H744</f>
        <v>0</v>
      </c>
      <c r="Q744" s="229">
        <v>0.55</v>
      </c>
      <c r="R744" s="229">
        <f>Q744*H744</f>
        <v>0.6105000000000002</v>
      </c>
      <c r="S744" s="229">
        <v>0</v>
      </c>
      <c r="T744" s="230">
        <f>S744*H744</f>
        <v>0</v>
      </c>
      <c r="U744" s="38"/>
      <c r="V744" s="38"/>
      <c r="W744" s="38"/>
      <c r="X744" s="38"/>
      <c r="Y744" s="38"/>
      <c r="Z744" s="38"/>
      <c r="AA744" s="38"/>
      <c r="AB744" s="38"/>
      <c r="AC744" s="38"/>
      <c r="AD744" s="38"/>
      <c r="AE744" s="38"/>
      <c r="AR744" s="231" t="s">
        <v>390</v>
      </c>
      <c r="AT744" s="231" t="s">
        <v>342</v>
      </c>
      <c r="AU744" s="231" t="s">
        <v>92</v>
      </c>
      <c r="AY744" s="17" t="s">
        <v>129</v>
      </c>
      <c r="BE744" s="232">
        <f>IF(N744="základní",J744,0)</f>
        <v>0</v>
      </c>
      <c r="BF744" s="232">
        <f>IF(N744="snížená",J744,0)</f>
        <v>0</v>
      </c>
      <c r="BG744" s="232">
        <f>IF(N744="zákl. přenesená",J744,0)</f>
        <v>0</v>
      </c>
      <c r="BH744" s="232">
        <f>IF(N744="sníž. přenesená",J744,0)</f>
        <v>0</v>
      </c>
      <c r="BI744" s="232">
        <f>IF(N744="nulová",J744,0)</f>
        <v>0</v>
      </c>
      <c r="BJ744" s="17" t="s">
        <v>8</v>
      </c>
      <c r="BK744" s="232">
        <f>ROUND(I744*H744,0)</f>
        <v>0</v>
      </c>
      <c r="BL744" s="17" t="s">
        <v>308</v>
      </c>
      <c r="BM744" s="231" t="s">
        <v>1258</v>
      </c>
    </row>
    <row r="745" spans="1:51" s="13" customFormat="1" ht="12">
      <c r="A745" s="13"/>
      <c r="B745" s="238"/>
      <c r="C745" s="239"/>
      <c r="D745" s="240" t="s">
        <v>187</v>
      </c>
      <c r="E745" s="241" t="s">
        <v>1</v>
      </c>
      <c r="F745" s="242" t="s">
        <v>1259</v>
      </c>
      <c r="G745" s="239"/>
      <c r="H745" s="243">
        <v>0.288</v>
      </c>
      <c r="I745" s="244"/>
      <c r="J745" s="239"/>
      <c r="K745" s="239"/>
      <c r="L745" s="245"/>
      <c r="M745" s="246"/>
      <c r="N745" s="247"/>
      <c r="O745" s="247"/>
      <c r="P745" s="247"/>
      <c r="Q745" s="247"/>
      <c r="R745" s="247"/>
      <c r="S745" s="247"/>
      <c r="T745" s="248"/>
      <c r="U745" s="13"/>
      <c r="V745" s="13"/>
      <c r="W745" s="13"/>
      <c r="X745" s="13"/>
      <c r="Y745" s="13"/>
      <c r="Z745" s="13"/>
      <c r="AA745" s="13"/>
      <c r="AB745" s="13"/>
      <c r="AC745" s="13"/>
      <c r="AD745" s="13"/>
      <c r="AE745" s="13"/>
      <c r="AT745" s="249" t="s">
        <v>187</v>
      </c>
      <c r="AU745" s="249" t="s">
        <v>92</v>
      </c>
      <c r="AV745" s="13" t="s">
        <v>92</v>
      </c>
      <c r="AW745" s="13" t="s">
        <v>36</v>
      </c>
      <c r="AX745" s="13" t="s">
        <v>83</v>
      </c>
      <c r="AY745" s="249" t="s">
        <v>129</v>
      </c>
    </row>
    <row r="746" spans="1:51" s="13" customFormat="1" ht="12">
      <c r="A746" s="13"/>
      <c r="B746" s="238"/>
      <c r="C746" s="239"/>
      <c r="D746" s="240" t="s">
        <v>187</v>
      </c>
      <c r="E746" s="241" t="s">
        <v>1</v>
      </c>
      <c r="F746" s="242" t="s">
        <v>1260</v>
      </c>
      <c r="G746" s="239"/>
      <c r="H746" s="243">
        <v>0.769</v>
      </c>
      <c r="I746" s="244"/>
      <c r="J746" s="239"/>
      <c r="K746" s="239"/>
      <c r="L746" s="245"/>
      <c r="M746" s="246"/>
      <c r="N746" s="247"/>
      <c r="O746" s="247"/>
      <c r="P746" s="247"/>
      <c r="Q746" s="247"/>
      <c r="R746" s="247"/>
      <c r="S746" s="247"/>
      <c r="T746" s="248"/>
      <c r="U746" s="13"/>
      <c r="V746" s="13"/>
      <c r="W746" s="13"/>
      <c r="X746" s="13"/>
      <c r="Y746" s="13"/>
      <c r="Z746" s="13"/>
      <c r="AA746" s="13"/>
      <c r="AB746" s="13"/>
      <c r="AC746" s="13"/>
      <c r="AD746" s="13"/>
      <c r="AE746" s="13"/>
      <c r="AT746" s="249" t="s">
        <v>187</v>
      </c>
      <c r="AU746" s="249" t="s">
        <v>92</v>
      </c>
      <c r="AV746" s="13" t="s">
        <v>92</v>
      </c>
      <c r="AW746" s="13" t="s">
        <v>36</v>
      </c>
      <c r="AX746" s="13" t="s">
        <v>83</v>
      </c>
      <c r="AY746" s="249" t="s">
        <v>129</v>
      </c>
    </row>
    <row r="747" spans="1:51" s="14" customFormat="1" ht="12">
      <c r="A747" s="14"/>
      <c r="B747" s="250"/>
      <c r="C747" s="251"/>
      <c r="D747" s="240" t="s">
        <v>187</v>
      </c>
      <c r="E747" s="252" t="s">
        <v>1</v>
      </c>
      <c r="F747" s="253" t="s">
        <v>191</v>
      </c>
      <c r="G747" s="251"/>
      <c r="H747" s="254">
        <v>1.057</v>
      </c>
      <c r="I747" s="255"/>
      <c r="J747" s="251"/>
      <c r="K747" s="251"/>
      <c r="L747" s="256"/>
      <c r="M747" s="257"/>
      <c r="N747" s="258"/>
      <c r="O747" s="258"/>
      <c r="P747" s="258"/>
      <c r="Q747" s="258"/>
      <c r="R747" s="258"/>
      <c r="S747" s="258"/>
      <c r="T747" s="259"/>
      <c r="U747" s="14"/>
      <c r="V747" s="14"/>
      <c r="W747" s="14"/>
      <c r="X747" s="14"/>
      <c r="Y747" s="14"/>
      <c r="Z747" s="14"/>
      <c r="AA747" s="14"/>
      <c r="AB747" s="14"/>
      <c r="AC747" s="14"/>
      <c r="AD747" s="14"/>
      <c r="AE747" s="14"/>
      <c r="AT747" s="260" t="s">
        <v>187</v>
      </c>
      <c r="AU747" s="260" t="s">
        <v>92</v>
      </c>
      <c r="AV747" s="14" t="s">
        <v>151</v>
      </c>
      <c r="AW747" s="14" t="s">
        <v>36</v>
      </c>
      <c r="AX747" s="14" t="s">
        <v>8</v>
      </c>
      <c r="AY747" s="260" t="s">
        <v>129</v>
      </c>
    </row>
    <row r="748" spans="1:51" s="13" customFormat="1" ht="12">
      <c r="A748" s="13"/>
      <c r="B748" s="238"/>
      <c r="C748" s="239"/>
      <c r="D748" s="240" t="s">
        <v>187</v>
      </c>
      <c r="E748" s="239"/>
      <c r="F748" s="242" t="s">
        <v>1261</v>
      </c>
      <c r="G748" s="239"/>
      <c r="H748" s="243">
        <v>1.11</v>
      </c>
      <c r="I748" s="244"/>
      <c r="J748" s="239"/>
      <c r="K748" s="239"/>
      <c r="L748" s="245"/>
      <c r="M748" s="246"/>
      <c r="N748" s="247"/>
      <c r="O748" s="247"/>
      <c r="P748" s="247"/>
      <c r="Q748" s="247"/>
      <c r="R748" s="247"/>
      <c r="S748" s="247"/>
      <c r="T748" s="248"/>
      <c r="U748" s="13"/>
      <c r="V748" s="13"/>
      <c r="W748" s="13"/>
      <c r="X748" s="13"/>
      <c r="Y748" s="13"/>
      <c r="Z748" s="13"/>
      <c r="AA748" s="13"/>
      <c r="AB748" s="13"/>
      <c r="AC748" s="13"/>
      <c r="AD748" s="13"/>
      <c r="AE748" s="13"/>
      <c r="AT748" s="249" t="s">
        <v>187</v>
      </c>
      <c r="AU748" s="249" t="s">
        <v>92</v>
      </c>
      <c r="AV748" s="13" t="s">
        <v>92</v>
      </c>
      <c r="AW748" s="13" t="s">
        <v>4</v>
      </c>
      <c r="AX748" s="13" t="s">
        <v>8</v>
      </c>
      <c r="AY748" s="249" t="s">
        <v>129</v>
      </c>
    </row>
    <row r="749" spans="1:65" s="2" customFormat="1" ht="24.15" customHeight="1">
      <c r="A749" s="38"/>
      <c r="B749" s="39"/>
      <c r="C749" s="219" t="s">
        <v>1262</v>
      </c>
      <c r="D749" s="219" t="s">
        <v>132</v>
      </c>
      <c r="E749" s="220" t="s">
        <v>1263</v>
      </c>
      <c r="F749" s="221" t="s">
        <v>1264</v>
      </c>
      <c r="G749" s="222" t="s">
        <v>234</v>
      </c>
      <c r="H749" s="223">
        <v>1.311</v>
      </c>
      <c r="I749" s="224"/>
      <c r="J749" s="225">
        <f>ROUND(I749*H749,0)</f>
        <v>0</v>
      </c>
      <c r="K749" s="226"/>
      <c r="L749" s="44"/>
      <c r="M749" s="227" t="s">
        <v>1</v>
      </c>
      <c r="N749" s="228" t="s">
        <v>48</v>
      </c>
      <c r="O749" s="91"/>
      <c r="P749" s="229">
        <f>O749*H749</f>
        <v>0</v>
      </c>
      <c r="Q749" s="229">
        <v>0.02447</v>
      </c>
      <c r="R749" s="229">
        <f>Q749*H749</f>
        <v>0.03208017</v>
      </c>
      <c r="S749" s="229">
        <v>0</v>
      </c>
      <c r="T749" s="230">
        <f>S749*H749</f>
        <v>0</v>
      </c>
      <c r="U749" s="38"/>
      <c r="V749" s="38"/>
      <c r="W749" s="38"/>
      <c r="X749" s="38"/>
      <c r="Y749" s="38"/>
      <c r="Z749" s="38"/>
      <c r="AA749" s="38"/>
      <c r="AB749" s="38"/>
      <c r="AC749" s="38"/>
      <c r="AD749" s="38"/>
      <c r="AE749" s="38"/>
      <c r="AR749" s="231" t="s">
        <v>308</v>
      </c>
      <c r="AT749" s="231" t="s">
        <v>132</v>
      </c>
      <c r="AU749" s="231" t="s">
        <v>92</v>
      </c>
      <c r="AY749" s="17" t="s">
        <v>129</v>
      </c>
      <c r="BE749" s="232">
        <f>IF(N749="základní",J749,0)</f>
        <v>0</v>
      </c>
      <c r="BF749" s="232">
        <f>IF(N749="snížená",J749,0)</f>
        <v>0</v>
      </c>
      <c r="BG749" s="232">
        <f>IF(N749="zákl. přenesená",J749,0)</f>
        <v>0</v>
      </c>
      <c r="BH749" s="232">
        <f>IF(N749="sníž. přenesená",J749,0)</f>
        <v>0</v>
      </c>
      <c r="BI749" s="232">
        <f>IF(N749="nulová",J749,0)</f>
        <v>0</v>
      </c>
      <c r="BJ749" s="17" t="s">
        <v>8</v>
      </c>
      <c r="BK749" s="232">
        <f>ROUND(I749*H749,0)</f>
        <v>0</v>
      </c>
      <c r="BL749" s="17" t="s">
        <v>308</v>
      </c>
      <c r="BM749" s="231" t="s">
        <v>1265</v>
      </c>
    </row>
    <row r="750" spans="1:51" s="13" customFormat="1" ht="12">
      <c r="A750" s="13"/>
      <c r="B750" s="238"/>
      <c r="C750" s="239"/>
      <c r="D750" s="240" t="s">
        <v>187</v>
      </c>
      <c r="E750" s="241" t="s">
        <v>1</v>
      </c>
      <c r="F750" s="242" t="s">
        <v>1266</v>
      </c>
      <c r="G750" s="239"/>
      <c r="H750" s="243">
        <v>1.311</v>
      </c>
      <c r="I750" s="244"/>
      <c r="J750" s="239"/>
      <c r="K750" s="239"/>
      <c r="L750" s="245"/>
      <c r="M750" s="246"/>
      <c r="N750" s="247"/>
      <c r="O750" s="247"/>
      <c r="P750" s="247"/>
      <c r="Q750" s="247"/>
      <c r="R750" s="247"/>
      <c r="S750" s="247"/>
      <c r="T750" s="248"/>
      <c r="U750" s="13"/>
      <c r="V750" s="13"/>
      <c r="W750" s="13"/>
      <c r="X750" s="13"/>
      <c r="Y750" s="13"/>
      <c r="Z750" s="13"/>
      <c r="AA750" s="13"/>
      <c r="AB750" s="13"/>
      <c r="AC750" s="13"/>
      <c r="AD750" s="13"/>
      <c r="AE750" s="13"/>
      <c r="AT750" s="249" t="s">
        <v>187</v>
      </c>
      <c r="AU750" s="249" t="s">
        <v>92</v>
      </c>
      <c r="AV750" s="13" t="s">
        <v>92</v>
      </c>
      <c r="AW750" s="13" t="s">
        <v>36</v>
      </c>
      <c r="AX750" s="13" t="s">
        <v>8</v>
      </c>
      <c r="AY750" s="249" t="s">
        <v>129</v>
      </c>
    </row>
    <row r="751" spans="1:65" s="2" customFormat="1" ht="24.15" customHeight="1">
      <c r="A751" s="38"/>
      <c r="B751" s="39"/>
      <c r="C751" s="219" t="s">
        <v>1267</v>
      </c>
      <c r="D751" s="219" t="s">
        <v>132</v>
      </c>
      <c r="E751" s="220" t="s">
        <v>1268</v>
      </c>
      <c r="F751" s="221" t="s">
        <v>1269</v>
      </c>
      <c r="G751" s="222" t="s">
        <v>479</v>
      </c>
      <c r="H751" s="223">
        <v>36</v>
      </c>
      <c r="I751" s="224"/>
      <c r="J751" s="225">
        <f>ROUND(I751*H751,0)</f>
        <v>0</v>
      </c>
      <c r="K751" s="226"/>
      <c r="L751" s="44"/>
      <c r="M751" s="227" t="s">
        <v>1</v>
      </c>
      <c r="N751" s="228" t="s">
        <v>48</v>
      </c>
      <c r="O751" s="91"/>
      <c r="P751" s="229">
        <f>O751*H751</f>
        <v>0</v>
      </c>
      <c r="Q751" s="229">
        <v>0.00014</v>
      </c>
      <c r="R751" s="229">
        <f>Q751*H751</f>
        <v>0.005039999999999999</v>
      </c>
      <c r="S751" s="229">
        <v>0</v>
      </c>
      <c r="T751" s="230">
        <f>S751*H751</f>
        <v>0</v>
      </c>
      <c r="U751" s="38"/>
      <c r="V751" s="38"/>
      <c r="W751" s="38"/>
      <c r="X751" s="38"/>
      <c r="Y751" s="38"/>
      <c r="Z751" s="38"/>
      <c r="AA751" s="38"/>
      <c r="AB751" s="38"/>
      <c r="AC751" s="38"/>
      <c r="AD751" s="38"/>
      <c r="AE751" s="38"/>
      <c r="AR751" s="231" t="s">
        <v>308</v>
      </c>
      <c r="AT751" s="231" t="s">
        <v>132</v>
      </c>
      <c r="AU751" s="231" t="s">
        <v>92</v>
      </c>
      <c r="AY751" s="17" t="s">
        <v>129</v>
      </c>
      <c r="BE751" s="232">
        <f>IF(N751="základní",J751,0)</f>
        <v>0</v>
      </c>
      <c r="BF751" s="232">
        <f>IF(N751="snížená",J751,0)</f>
        <v>0</v>
      </c>
      <c r="BG751" s="232">
        <f>IF(N751="zákl. přenesená",J751,0)</f>
        <v>0</v>
      </c>
      <c r="BH751" s="232">
        <f>IF(N751="sníž. přenesená",J751,0)</f>
        <v>0</v>
      </c>
      <c r="BI751" s="232">
        <f>IF(N751="nulová",J751,0)</f>
        <v>0</v>
      </c>
      <c r="BJ751" s="17" t="s">
        <v>8</v>
      </c>
      <c r="BK751" s="232">
        <f>ROUND(I751*H751,0)</f>
        <v>0</v>
      </c>
      <c r="BL751" s="17" t="s">
        <v>308</v>
      </c>
      <c r="BM751" s="231" t="s">
        <v>1270</v>
      </c>
    </row>
    <row r="752" spans="1:51" s="13" customFormat="1" ht="12">
      <c r="A752" s="13"/>
      <c r="B752" s="238"/>
      <c r="C752" s="239"/>
      <c r="D752" s="240" t="s">
        <v>187</v>
      </c>
      <c r="E752" s="241" t="s">
        <v>1</v>
      </c>
      <c r="F752" s="242" t="s">
        <v>1271</v>
      </c>
      <c r="G752" s="239"/>
      <c r="H752" s="243">
        <v>36</v>
      </c>
      <c r="I752" s="244"/>
      <c r="J752" s="239"/>
      <c r="K752" s="239"/>
      <c r="L752" s="245"/>
      <c r="M752" s="246"/>
      <c r="N752" s="247"/>
      <c r="O752" s="247"/>
      <c r="P752" s="247"/>
      <c r="Q752" s="247"/>
      <c r="R752" s="247"/>
      <c r="S752" s="247"/>
      <c r="T752" s="248"/>
      <c r="U752" s="13"/>
      <c r="V752" s="13"/>
      <c r="W752" s="13"/>
      <c r="X752" s="13"/>
      <c r="Y752" s="13"/>
      <c r="Z752" s="13"/>
      <c r="AA752" s="13"/>
      <c r="AB752" s="13"/>
      <c r="AC752" s="13"/>
      <c r="AD752" s="13"/>
      <c r="AE752" s="13"/>
      <c r="AT752" s="249" t="s">
        <v>187</v>
      </c>
      <c r="AU752" s="249" t="s">
        <v>92</v>
      </c>
      <c r="AV752" s="13" t="s">
        <v>92</v>
      </c>
      <c r="AW752" s="13" t="s">
        <v>36</v>
      </c>
      <c r="AX752" s="13" t="s">
        <v>8</v>
      </c>
      <c r="AY752" s="249" t="s">
        <v>129</v>
      </c>
    </row>
    <row r="753" spans="1:65" s="2" customFormat="1" ht="24.15" customHeight="1">
      <c r="A753" s="38"/>
      <c r="B753" s="39"/>
      <c r="C753" s="219" t="s">
        <v>1272</v>
      </c>
      <c r="D753" s="219" t="s">
        <v>132</v>
      </c>
      <c r="E753" s="220" t="s">
        <v>1273</v>
      </c>
      <c r="F753" s="221" t="s">
        <v>1274</v>
      </c>
      <c r="G753" s="222" t="s">
        <v>479</v>
      </c>
      <c r="H753" s="223">
        <v>12</v>
      </c>
      <c r="I753" s="224"/>
      <c r="J753" s="225">
        <f>ROUND(I753*H753,0)</f>
        <v>0</v>
      </c>
      <c r="K753" s="226"/>
      <c r="L753" s="44"/>
      <c r="M753" s="227" t="s">
        <v>1</v>
      </c>
      <c r="N753" s="228" t="s">
        <v>48</v>
      </c>
      <c r="O753" s="91"/>
      <c r="P753" s="229">
        <f>O753*H753</f>
        <v>0</v>
      </c>
      <c r="Q753" s="229">
        <v>0.00014</v>
      </c>
      <c r="R753" s="229">
        <f>Q753*H753</f>
        <v>0.0016799999999999999</v>
      </c>
      <c r="S753" s="229">
        <v>0</v>
      </c>
      <c r="T753" s="230">
        <f>S753*H753</f>
        <v>0</v>
      </c>
      <c r="U753" s="38"/>
      <c r="V753" s="38"/>
      <c r="W753" s="38"/>
      <c r="X753" s="38"/>
      <c r="Y753" s="38"/>
      <c r="Z753" s="38"/>
      <c r="AA753" s="38"/>
      <c r="AB753" s="38"/>
      <c r="AC753" s="38"/>
      <c r="AD753" s="38"/>
      <c r="AE753" s="38"/>
      <c r="AR753" s="231" t="s">
        <v>308</v>
      </c>
      <c r="AT753" s="231" t="s">
        <v>132</v>
      </c>
      <c r="AU753" s="231" t="s">
        <v>92</v>
      </c>
      <c r="AY753" s="17" t="s">
        <v>129</v>
      </c>
      <c r="BE753" s="232">
        <f>IF(N753="základní",J753,0)</f>
        <v>0</v>
      </c>
      <c r="BF753" s="232">
        <f>IF(N753="snížená",J753,0)</f>
        <v>0</v>
      </c>
      <c r="BG753" s="232">
        <f>IF(N753="zákl. přenesená",J753,0)</f>
        <v>0</v>
      </c>
      <c r="BH753" s="232">
        <f>IF(N753="sníž. přenesená",J753,0)</f>
        <v>0</v>
      </c>
      <c r="BI753" s="232">
        <f>IF(N753="nulová",J753,0)</f>
        <v>0</v>
      </c>
      <c r="BJ753" s="17" t="s">
        <v>8</v>
      </c>
      <c r="BK753" s="232">
        <f>ROUND(I753*H753,0)</f>
        <v>0</v>
      </c>
      <c r="BL753" s="17" t="s">
        <v>308</v>
      </c>
      <c r="BM753" s="231" t="s">
        <v>1275</v>
      </c>
    </row>
    <row r="754" spans="1:51" s="13" customFormat="1" ht="12">
      <c r="A754" s="13"/>
      <c r="B754" s="238"/>
      <c r="C754" s="239"/>
      <c r="D754" s="240" t="s">
        <v>187</v>
      </c>
      <c r="E754" s="241" t="s">
        <v>1</v>
      </c>
      <c r="F754" s="242" t="s">
        <v>9</v>
      </c>
      <c r="G754" s="239"/>
      <c r="H754" s="243">
        <v>12</v>
      </c>
      <c r="I754" s="244"/>
      <c r="J754" s="239"/>
      <c r="K754" s="239"/>
      <c r="L754" s="245"/>
      <c r="M754" s="246"/>
      <c r="N754" s="247"/>
      <c r="O754" s="247"/>
      <c r="P754" s="247"/>
      <c r="Q754" s="247"/>
      <c r="R754" s="247"/>
      <c r="S754" s="247"/>
      <c r="T754" s="248"/>
      <c r="U754" s="13"/>
      <c r="V754" s="13"/>
      <c r="W754" s="13"/>
      <c r="X754" s="13"/>
      <c r="Y754" s="13"/>
      <c r="Z754" s="13"/>
      <c r="AA754" s="13"/>
      <c r="AB754" s="13"/>
      <c r="AC754" s="13"/>
      <c r="AD754" s="13"/>
      <c r="AE754" s="13"/>
      <c r="AT754" s="249" t="s">
        <v>187</v>
      </c>
      <c r="AU754" s="249" t="s">
        <v>92</v>
      </c>
      <c r="AV754" s="13" t="s">
        <v>92</v>
      </c>
      <c r="AW754" s="13" t="s">
        <v>36</v>
      </c>
      <c r="AX754" s="13" t="s">
        <v>8</v>
      </c>
      <c r="AY754" s="249" t="s">
        <v>129</v>
      </c>
    </row>
    <row r="755" spans="1:65" s="2" customFormat="1" ht="49.05" customHeight="1">
      <c r="A755" s="38"/>
      <c r="B755" s="39"/>
      <c r="C755" s="219" t="s">
        <v>1276</v>
      </c>
      <c r="D755" s="219" t="s">
        <v>132</v>
      </c>
      <c r="E755" s="220" t="s">
        <v>1277</v>
      </c>
      <c r="F755" s="221" t="s">
        <v>1278</v>
      </c>
      <c r="G755" s="222" t="s">
        <v>265</v>
      </c>
      <c r="H755" s="223">
        <v>18.067</v>
      </c>
      <c r="I755" s="224"/>
      <c r="J755" s="225">
        <f>ROUND(I755*H755,0)</f>
        <v>0</v>
      </c>
      <c r="K755" s="226"/>
      <c r="L755" s="44"/>
      <c r="M755" s="227" t="s">
        <v>1</v>
      </c>
      <c r="N755" s="228" t="s">
        <v>48</v>
      </c>
      <c r="O755" s="91"/>
      <c r="P755" s="229">
        <f>O755*H755</f>
        <v>0</v>
      </c>
      <c r="Q755" s="229">
        <v>0</v>
      </c>
      <c r="R755" s="229">
        <f>Q755*H755</f>
        <v>0</v>
      </c>
      <c r="S755" s="229">
        <v>0</v>
      </c>
      <c r="T755" s="230">
        <f>S755*H755</f>
        <v>0</v>
      </c>
      <c r="U755" s="38"/>
      <c r="V755" s="38"/>
      <c r="W755" s="38"/>
      <c r="X755" s="38"/>
      <c r="Y755" s="38"/>
      <c r="Z755" s="38"/>
      <c r="AA755" s="38"/>
      <c r="AB755" s="38"/>
      <c r="AC755" s="38"/>
      <c r="AD755" s="38"/>
      <c r="AE755" s="38"/>
      <c r="AR755" s="231" t="s">
        <v>308</v>
      </c>
      <c r="AT755" s="231" t="s">
        <v>132</v>
      </c>
      <c r="AU755" s="231" t="s">
        <v>92</v>
      </c>
      <c r="AY755" s="17" t="s">
        <v>129</v>
      </c>
      <c r="BE755" s="232">
        <f>IF(N755="základní",J755,0)</f>
        <v>0</v>
      </c>
      <c r="BF755" s="232">
        <f>IF(N755="snížená",J755,0)</f>
        <v>0</v>
      </c>
      <c r="BG755" s="232">
        <f>IF(N755="zákl. přenesená",J755,0)</f>
        <v>0</v>
      </c>
      <c r="BH755" s="232">
        <f>IF(N755="sníž. přenesená",J755,0)</f>
        <v>0</v>
      </c>
      <c r="BI755" s="232">
        <f>IF(N755="nulová",J755,0)</f>
        <v>0</v>
      </c>
      <c r="BJ755" s="17" t="s">
        <v>8</v>
      </c>
      <c r="BK755" s="232">
        <f>ROUND(I755*H755,0)</f>
        <v>0</v>
      </c>
      <c r="BL755" s="17" t="s">
        <v>308</v>
      </c>
      <c r="BM755" s="231" t="s">
        <v>1279</v>
      </c>
    </row>
    <row r="756" spans="1:63" s="12" customFormat="1" ht="22.8" customHeight="1">
      <c r="A756" s="12"/>
      <c r="B756" s="203"/>
      <c r="C756" s="204"/>
      <c r="D756" s="205" t="s">
        <v>82</v>
      </c>
      <c r="E756" s="217" t="s">
        <v>1280</v>
      </c>
      <c r="F756" s="217" t="s">
        <v>1281</v>
      </c>
      <c r="G756" s="204"/>
      <c r="H756" s="204"/>
      <c r="I756" s="207"/>
      <c r="J756" s="218">
        <f>BK756</f>
        <v>0</v>
      </c>
      <c r="K756" s="204"/>
      <c r="L756" s="209"/>
      <c r="M756" s="210"/>
      <c r="N756" s="211"/>
      <c r="O756" s="211"/>
      <c r="P756" s="212">
        <f>SUM(P757:P814)</f>
        <v>0</v>
      </c>
      <c r="Q756" s="211"/>
      <c r="R756" s="212">
        <f>SUM(R757:R814)</f>
        <v>17.850569970000002</v>
      </c>
      <c r="S756" s="211"/>
      <c r="T756" s="213">
        <f>SUM(T757:T814)</f>
        <v>13.458815339999997</v>
      </c>
      <c r="U756" s="12"/>
      <c r="V756" s="12"/>
      <c r="W756" s="12"/>
      <c r="X756" s="12"/>
      <c r="Y756" s="12"/>
      <c r="Z756" s="12"/>
      <c r="AA756" s="12"/>
      <c r="AB756" s="12"/>
      <c r="AC756" s="12"/>
      <c r="AD756" s="12"/>
      <c r="AE756" s="12"/>
      <c r="AR756" s="214" t="s">
        <v>92</v>
      </c>
      <c r="AT756" s="215" t="s">
        <v>82</v>
      </c>
      <c r="AU756" s="215" t="s">
        <v>8</v>
      </c>
      <c r="AY756" s="214" t="s">
        <v>129</v>
      </c>
      <c r="BK756" s="216">
        <f>SUM(BK757:BK814)</f>
        <v>0</v>
      </c>
    </row>
    <row r="757" spans="1:65" s="2" customFormat="1" ht="62.7" customHeight="1">
      <c r="A757" s="38"/>
      <c r="B757" s="39"/>
      <c r="C757" s="219" t="s">
        <v>1282</v>
      </c>
      <c r="D757" s="219" t="s">
        <v>132</v>
      </c>
      <c r="E757" s="220" t="s">
        <v>1283</v>
      </c>
      <c r="F757" s="221" t="s">
        <v>1284</v>
      </c>
      <c r="G757" s="222" t="s">
        <v>185</v>
      </c>
      <c r="H757" s="223">
        <v>136.58</v>
      </c>
      <c r="I757" s="224"/>
      <c r="J757" s="225">
        <f>ROUND(I757*H757,0)</f>
        <v>0</v>
      </c>
      <c r="K757" s="226"/>
      <c r="L757" s="44"/>
      <c r="M757" s="227" t="s">
        <v>1</v>
      </c>
      <c r="N757" s="228" t="s">
        <v>48</v>
      </c>
      <c r="O757" s="91"/>
      <c r="P757" s="229">
        <f>O757*H757</f>
        <v>0</v>
      </c>
      <c r="Q757" s="229">
        <v>0.01796</v>
      </c>
      <c r="R757" s="229">
        <f>Q757*H757</f>
        <v>2.4529768</v>
      </c>
      <c r="S757" s="229">
        <v>0</v>
      </c>
      <c r="T757" s="230">
        <f>S757*H757</f>
        <v>0</v>
      </c>
      <c r="U757" s="38"/>
      <c r="V757" s="38"/>
      <c r="W757" s="38"/>
      <c r="X757" s="38"/>
      <c r="Y757" s="38"/>
      <c r="Z757" s="38"/>
      <c r="AA757" s="38"/>
      <c r="AB757" s="38"/>
      <c r="AC757" s="38"/>
      <c r="AD757" s="38"/>
      <c r="AE757" s="38"/>
      <c r="AR757" s="231" t="s">
        <v>308</v>
      </c>
      <c r="AT757" s="231" t="s">
        <v>132</v>
      </c>
      <c r="AU757" s="231" t="s">
        <v>92</v>
      </c>
      <c r="AY757" s="17" t="s">
        <v>129</v>
      </c>
      <c r="BE757" s="232">
        <f>IF(N757="základní",J757,0)</f>
        <v>0</v>
      </c>
      <c r="BF757" s="232">
        <f>IF(N757="snížená",J757,0)</f>
        <v>0</v>
      </c>
      <c r="BG757" s="232">
        <f>IF(N757="zákl. přenesená",J757,0)</f>
        <v>0</v>
      </c>
      <c r="BH757" s="232">
        <f>IF(N757="sníž. přenesená",J757,0)</f>
        <v>0</v>
      </c>
      <c r="BI757" s="232">
        <f>IF(N757="nulová",J757,0)</f>
        <v>0</v>
      </c>
      <c r="BJ757" s="17" t="s">
        <v>8</v>
      </c>
      <c r="BK757" s="232">
        <f>ROUND(I757*H757,0)</f>
        <v>0</v>
      </c>
      <c r="BL757" s="17" t="s">
        <v>308</v>
      </c>
      <c r="BM757" s="231" t="s">
        <v>1285</v>
      </c>
    </row>
    <row r="758" spans="1:51" s="13" customFormat="1" ht="12">
      <c r="A758" s="13"/>
      <c r="B758" s="238"/>
      <c r="C758" s="239"/>
      <c r="D758" s="240" t="s">
        <v>187</v>
      </c>
      <c r="E758" s="241" t="s">
        <v>1</v>
      </c>
      <c r="F758" s="242" t="s">
        <v>1286</v>
      </c>
      <c r="G758" s="239"/>
      <c r="H758" s="243">
        <v>52.98</v>
      </c>
      <c r="I758" s="244"/>
      <c r="J758" s="239"/>
      <c r="K758" s="239"/>
      <c r="L758" s="245"/>
      <c r="M758" s="246"/>
      <c r="N758" s="247"/>
      <c r="O758" s="247"/>
      <c r="P758" s="247"/>
      <c r="Q758" s="247"/>
      <c r="R758" s="247"/>
      <c r="S758" s="247"/>
      <c r="T758" s="248"/>
      <c r="U758" s="13"/>
      <c r="V758" s="13"/>
      <c r="W758" s="13"/>
      <c r="X758" s="13"/>
      <c r="Y758" s="13"/>
      <c r="Z758" s="13"/>
      <c r="AA758" s="13"/>
      <c r="AB758" s="13"/>
      <c r="AC758" s="13"/>
      <c r="AD758" s="13"/>
      <c r="AE758" s="13"/>
      <c r="AT758" s="249" t="s">
        <v>187</v>
      </c>
      <c r="AU758" s="249" t="s">
        <v>92</v>
      </c>
      <c r="AV758" s="13" t="s">
        <v>92</v>
      </c>
      <c r="AW758" s="13" t="s">
        <v>36</v>
      </c>
      <c r="AX758" s="13" t="s">
        <v>83</v>
      </c>
      <c r="AY758" s="249" t="s">
        <v>129</v>
      </c>
    </row>
    <row r="759" spans="1:51" s="13" customFormat="1" ht="12">
      <c r="A759" s="13"/>
      <c r="B759" s="238"/>
      <c r="C759" s="239"/>
      <c r="D759" s="240" t="s">
        <v>187</v>
      </c>
      <c r="E759" s="241" t="s">
        <v>1</v>
      </c>
      <c r="F759" s="242" t="s">
        <v>1287</v>
      </c>
      <c r="G759" s="239"/>
      <c r="H759" s="243">
        <v>53.58</v>
      </c>
      <c r="I759" s="244"/>
      <c r="J759" s="239"/>
      <c r="K759" s="239"/>
      <c r="L759" s="245"/>
      <c r="M759" s="246"/>
      <c r="N759" s="247"/>
      <c r="O759" s="247"/>
      <c r="P759" s="247"/>
      <c r="Q759" s="247"/>
      <c r="R759" s="247"/>
      <c r="S759" s="247"/>
      <c r="T759" s="248"/>
      <c r="U759" s="13"/>
      <c r="V759" s="13"/>
      <c r="W759" s="13"/>
      <c r="X759" s="13"/>
      <c r="Y759" s="13"/>
      <c r="Z759" s="13"/>
      <c r="AA759" s="13"/>
      <c r="AB759" s="13"/>
      <c r="AC759" s="13"/>
      <c r="AD759" s="13"/>
      <c r="AE759" s="13"/>
      <c r="AT759" s="249" t="s">
        <v>187</v>
      </c>
      <c r="AU759" s="249" t="s">
        <v>92</v>
      </c>
      <c r="AV759" s="13" t="s">
        <v>92</v>
      </c>
      <c r="AW759" s="13" t="s">
        <v>36</v>
      </c>
      <c r="AX759" s="13" t="s">
        <v>83</v>
      </c>
      <c r="AY759" s="249" t="s">
        <v>129</v>
      </c>
    </row>
    <row r="760" spans="1:51" s="15" customFormat="1" ht="12">
      <c r="A760" s="15"/>
      <c r="B760" s="261"/>
      <c r="C760" s="262"/>
      <c r="D760" s="240" t="s">
        <v>187</v>
      </c>
      <c r="E760" s="263" t="s">
        <v>1</v>
      </c>
      <c r="F760" s="264" t="s">
        <v>1288</v>
      </c>
      <c r="G760" s="262"/>
      <c r="H760" s="265">
        <v>106.56</v>
      </c>
      <c r="I760" s="266"/>
      <c r="J760" s="262"/>
      <c r="K760" s="262"/>
      <c r="L760" s="267"/>
      <c r="M760" s="268"/>
      <c r="N760" s="269"/>
      <c r="O760" s="269"/>
      <c r="P760" s="269"/>
      <c r="Q760" s="269"/>
      <c r="R760" s="269"/>
      <c r="S760" s="269"/>
      <c r="T760" s="270"/>
      <c r="U760" s="15"/>
      <c r="V760" s="15"/>
      <c r="W760" s="15"/>
      <c r="X760" s="15"/>
      <c r="Y760" s="15"/>
      <c r="Z760" s="15"/>
      <c r="AA760" s="15"/>
      <c r="AB760" s="15"/>
      <c r="AC760" s="15"/>
      <c r="AD760" s="15"/>
      <c r="AE760" s="15"/>
      <c r="AT760" s="271" t="s">
        <v>187</v>
      </c>
      <c r="AU760" s="271" t="s">
        <v>92</v>
      </c>
      <c r="AV760" s="15" t="s">
        <v>145</v>
      </c>
      <c r="AW760" s="15" t="s">
        <v>36</v>
      </c>
      <c r="AX760" s="15" t="s">
        <v>83</v>
      </c>
      <c r="AY760" s="271" t="s">
        <v>129</v>
      </c>
    </row>
    <row r="761" spans="1:51" s="13" customFormat="1" ht="12">
      <c r="A761" s="13"/>
      <c r="B761" s="238"/>
      <c r="C761" s="239"/>
      <c r="D761" s="240" t="s">
        <v>187</v>
      </c>
      <c r="E761" s="241" t="s">
        <v>1</v>
      </c>
      <c r="F761" s="242" t="s">
        <v>1289</v>
      </c>
      <c r="G761" s="239"/>
      <c r="H761" s="243">
        <v>30.02</v>
      </c>
      <c r="I761" s="244"/>
      <c r="J761" s="239"/>
      <c r="K761" s="239"/>
      <c r="L761" s="245"/>
      <c r="M761" s="246"/>
      <c r="N761" s="247"/>
      <c r="O761" s="247"/>
      <c r="P761" s="247"/>
      <c r="Q761" s="247"/>
      <c r="R761" s="247"/>
      <c r="S761" s="247"/>
      <c r="T761" s="248"/>
      <c r="U761" s="13"/>
      <c r="V761" s="13"/>
      <c r="W761" s="13"/>
      <c r="X761" s="13"/>
      <c r="Y761" s="13"/>
      <c r="Z761" s="13"/>
      <c r="AA761" s="13"/>
      <c r="AB761" s="13"/>
      <c r="AC761" s="13"/>
      <c r="AD761" s="13"/>
      <c r="AE761" s="13"/>
      <c r="AT761" s="249" t="s">
        <v>187</v>
      </c>
      <c r="AU761" s="249" t="s">
        <v>92</v>
      </c>
      <c r="AV761" s="13" t="s">
        <v>92</v>
      </c>
      <c r="AW761" s="13" t="s">
        <v>36</v>
      </c>
      <c r="AX761" s="13" t="s">
        <v>83</v>
      </c>
      <c r="AY761" s="249" t="s">
        <v>129</v>
      </c>
    </row>
    <row r="762" spans="1:51" s="15" customFormat="1" ht="12">
      <c r="A762" s="15"/>
      <c r="B762" s="261"/>
      <c r="C762" s="262"/>
      <c r="D762" s="240" t="s">
        <v>187</v>
      </c>
      <c r="E762" s="263" t="s">
        <v>1</v>
      </c>
      <c r="F762" s="264" t="s">
        <v>1290</v>
      </c>
      <c r="G762" s="262"/>
      <c r="H762" s="265">
        <v>30.02</v>
      </c>
      <c r="I762" s="266"/>
      <c r="J762" s="262"/>
      <c r="K762" s="262"/>
      <c r="L762" s="267"/>
      <c r="M762" s="268"/>
      <c r="N762" s="269"/>
      <c r="O762" s="269"/>
      <c r="P762" s="269"/>
      <c r="Q762" s="269"/>
      <c r="R762" s="269"/>
      <c r="S762" s="269"/>
      <c r="T762" s="270"/>
      <c r="U762" s="15"/>
      <c r="V762" s="15"/>
      <c r="W762" s="15"/>
      <c r="X762" s="15"/>
      <c r="Y762" s="15"/>
      <c r="Z762" s="15"/>
      <c r="AA762" s="15"/>
      <c r="AB762" s="15"/>
      <c r="AC762" s="15"/>
      <c r="AD762" s="15"/>
      <c r="AE762" s="15"/>
      <c r="AT762" s="271" t="s">
        <v>187</v>
      </c>
      <c r="AU762" s="271" t="s">
        <v>92</v>
      </c>
      <c r="AV762" s="15" t="s">
        <v>145</v>
      </c>
      <c r="AW762" s="15" t="s">
        <v>36</v>
      </c>
      <c r="AX762" s="15" t="s">
        <v>83</v>
      </c>
      <c r="AY762" s="271" t="s">
        <v>129</v>
      </c>
    </row>
    <row r="763" spans="1:51" s="14" customFormat="1" ht="12">
      <c r="A763" s="14"/>
      <c r="B763" s="250"/>
      <c r="C763" s="251"/>
      <c r="D763" s="240" t="s">
        <v>187</v>
      </c>
      <c r="E763" s="252" t="s">
        <v>1</v>
      </c>
      <c r="F763" s="253" t="s">
        <v>191</v>
      </c>
      <c r="G763" s="251"/>
      <c r="H763" s="254">
        <v>136.58</v>
      </c>
      <c r="I763" s="255"/>
      <c r="J763" s="251"/>
      <c r="K763" s="251"/>
      <c r="L763" s="256"/>
      <c r="M763" s="257"/>
      <c r="N763" s="258"/>
      <c r="O763" s="258"/>
      <c r="P763" s="258"/>
      <c r="Q763" s="258"/>
      <c r="R763" s="258"/>
      <c r="S763" s="258"/>
      <c r="T763" s="259"/>
      <c r="U763" s="14"/>
      <c r="V763" s="14"/>
      <c r="W763" s="14"/>
      <c r="X763" s="14"/>
      <c r="Y763" s="14"/>
      <c r="Z763" s="14"/>
      <c r="AA763" s="14"/>
      <c r="AB763" s="14"/>
      <c r="AC763" s="14"/>
      <c r="AD763" s="14"/>
      <c r="AE763" s="14"/>
      <c r="AT763" s="260" t="s">
        <v>187</v>
      </c>
      <c r="AU763" s="260" t="s">
        <v>92</v>
      </c>
      <c r="AV763" s="14" t="s">
        <v>151</v>
      </c>
      <c r="AW763" s="14" t="s">
        <v>36</v>
      </c>
      <c r="AX763" s="14" t="s">
        <v>8</v>
      </c>
      <c r="AY763" s="260" t="s">
        <v>129</v>
      </c>
    </row>
    <row r="764" spans="1:65" s="2" customFormat="1" ht="44.25" customHeight="1">
      <c r="A764" s="38"/>
      <c r="B764" s="39"/>
      <c r="C764" s="219" t="s">
        <v>1291</v>
      </c>
      <c r="D764" s="219" t="s">
        <v>132</v>
      </c>
      <c r="E764" s="220" t="s">
        <v>1292</v>
      </c>
      <c r="F764" s="221" t="s">
        <v>1293</v>
      </c>
      <c r="G764" s="222" t="s">
        <v>185</v>
      </c>
      <c r="H764" s="223">
        <v>136.58</v>
      </c>
      <c r="I764" s="224"/>
      <c r="J764" s="225">
        <f>ROUND(I764*H764,0)</f>
        <v>0</v>
      </c>
      <c r="K764" s="226"/>
      <c r="L764" s="44"/>
      <c r="M764" s="227" t="s">
        <v>1</v>
      </c>
      <c r="N764" s="228" t="s">
        <v>48</v>
      </c>
      <c r="O764" s="91"/>
      <c r="P764" s="229">
        <f>O764*H764</f>
        <v>0</v>
      </c>
      <c r="Q764" s="229">
        <v>0.0001</v>
      </c>
      <c r="R764" s="229">
        <f>Q764*H764</f>
        <v>0.013658000000000002</v>
      </c>
      <c r="S764" s="229">
        <v>0</v>
      </c>
      <c r="T764" s="230">
        <f>S764*H764</f>
        <v>0</v>
      </c>
      <c r="U764" s="38"/>
      <c r="V764" s="38"/>
      <c r="W764" s="38"/>
      <c r="X764" s="38"/>
      <c r="Y764" s="38"/>
      <c r="Z764" s="38"/>
      <c r="AA764" s="38"/>
      <c r="AB764" s="38"/>
      <c r="AC764" s="38"/>
      <c r="AD764" s="38"/>
      <c r="AE764" s="38"/>
      <c r="AR764" s="231" t="s">
        <v>308</v>
      </c>
      <c r="AT764" s="231" t="s">
        <v>132</v>
      </c>
      <c r="AU764" s="231" t="s">
        <v>92</v>
      </c>
      <c r="AY764" s="17" t="s">
        <v>129</v>
      </c>
      <c r="BE764" s="232">
        <f>IF(N764="základní",J764,0)</f>
        <v>0</v>
      </c>
      <c r="BF764" s="232">
        <f>IF(N764="snížená",J764,0)</f>
        <v>0</v>
      </c>
      <c r="BG764" s="232">
        <f>IF(N764="zákl. přenesená",J764,0)</f>
        <v>0</v>
      </c>
      <c r="BH764" s="232">
        <f>IF(N764="sníž. přenesená",J764,0)</f>
        <v>0</v>
      </c>
      <c r="BI764" s="232">
        <f>IF(N764="nulová",J764,0)</f>
        <v>0</v>
      </c>
      <c r="BJ764" s="17" t="s">
        <v>8</v>
      </c>
      <c r="BK764" s="232">
        <f>ROUND(I764*H764,0)</f>
        <v>0</v>
      </c>
      <c r="BL764" s="17" t="s">
        <v>308</v>
      </c>
      <c r="BM764" s="231" t="s">
        <v>1294</v>
      </c>
    </row>
    <row r="765" spans="1:65" s="2" customFormat="1" ht="55.5" customHeight="1">
      <c r="A765" s="38"/>
      <c r="B765" s="39"/>
      <c r="C765" s="219" t="s">
        <v>1295</v>
      </c>
      <c r="D765" s="219" t="s">
        <v>132</v>
      </c>
      <c r="E765" s="220" t="s">
        <v>1296</v>
      </c>
      <c r="F765" s="221" t="s">
        <v>1297</v>
      </c>
      <c r="G765" s="222" t="s">
        <v>359</v>
      </c>
      <c r="H765" s="223">
        <v>75.1</v>
      </c>
      <c r="I765" s="224"/>
      <c r="J765" s="225">
        <f>ROUND(I765*H765,0)</f>
        <v>0</v>
      </c>
      <c r="K765" s="226"/>
      <c r="L765" s="44"/>
      <c r="M765" s="227" t="s">
        <v>1</v>
      </c>
      <c r="N765" s="228" t="s">
        <v>48</v>
      </c>
      <c r="O765" s="91"/>
      <c r="P765" s="229">
        <f>O765*H765</f>
        <v>0</v>
      </c>
      <c r="Q765" s="229">
        <v>4E-05</v>
      </c>
      <c r="R765" s="229">
        <f>Q765*H765</f>
        <v>0.003004</v>
      </c>
      <c r="S765" s="229">
        <v>0</v>
      </c>
      <c r="T765" s="230">
        <f>S765*H765</f>
        <v>0</v>
      </c>
      <c r="U765" s="38"/>
      <c r="V765" s="38"/>
      <c r="W765" s="38"/>
      <c r="X765" s="38"/>
      <c r="Y765" s="38"/>
      <c r="Z765" s="38"/>
      <c r="AA765" s="38"/>
      <c r="AB765" s="38"/>
      <c r="AC765" s="38"/>
      <c r="AD765" s="38"/>
      <c r="AE765" s="38"/>
      <c r="AR765" s="231" t="s">
        <v>308</v>
      </c>
      <c r="AT765" s="231" t="s">
        <v>132</v>
      </c>
      <c r="AU765" s="231" t="s">
        <v>92</v>
      </c>
      <c r="AY765" s="17" t="s">
        <v>129</v>
      </c>
      <c r="BE765" s="232">
        <f>IF(N765="základní",J765,0)</f>
        <v>0</v>
      </c>
      <c r="BF765" s="232">
        <f>IF(N765="snížená",J765,0)</f>
        <v>0</v>
      </c>
      <c r="BG765" s="232">
        <f>IF(N765="zákl. přenesená",J765,0)</f>
        <v>0</v>
      </c>
      <c r="BH765" s="232">
        <f>IF(N765="sníž. přenesená",J765,0)</f>
        <v>0</v>
      </c>
      <c r="BI765" s="232">
        <f>IF(N765="nulová",J765,0)</f>
        <v>0</v>
      </c>
      <c r="BJ765" s="17" t="s">
        <v>8</v>
      </c>
      <c r="BK765" s="232">
        <f>ROUND(I765*H765,0)</f>
        <v>0</v>
      </c>
      <c r="BL765" s="17" t="s">
        <v>308</v>
      </c>
      <c r="BM765" s="231" t="s">
        <v>1298</v>
      </c>
    </row>
    <row r="766" spans="1:51" s="13" customFormat="1" ht="12">
      <c r="A766" s="13"/>
      <c r="B766" s="238"/>
      <c r="C766" s="239"/>
      <c r="D766" s="240" t="s">
        <v>187</v>
      </c>
      <c r="E766" s="241" t="s">
        <v>1</v>
      </c>
      <c r="F766" s="242" t="s">
        <v>1299</v>
      </c>
      <c r="G766" s="239"/>
      <c r="H766" s="243">
        <v>75.1</v>
      </c>
      <c r="I766" s="244"/>
      <c r="J766" s="239"/>
      <c r="K766" s="239"/>
      <c r="L766" s="245"/>
      <c r="M766" s="246"/>
      <c r="N766" s="247"/>
      <c r="O766" s="247"/>
      <c r="P766" s="247"/>
      <c r="Q766" s="247"/>
      <c r="R766" s="247"/>
      <c r="S766" s="247"/>
      <c r="T766" s="248"/>
      <c r="U766" s="13"/>
      <c r="V766" s="13"/>
      <c r="W766" s="13"/>
      <c r="X766" s="13"/>
      <c r="Y766" s="13"/>
      <c r="Z766" s="13"/>
      <c r="AA766" s="13"/>
      <c r="AB766" s="13"/>
      <c r="AC766" s="13"/>
      <c r="AD766" s="13"/>
      <c r="AE766" s="13"/>
      <c r="AT766" s="249" t="s">
        <v>187</v>
      </c>
      <c r="AU766" s="249" t="s">
        <v>92</v>
      </c>
      <c r="AV766" s="13" t="s">
        <v>92</v>
      </c>
      <c r="AW766" s="13" t="s">
        <v>36</v>
      </c>
      <c r="AX766" s="13" t="s">
        <v>8</v>
      </c>
      <c r="AY766" s="249" t="s">
        <v>129</v>
      </c>
    </row>
    <row r="767" spans="1:65" s="2" customFormat="1" ht="44.25" customHeight="1">
      <c r="A767" s="38"/>
      <c r="B767" s="39"/>
      <c r="C767" s="219" t="s">
        <v>1300</v>
      </c>
      <c r="D767" s="219" t="s">
        <v>132</v>
      </c>
      <c r="E767" s="220" t="s">
        <v>1301</v>
      </c>
      <c r="F767" s="221" t="s">
        <v>1302</v>
      </c>
      <c r="G767" s="222" t="s">
        <v>185</v>
      </c>
      <c r="H767" s="223">
        <v>136.58</v>
      </c>
      <c r="I767" s="224"/>
      <c r="J767" s="225">
        <f>ROUND(I767*H767,0)</f>
        <v>0</v>
      </c>
      <c r="K767" s="226"/>
      <c r="L767" s="44"/>
      <c r="M767" s="227" t="s">
        <v>1</v>
      </c>
      <c r="N767" s="228" t="s">
        <v>48</v>
      </c>
      <c r="O767" s="91"/>
      <c r="P767" s="229">
        <f>O767*H767</f>
        <v>0</v>
      </c>
      <c r="Q767" s="229">
        <v>0</v>
      </c>
      <c r="R767" s="229">
        <f>Q767*H767</f>
        <v>0</v>
      </c>
      <c r="S767" s="229">
        <v>0.01725</v>
      </c>
      <c r="T767" s="230">
        <f>S767*H767</f>
        <v>2.3560050000000006</v>
      </c>
      <c r="U767" s="38"/>
      <c r="V767" s="38"/>
      <c r="W767" s="38"/>
      <c r="X767" s="38"/>
      <c r="Y767" s="38"/>
      <c r="Z767" s="38"/>
      <c r="AA767" s="38"/>
      <c r="AB767" s="38"/>
      <c r="AC767" s="38"/>
      <c r="AD767" s="38"/>
      <c r="AE767" s="38"/>
      <c r="AR767" s="231" t="s">
        <v>308</v>
      </c>
      <c r="AT767" s="231" t="s">
        <v>132</v>
      </c>
      <c r="AU767" s="231" t="s">
        <v>92</v>
      </c>
      <c r="AY767" s="17" t="s">
        <v>129</v>
      </c>
      <c r="BE767" s="232">
        <f>IF(N767="základní",J767,0)</f>
        <v>0</v>
      </c>
      <c r="BF767" s="232">
        <f>IF(N767="snížená",J767,0)</f>
        <v>0</v>
      </c>
      <c r="BG767" s="232">
        <f>IF(N767="zákl. přenesená",J767,0)</f>
        <v>0</v>
      </c>
      <c r="BH767" s="232">
        <f>IF(N767="sníž. přenesená",J767,0)</f>
        <v>0</v>
      </c>
      <c r="BI767" s="232">
        <f>IF(N767="nulová",J767,0)</f>
        <v>0</v>
      </c>
      <c r="BJ767" s="17" t="s">
        <v>8</v>
      </c>
      <c r="BK767" s="232">
        <f>ROUND(I767*H767,0)</f>
        <v>0</v>
      </c>
      <c r="BL767" s="17" t="s">
        <v>308</v>
      </c>
      <c r="BM767" s="231" t="s">
        <v>1303</v>
      </c>
    </row>
    <row r="768" spans="1:51" s="13" customFormat="1" ht="12">
      <c r="A768" s="13"/>
      <c r="B768" s="238"/>
      <c r="C768" s="239"/>
      <c r="D768" s="240" t="s">
        <v>187</v>
      </c>
      <c r="E768" s="241" t="s">
        <v>1</v>
      </c>
      <c r="F768" s="242" t="s">
        <v>1286</v>
      </c>
      <c r="G768" s="239"/>
      <c r="H768" s="243">
        <v>52.98</v>
      </c>
      <c r="I768" s="244"/>
      <c r="J768" s="239"/>
      <c r="K768" s="239"/>
      <c r="L768" s="245"/>
      <c r="M768" s="246"/>
      <c r="N768" s="247"/>
      <c r="O768" s="247"/>
      <c r="P768" s="247"/>
      <c r="Q768" s="247"/>
      <c r="R768" s="247"/>
      <c r="S768" s="247"/>
      <c r="T768" s="248"/>
      <c r="U768" s="13"/>
      <c r="V768" s="13"/>
      <c r="W768" s="13"/>
      <c r="X768" s="13"/>
      <c r="Y768" s="13"/>
      <c r="Z768" s="13"/>
      <c r="AA768" s="13"/>
      <c r="AB768" s="13"/>
      <c r="AC768" s="13"/>
      <c r="AD768" s="13"/>
      <c r="AE768" s="13"/>
      <c r="AT768" s="249" t="s">
        <v>187</v>
      </c>
      <c r="AU768" s="249" t="s">
        <v>92</v>
      </c>
      <c r="AV768" s="13" t="s">
        <v>92</v>
      </c>
      <c r="AW768" s="13" t="s">
        <v>36</v>
      </c>
      <c r="AX768" s="13" t="s">
        <v>83</v>
      </c>
      <c r="AY768" s="249" t="s">
        <v>129</v>
      </c>
    </row>
    <row r="769" spans="1:51" s="13" customFormat="1" ht="12">
      <c r="A769" s="13"/>
      <c r="B769" s="238"/>
      <c r="C769" s="239"/>
      <c r="D769" s="240" t="s">
        <v>187</v>
      </c>
      <c r="E769" s="241" t="s">
        <v>1</v>
      </c>
      <c r="F769" s="242" t="s">
        <v>1287</v>
      </c>
      <c r="G769" s="239"/>
      <c r="H769" s="243">
        <v>53.58</v>
      </c>
      <c r="I769" s="244"/>
      <c r="J769" s="239"/>
      <c r="K769" s="239"/>
      <c r="L769" s="245"/>
      <c r="M769" s="246"/>
      <c r="N769" s="247"/>
      <c r="O769" s="247"/>
      <c r="P769" s="247"/>
      <c r="Q769" s="247"/>
      <c r="R769" s="247"/>
      <c r="S769" s="247"/>
      <c r="T769" s="248"/>
      <c r="U769" s="13"/>
      <c r="V769" s="13"/>
      <c r="W769" s="13"/>
      <c r="X769" s="13"/>
      <c r="Y769" s="13"/>
      <c r="Z769" s="13"/>
      <c r="AA769" s="13"/>
      <c r="AB769" s="13"/>
      <c r="AC769" s="13"/>
      <c r="AD769" s="13"/>
      <c r="AE769" s="13"/>
      <c r="AT769" s="249" t="s">
        <v>187</v>
      </c>
      <c r="AU769" s="249" t="s">
        <v>92</v>
      </c>
      <c r="AV769" s="13" t="s">
        <v>92</v>
      </c>
      <c r="AW769" s="13" t="s">
        <v>36</v>
      </c>
      <c r="AX769" s="13" t="s">
        <v>83</v>
      </c>
      <c r="AY769" s="249" t="s">
        <v>129</v>
      </c>
    </row>
    <row r="770" spans="1:51" s="15" customFormat="1" ht="12">
      <c r="A770" s="15"/>
      <c r="B770" s="261"/>
      <c r="C770" s="262"/>
      <c r="D770" s="240" t="s">
        <v>187</v>
      </c>
      <c r="E770" s="263" t="s">
        <v>1</v>
      </c>
      <c r="F770" s="264" t="s">
        <v>1288</v>
      </c>
      <c r="G770" s="262"/>
      <c r="H770" s="265">
        <v>106.56</v>
      </c>
      <c r="I770" s="266"/>
      <c r="J770" s="262"/>
      <c r="K770" s="262"/>
      <c r="L770" s="267"/>
      <c r="M770" s="268"/>
      <c r="N770" s="269"/>
      <c r="O770" s="269"/>
      <c r="P770" s="269"/>
      <c r="Q770" s="269"/>
      <c r="R770" s="269"/>
      <c r="S770" s="269"/>
      <c r="T770" s="270"/>
      <c r="U770" s="15"/>
      <c r="V770" s="15"/>
      <c r="W770" s="15"/>
      <c r="X770" s="15"/>
      <c r="Y770" s="15"/>
      <c r="Z770" s="15"/>
      <c r="AA770" s="15"/>
      <c r="AB770" s="15"/>
      <c r="AC770" s="15"/>
      <c r="AD770" s="15"/>
      <c r="AE770" s="15"/>
      <c r="AT770" s="271" t="s">
        <v>187</v>
      </c>
      <c r="AU770" s="271" t="s">
        <v>92</v>
      </c>
      <c r="AV770" s="15" t="s">
        <v>145</v>
      </c>
      <c r="AW770" s="15" t="s">
        <v>36</v>
      </c>
      <c r="AX770" s="15" t="s">
        <v>83</v>
      </c>
      <c r="AY770" s="271" t="s">
        <v>129</v>
      </c>
    </row>
    <row r="771" spans="1:51" s="13" customFormat="1" ht="12">
      <c r="A771" s="13"/>
      <c r="B771" s="238"/>
      <c r="C771" s="239"/>
      <c r="D771" s="240" t="s">
        <v>187</v>
      </c>
      <c r="E771" s="241" t="s">
        <v>1</v>
      </c>
      <c r="F771" s="242" t="s">
        <v>1289</v>
      </c>
      <c r="G771" s="239"/>
      <c r="H771" s="243">
        <v>30.02</v>
      </c>
      <c r="I771" s="244"/>
      <c r="J771" s="239"/>
      <c r="K771" s="239"/>
      <c r="L771" s="245"/>
      <c r="M771" s="246"/>
      <c r="N771" s="247"/>
      <c r="O771" s="247"/>
      <c r="P771" s="247"/>
      <c r="Q771" s="247"/>
      <c r="R771" s="247"/>
      <c r="S771" s="247"/>
      <c r="T771" s="248"/>
      <c r="U771" s="13"/>
      <c r="V771" s="13"/>
      <c r="W771" s="13"/>
      <c r="X771" s="13"/>
      <c r="Y771" s="13"/>
      <c r="Z771" s="13"/>
      <c r="AA771" s="13"/>
      <c r="AB771" s="13"/>
      <c r="AC771" s="13"/>
      <c r="AD771" s="13"/>
      <c r="AE771" s="13"/>
      <c r="AT771" s="249" t="s">
        <v>187</v>
      </c>
      <c r="AU771" s="249" t="s">
        <v>92</v>
      </c>
      <c r="AV771" s="13" t="s">
        <v>92</v>
      </c>
      <c r="AW771" s="13" t="s">
        <v>36</v>
      </c>
      <c r="AX771" s="13" t="s">
        <v>83</v>
      </c>
      <c r="AY771" s="249" t="s">
        <v>129</v>
      </c>
    </row>
    <row r="772" spans="1:51" s="15" customFormat="1" ht="12">
      <c r="A772" s="15"/>
      <c r="B772" s="261"/>
      <c r="C772" s="262"/>
      <c r="D772" s="240" t="s">
        <v>187</v>
      </c>
      <c r="E772" s="263" t="s">
        <v>1</v>
      </c>
      <c r="F772" s="264" t="s">
        <v>1290</v>
      </c>
      <c r="G772" s="262"/>
      <c r="H772" s="265">
        <v>30.02</v>
      </c>
      <c r="I772" s="266"/>
      <c r="J772" s="262"/>
      <c r="K772" s="262"/>
      <c r="L772" s="267"/>
      <c r="M772" s="268"/>
      <c r="N772" s="269"/>
      <c r="O772" s="269"/>
      <c r="P772" s="269"/>
      <c r="Q772" s="269"/>
      <c r="R772" s="269"/>
      <c r="S772" s="269"/>
      <c r="T772" s="270"/>
      <c r="U772" s="15"/>
      <c r="V772" s="15"/>
      <c r="W772" s="15"/>
      <c r="X772" s="15"/>
      <c r="Y772" s="15"/>
      <c r="Z772" s="15"/>
      <c r="AA772" s="15"/>
      <c r="AB772" s="15"/>
      <c r="AC772" s="15"/>
      <c r="AD772" s="15"/>
      <c r="AE772" s="15"/>
      <c r="AT772" s="271" t="s">
        <v>187</v>
      </c>
      <c r="AU772" s="271" t="s">
        <v>92</v>
      </c>
      <c r="AV772" s="15" t="s">
        <v>145</v>
      </c>
      <c r="AW772" s="15" t="s">
        <v>36</v>
      </c>
      <c r="AX772" s="15" t="s">
        <v>83</v>
      </c>
      <c r="AY772" s="271" t="s">
        <v>129</v>
      </c>
    </row>
    <row r="773" spans="1:51" s="14" customFormat="1" ht="12">
      <c r="A773" s="14"/>
      <c r="B773" s="250"/>
      <c r="C773" s="251"/>
      <c r="D773" s="240" t="s">
        <v>187</v>
      </c>
      <c r="E773" s="252" t="s">
        <v>1</v>
      </c>
      <c r="F773" s="253" t="s">
        <v>191</v>
      </c>
      <c r="G773" s="251"/>
      <c r="H773" s="254">
        <v>136.58</v>
      </c>
      <c r="I773" s="255"/>
      <c r="J773" s="251"/>
      <c r="K773" s="251"/>
      <c r="L773" s="256"/>
      <c r="M773" s="257"/>
      <c r="N773" s="258"/>
      <c r="O773" s="258"/>
      <c r="P773" s="258"/>
      <c r="Q773" s="258"/>
      <c r="R773" s="258"/>
      <c r="S773" s="258"/>
      <c r="T773" s="259"/>
      <c r="U773" s="14"/>
      <c r="V773" s="14"/>
      <c r="W773" s="14"/>
      <c r="X773" s="14"/>
      <c r="Y773" s="14"/>
      <c r="Z773" s="14"/>
      <c r="AA773" s="14"/>
      <c r="AB773" s="14"/>
      <c r="AC773" s="14"/>
      <c r="AD773" s="14"/>
      <c r="AE773" s="14"/>
      <c r="AT773" s="260" t="s">
        <v>187</v>
      </c>
      <c r="AU773" s="260" t="s">
        <v>92</v>
      </c>
      <c r="AV773" s="14" t="s">
        <v>151</v>
      </c>
      <c r="AW773" s="14" t="s">
        <v>36</v>
      </c>
      <c r="AX773" s="14" t="s">
        <v>8</v>
      </c>
      <c r="AY773" s="260" t="s">
        <v>129</v>
      </c>
    </row>
    <row r="774" spans="1:65" s="2" customFormat="1" ht="49.05" customHeight="1">
      <c r="A774" s="38"/>
      <c r="B774" s="39"/>
      <c r="C774" s="219" t="s">
        <v>1304</v>
      </c>
      <c r="D774" s="219" t="s">
        <v>132</v>
      </c>
      <c r="E774" s="220" t="s">
        <v>1305</v>
      </c>
      <c r="F774" s="221" t="s">
        <v>1306</v>
      </c>
      <c r="G774" s="222" t="s">
        <v>185</v>
      </c>
      <c r="H774" s="223">
        <v>318.5</v>
      </c>
      <c r="I774" s="224"/>
      <c r="J774" s="225">
        <f>ROUND(I774*H774,0)</f>
        <v>0</v>
      </c>
      <c r="K774" s="226"/>
      <c r="L774" s="44"/>
      <c r="M774" s="227" t="s">
        <v>1</v>
      </c>
      <c r="N774" s="228" t="s">
        <v>48</v>
      </c>
      <c r="O774" s="91"/>
      <c r="P774" s="229">
        <f>O774*H774</f>
        <v>0</v>
      </c>
      <c r="Q774" s="229">
        <v>0.01694</v>
      </c>
      <c r="R774" s="229">
        <f>Q774*H774</f>
        <v>5.39539</v>
      </c>
      <c r="S774" s="229">
        <v>0</v>
      </c>
      <c r="T774" s="230">
        <f>S774*H774</f>
        <v>0</v>
      </c>
      <c r="U774" s="38"/>
      <c r="V774" s="38"/>
      <c r="W774" s="38"/>
      <c r="X774" s="38"/>
      <c r="Y774" s="38"/>
      <c r="Z774" s="38"/>
      <c r="AA774" s="38"/>
      <c r="AB774" s="38"/>
      <c r="AC774" s="38"/>
      <c r="AD774" s="38"/>
      <c r="AE774" s="38"/>
      <c r="AR774" s="231" t="s">
        <v>308</v>
      </c>
      <c r="AT774" s="231" t="s">
        <v>132</v>
      </c>
      <c r="AU774" s="231" t="s">
        <v>92</v>
      </c>
      <c r="AY774" s="17" t="s">
        <v>129</v>
      </c>
      <c r="BE774" s="232">
        <f>IF(N774="základní",J774,0)</f>
        <v>0</v>
      </c>
      <c r="BF774" s="232">
        <f>IF(N774="snížená",J774,0)</f>
        <v>0</v>
      </c>
      <c r="BG774" s="232">
        <f>IF(N774="zákl. přenesená",J774,0)</f>
        <v>0</v>
      </c>
      <c r="BH774" s="232">
        <f>IF(N774="sníž. přenesená",J774,0)</f>
        <v>0</v>
      </c>
      <c r="BI774" s="232">
        <f>IF(N774="nulová",J774,0)</f>
        <v>0</v>
      </c>
      <c r="BJ774" s="17" t="s">
        <v>8</v>
      </c>
      <c r="BK774" s="232">
        <f>ROUND(I774*H774,0)</f>
        <v>0</v>
      </c>
      <c r="BL774" s="17" t="s">
        <v>308</v>
      </c>
      <c r="BM774" s="231" t="s">
        <v>1307</v>
      </c>
    </row>
    <row r="775" spans="1:51" s="13" customFormat="1" ht="12">
      <c r="A775" s="13"/>
      <c r="B775" s="238"/>
      <c r="C775" s="239"/>
      <c r="D775" s="240" t="s">
        <v>187</v>
      </c>
      <c r="E775" s="241" t="s">
        <v>1</v>
      </c>
      <c r="F775" s="242" t="s">
        <v>1308</v>
      </c>
      <c r="G775" s="239"/>
      <c r="H775" s="243">
        <v>318.5</v>
      </c>
      <c r="I775" s="244"/>
      <c r="J775" s="239"/>
      <c r="K775" s="239"/>
      <c r="L775" s="245"/>
      <c r="M775" s="246"/>
      <c r="N775" s="247"/>
      <c r="O775" s="247"/>
      <c r="P775" s="247"/>
      <c r="Q775" s="247"/>
      <c r="R775" s="247"/>
      <c r="S775" s="247"/>
      <c r="T775" s="248"/>
      <c r="U775" s="13"/>
      <c r="V775" s="13"/>
      <c r="W775" s="13"/>
      <c r="X775" s="13"/>
      <c r="Y775" s="13"/>
      <c r="Z775" s="13"/>
      <c r="AA775" s="13"/>
      <c r="AB775" s="13"/>
      <c r="AC775" s="13"/>
      <c r="AD775" s="13"/>
      <c r="AE775" s="13"/>
      <c r="AT775" s="249" t="s">
        <v>187</v>
      </c>
      <c r="AU775" s="249" t="s">
        <v>92</v>
      </c>
      <c r="AV775" s="13" t="s">
        <v>92</v>
      </c>
      <c r="AW775" s="13" t="s">
        <v>36</v>
      </c>
      <c r="AX775" s="13" t="s">
        <v>8</v>
      </c>
      <c r="AY775" s="249" t="s">
        <v>129</v>
      </c>
    </row>
    <row r="776" spans="1:65" s="2" customFormat="1" ht="37.8" customHeight="1">
      <c r="A776" s="38"/>
      <c r="B776" s="39"/>
      <c r="C776" s="219" t="s">
        <v>1309</v>
      </c>
      <c r="D776" s="219" t="s">
        <v>132</v>
      </c>
      <c r="E776" s="220" t="s">
        <v>1310</v>
      </c>
      <c r="F776" s="221" t="s">
        <v>1311</v>
      </c>
      <c r="G776" s="222" t="s">
        <v>185</v>
      </c>
      <c r="H776" s="223">
        <v>702.721</v>
      </c>
      <c r="I776" s="224"/>
      <c r="J776" s="225">
        <f>ROUND(I776*H776,0)</f>
        <v>0</v>
      </c>
      <c r="K776" s="226"/>
      <c r="L776" s="44"/>
      <c r="M776" s="227" t="s">
        <v>1</v>
      </c>
      <c r="N776" s="228" t="s">
        <v>48</v>
      </c>
      <c r="O776" s="91"/>
      <c r="P776" s="229">
        <f>O776*H776</f>
        <v>0</v>
      </c>
      <c r="Q776" s="229">
        <v>0.0001</v>
      </c>
      <c r="R776" s="229">
        <f>Q776*H776</f>
        <v>0.0702721</v>
      </c>
      <c r="S776" s="229">
        <v>0</v>
      </c>
      <c r="T776" s="230">
        <f>S776*H776</f>
        <v>0</v>
      </c>
      <c r="U776" s="38"/>
      <c r="V776" s="38"/>
      <c r="W776" s="38"/>
      <c r="X776" s="38"/>
      <c r="Y776" s="38"/>
      <c r="Z776" s="38"/>
      <c r="AA776" s="38"/>
      <c r="AB776" s="38"/>
      <c r="AC776" s="38"/>
      <c r="AD776" s="38"/>
      <c r="AE776" s="38"/>
      <c r="AR776" s="231" t="s">
        <v>308</v>
      </c>
      <c r="AT776" s="231" t="s">
        <v>132</v>
      </c>
      <c r="AU776" s="231" t="s">
        <v>92</v>
      </c>
      <c r="AY776" s="17" t="s">
        <v>129</v>
      </c>
      <c r="BE776" s="232">
        <f>IF(N776="základní",J776,0)</f>
        <v>0</v>
      </c>
      <c r="BF776" s="232">
        <f>IF(N776="snížená",J776,0)</f>
        <v>0</v>
      </c>
      <c r="BG776" s="232">
        <f>IF(N776="zákl. přenesená",J776,0)</f>
        <v>0</v>
      </c>
      <c r="BH776" s="232">
        <f>IF(N776="sníž. přenesená",J776,0)</f>
        <v>0</v>
      </c>
      <c r="BI776" s="232">
        <f>IF(N776="nulová",J776,0)</f>
        <v>0</v>
      </c>
      <c r="BJ776" s="17" t="s">
        <v>8</v>
      </c>
      <c r="BK776" s="232">
        <f>ROUND(I776*H776,0)</f>
        <v>0</v>
      </c>
      <c r="BL776" s="17" t="s">
        <v>308</v>
      </c>
      <c r="BM776" s="231" t="s">
        <v>1312</v>
      </c>
    </row>
    <row r="777" spans="1:51" s="13" customFormat="1" ht="12">
      <c r="A777" s="13"/>
      <c r="B777" s="238"/>
      <c r="C777" s="239"/>
      <c r="D777" s="240" t="s">
        <v>187</v>
      </c>
      <c r="E777" s="241" t="s">
        <v>1</v>
      </c>
      <c r="F777" s="242" t="s">
        <v>1313</v>
      </c>
      <c r="G777" s="239"/>
      <c r="H777" s="243">
        <v>702.721</v>
      </c>
      <c r="I777" s="244"/>
      <c r="J777" s="239"/>
      <c r="K777" s="239"/>
      <c r="L777" s="245"/>
      <c r="M777" s="246"/>
      <c r="N777" s="247"/>
      <c r="O777" s="247"/>
      <c r="P777" s="247"/>
      <c r="Q777" s="247"/>
      <c r="R777" s="247"/>
      <c r="S777" s="247"/>
      <c r="T777" s="248"/>
      <c r="U777" s="13"/>
      <c r="V777" s="13"/>
      <c r="W777" s="13"/>
      <c r="X777" s="13"/>
      <c r="Y777" s="13"/>
      <c r="Z777" s="13"/>
      <c r="AA777" s="13"/>
      <c r="AB777" s="13"/>
      <c r="AC777" s="13"/>
      <c r="AD777" s="13"/>
      <c r="AE777" s="13"/>
      <c r="AT777" s="249" t="s">
        <v>187</v>
      </c>
      <c r="AU777" s="249" t="s">
        <v>92</v>
      </c>
      <c r="AV777" s="13" t="s">
        <v>92</v>
      </c>
      <c r="AW777" s="13" t="s">
        <v>36</v>
      </c>
      <c r="AX777" s="13" t="s">
        <v>8</v>
      </c>
      <c r="AY777" s="249" t="s">
        <v>129</v>
      </c>
    </row>
    <row r="778" spans="1:65" s="2" customFormat="1" ht="44.25" customHeight="1">
      <c r="A778" s="38"/>
      <c r="B778" s="39"/>
      <c r="C778" s="219" t="s">
        <v>1314</v>
      </c>
      <c r="D778" s="219" t="s">
        <v>132</v>
      </c>
      <c r="E778" s="220" t="s">
        <v>1315</v>
      </c>
      <c r="F778" s="221" t="s">
        <v>1316</v>
      </c>
      <c r="G778" s="222" t="s">
        <v>185</v>
      </c>
      <c r="H778" s="223">
        <v>718.321</v>
      </c>
      <c r="I778" s="224"/>
      <c r="J778" s="225">
        <f>ROUND(I778*H778,0)</f>
        <v>0</v>
      </c>
      <c r="K778" s="226"/>
      <c r="L778" s="44"/>
      <c r="M778" s="227" t="s">
        <v>1</v>
      </c>
      <c r="N778" s="228" t="s">
        <v>48</v>
      </c>
      <c r="O778" s="91"/>
      <c r="P778" s="229">
        <f>O778*H778</f>
        <v>0</v>
      </c>
      <c r="Q778" s="229">
        <v>0</v>
      </c>
      <c r="R778" s="229">
        <f>Q778*H778</f>
        <v>0</v>
      </c>
      <c r="S778" s="229">
        <v>0</v>
      </c>
      <c r="T778" s="230">
        <f>S778*H778</f>
        <v>0</v>
      </c>
      <c r="U778" s="38"/>
      <c r="V778" s="38"/>
      <c r="W778" s="38"/>
      <c r="X778" s="38"/>
      <c r="Y778" s="38"/>
      <c r="Z778" s="38"/>
      <c r="AA778" s="38"/>
      <c r="AB778" s="38"/>
      <c r="AC778" s="38"/>
      <c r="AD778" s="38"/>
      <c r="AE778" s="38"/>
      <c r="AR778" s="231" t="s">
        <v>308</v>
      </c>
      <c r="AT778" s="231" t="s">
        <v>132</v>
      </c>
      <c r="AU778" s="231" t="s">
        <v>92</v>
      </c>
      <c r="AY778" s="17" t="s">
        <v>129</v>
      </c>
      <c r="BE778" s="232">
        <f>IF(N778="základní",J778,0)</f>
        <v>0</v>
      </c>
      <c r="BF778" s="232">
        <f>IF(N778="snížená",J778,0)</f>
        <v>0</v>
      </c>
      <c r="BG778" s="232">
        <f>IF(N778="zákl. přenesená",J778,0)</f>
        <v>0</v>
      </c>
      <c r="BH778" s="232">
        <f>IF(N778="sníž. přenesená",J778,0)</f>
        <v>0</v>
      </c>
      <c r="BI778" s="232">
        <f>IF(N778="nulová",J778,0)</f>
        <v>0</v>
      </c>
      <c r="BJ778" s="17" t="s">
        <v>8</v>
      </c>
      <c r="BK778" s="232">
        <f>ROUND(I778*H778,0)</f>
        <v>0</v>
      </c>
      <c r="BL778" s="17" t="s">
        <v>308</v>
      </c>
      <c r="BM778" s="231" t="s">
        <v>1317</v>
      </c>
    </row>
    <row r="779" spans="1:51" s="13" customFormat="1" ht="12">
      <c r="A779" s="13"/>
      <c r="B779" s="238"/>
      <c r="C779" s="239"/>
      <c r="D779" s="240" t="s">
        <v>187</v>
      </c>
      <c r="E779" s="241" t="s">
        <v>1</v>
      </c>
      <c r="F779" s="242" t="s">
        <v>1318</v>
      </c>
      <c r="G779" s="239"/>
      <c r="H779" s="243">
        <v>5.2</v>
      </c>
      <c r="I779" s="244"/>
      <c r="J779" s="239"/>
      <c r="K779" s="239"/>
      <c r="L779" s="245"/>
      <c r="M779" s="246"/>
      <c r="N779" s="247"/>
      <c r="O779" s="247"/>
      <c r="P779" s="247"/>
      <c r="Q779" s="247"/>
      <c r="R779" s="247"/>
      <c r="S779" s="247"/>
      <c r="T779" s="248"/>
      <c r="U779" s="13"/>
      <c r="V779" s="13"/>
      <c r="W779" s="13"/>
      <c r="X779" s="13"/>
      <c r="Y779" s="13"/>
      <c r="Z779" s="13"/>
      <c r="AA779" s="13"/>
      <c r="AB779" s="13"/>
      <c r="AC779" s="13"/>
      <c r="AD779" s="13"/>
      <c r="AE779" s="13"/>
      <c r="AT779" s="249" t="s">
        <v>187</v>
      </c>
      <c r="AU779" s="249" t="s">
        <v>92</v>
      </c>
      <c r="AV779" s="13" t="s">
        <v>92</v>
      </c>
      <c r="AW779" s="13" t="s">
        <v>36</v>
      </c>
      <c r="AX779" s="13" t="s">
        <v>83</v>
      </c>
      <c r="AY779" s="249" t="s">
        <v>129</v>
      </c>
    </row>
    <row r="780" spans="1:51" s="13" customFormat="1" ht="12">
      <c r="A780" s="13"/>
      <c r="B780" s="238"/>
      <c r="C780" s="239"/>
      <c r="D780" s="240" t="s">
        <v>187</v>
      </c>
      <c r="E780" s="241" t="s">
        <v>1</v>
      </c>
      <c r="F780" s="242" t="s">
        <v>1319</v>
      </c>
      <c r="G780" s="239"/>
      <c r="H780" s="243">
        <v>10.4</v>
      </c>
      <c r="I780" s="244"/>
      <c r="J780" s="239"/>
      <c r="K780" s="239"/>
      <c r="L780" s="245"/>
      <c r="M780" s="246"/>
      <c r="N780" s="247"/>
      <c r="O780" s="247"/>
      <c r="P780" s="247"/>
      <c r="Q780" s="247"/>
      <c r="R780" s="247"/>
      <c r="S780" s="247"/>
      <c r="T780" s="248"/>
      <c r="U780" s="13"/>
      <c r="V780" s="13"/>
      <c r="W780" s="13"/>
      <c r="X780" s="13"/>
      <c r="Y780" s="13"/>
      <c r="Z780" s="13"/>
      <c r="AA780" s="13"/>
      <c r="AB780" s="13"/>
      <c r="AC780" s="13"/>
      <c r="AD780" s="13"/>
      <c r="AE780" s="13"/>
      <c r="AT780" s="249" t="s">
        <v>187</v>
      </c>
      <c r="AU780" s="249" t="s">
        <v>92</v>
      </c>
      <c r="AV780" s="13" t="s">
        <v>92</v>
      </c>
      <c r="AW780" s="13" t="s">
        <v>36</v>
      </c>
      <c r="AX780" s="13" t="s">
        <v>83</v>
      </c>
      <c r="AY780" s="249" t="s">
        <v>129</v>
      </c>
    </row>
    <row r="781" spans="1:51" s="15" customFormat="1" ht="12">
      <c r="A781" s="15"/>
      <c r="B781" s="261"/>
      <c r="C781" s="262"/>
      <c r="D781" s="240" t="s">
        <v>187</v>
      </c>
      <c r="E781" s="263" t="s">
        <v>1</v>
      </c>
      <c r="F781" s="264" t="s">
        <v>800</v>
      </c>
      <c r="G781" s="262"/>
      <c r="H781" s="265">
        <v>15.600000000000001</v>
      </c>
      <c r="I781" s="266"/>
      <c r="J781" s="262"/>
      <c r="K781" s="262"/>
      <c r="L781" s="267"/>
      <c r="M781" s="268"/>
      <c r="N781" s="269"/>
      <c r="O781" s="269"/>
      <c r="P781" s="269"/>
      <c r="Q781" s="269"/>
      <c r="R781" s="269"/>
      <c r="S781" s="269"/>
      <c r="T781" s="270"/>
      <c r="U781" s="15"/>
      <c r="V781" s="15"/>
      <c r="W781" s="15"/>
      <c r="X781" s="15"/>
      <c r="Y781" s="15"/>
      <c r="Z781" s="15"/>
      <c r="AA781" s="15"/>
      <c r="AB781" s="15"/>
      <c r="AC781" s="15"/>
      <c r="AD781" s="15"/>
      <c r="AE781" s="15"/>
      <c r="AT781" s="271" t="s">
        <v>187</v>
      </c>
      <c r="AU781" s="271" t="s">
        <v>92</v>
      </c>
      <c r="AV781" s="15" t="s">
        <v>145</v>
      </c>
      <c r="AW781" s="15" t="s">
        <v>36</v>
      </c>
      <c r="AX781" s="15" t="s">
        <v>83</v>
      </c>
      <c r="AY781" s="271" t="s">
        <v>129</v>
      </c>
    </row>
    <row r="782" spans="1:51" s="13" customFormat="1" ht="12">
      <c r="A782" s="13"/>
      <c r="B782" s="238"/>
      <c r="C782" s="239"/>
      <c r="D782" s="240" t="s">
        <v>187</v>
      </c>
      <c r="E782" s="241" t="s">
        <v>1</v>
      </c>
      <c r="F782" s="242" t="s">
        <v>1320</v>
      </c>
      <c r="G782" s="239"/>
      <c r="H782" s="243">
        <v>350.621</v>
      </c>
      <c r="I782" s="244"/>
      <c r="J782" s="239"/>
      <c r="K782" s="239"/>
      <c r="L782" s="245"/>
      <c r="M782" s="246"/>
      <c r="N782" s="247"/>
      <c r="O782" s="247"/>
      <c r="P782" s="247"/>
      <c r="Q782" s="247"/>
      <c r="R782" s="247"/>
      <c r="S782" s="247"/>
      <c r="T782" s="248"/>
      <c r="U782" s="13"/>
      <c r="V782" s="13"/>
      <c r="W782" s="13"/>
      <c r="X782" s="13"/>
      <c r="Y782" s="13"/>
      <c r="Z782" s="13"/>
      <c r="AA782" s="13"/>
      <c r="AB782" s="13"/>
      <c r="AC782" s="13"/>
      <c r="AD782" s="13"/>
      <c r="AE782" s="13"/>
      <c r="AT782" s="249" t="s">
        <v>187</v>
      </c>
      <c r="AU782" s="249" t="s">
        <v>92</v>
      </c>
      <c r="AV782" s="13" t="s">
        <v>92</v>
      </c>
      <c r="AW782" s="13" t="s">
        <v>36</v>
      </c>
      <c r="AX782" s="13" t="s">
        <v>83</v>
      </c>
      <c r="AY782" s="249" t="s">
        <v>129</v>
      </c>
    </row>
    <row r="783" spans="1:51" s="13" customFormat="1" ht="12">
      <c r="A783" s="13"/>
      <c r="B783" s="238"/>
      <c r="C783" s="239"/>
      <c r="D783" s="240" t="s">
        <v>187</v>
      </c>
      <c r="E783" s="241" t="s">
        <v>1</v>
      </c>
      <c r="F783" s="242" t="s">
        <v>1321</v>
      </c>
      <c r="G783" s="239"/>
      <c r="H783" s="243">
        <v>33.6</v>
      </c>
      <c r="I783" s="244"/>
      <c r="J783" s="239"/>
      <c r="K783" s="239"/>
      <c r="L783" s="245"/>
      <c r="M783" s="246"/>
      <c r="N783" s="247"/>
      <c r="O783" s="247"/>
      <c r="P783" s="247"/>
      <c r="Q783" s="247"/>
      <c r="R783" s="247"/>
      <c r="S783" s="247"/>
      <c r="T783" s="248"/>
      <c r="U783" s="13"/>
      <c r="V783" s="13"/>
      <c r="W783" s="13"/>
      <c r="X783" s="13"/>
      <c r="Y783" s="13"/>
      <c r="Z783" s="13"/>
      <c r="AA783" s="13"/>
      <c r="AB783" s="13"/>
      <c r="AC783" s="13"/>
      <c r="AD783" s="13"/>
      <c r="AE783" s="13"/>
      <c r="AT783" s="249" t="s">
        <v>187</v>
      </c>
      <c r="AU783" s="249" t="s">
        <v>92</v>
      </c>
      <c r="AV783" s="13" t="s">
        <v>92</v>
      </c>
      <c r="AW783" s="13" t="s">
        <v>36</v>
      </c>
      <c r="AX783" s="13" t="s">
        <v>83</v>
      </c>
      <c r="AY783" s="249" t="s">
        <v>129</v>
      </c>
    </row>
    <row r="784" spans="1:51" s="15" customFormat="1" ht="12">
      <c r="A784" s="15"/>
      <c r="B784" s="261"/>
      <c r="C784" s="262"/>
      <c r="D784" s="240" t="s">
        <v>187</v>
      </c>
      <c r="E784" s="263" t="s">
        <v>1</v>
      </c>
      <c r="F784" s="264" t="s">
        <v>1322</v>
      </c>
      <c r="G784" s="262"/>
      <c r="H784" s="265">
        <v>384.221</v>
      </c>
      <c r="I784" s="266"/>
      <c r="J784" s="262"/>
      <c r="K784" s="262"/>
      <c r="L784" s="267"/>
      <c r="M784" s="268"/>
      <c r="N784" s="269"/>
      <c r="O784" s="269"/>
      <c r="P784" s="269"/>
      <c r="Q784" s="269"/>
      <c r="R784" s="269"/>
      <c r="S784" s="269"/>
      <c r="T784" s="270"/>
      <c r="U784" s="15"/>
      <c r="V784" s="15"/>
      <c r="W784" s="15"/>
      <c r="X784" s="15"/>
      <c r="Y784" s="15"/>
      <c r="Z784" s="15"/>
      <c r="AA784" s="15"/>
      <c r="AB784" s="15"/>
      <c r="AC784" s="15"/>
      <c r="AD784" s="15"/>
      <c r="AE784" s="15"/>
      <c r="AT784" s="271" t="s">
        <v>187</v>
      </c>
      <c r="AU784" s="271" t="s">
        <v>92</v>
      </c>
      <c r="AV784" s="15" t="s">
        <v>145</v>
      </c>
      <c r="AW784" s="15" t="s">
        <v>36</v>
      </c>
      <c r="AX784" s="15" t="s">
        <v>83</v>
      </c>
      <c r="AY784" s="271" t="s">
        <v>129</v>
      </c>
    </row>
    <row r="785" spans="1:51" s="13" customFormat="1" ht="12">
      <c r="A785" s="13"/>
      <c r="B785" s="238"/>
      <c r="C785" s="239"/>
      <c r="D785" s="240" t="s">
        <v>187</v>
      </c>
      <c r="E785" s="241" t="s">
        <v>1</v>
      </c>
      <c r="F785" s="242" t="s">
        <v>1323</v>
      </c>
      <c r="G785" s="239"/>
      <c r="H785" s="243">
        <v>318.5</v>
      </c>
      <c r="I785" s="244"/>
      <c r="J785" s="239"/>
      <c r="K785" s="239"/>
      <c r="L785" s="245"/>
      <c r="M785" s="246"/>
      <c r="N785" s="247"/>
      <c r="O785" s="247"/>
      <c r="P785" s="247"/>
      <c r="Q785" s="247"/>
      <c r="R785" s="247"/>
      <c r="S785" s="247"/>
      <c r="T785" s="248"/>
      <c r="U785" s="13"/>
      <c r="V785" s="13"/>
      <c r="W785" s="13"/>
      <c r="X785" s="13"/>
      <c r="Y785" s="13"/>
      <c r="Z785" s="13"/>
      <c r="AA785" s="13"/>
      <c r="AB785" s="13"/>
      <c r="AC785" s="13"/>
      <c r="AD785" s="13"/>
      <c r="AE785" s="13"/>
      <c r="AT785" s="249" t="s">
        <v>187</v>
      </c>
      <c r="AU785" s="249" t="s">
        <v>92</v>
      </c>
      <c r="AV785" s="13" t="s">
        <v>92</v>
      </c>
      <c r="AW785" s="13" t="s">
        <v>36</v>
      </c>
      <c r="AX785" s="13" t="s">
        <v>83</v>
      </c>
      <c r="AY785" s="249" t="s">
        <v>129</v>
      </c>
    </row>
    <row r="786" spans="1:51" s="15" customFormat="1" ht="12">
      <c r="A786" s="15"/>
      <c r="B786" s="261"/>
      <c r="C786" s="262"/>
      <c r="D786" s="240" t="s">
        <v>187</v>
      </c>
      <c r="E786" s="263" t="s">
        <v>1</v>
      </c>
      <c r="F786" s="264" t="s">
        <v>1324</v>
      </c>
      <c r="G786" s="262"/>
      <c r="H786" s="265">
        <v>318.5</v>
      </c>
      <c r="I786" s="266"/>
      <c r="J786" s="262"/>
      <c r="K786" s="262"/>
      <c r="L786" s="267"/>
      <c r="M786" s="268"/>
      <c r="N786" s="269"/>
      <c r="O786" s="269"/>
      <c r="P786" s="269"/>
      <c r="Q786" s="269"/>
      <c r="R786" s="269"/>
      <c r="S786" s="269"/>
      <c r="T786" s="270"/>
      <c r="U786" s="15"/>
      <c r="V786" s="15"/>
      <c r="W786" s="15"/>
      <c r="X786" s="15"/>
      <c r="Y786" s="15"/>
      <c r="Z786" s="15"/>
      <c r="AA786" s="15"/>
      <c r="AB786" s="15"/>
      <c r="AC786" s="15"/>
      <c r="AD786" s="15"/>
      <c r="AE786" s="15"/>
      <c r="AT786" s="271" t="s">
        <v>187</v>
      </c>
      <c r="AU786" s="271" t="s">
        <v>92</v>
      </c>
      <c r="AV786" s="15" t="s">
        <v>145</v>
      </c>
      <c r="AW786" s="15" t="s">
        <v>36</v>
      </c>
      <c r="AX786" s="15" t="s">
        <v>83</v>
      </c>
      <c r="AY786" s="271" t="s">
        <v>129</v>
      </c>
    </row>
    <row r="787" spans="1:51" s="14" customFormat="1" ht="12">
      <c r="A787" s="14"/>
      <c r="B787" s="250"/>
      <c r="C787" s="251"/>
      <c r="D787" s="240" t="s">
        <v>187</v>
      </c>
      <c r="E787" s="252" t="s">
        <v>1</v>
      </c>
      <c r="F787" s="253" t="s">
        <v>191</v>
      </c>
      <c r="G787" s="251"/>
      <c r="H787" s="254">
        <v>718.321</v>
      </c>
      <c r="I787" s="255"/>
      <c r="J787" s="251"/>
      <c r="K787" s="251"/>
      <c r="L787" s="256"/>
      <c r="M787" s="257"/>
      <c r="N787" s="258"/>
      <c r="O787" s="258"/>
      <c r="P787" s="258"/>
      <c r="Q787" s="258"/>
      <c r="R787" s="258"/>
      <c r="S787" s="258"/>
      <c r="T787" s="259"/>
      <c r="U787" s="14"/>
      <c r="V787" s="14"/>
      <c r="W787" s="14"/>
      <c r="X787" s="14"/>
      <c r="Y787" s="14"/>
      <c r="Z787" s="14"/>
      <c r="AA787" s="14"/>
      <c r="AB787" s="14"/>
      <c r="AC787" s="14"/>
      <c r="AD787" s="14"/>
      <c r="AE787" s="14"/>
      <c r="AT787" s="260" t="s">
        <v>187</v>
      </c>
      <c r="AU787" s="260" t="s">
        <v>92</v>
      </c>
      <c r="AV787" s="14" t="s">
        <v>151</v>
      </c>
      <c r="AW787" s="14" t="s">
        <v>36</v>
      </c>
      <c r="AX787" s="14" t="s">
        <v>8</v>
      </c>
      <c r="AY787" s="260" t="s">
        <v>129</v>
      </c>
    </row>
    <row r="788" spans="1:65" s="2" customFormat="1" ht="24.15" customHeight="1">
      <c r="A788" s="38"/>
      <c r="B788" s="39"/>
      <c r="C788" s="272" t="s">
        <v>1325</v>
      </c>
      <c r="D788" s="272" t="s">
        <v>342</v>
      </c>
      <c r="E788" s="273" t="s">
        <v>941</v>
      </c>
      <c r="F788" s="274" t="s">
        <v>942</v>
      </c>
      <c r="G788" s="275" t="s">
        <v>185</v>
      </c>
      <c r="H788" s="276">
        <v>814.109</v>
      </c>
      <c r="I788" s="277"/>
      <c r="J788" s="278">
        <f>ROUND(I788*H788,0)</f>
        <v>0</v>
      </c>
      <c r="K788" s="279"/>
      <c r="L788" s="280"/>
      <c r="M788" s="281" t="s">
        <v>1</v>
      </c>
      <c r="N788" s="282" t="s">
        <v>48</v>
      </c>
      <c r="O788" s="91"/>
      <c r="P788" s="229">
        <f>O788*H788</f>
        <v>0</v>
      </c>
      <c r="Q788" s="229">
        <v>0.00016</v>
      </c>
      <c r="R788" s="229">
        <f>Q788*H788</f>
        <v>0.13025744000000003</v>
      </c>
      <c r="S788" s="229">
        <v>0</v>
      </c>
      <c r="T788" s="230">
        <f>S788*H788</f>
        <v>0</v>
      </c>
      <c r="U788" s="38"/>
      <c r="V788" s="38"/>
      <c r="W788" s="38"/>
      <c r="X788" s="38"/>
      <c r="Y788" s="38"/>
      <c r="Z788" s="38"/>
      <c r="AA788" s="38"/>
      <c r="AB788" s="38"/>
      <c r="AC788" s="38"/>
      <c r="AD788" s="38"/>
      <c r="AE788" s="38"/>
      <c r="AR788" s="231" t="s">
        <v>390</v>
      </c>
      <c r="AT788" s="231" t="s">
        <v>342</v>
      </c>
      <c r="AU788" s="231" t="s">
        <v>92</v>
      </c>
      <c r="AY788" s="17" t="s">
        <v>129</v>
      </c>
      <c r="BE788" s="232">
        <f>IF(N788="základní",J788,0)</f>
        <v>0</v>
      </c>
      <c r="BF788" s="232">
        <f>IF(N788="snížená",J788,0)</f>
        <v>0</v>
      </c>
      <c r="BG788" s="232">
        <f>IF(N788="zákl. přenesená",J788,0)</f>
        <v>0</v>
      </c>
      <c r="BH788" s="232">
        <f>IF(N788="sníž. přenesená",J788,0)</f>
        <v>0</v>
      </c>
      <c r="BI788" s="232">
        <f>IF(N788="nulová",J788,0)</f>
        <v>0</v>
      </c>
      <c r="BJ788" s="17" t="s">
        <v>8</v>
      </c>
      <c r="BK788" s="232">
        <f>ROUND(I788*H788,0)</f>
        <v>0</v>
      </c>
      <c r="BL788" s="17" t="s">
        <v>308</v>
      </c>
      <c r="BM788" s="231" t="s">
        <v>1326</v>
      </c>
    </row>
    <row r="789" spans="1:51" s="13" customFormat="1" ht="12">
      <c r="A789" s="13"/>
      <c r="B789" s="238"/>
      <c r="C789" s="239"/>
      <c r="D789" s="240" t="s">
        <v>187</v>
      </c>
      <c r="E789" s="241" t="s">
        <v>1</v>
      </c>
      <c r="F789" s="242" t="s">
        <v>1318</v>
      </c>
      <c r="G789" s="239"/>
      <c r="H789" s="243">
        <v>5.2</v>
      </c>
      <c r="I789" s="244"/>
      <c r="J789" s="239"/>
      <c r="K789" s="239"/>
      <c r="L789" s="245"/>
      <c r="M789" s="246"/>
      <c r="N789" s="247"/>
      <c r="O789" s="247"/>
      <c r="P789" s="247"/>
      <c r="Q789" s="247"/>
      <c r="R789" s="247"/>
      <c r="S789" s="247"/>
      <c r="T789" s="248"/>
      <c r="U789" s="13"/>
      <c r="V789" s="13"/>
      <c r="W789" s="13"/>
      <c r="X789" s="13"/>
      <c r="Y789" s="13"/>
      <c r="Z789" s="13"/>
      <c r="AA789" s="13"/>
      <c r="AB789" s="13"/>
      <c r="AC789" s="13"/>
      <c r="AD789" s="13"/>
      <c r="AE789" s="13"/>
      <c r="AT789" s="249" t="s">
        <v>187</v>
      </c>
      <c r="AU789" s="249" t="s">
        <v>92</v>
      </c>
      <c r="AV789" s="13" t="s">
        <v>92</v>
      </c>
      <c r="AW789" s="13" t="s">
        <v>36</v>
      </c>
      <c r="AX789" s="13" t="s">
        <v>83</v>
      </c>
      <c r="AY789" s="249" t="s">
        <v>129</v>
      </c>
    </row>
    <row r="790" spans="1:51" s="15" customFormat="1" ht="12">
      <c r="A790" s="15"/>
      <c r="B790" s="261"/>
      <c r="C790" s="262"/>
      <c r="D790" s="240" t="s">
        <v>187</v>
      </c>
      <c r="E790" s="263" t="s">
        <v>1</v>
      </c>
      <c r="F790" s="264" t="s">
        <v>800</v>
      </c>
      <c r="G790" s="262"/>
      <c r="H790" s="265">
        <v>5.2</v>
      </c>
      <c r="I790" s="266"/>
      <c r="J790" s="262"/>
      <c r="K790" s="262"/>
      <c r="L790" s="267"/>
      <c r="M790" s="268"/>
      <c r="N790" s="269"/>
      <c r="O790" s="269"/>
      <c r="P790" s="269"/>
      <c r="Q790" s="269"/>
      <c r="R790" s="269"/>
      <c r="S790" s="269"/>
      <c r="T790" s="270"/>
      <c r="U790" s="15"/>
      <c r="V790" s="15"/>
      <c r="W790" s="15"/>
      <c r="X790" s="15"/>
      <c r="Y790" s="15"/>
      <c r="Z790" s="15"/>
      <c r="AA790" s="15"/>
      <c r="AB790" s="15"/>
      <c r="AC790" s="15"/>
      <c r="AD790" s="15"/>
      <c r="AE790" s="15"/>
      <c r="AT790" s="271" t="s">
        <v>187</v>
      </c>
      <c r="AU790" s="271" t="s">
        <v>92</v>
      </c>
      <c r="AV790" s="15" t="s">
        <v>145</v>
      </c>
      <c r="AW790" s="15" t="s">
        <v>36</v>
      </c>
      <c r="AX790" s="15" t="s">
        <v>83</v>
      </c>
      <c r="AY790" s="271" t="s">
        <v>129</v>
      </c>
    </row>
    <row r="791" spans="1:51" s="13" customFormat="1" ht="12">
      <c r="A791" s="13"/>
      <c r="B791" s="238"/>
      <c r="C791" s="239"/>
      <c r="D791" s="240" t="s">
        <v>187</v>
      </c>
      <c r="E791" s="241" t="s">
        <v>1</v>
      </c>
      <c r="F791" s="242" t="s">
        <v>1320</v>
      </c>
      <c r="G791" s="239"/>
      <c r="H791" s="243">
        <v>350.621</v>
      </c>
      <c r="I791" s="244"/>
      <c r="J791" s="239"/>
      <c r="K791" s="239"/>
      <c r="L791" s="245"/>
      <c r="M791" s="246"/>
      <c r="N791" s="247"/>
      <c r="O791" s="247"/>
      <c r="P791" s="247"/>
      <c r="Q791" s="247"/>
      <c r="R791" s="247"/>
      <c r="S791" s="247"/>
      <c r="T791" s="248"/>
      <c r="U791" s="13"/>
      <c r="V791" s="13"/>
      <c r="W791" s="13"/>
      <c r="X791" s="13"/>
      <c r="Y791" s="13"/>
      <c r="Z791" s="13"/>
      <c r="AA791" s="13"/>
      <c r="AB791" s="13"/>
      <c r="AC791" s="13"/>
      <c r="AD791" s="13"/>
      <c r="AE791" s="13"/>
      <c r="AT791" s="249" t="s">
        <v>187</v>
      </c>
      <c r="AU791" s="249" t="s">
        <v>92</v>
      </c>
      <c r="AV791" s="13" t="s">
        <v>92</v>
      </c>
      <c r="AW791" s="13" t="s">
        <v>36</v>
      </c>
      <c r="AX791" s="13" t="s">
        <v>83</v>
      </c>
      <c r="AY791" s="249" t="s">
        <v>129</v>
      </c>
    </row>
    <row r="792" spans="1:51" s="13" customFormat="1" ht="12">
      <c r="A792" s="13"/>
      <c r="B792" s="238"/>
      <c r="C792" s="239"/>
      <c r="D792" s="240" t="s">
        <v>187</v>
      </c>
      <c r="E792" s="241" t="s">
        <v>1</v>
      </c>
      <c r="F792" s="242" t="s">
        <v>1321</v>
      </c>
      <c r="G792" s="239"/>
      <c r="H792" s="243">
        <v>33.6</v>
      </c>
      <c r="I792" s="244"/>
      <c r="J792" s="239"/>
      <c r="K792" s="239"/>
      <c r="L792" s="245"/>
      <c r="M792" s="246"/>
      <c r="N792" s="247"/>
      <c r="O792" s="247"/>
      <c r="P792" s="247"/>
      <c r="Q792" s="247"/>
      <c r="R792" s="247"/>
      <c r="S792" s="247"/>
      <c r="T792" s="248"/>
      <c r="U792" s="13"/>
      <c r="V792" s="13"/>
      <c r="W792" s="13"/>
      <c r="X792" s="13"/>
      <c r="Y792" s="13"/>
      <c r="Z792" s="13"/>
      <c r="AA792" s="13"/>
      <c r="AB792" s="13"/>
      <c r="AC792" s="13"/>
      <c r="AD792" s="13"/>
      <c r="AE792" s="13"/>
      <c r="AT792" s="249" t="s">
        <v>187</v>
      </c>
      <c r="AU792" s="249" t="s">
        <v>92</v>
      </c>
      <c r="AV792" s="13" t="s">
        <v>92</v>
      </c>
      <c r="AW792" s="13" t="s">
        <v>36</v>
      </c>
      <c r="AX792" s="13" t="s">
        <v>83</v>
      </c>
      <c r="AY792" s="249" t="s">
        <v>129</v>
      </c>
    </row>
    <row r="793" spans="1:51" s="15" customFormat="1" ht="12">
      <c r="A793" s="15"/>
      <c r="B793" s="261"/>
      <c r="C793" s="262"/>
      <c r="D793" s="240" t="s">
        <v>187</v>
      </c>
      <c r="E793" s="263" t="s">
        <v>1</v>
      </c>
      <c r="F793" s="264" t="s">
        <v>1322</v>
      </c>
      <c r="G793" s="262"/>
      <c r="H793" s="265">
        <v>384.221</v>
      </c>
      <c r="I793" s="266"/>
      <c r="J793" s="262"/>
      <c r="K793" s="262"/>
      <c r="L793" s="267"/>
      <c r="M793" s="268"/>
      <c r="N793" s="269"/>
      <c r="O793" s="269"/>
      <c r="P793" s="269"/>
      <c r="Q793" s="269"/>
      <c r="R793" s="269"/>
      <c r="S793" s="269"/>
      <c r="T793" s="270"/>
      <c r="U793" s="15"/>
      <c r="V793" s="15"/>
      <c r="W793" s="15"/>
      <c r="X793" s="15"/>
      <c r="Y793" s="15"/>
      <c r="Z793" s="15"/>
      <c r="AA793" s="15"/>
      <c r="AB793" s="15"/>
      <c r="AC793" s="15"/>
      <c r="AD793" s="15"/>
      <c r="AE793" s="15"/>
      <c r="AT793" s="271" t="s">
        <v>187</v>
      </c>
      <c r="AU793" s="271" t="s">
        <v>92</v>
      </c>
      <c r="AV793" s="15" t="s">
        <v>145</v>
      </c>
      <c r="AW793" s="15" t="s">
        <v>36</v>
      </c>
      <c r="AX793" s="15" t="s">
        <v>83</v>
      </c>
      <c r="AY793" s="271" t="s">
        <v>129</v>
      </c>
    </row>
    <row r="794" spans="1:51" s="13" customFormat="1" ht="12">
      <c r="A794" s="13"/>
      <c r="B794" s="238"/>
      <c r="C794" s="239"/>
      <c r="D794" s="240" t="s">
        <v>187</v>
      </c>
      <c r="E794" s="241" t="s">
        <v>1</v>
      </c>
      <c r="F794" s="242" t="s">
        <v>1323</v>
      </c>
      <c r="G794" s="239"/>
      <c r="H794" s="243">
        <v>318.5</v>
      </c>
      <c r="I794" s="244"/>
      <c r="J794" s="239"/>
      <c r="K794" s="239"/>
      <c r="L794" s="245"/>
      <c r="M794" s="246"/>
      <c r="N794" s="247"/>
      <c r="O794" s="247"/>
      <c r="P794" s="247"/>
      <c r="Q794" s="247"/>
      <c r="R794" s="247"/>
      <c r="S794" s="247"/>
      <c r="T794" s="248"/>
      <c r="U794" s="13"/>
      <c r="V794" s="13"/>
      <c r="W794" s="13"/>
      <c r="X794" s="13"/>
      <c r="Y794" s="13"/>
      <c r="Z794" s="13"/>
      <c r="AA794" s="13"/>
      <c r="AB794" s="13"/>
      <c r="AC794" s="13"/>
      <c r="AD794" s="13"/>
      <c r="AE794" s="13"/>
      <c r="AT794" s="249" t="s">
        <v>187</v>
      </c>
      <c r="AU794" s="249" t="s">
        <v>92</v>
      </c>
      <c r="AV794" s="13" t="s">
        <v>92</v>
      </c>
      <c r="AW794" s="13" t="s">
        <v>36</v>
      </c>
      <c r="AX794" s="13" t="s">
        <v>83</v>
      </c>
      <c r="AY794" s="249" t="s">
        <v>129</v>
      </c>
    </row>
    <row r="795" spans="1:51" s="15" customFormat="1" ht="12">
      <c r="A795" s="15"/>
      <c r="B795" s="261"/>
      <c r="C795" s="262"/>
      <c r="D795" s="240" t="s">
        <v>187</v>
      </c>
      <c r="E795" s="263" t="s">
        <v>1</v>
      </c>
      <c r="F795" s="264" t="s">
        <v>1324</v>
      </c>
      <c r="G795" s="262"/>
      <c r="H795" s="265">
        <v>318.5</v>
      </c>
      <c r="I795" s="266"/>
      <c r="J795" s="262"/>
      <c r="K795" s="262"/>
      <c r="L795" s="267"/>
      <c r="M795" s="268"/>
      <c r="N795" s="269"/>
      <c r="O795" s="269"/>
      <c r="P795" s="269"/>
      <c r="Q795" s="269"/>
      <c r="R795" s="269"/>
      <c r="S795" s="269"/>
      <c r="T795" s="270"/>
      <c r="U795" s="15"/>
      <c r="V795" s="15"/>
      <c r="W795" s="15"/>
      <c r="X795" s="15"/>
      <c r="Y795" s="15"/>
      <c r="Z795" s="15"/>
      <c r="AA795" s="15"/>
      <c r="AB795" s="15"/>
      <c r="AC795" s="15"/>
      <c r="AD795" s="15"/>
      <c r="AE795" s="15"/>
      <c r="AT795" s="271" t="s">
        <v>187</v>
      </c>
      <c r="AU795" s="271" t="s">
        <v>92</v>
      </c>
      <c r="AV795" s="15" t="s">
        <v>145</v>
      </c>
      <c r="AW795" s="15" t="s">
        <v>36</v>
      </c>
      <c r="AX795" s="15" t="s">
        <v>83</v>
      </c>
      <c r="AY795" s="271" t="s">
        <v>129</v>
      </c>
    </row>
    <row r="796" spans="1:51" s="14" customFormat="1" ht="12">
      <c r="A796" s="14"/>
      <c r="B796" s="250"/>
      <c r="C796" s="251"/>
      <c r="D796" s="240" t="s">
        <v>187</v>
      </c>
      <c r="E796" s="252" t="s">
        <v>1</v>
      </c>
      <c r="F796" s="253" t="s">
        <v>191</v>
      </c>
      <c r="G796" s="251"/>
      <c r="H796" s="254">
        <v>707.921</v>
      </c>
      <c r="I796" s="255"/>
      <c r="J796" s="251"/>
      <c r="K796" s="251"/>
      <c r="L796" s="256"/>
      <c r="M796" s="257"/>
      <c r="N796" s="258"/>
      <c r="O796" s="258"/>
      <c r="P796" s="258"/>
      <c r="Q796" s="258"/>
      <c r="R796" s="258"/>
      <c r="S796" s="258"/>
      <c r="T796" s="259"/>
      <c r="U796" s="14"/>
      <c r="V796" s="14"/>
      <c r="W796" s="14"/>
      <c r="X796" s="14"/>
      <c r="Y796" s="14"/>
      <c r="Z796" s="14"/>
      <c r="AA796" s="14"/>
      <c r="AB796" s="14"/>
      <c r="AC796" s="14"/>
      <c r="AD796" s="14"/>
      <c r="AE796" s="14"/>
      <c r="AT796" s="260" t="s">
        <v>187</v>
      </c>
      <c r="AU796" s="260" t="s">
        <v>92</v>
      </c>
      <c r="AV796" s="14" t="s">
        <v>151</v>
      </c>
      <c r="AW796" s="14" t="s">
        <v>36</v>
      </c>
      <c r="AX796" s="14" t="s">
        <v>8</v>
      </c>
      <c r="AY796" s="260" t="s">
        <v>129</v>
      </c>
    </row>
    <row r="797" spans="1:51" s="13" customFormat="1" ht="12">
      <c r="A797" s="13"/>
      <c r="B797" s="238"/>
      <c r="C797" s="239"/>
      <c r="D797" s="240" t="s">
        <v>187</v>
      </c>
      <c r="E797" s="239"/>
      <c r="F797" s="242" t="s">
        <v>1327</v>
      </c>
      <c r="G797" s="239"/>
      <c r="H797" s="243">
        <v>814.109</v>
      </c>
      <c r="I797" s="244"/>
      <c r="J797" s="239"/>
      <c r="K797" s="239"/>
      <c r="L797" s="245"/>
      <c r="M797" s="246"/>
      <c r="N797" s="247"/>
      <c r="O797" s="247"/>
      <c r="P797" s="247"/>
      <c r="Q797" s="247"/>
      <c r="R797" s="247"/>
      <c r="S797" s="247"/>
      <c r="T797" s="248"/>
      <c r="U797" s="13"/>
      <c r="V797" s="13"/>
      <c r="W797" s="13"/>
      <c r="X797" s="13"/>
      <c r="Y797" s="13"/>
      <c r="Z797" s="13"/>
      <c r="AA797" s="13"/>
      <c r="AB797" s="13"/>
      <c r="AC797" s="13"/>
      <c r="AD797" s="13"/>
      <c r="AE797" s="13"/>
      <c r="AT797" s="249" t="s">
        <v>187</v>
      </c>
      <c r="AU797" s="249" t="s">
        <v>92</v>
      </c>
      <c r="AV797" s="13" t="s">
        <v>92</v>
      </c>
      <c r="AW797" s="13" t="s">
        <v>4</v>
      </c>
      <c r="AX797" s="13" t="s">
        <v>8</v>
      </c>
      <c r="AY797" s="249" t="s">
        <v>129</v>
      </c>
    </row>
    <row r="798" spans="1:65" s="2" customFormat="1" ht="37.8" customHeight="1">
      <c r="A798" s="38"/>
      <c r="B798" s="39"/>
      <c r="C798" s="272" t="s">
        <v>1328</v>
      </c>
      <c r="D798" s="272" t="s">
        <v>342</v>
      </c>
      <c r="E798" s="273" t="s">
        <v>935</v>
      </c>
      <c r="F798" s="274" t="s">
        <v>936</v>
      </c>
      <c r="G798" s="275" t="s">
        <v>185</v>
      </c>
      <c r="H798" s="276">
        <v>11.96</v>
      </c>
      <c r="I798" s="277"/>
      <c r="J798" s="278">
        <f>ROUND(I798*H798,0)</f>
        <v>0</v>
      </c>
      <c r="K798" s="279"/>
      <c r="L798" s="280"/>
      <c r="M798" s="281" t="s">
        <v>1</v>
      </c>
      <c r="N798" s="282" t="s">
        <v>48</v>
      </c>
      <c r="O798" s="91"/>
      <c r="P798" s="229">
        <f>O798*H798</f>
        <v>0</v>
      </c>
      <c r="Q798" s="229">
        <v>0.00016</v>
      </c>
      <c r="R798" s="229">
        <f>Q798*H798</f>
        <v>0.0019136000000000003</v>
      </c>
      <c r="S798" s="229">
        <v>0</v>
      </c>
      <c r="T798" s="230">
        <f>S798*H798</f>
        <v>0</v>
      </c>
      <c r="U798" s="38"/>
      <c r="V798" s="38"/>
      <c r="W798" s="38"/>
      <c r="X798" s="38"/>
      <c r="Y798" s="38"/>
      <c r="Z798" s="38"/>
      <c r="AA798" s="38"/>
      <c r="AB798" s="38"/>
      <c r="AC798" s="38"/>
      <c r="AD798" s="38"/>
      <c r="AE798" s="38"/>
      <c r="AR798" s="231" t="s">
        <v>390</v>
      </c>
      <c r="AT798" s="231" t="s">
        <v>342</v>
      </c>
      <c r="AU798" s="231" t="s">
        <v>92</v>
      </c>
      <c r="AY798" s="17" t="s">
        <v>129</v>
      </c>
      <c r="BE798" s="232">
        <f>IF(N798="základní",J798,0)</f>
        <v>0</v>
      </c>
      <c r="BF798" s="232">
        <f>IF(N798="snížená",J798,0)</f>
        <v>0</v>
      </c>
      <c r="BG798" s="232">
        <f>IF(N798="zákl. přenesená",J798,0)</f>
        <v>0</v>
      </c>
      <c r="BH798" s="232">
        <f>IF(N798="sníž. přenesená",J798,0)</f>
        <v>0</v>
      </c>
      <c r="BI798" s="232">
        <f>IF(N798="nulová",J798,0)</f>
        <v>0</v>
      </c>
      <c r="BJ798" s="17" t="s">
        <v>8</v>
      </c>
      <c r="BK798" s="232">
        <f>ROUND(I798*H798,0)</f>
        <v>0</v>
      </c>
      <c r="BL798" s="17" t="s">
        <v>308</v>
      </c>
      <c r="BM798" s="231" t="s">
        <v>1329</v>
      </c>
    </row>
    <row r="799" spans="1:51" s="13" customFormat="1" ht="12">
      <c r="A799" s="13"/>
      <c r="B799" s="238"/>
      <c r="C799" s="239"/>
      <c r="D799" s="240" t="s">
        <v>187</v>
      </c>
      <c r="E799" s="241" t="s">
        <v>1</v>
      </c>
      <c r="F799" s="242" t="s">
        <v>1319</v>
      </c>
      <c r="G799" s="239"/>
      <c r="H799" s="243">
        <v>10.4</v>
      </c>
      <c r="I799" s="244"/>
      <c r="J799" s="239"/>
      <c r="K799" s="239"/>
      <c r="L799" s="245"/>
      <c r="M799" s="246"/>
      <c r="N799" s="247"/>
      <c r="O799" s="247"/>
      <c r="P799" s="247"/>
      <c r="Q799" s="247"/>
      <c r="R799" s="247"/>
      <c r="S799" s="247"/>
      <c r="T799" s="248"/>
      <c r="U799" s="13"/>
      <c r="V799" s="13"/>
      <c r="W799" s="13"/>
      <c r="X799" s="13"/>
      <c r="Y799" s="13"/>
      <c r="Z799" s="13"/>
      <c r="AA799" s="13"/>
      <c r="AB799" s="13"/>
      <c r="AC799" s="13"/>
      <c r="AD799" s="13"/>
      <c r="AE799" s="13"/>
      <c r="AT799" s="249" t="s">
        <v>187</v>
      </c>
      <c r="AU799" s="249" t="s">
        <v>92</v>
      </c>
      <c r="AV799" s="13" t="s">
        <v>92</v>
      </c>
      <c r="AW799" s="13" t="s">
        <v>36</v>
      </c>
      <c r="AX799" s="13" t="s">
        <v>8</v>
      </c>
      <c r="AY799" s="249" t="s">
        <v>129</v>
      </c>
    </row>
    <row r="800" spans="1:51" s="13" customFormat="1" ht="12">
      <c r="A800" s="13"/>
      <c r="B800" s="238"/>
      <c r="C800" s="239"/>
      <c r="D800" s="240" t="s">
        <v>187</v>
      </c>
      <c r="E800" s="239"/>
      <c r="F800" s="242" t="s">
        <v>1330</v>
      </c>
      <c r="G800" s="239"/>
      <c r="H800" s="243">
        <v>11.96</v>
      </c>
      <c r="I800" s="244"/>
      <c r="J800" s="239"/>
      <c r="K800" s="239"/>
      <c r="L800" s="245"/>
      <c r="M800" s="246"/>
      <c r="N800" s="247"/>
      <c r="O800" s="247"/>
      <c r="P800" s="247"/>
      <c r="Q800" s="247"/>
      <c r="R800" s="247"/>
      <c r="S800" s="247"/>
      <c r="T800" s="248"/>
      <c r="U800" s="13"/>
      <c r="V800" s="13"/>
      <c r="W800" s="13"/>
      <c r="X800" s="13"/>
      <c r="Y800" s="13"/>
      <c r="Z800" s="13"/>
      <c r="AA800" s="13"/>
      <c r="AB800" s="13"/>
      <c r="AC800" s="13"/>
      <c r="AD800" s="13"/>
      <c r="AE800" s="13"/>
      <c r="AT800" s="249" t="s">
        <v>187</v>
      </c>
      <c r="AU800" s="249" t="s">
        <v>92</v>
      </c>
      <c r="AV800" s="13" t="s">
        <v>92</v>
      </c>
      <c r="AW800" s="13" t="s">
        <v>4</v>
      </c>
      <c r="AX800" s="13" t="s">
        <v>8</v>
      </c>
      <c r="AY800" s="249" t="s">
        <v>129</v>
      </c>
    </row>
    <row r="801" spans="1:65" s="2" customFormat="1" ht="49.05" customHeight="1">
      <c r="A801" s="38"/>
      <c r="B801" s="39"/>
      <c r="C801" s="219" t="s">
        <v>1331</v>
      </c>
      <c r="D801" s="219" t="s">
        <v>132</v>
      </c>
      <c r="E801" s="220" t="s">
        <v>1332</v>
      </c>
      <c r="F801" s="221" t="s">
        <v>1333</v>
      </c>
      <c r="G801" s="222" t="s">
        <v>185</v>
      </c>
      <c r="H801" s="223">
        <v>318.5</v>
      </c>
      <c r="I801" s="224"/>
      <c r="J801" s="225">
        <f>ROUND(I801*H801,0)</f>
        <v>0</v>
      </c>
      <c r="K801" s="226"/>
      <c r="L801" s="44"/>
      <c r="M801" s="227" t="s">
        <v>1</v>
      </c>
      <c r="N801" s="228" t="s">
        <v>48</v>
      </c>
      <c r="O801" s="91"/>
      <c r="P801" s="229">
        <f>O801*H801</f>
        <v>0</v>
      </c>
      <c r="Q801" s="229">
        <v>0</v>
      </c>
      <c r="R801" s="229">
        <f>Q801*H801</f>
        <v>0</v>
      </c>
      <c r="S801" s="229">
        <v>0.01721</v>
      </c>
      <c r="T801" s="230">
        <f>S801*H801</f>
        <v>5.4813849999999995</v>
      </c>
      <c r="U801" s="38"/>
      <c r="V801" s="38"/>
      <c r="W801" s="38"/>
      <c r="X801" s="38"/>
      <c r="Y801" s="38"/>
      <c r="Z801" s="38"/>
      <c r="AA801" s="38"/>
      <c r="AB801" s="38"/>
      <c r="AC801" s="38"/>
      <c r="AD801" s="38"/>
      <c r="AE801" s="38"/>
      <c r="AR801" s="231" t="s">
        <v>308</v>
      </c>
      <c r="AT801" s="231" t="s">
        <v>132</v>
      </c>
      <c r="AU801" s="231" t="s">
        <v>92</v>
      </c>
      <c r="AY801" s="17" t="s">
        <v>129</v>
      </c>
      <c r="BE801" s="232">
        <f>IF(N801="základní",J801,0)</f>
        <v>0</v>
      </c>
      <c r="BF801" s="232">
        <f>IF(N801="snížená",J801,0)</f>
        <v>0</v>
      </c>
      <c r="BG801" s="232">
        <f>IF(N801="zákl. přenesená",J801,0)</f>
        <v>0</v>
      </c>
      <c r="BH801" s="232">
        <f>IF(N801="sníž. přenesená",J801,0)</f>
        <v>0</v>
      </c>
      <c r="BI801" s="232">
        <f>IF(N801="nulová",J801,0)</f>
        <v>0</v>
      </c>
      <c r="BJ801" s="17" t="s">
        <v>8</v>
      </c>
      <c r="BK801" s="232">
        <f>ROUND(I801*H801,0)</f>
        <v>0</v>
      </c>
      <c r="BL801" s="17" t="s">
        <v>308</v>
      </c>
      <c r="BM801" s="231" t="s">
        <v>1334</v>
      </c>
    </row>
    <row r="802" spans="1:51" s="13" customFormat="1" ht="12">
      <c r="A802" s="13"/>
      <c r="B802" s="238"/>
      <c r="C802" s="239"/>
      <c r="D802" s="240" t="s">
        <v>187</v>
      </c>
      <c r="E802" s="241" t="s">
        <v>1</v>
      </c>
      <c r="F802" s="242" t="s">
        <v>1308</v>
      </c>
      <c r="G802" s="239"/>
      <c r="H802" s="243">
        <v>318.5</v>
      </c>
      <c r="I802" s="244"/>
      <c r="J802" s="239"/>
      <c r="K802" s="239"/>
      <c r="L802" s="245"/>
      <c r="M802" s="246"/>
      <c r="N802" s="247"/>
      <c r="O802" s="247"/>
      <c r="P802" s="247"/>
      <c r="Q802" s="247"/>
      <c r="R802" s="247"/>
      <c r="S802" s="247"/>
      <c r="T802" s="248"/>
      <c r="U802" s="13"/>
      <c r="V802" s="13"/>
      <c r="W802" s="13"/>
      <c r="X802" s="13"/>
      <c r="Y802" s="13"/>
      <c r="Z802" s="13"/>
      <c r="AA802" s="13"/>
      <c r="AB802" s="13"/>
      <c r="AC802" s="13"/>
      <c r="AD802" s="13"/>
      <c r="AE802" s="13"/>
      <c r="AT802" s="249" t="s">
        <v>187</v>
      </c>
      <c r="AU802" s="249" t="s">
        <v>92</v>
      </c>
      <c r="AV802" s="13" t="s">
        <v>92</v>
      </c>
      <c r="AW802" s="13" t="s">
        <v>36</v>
      </c>
      <c r="AX802" s="13" t="s">
        <v>8</v>
      </c>
      <c r="AY802" s="249" t="s">
        <v>129</v>
      </c>
    </row>
    <row r="803" spans="1:65" s="2" customFormat="1" ht="44.25" customHeight="1">
      <c r="A803" s="38"/>
      <c r="B803" s="39"/>
      <c r="C803" s="219" t="s">
        <v>1335</v>
      </c>
      <c r="D803" s="219" t="s">
        <v>132</v>
      </c>
      <c r="E803" s="220" t="s">
        <v>1336</v>
      </c>
      <c r="F803" s="221" t="s">
        <v>1337</v>
      </c>
      <c r="G803" s="222" t="s">
        <v>185</v>
      </c>
      <c r="H803" s="223">
        <v>384.221</v>
      </c>
      <c r="I803" s="224"/>
      <c r="J803" s="225">
        <f>ROUND(I803*H803,0)</f>
        <v>0</v>
      </c>
      <c r="K803" s="226"/>
      <c r="L803" s="44"/>
      <c r="M803" s="227" t="s">
        <v>1</v>
      </c>
      <c r="N803" s="228" t="s">
        <v>48</v>
      </c>
      <c r="O803" s="91"/>
      <c r="P803" s="229">
        <f>O803*H803</f>
        <v>0</v>
      </c>
      <c r="Q803" s="229">
        <v>0.02343</v>
      </c>
      <c r="R803" s="229">
        <f>Q803*H803</f>
        <v>9.00229803</v>
      </c>
      <c r="S803" s="229">
        <v>0</v>
      </c>
      <c r="T803" s="230">
        <f>S803*H803</f>
        <v>0</v>
      </c>
      <c r="U803" s="38"/>
      <c r="V803" s="38"/>
      <c r="W803" s="38"/>
      <c r="X803" s="38"/>
      <c r="Y803" s="38"/>
      <c r="Z803" s="38"/>
      <c r="AA803" s="38"/>
      <c r="AB803" s="38"/>
      <c r="AC803" s="38"/>
      <c r="AD803" s="38"/>
      <c r="AE803" s="38"/>
      <c r="AR803" s="231" t="s">
        <v>308</v>
      </c>
      <c r="AT803" s="231" t="s">
        <v>132</v>
      </c>
      <c r="AU803" s="231" t="s">
        <v>92</v>
      </c>
      <c r="AY803" s="17" t="s">
        <v>129</v>
      </c>
      <c r="BE803" s="232">
        <f>IF(N803="základní",J803,0)</f>
        <v>0</v>
      </c>
      <c r="BF803" s="232">
        <f>IF(N803="snížená",J803,0)</f>
        <v>0</v>
      </c>
      <c r="BG803" s="232">
        <f>IF(N803="zákl. přenesená",J803,0)</f>
        <v>0</v>
      </c>
      <c r="BH803" s="232">
        <f>IF(N803="sníž. přenesená",J803,0)</f>
        <v>0</v>
      </c>
      <c r="BI803" s="232">
        <f>IF(N803="nulová",J803,0)</f>
        <v>0</v>
      </c>
      <c r="BJ803" s="17" t="s">
        <v>8</v>
      </c>
      <c r="BK803" s="232">
        <f>ROUND(I803*H803,0)</f>
        <v>0</v>
      </c>
      <c r="BL803" s="17" t="s">
        <v>308</v>
      </c>
      <c r="BM803" s="231" t="s">
        <v>1338</v>
      </c>
    </row>
    <row r="804" spans="1:51" s="13" customFormat="1" ht="12">
      <c r="A804" s="13"/>
      <c r="B804" s="238"/>
      <c r="C804" s="239"/>
      <c r="D804" s="240" t="s">
        <v>187</v>
      </c>
      <c r="E804" s="241" t="s">
        <v>1</v>
      </c>
      <c r="F804" s="242" t="s">
        <v>1320</v>
      </c>
      <c r="G804" s="239"/>
      <c r="H804" s="243">
        <v>350.621</v>
      </c>
      <c r="I804" s="244"/>
      <c r="J804" s="239"/>
      <c r="K804" s="239"/>
      <c r="L804" s="245"/>
      <c r="M804" s="246"/>
      <c r="N804" s="247"/>
      <c r="O804" s="247"/>
      <c r="P804" s="247"/>
      <c r="Q804" s="247"/>
      <c r="R804" s="247"/>
      <c r="S804" s="247"/>
      <c r="T804" s="248"/>
      <c r="U804" s="13"/>
      <c r="V804" s="13"/>
      <c r="W804" s="13"/>
      <c r="X804" s="13"/>
      <c r="Y804" s="13"/>
      <c r="Z804" s="13"/>
      <c r="AA804" s="13"/>
      <c r="AB804" s="13"/>
      <c r="AC804" s="13"/>
      <c r="AD804" s="13"/>
      <c r="AE804" s="13"/>
      <c r="AT804" s="249" t="s">
        <v>187</v>
      </c>
      <c r="AU804" s="249" t="s">
        <v>92</v>
      </c>
      <c r="AV804" s="13" t="s">
        <v>92</v>
      </c>
      <c r="AW804" s="13" t="s">
        <v>36</v>
      </c>
      <c r="AX804" s="13" t="s">
        <v>83</v>
      </c>
      <c r="AY804" s="249" t="s">
        <v>129</v>
      </c>
    </row>
    <row r="805" spans="1:51" s="13" customFormat="1" ht="12">
      <c r="A805" s="13"/>
      <c r="B805" s="238"/>
      <c r="C805" s="239"/>
      <c r="D805" s="240" t="s">
        <v>187</v>
      </c>
      <c r="E805" s="241" t="s">
        <v>1</v>
      </c>
      <c r="F805" s="242" t="s">
        <v>1321</v>
      </c>
      <c r="G805" s="239"/>
      <c r="H805" s="243">
        <v>33.6</v>
      </c>
      <c r="I805" s="244"/>
      <c r="J805" s="239"/>
      <c r="K805" s="239"/>
      <c r="L805" s="245"/>
      <c r="M805" s="246"/>
      <c r="N805" s="247"/>
      <c r="O805" s="247"/>
      <c r="P805" s="247"/>
      <c r="Q805" s="247"/>
      <c r="R805" s="247"/>
      <c r="S805" s="247"/>
      <c r="T805" s="248"/>
      <c r="U805" s="13"/>
      <c r="V805" s="13"/>
      <c r="W805" s="13"/>
      <c r="X805" s="13"/>
      <c r="Y805" s="13"/>
      <c r="Z805" s="13"/>
      <c r="AA805" s="13"/>
      <c r="AB805" s="13"/>
      <c r="AC805" s="13"/>
      <c r="AD805" s="13"/>
      <c r="AE805" s="13"/>
      <c r="AT805" s="249" t="s">
        <v>187</v>
      </c>
      <c r="AU805" s="249" t="s">
        <v>92</v>
      </c>
      <c r="AV805" s="13" t="s">
        <v>92</v>
      </c>
      <c r="AW805" s="13" t="s">
        <v>36</v>
      </c>
      <c r="AX805" s="13" t="s">
        <v>83</v>
      </c>
      <c r="AY805" s="249" t="s">
        <v>129</v>
      </c>
    </row>
    <row r="806" spans="1:51" s="14" customFormat="1" ht="12">
      <c r="A806" s="14"/>
      <c r="B806" s="250"/>
      <c r="C806" s="251"/>
      <c r="D806" s="240" t="s">
        <v>187</v>
      </c>
      <c r="E806" s="252" t="s">
        <v>1</v>
      </c>
      <c r="F806" s="253" t="s">
        <v>191</v>
      </c>
      <c r="G806" s="251"/>
      <c r="H806" s="254">
        <v>384.221</v>
      </c>
      <c r="I806" s="255"/>
      <c r="J806" s="251"/>
      <c r="K806" s="251"/>
      <c r="L806" s="256"/>
      <c r="M806" s="257"/>
      <c r="N806" s="258"/>
      <c r="O806" s="258"/>
      <c r="P806" s="258"/>
      <c r="Q806" s="258"/>
      <c r="R806" s="258"/>
      <c r="S806" s="258"/>
      <c r="T806" s="259"/>
      <c r="U806" s="14"/>
      <c r="V806" s="14"/>
      <c r="W806" s="14"/>
      <c r="X806" s="14"/>
      <c r="Y806" s="14"/>
      <c r="Z806" s="14"/>
      <c r="AA806" s="14"/>
      <c r="AB806" s="14"/>
      <c r="AC806" s="14"/>
      <c r="AD806" s="14"/>
      <c r="AE806" s="14"/>
      <c r="AT806" s="260" t="s">
        <v>187</v>
      </c>
      <c r="AU806" s="260" t="s">
        <v>92</v>
      </c>
      <c r="AV806" s="14" t="s">
        <v>151</v>
      </c>
      <c r="AW806" s="14" t="s">
        <v>36</v>
      </c>
      <c r="AX806" s="14" t="s">
        <v>8</v>
      </c>
      <c r="AY806" s="260" t="s">
        <v>129</v>
      </c>
    </row>
    <row r="807" spans="1:65" s="2" customFormat="1" ht="37.8" customHeight="1">
      <c r="A807" s="38"/>
      <c r="B807" s="39"/>
      <c r="C807" s="219" t="s">
        <v>1339</v>
      </c>
      <c r="D807" s="219" t="s">
        <v>132</v>
      </c>
      <c r="E807" s="220" t="s">
        <v>1340</v>
      </c>
      <c r="F807" s="221" t="s">
        <v>1341</v>
      </c>
      <c r="G807" s="222" t="s">
        <v>185</v>
      </c>
      <c r="H807" s="223">
        <v>326.258</v>
      </c>
      <c r="I807" s="224"/>
      <c r="J807" s="225">
        <f>ROUND(I807*H807,0)</f>
        <v>0</v>
      </c>
      <c r="K807" s="226"/>
      <c r="L807" s="44"/>
      <c r="M807" s="227" t="s">
        <v>1</v>
      </c>
      <c r="N807" s="228" t="s">
        <v>48</v>
      </c>
      <c r="O807" s="91"/>
      <c r="P807" s="229">
        <f>O807*H807</f>
        <v>0</v>
      </c>
      <c r="Q807" s="229">
        <v>0</v>
      </c>
      <c r="R807" s="229">
        <f>Q807*H807</f>
        <v>0</v>
      </c>
      <c r="S807" s="229">
        <v>0.01723</v>
      </c>
      <c r="T807" s="230">
        <f>S807*H807</f>
        <v>5.621425339999999</v>
      </c>
      <c r="U807" s="38"/>
      <c r="V807" s="38"/>
      <c r="W807" s="38"/>
      <c r="X807" s="38"/>
      <c r="Y807" s="38"/>
      <c r="Z807" s="38"/>
      <c r="AA807" s="38"/>
      <c r="AB807" s="38"/>
      <c r="AC807" s="38"/>
      <c r="AD807" s="38"/>
      <c r="AE807" s="38"/>
      <c r="AR807" s="231" t="s">
        <v>308</v>
      </c>
      <c r="AT807" s="231" t="s">
        <v>132</v>
      </c>
      <c r="AU807" s="231" t="s">
        <v>92</v>
      </c>
      <c r="AY807" s="17" t="s">
        <v>129</v>
      </c>
      <c r="BE807" s="232">
        <f>IF(N807="základní",J807,0)</f>
        <v>0</v>
      </c>
      <c r="BF807" s="232">
        <f>IF(N807="snížená",J807,0)</f>
        <v>0</v>
      </c>
      <c r="BG807" s="232">
        <f>IF(N807="zákl. přenesená",J807,0)</f>
        <v>0</v>
      </c>
      <c r="BH807" s="232">
        <f>IF(N807="sníž. přenesená",J807,0)</f>
        <v>0</v>
      </c>
      <c r="BI807" s="232">
        <f>IF(N807="nulová",J807,0)</f>
        <v>0</v>
      </c>
      <c r="BJ807" s="17" t="s">
        <v>8</v>
      </c>
      <c r="BK807" s="232">
        <f>ROUND(I807*H807,0)</f>
        <v>0</v>
      </c>
      <c r="BL807" s="17" t="s">
        <v>308</v>
      </c>
      <c r="BM807" s="231" t="s">
        <v>1342</v>
      </c>
    </row>
    <row r="808" spans="1:51" s="13" customFormat="1" ht="12">
      <c r="A808" s="13"/>
      <c r="B808" s="238"/>
      <c r="C808" s="239"/>
      <c r="D808" s="240" t="s">
        <v>187</v>
      </c>
      <c r="E808" s="241" t="s">
        <v>1</v>
      </c>
      <c r="F808" s="242" t="s">
        <v>1343</v>
      </c>
      <c r="G808" s="239"/>
      <c r="H808" s="243">
        <v>298.658</v>
      </c>
      <c r="I808" s="244"/>
      <c r="J808" s="239"/>
      <c r="K808" s="239"/>
      <c r="L808" s="245"/>
      <c r="M808" s="246"/>
      <c r="N808" s="247"/>
      <c r="O808" s="247"/>
      <c r="P808" s="247"/>
      <c r="Q808" s="247"/>
      <c r="R808" s="247"/>
      <c r="S808" s="247"/>
      <c r="T808" s="248"/>
      <c r="U808" s="13"/>
      <c r="V808" s="13"/>
      <c r="W808" s="13"/>
      <c r="X808" s="13"/>
      <c r="Y808" s="13"/>
      <c r="Z808" s="13"/>
      <c r="AA808" s="13"/>
      <c r="AB808" s="13"/>
      <c r="AC808" s="13"/>
      <c r="AD808" s="13"/>
      <c r="AE808" s="13"/>
      <c r="AT808" s="249" t="s">
        <v>187</v>
      </c>
      <c r="AU808" s="249" t="s">
        <v>92</v>
      </c>
      <c r="AV808" s="13" t="s">
        <v>92</v>
      </c>
      <c r="AW808" s="13" t="s">
        <v>36</v>
      </c>
      <c r="AX808" s="13" t="s">
        <v>83</v>
      </c>
      <c r="AY808" s="249" t="s">
        <v>129</v>
      </c>
    </row>
    <row r="809" spans="1:51" s="13" customFormat="1" ht="12">
      <c r="A809" s="13"/>
      <c r="B809" s="238"/>
      <c r="C809" s="239"/>
      <c r="D809" s="240" t="s">
        <v>187</v>
      </c>
      <c r="E809" s="241" t="s">
        <v>1</v>
      </c>
      <c r="F809" s="242" t="s">
        <v>1344</v>
      </c>
      <c r="G809" s="239"/>
      <c r="H809" s="243">
        <v>27.6</v>
      </c>
      <c r="I809" s="244"/>
      <c r="J809" s="239"/>
      <c r="K809" s="239"/>
      <c r="L809" s="245"/>
      <c r="M809" s="246"/>
      <c r="N809" s="247"/>
      <c r="O809" s="247"/>
      <c r="P809" s="247"/>
      <c r="Q809" s="247"/>
      <c r="R809" s="247"/>
      <c r="S809" s="247"/>
      <c r="T809" s="248"/>
      <c r="U809" s="13"/>
      <c r="V809" s="13"/>
      <c r="W809" s="13"/>
      <c r="X809" s="13"/>
      <c r="Y809" s="13"/>
      <c r="Z809" s="13"/>
      <c r="AA809" s="13"/>
      <c r="AB809" s="13"/>
      <c r="AC809" s="13"/>
      <c r="AD809" s="13"/>
      <c r="AE809" s="13"/>
      <c r="AT809" s="249" t="s">
        <v>187</v>
      </c>
      <c r="AU809" s="249" t="s">
        <v>92</v>
      </c>
      <c r="AV809" s="13" t="s">
        <v>92</v>
      </c>
      <c r="AW809" s="13" t="s">
        <v>36</v>
      </c>
      <c r="AX809" s="13" t="s">
        <v>83</v>
      </c>
      <c r="AY809" s="249" t="s">
        <v>129</v>
      </c>
    </row>
    <row r="810" spans="1:51" s="14" customFormat="1" ht="12">
      <c r="A810" s="14"/>
      <c r="B810" s="250"/>
      <c r="C810" s="251"/>
      <c r="D810" s="240" t="s">
        <v>187</v>
      </c>
      <c r="E810" s="252" t="s">
        <v>1</v>
      </c>
      <c r="F810" s="253" t="s">
        <v>191</v>
      </c>
      <c r="G810" s="251"/>
      <c r="H810" s="254">
        <v>326.25800000000004</v>
      </c>
      <c r="I810" s="255"/>
      <c r="J810" s="251"/>
      <c r="K810" s="251"/>
      <c r="L810" s="256"/>
      <c r="M810" s="257"/>
      <c r="N810" s="258"/>
      <c r="O810" s="258"/>
      <c r="P810" s="258"/>
      <c r="Q810" s="258"/>
      <c r="R810" s="258"/>
      <c r="S810" s="258"/>
      <c r="T810" s="259"/>
      <c r="U810" s="14"/>
      <c r="V810" s="14"/>
      <c r="W810" s="14"/>
      <c r="X810" s="14"/>
      <c r="Y810" s="14"/>
      <c r="Z810" s="14"/>
      <c r="AA810" s="14"/>
      <c r="AB810" s="14"/>
      <c r="AC810" s="14"/>
      <c r="AD810" s="14"/>
      <c r="AE810" s="14"/>
      <c r="AT810" s="260" t="s">
        <v>187</v>
      </c>
      <c r="AU810" s="260" t="s">
        <v>92</v>
      </c>
      <c r="AV810" s="14" t="s">
        <v>151</v>
      </c>
      <c r="AW810" s="14" t="s">
        <v>36</v>
      </c>
      <c r="AX810" s="14" t="s">
        <v>8</v>
      </c>
      <c r="AY810" s="260" t="s">
        <v>129</v>
      </c>
    </row>
    <row r="811" spans="1:65" s="2" customFormat="1" ht="37.8" customHeight="1">
      <c r="A811" s="38"/>
      <c r="B811" s="39"/>
      <c r="C811" s="219" t="s">
        <v>1345</v>
      </c>
      <c r="D811" s="219" t="s">
        <v>132</v>
      </c>
      <c r="E811" s="220" t="s">
        <v>1346</v>
      </c>
      <c r="F811" s="221" t="s">
        <v>1347</v>
      </c>
      <c r="G811" s="222" t="s">
        <v>359</v>
      </c>
      <c r="H811" s="223">
        <v>160</v>
      </c>
      <c r="I811" s="224"/>
      <c r="J811" s="225">
        <f>ROUND(I811*H811,0)</f>
        <v>0</v>
      </c>
      <c r="K811" s="226"/>
      <c r="L811" s="44"/>
      <c r="M811" s="227" t="s">
        <v>1</v>
      </c>
      <c r="N811" s="228" t="s">
        <v>48</v>
      </c>
      <c r="O811" s="91"/>
      <c r="P811" s="229">
        <f>O811*H811</f>
        <v>0</v>
      </c>
      <c r="Q811" s="229">
        <v>0.00488</v>
      </c>
      <c r="R811" s="229">
        <f>Q811*H811</f>
        <v>0.7807999999999999</v>
      </c>
      <c r="S811" s="229">
        <v>0</v>
      </c>
      <c r="T811" s="230">
        <f>S811*H811</f>
        <v>0</v>
      </c>
      <c r="U811" s="38"/>
      <c r="V811" s="38"/>
      <c r="W811" s="38"/>
      <c r="X811" s="38"/>
      <c r="Y811" s="38"/>
      <c r="Z811" s="38"/>
      <c r="AA811" s="38"/>
      <c r="AB811" s="38"/>
      <c r="AC811" s="38"/>
      <c r="AD811" s="38"/>
      <c r="AE811" s="38"/>
      <c r="AR811" s="231" t="s">
        <v>308</v>
      </c>
      <c r="AT811" s="231" t="s">
        <v>132</v>
      </c>
      <c r="AU811" s="231" t="s">
        <v>92</v>
      </c>
      <c r="AY811" s="17" t="s">
        <v>129</v>
      </c>
      <c r="BE811" s="232">
        <f>IF(N811="základní",J811,0)</f>
        <v>0</v>
      </c>
      <c r="BF811" s="232">
        <f>IF(N811="snížená",J811,0)</f>
        <v>0</v>
      </c>
      <c r="BG811" s="232">
        <f>IF(N811="zákl. přenesená",J811,0)</f>
        <v>0</v>
      </c>
      <c r="BH811" s="232">
        <f>IF(N811="sníž. přenesená",J811,0)</f>
        <v>0</v>
      </c>
      <c r="BI811" s="232">
        <f>IF(N811="nulová",J811,0)</f>
        <v>0</v>
      </c>
      <c r="BJ811" s="17" t="s">
        <v>8</v>
      </c>
      <c r="BK811" s="232">
        <f>ROUND(I811*H811,0)</f>
        <v>0</v>
      </c>
      <c r="BL811" s="17" t="s">
        <v>308</v>
      </c>
      <c r="BM811" s="231" t="s">
        <v>1348</v>
      </c>
    </row>
    <row r="812" spans="1:51" s="13" customFormat="1" ht="12">
      <c r="A812" s="13"/>
      <c r="B812" s="238"/>
      <c r="C812" s="239"/>
      <c r="D812" s="240" t="s">
        <v>187</v>
      </c>
      <c r="E812" s="241" t="s">
        <v>1</v>
      </c>
      <c r="F812" s="242" t="s">
        <v>1349</v>
      </c>
      <c r="G812" s="239"/>
      <c r="H812" s="243">
        <v>160</v>
      </c>
      <c r="I812" s="244"/>
      <c r="J812" s="239"/>
      <c r="K812" s="239"/>
      <c r="L812" s="245"/>
      <c r="M812" s="246"/>
      <c r="N812" s="247"/>
      <c r="O812" s="247"/>
      <c r="P812" s="247"/>
      <c r="Q812" s="247"/>
      <c r="R812" s="247"/>
      <c r="S812" s="247"/>
      <c r="T812" s="248"/>
      <c r="U812" s="13"/>
      <c r="V812" s="13"/>
      <c r="W812" s="13"/>
      <c r="X812" s="13"/>
      <c r="Y812" s="13"/>
      <c r="Z812" s="13"/>
      <c r="AA812" s="13"/>
      <c r="AB812" s="13"/>
      <c r="AC812" s="13"/>
      <c r="AD812" s="13"/>
      <c r="AE812" s="13"/>
      <c r="AT812" s="249" t="s">
        <v>187</v>
      </c>
      <c r="AU812" s="249" t="s">
        <v>92</v>
      </c>
      <c r="AV812" s="13" t="s">
        <v>92</v>
      </c>
      <c r="AW812" s="13" t="s">
        <v>36</v>
      </c>
      <c r="AX812" s="13" t="s">
        <v>8</v>
      </c>
      <c r="AY812" s="249" t="s">
        <v>129</v>
      </c>
    </row>
    <row r="813" spans="1:65" s="2" customFormat="1" ht="66.75" customHeight="1">
      <c r="A813" s="38"/>
      <c r="B813" s="39"/>
      <c r="C813" s="219" t="s">
        <v>1350</v>
      </c>
      <c r="D813" s="219" t="s">
        <v>132</v>
      </c>
      <c r="E813" s="220" t="s">
        <v>1351</v>
      </c>
      <c r="F813" s="221" t="s">
        <v>1352</v>
      </c>
      <c r="G813" s="222" t="s">
        <v>265</v>
      </c>
      <c r="H813" s="223">
        <v>17.851</v>
      </c>
      <c r="I813" s="224"/>
      <c r="J813" s="225">
        <f>ROUND(I813*H813,0)</f>
        <v>0</v>
      </c>
      <c r="K813" s="226"/>
      <c r="L813" s="44"/>
      <c r="M813" s="227" t="s">
        <v>1</v>
      </c>
      <c r="N813" s="228" t="s">
        <v>48</v>
      </c>
      <c r="O813" s="91"/>
      <c r="P813" s="229">
        <f>O813*H813</f>
        <v>0</v>
      </c>
      <c r="Q813" s="229">
        <v>0</v>
      </c>
      <c r="R813" s="229">
        <f>Q813*H813</f>
        <v>0</v>
      </c>
      <c r="S813" s="229">
        <v>0</v>
      </c>
      <c r="T813" s="230">
        <f>S813*H813</f>
        <v>0</v>
      </c>
      <c r="U813" s="38"/>
      <c r="V813" s="38"/>
      <c r="W813" s="38"/>
      <c r="X813" s="38"/>
      <c r="Y813" s="38"/>
      <c r="Z813" s="38"/>
      <c r="AA813" s="38"/>
      <c r="AB813" s="38"/>
      <c r="AC813" s="38"/>
      <c r="AD813" s="38"/>
      <c r="AE813" s="38"/>
      <c r="AR813" s="231" t="s">
        <v>308</v>
      </c>
      <c r="AT813" s="231" t="s">
        <v>132</v>
      </c>
      <c r="AU813" s="231" t="s">
        <v>92</v>
      </c>
      <c r="AY813" s="17" t="s">
        <v>129</v>
      </c>
      <c r="BE813" s="232">
        <f>IF(N813="základní",J813,0)</f>
        <v>0</v>
      </c>
      <c r="BF813" s="232">
        <f>IF(N813="snížená",J813,0)</f>
        <v>0</v>
      </c>
      <c r="BG813" s="232">
        <f>IF(N813="zákl. přenesená",J813,0)</f>
        <v>0</v>
      </c>
      <c r="BH813" s="232">
        <f>IF(N813="sníž. přenesená",J813,0)</f>
        <v>0</v>
      </c>
      <c r="BI813" s="232">
        <f>IF(N813="nulová",J813,0)</f>
        <v>0</v>
      </c>
      <c r="BJ813" s="17" t="s">
        <v>8</v>
      </c>
      <c r="BK813" s="232">
        <f>ROUND(I813*H813,0)</f>
        <v>0</v>
      </c>
      <c r="BL813" s="17" t="s">
        <v>308</v>
      </c>
      <c r="BM813" s="231" t="s">
        <v>1353</v>
      </c>
    </row>
    <row r="814" spans="1:65" s="2" customFormat="1" ht="78" customHeight="1">
      <c r="A814" s="38"/>
      <c r="B814" s="39"/>
      <c r="C814" s="219" t="s">
        <v>1354</v>
      </c>
      <c r="D814" s="219" t="s">
        <v>132</v>
      </c>
      <c r="E814" s="220" t="s">
        <v>1355</v>
      </c>
      <c r="F814" s="221" t="s">
        <v>1356</v>
      </c>
      <c r="G814" s="222" t="s">
        <v>265</v>
      </c>
      <c r="H814" s="223">
        <v>17.851</v>
      </c>
      <c r="I814" s="224"/>
      <c r="J814" s="225">
        <f>ROUND(I814*H814,0)</f>
        <v>0</v>
      </c>
      <c r="K814" s="226"/>
      <c r="L814" s="44"/>
      <c r="M814" s="227" t="s">
        <v>1</v>
      </c>
      <c r="N814" s="228" t="s">
        <v>48</v>
      </c>
      <c r="O814" s="91"/>
      <c r="P814" s="229">
        <f>O814*H814</f>
        <v>0</v>
      </c>
      <c r="Q814" s="229">
        <v>0</v>
      </c>
      <c r="R814" s="229">
        <f>Q814*H814</f>
        <v>0</v>
      </c>
      <c r="S814" s="229">
        <v>0</v>
      </c>
      <c r="T814" s="230">
        <f>S814*H814</f>
        <v>0</v>
      </c>
      <c r="U814" s="38"/>
      <c r="V814" s="38"/>
      <c r="W814" s="38"/>
      <c r="X814" s="38"/>
      <c r="Y814" s="38"/>
      <c r="Z814" s="38"/>
      <c r="AA814" s="38"/>
      <c r="AB814" s="38"/>
      <c r="AC814" s="38"/>
      <c r="AD814" s="38"/>
      <c r="AE814" s="38"/>
      <c r="AR814" s="231" t="s">
        <v>308</v>
      </c>
      <c r="AT814" s="231" t="s">
        <v>132</v>
      </c>
      <c r="AU814" s="231" t="s">
        <v>92</v>
      </c>
      <c r="AY814" s="17" t="s">
        <v>129</v>
      </c>
      <c r="BE814" s="232">
        <f>IF(N814="základní",J814,0)</f>
        <v>0</v>
      </c>
      <c r="BF814" s="232">
        <f>IF(N814="snížená",J814,0)</f>
        <v>0</v>
      </c>
      <c r="BG814" s="232">
        <f>IF(N814="zákl. přenesená",J814,0)</f>
        <v>0</v>
      </c>
      <c r="BH814" s="232">
        <f>IF(N814="sníž. přenesená",J814,0)</f>
        <v>0</v>
      </c>
      <c r="BI814" s="232">
        <f>IF(N814="nulová",J814,0)</f>
        <v>0</v>
      </c>
      <c r="BJ814" s="17" t="s">
        <v>8</v>
      </c>
      <c r="BK814" s="232">
        <f>ROUND(I814*H814,0)</f>
        <v>0</v>
      </c>
      <c r="BL814" s="17" t="s">
        <v>308</v>
      </c>
      <c r="BM814" s="231" t="s">
        <v>1357</v>
      </c>
    </row>
    <row r="815" spans="1:63" s="12" customFormat="1" ht="22.8" customHeight="1">
      <c r="A815" s="12"/>
      <c r="B815" s="203"/>
      <c r="C815" s="204"/>
      <c r="D815" s="205" t="s">
        <v>82</v>
      </c>
      <c r="E815" s="217" t="s">
        <v>1358</v>
      </c>
      <c r="F815" s="217" t="s">
        <v>1359</v>
      </c>
      <c r="G815" s="204"/>
      <c r="H815" s="204"/>
      <c r="I815" s="207"/>
      <c r="J815" s="218">
        <f>BK815</f>
        <v>0</v>
      </c>
      <c r="K815" s="204"/>
      <c r="L815" s="209"/>
      <c r="M815" s="210"/>
      <c r="N815" s="211"/>
      <c r="O815" s="211"/>
      <c r="P815" s="212">
        <f>SUM(P816:P906)</f>
        <v>0</v>
      </c>
      <c r="Q815" s="211"/>
      <c r="R815" s="212">
        <f>SUM(R816:R906)</f>
        <v>0.9747231999999999</v>
      </c>
      <c r="S815" s="211"/>
      <c r="T815" s="213">
        <f>SUM(T816:T906)</f>
        <v>3.1459875600000005</v>
      </c>
      <c r="U815" s="12"/>
      <c r="V815" s="12"/>
      <c r="W815" s="12"/>
      <c r="X815" s="12"/>
      <c r="Y815" s="12"/>
      <c r="Z815" s="12"/>
      <c r="AA815" s="12"/>
      <c r="AB815" s="12"/>
      <c r="AC815" s="12"/>
      <c r="AD815" s="12"/>
      <c r="AE815" s="12"/>
      <c r="AR815" s="214" t="s">
        <v>92</v>
      </c>
      <c r="AT815" s="215" t="s">
        <v>82</v>
      </c>
      <c r="AU815" s="215" t="s">
        <v>8</v>
      </c>
      <c r="AY815" s="214" t="s">
        <v>129</v>
      </c>
      <c r="BK815" s="216">
        <f>SUM(BK816:BK906)</f>
        <v>0</v>
      </c>
    </row>
    <row r="816" spans="1:65" s="2" customFormat="1" ht="24.15" customHeight="1">
      <c r="A816" s="38"/>
      <c r="B816" s="39"/>
      <c r="C816" s="219" t="s">
        <v>1360</v>
      </c>
      <c r="D816" s="219" t="s">
        <v>132</v>
      </c>
      <c r="E816" s="220" t="s">
        <v>1361</v>
      </c>
      <c r="F816" s="221" t="s">
        <v>1362</v>
      </c>
      <c r="G816" s="222" t="s">
        <v>359</v>
      </c>
      <c r="H816" s="223">
        <v>94.3</v>
      </c>
      <c r="I816" s="224"/>
      <c r="J816" s="225">
        <f>ROUND(I816*H816,0)</f>
        <v>0</v>
      </c>
      <c r="K816" s="226"/>
      <c r="L816" s="44"/>
      <c r="M816" s="227" t="s">
        <v>1</v>
      </c>
      <c r="N816" s="228" t="s">
        <v>48</v>
      </c>
      <c r="O816" s="91"/>
      <c r="P816" s="229">
        <f>O816*H816</f>
        <v>0</v>
      </c>
      <c r="Q816" s="229">
        <v>0</v>
      </c>
      <c r="R816" s="229">
        <f>Q816*H816</f>
        <v>0</v>
      </c>
      <c r="S816" s="229">
        <v>0.00176</v>
      </c>
      <c r="T816" s="230">
        <f>S816*H816</f>
        <v>0.165968</v>
      </c>
      <c r="U816" s="38"/>
      <c r="V816" s="38"/>
      <c r="W816" s="38"/>
      <c r="X816" s="38"/>
      <c r="Y816" s="38"/>
      <c r="Z816" s="38"/>
      <c r="AA816" s="38"/>
      <c r="AB816" s="38"/>
      <c r="AC816" s="38"/>
      <c r="AD816" s="38"/>
      <c r="AE816" s="38"/>
      <c r="AR816" s="231" t="s">
        <v>308</v>
      </c>
      <c r="AT816" s="231" t="s">
        <v>132</v>
      </c>
      <c r="AU816" s="231" t="s">
        <v>92</v>
      </c>
      <c r="AY816" s="17" t="s">
        <v>129</v>
      </c>
      <c r="BE816" s="232">
        <f>IF(N816="základní",J816,0)</f>
        <v>0</v>
      </c>
      <c r="BF816" s="232">
        <f>IF(N816="snížená",J816,0)</f>
        <v>0</v>
      </c>
      <c r="BG816" s="232">
        <f>IF(N816="zákl. přenesená",J816,0)</f>
        <v>0</v>
      </c>
      <c r="BH816" s="232">
        <f>IF(N816="sníž. přenesená",J816,0)</f>
        <v>0</v>
      </c>
      <c r="BI816" s="232">
        <f>IF(N816="nulová",J816,0)</f>
        <v>0</v>
      </c>
      <c r="BJ816" s="17" t="s">
        <v>8</v>
      </c>
      <c r="BK816" s="232">
        <f>ROUND(I816*H816,0)</f>
        <v>0</v>
      </c>
      <c r="BL816" s="17" t="s">
        <v>308</v>
      </c>
      <c r="BM816" s="231" t="s">
        <v>1363</v>
      </c>
    </row>
    <row r="817" spans="1:51" s="13" customFormat="1" ht="12">
      <c r="A817" s="13"/>
      <c r="B817" s="238"/>
      <c r="C817" s="239"/>
      <c r="D817" s="240" t="s">
        <v>187</v>
      </c>
      <c r="E817" s="241" t="s">
        <v>1</v>
      </c>
      <c r="F817" s="242" t="s">
        <v>1364</v>
      </c>
      <c r="G817" s="239"/>
      <c r="H817" s="243">
        <v>94.3</v>
      </c>
      <c r="I817" s="244"/>
      <c r="J817" s="239"/>
      <c r="K817" s="239"/>
      <c r="L817" s="245"/>
      <c r="M817" s="246"/>
      <c r="N817" s="247"/>
      <c r="O817" s="247"/>
      <c r="P817" s="247"/>
      <c r="Q817" s="247"/>
      <c r="R817" s="247"/>
      <c r="S817" s="247"/>
      <c r="T817" s="248"/>
      <c r="U817" s="13"/>
      <c r="V817" s="13"/>
      <c r="W817" s="13"/>
      <c r="X817" s="13"/>
      <c r="Y817" s="13"/>
      <c r="Z817" s="13"/>
      <c r="AA817" s="13"/>
      <c r="AB817" s="13"/>
      <c r="AC817" s="13"/>
      <c r="AD817" s="13"/>
      <c r="AE817" s="13"/>
      <c r="AT817" s="249" t="s">
        <v>187</v>
      </c>
      <c r="AU817" s="249" t="s">
        <v>92</v>
      </c>
      <c r="AV817" s="13" t="s">
        <v>92</v>
      </c>
      <c r="AW817" s="13" t="s">
        <v>36</v>
      </c>
      <c r="AX817" s="13" t="s">
        <v>8</v>
      </c>
      <c r="AY817" s="249" t="s">
        <v>129</v>
      </c>
    </row>
    <row r="818" spans="1:65" s="2" customFormat="1" ht="24.15" customHeight="1">
      <c r="A818" s="38"/>
      <c r="B818" s="39"/>
      <c r="C818" s="219" t="s">
        <v>1365</v>
      </c>
      <c r="D818" s="219" t="s">
        <v>132</v>
      </c>
      <c r="E818" s="220" t="s">
        <v>1366</v>
      </c>
      <c r="F818" s="221" t="s">
        <v>1367</v>
      </c>
      <c r="G818" s="222" t="s">
        <v>185</v>
      </c>
      <c r="H818" s="223">
        <v>247.866</v>
      </c>
      <c r="I818" s="224"/>
      <c r="J818" s="225">
        <f>ROUND(I818*H818,0)</f>
        <v>0</v>
      </c>
      <c r="K818" s="226"/>
      <c r="L818" s="44"/>
      <c r="M818" s="227" t="s">
        <v>1</v>
      </c>
      <c r="N818" s="228" t="s">
        <v>48</v>
      </c>
      <c r="O818" s="91"/>
      <c r="P818" s="229">
        <f>O818*H818</f>
        <v>0</v>
      </c>
      <c r="Q818" s="229">
        <v>0</v>
      </c>
      <c r="R818" s="229">
        <f>Q818*H818</f>
        <v>0</v>
      </c>
      <c r="S818" s="229">
        <v>0.00594</v>
      </c>
      <c r="T818" s="230">
        <f>S818*H818</f>
        <v>1.4723240400000002</v>
      </c>
      <c r="U818" s="38"/>
      <c r="V818" s="38"/>
      <c r="W818" s="38"/>
      <c r="X818" s="38"/>
      <c r="Y818" s="38"/>
      <c r="Z818" s="38"/>
      <c r="AA818" s="38"/>
      <c r="AB818" s="38"/>
      <c r="AC818" s="38"/>
      <c r="AD818" s="38"/>
      <c r="AE818" s="38"/>
      <c r="AR818" s="231" t="s">
        <v>308</v>
      </c>
      <c r="AT818" s="231" t="s">
        <v>132</v>
      </c>
      <c r="AU818" s="231" t="s">
        <v>92</v>
      </c>
      <c r="AY818" s="17" t="s">
        <v>129</v>
      </c>
      <c r="BE818" s="232">
        <f>IF(N818="základní",J818,0)</f>
        <v>0</v>
      </c>
      <c r="BF818" s="232">
        <f>IF(N818="snížená",J818,0)</f>
        <v>0</v>
      </c>
      <c r="BG818" s="232">
        <f>IF(N818="zákl. přenesená",J818,0)</f>
        <v>0</v>
      </c>
      <c r="BH818" s="232">
        <f>IF(N818="sníž. přenesená",J818,0)</f>
        <v>0</v>
      </c>
      <c r="BI818" s="232">
        <f>IF(N818="nulová",J818,0)</f>
        <v>0</v>
      </c>
      <c r="BJ818" s="17" t="s">
        <v>8</v>
      </c>
      <c r="BK818" s="232">
        <f>ROUND(I818*H818,0)</f>
        <v>0</v>
      </c>
      <c r="BL818" s="17" t="s">
        <v>308</v>
      </c>
      <c r="BM818" s="231" t="s">
        <v>1368</v>
      </c>
    </row>
    <row r="819" spans="1:51" s="13" customFormat="1" ht="12">
      <c r="A819" s="13"/>
      <c r="B819" s="238"/>
      <c r="C819" s="239"/>
      <c r="D819" s="240" t="s">
        <v>187</v>
      </c>
      <c r="E819" s="241" t="s">
        <v>1</v>
      </c>
      <c r="F819" s="242" t="s">
        <v>815</v>
      </c>
      <c r="G819" s="239"/>
      <c r="H819" s="243">
        <v>247.866</v>
      </c>
      <c r="I819" s="244"/>
      <c r="J819" s="239"/>
      <c r="K819" s="239"/>
      <c r="L819" s="245"/>
      <c r="M819" s="246"/>
      <c r="N819" s="247"/>
      <c r="O819" s="247"/>
      <c r="P819" s="247"/>
      <c r="Q819" s="247"/>
      <c r="R819" s="247"/>
      <c r="S819" s="247"/>
      <c r="T819" s="248"/>
      <c r="U819" s="13"/>
      <c r="V819" s="13"/>
      <c r="W819" s="13"/>
      <c r="X819" s="13"/>
      <c r="Y819" s="13"/>
      <c r="Z819" s="13"/>
      <c r="AA819" s="13"/>
      <c r="AB819" s="13"/>
      <c r="AC819" s="13"/>
      <c r="AD819" s="13"/>
      <c r="AE819" s="13"/>
      <c r="AT819" s="249" t="s">
        <v>187</v>
      </c>
      <c r="AU819" s="249" t="s">
        <v>92</v>
      </c>
      <c r="AV819" s="13" t="s">
        <v>92</v>
      </c>
      <c r="AW819" s="13" t="s">
        <v>36</v>
      </c>
      <c r="AX819" s="13" t="s">
        <v>8</v>
      </c>
      <c r="AY819" s="249" t="s">
        <v>129</v>
      </c>
    </row>
    <row r="820" spans="1:65" s="2" customFormat="1" ht="37.8" customHeight="1">
      <c r="A820" s="38"/>
      <c r="B820" s="39"/>
      <c r="C820" s="219" t="s">
        <v>1369</v>
      </c>
      <c r="D820" s="219" t="s">
        <v>132</v>
      </c>
      <c r="E820" s="220" t="s">
        <v>1370</v>
      </c>
      <c r="F820" s="221" t="s">
        <v>1371</v>
      </c>
      <c r="G820" s="222" t="s">
        <v>359</v>
      </c>
      <c r="H820" s="223">
        <v>37.1</v>
      </c>
      <c r="I820" s="224"/>
      <c r="J820" s="225">
        <f>ROUND(I820*H820,0)</f>
        <v>0</v>
      </c>
      <c r="K820" s="226"/>
      <c r="L820" s="44"/>
      <c r="M820" s="227" t="s">
        <v>1</v>
      </c>
      <c r="N820" s="228" t="s">
        <v>48</v>
      </c>
      <c r="O820" s="91"/>
      <c r="P820" s="229">
        <f>O820*H820</f>
        <v>0</v>
      </c>
      <c r="Q820" s="229">
        <v>0</v>
      </c>
      <c r="R820" s="229">
        <f>Q820*H820</f>
        <v>0</v>
      </c>
      <c r="S820" s="229">
        <v>0.00338</v>
      </c>
      <c r="T820" s="230">
        <f>S820*H820</f>
        <v>0.125398</v>
      </c>
      <c r="U820" s="38"/>
      <c r="V820" s="38"/>
      <c r="W820" s="38"/>
      <c r="X820" s="38"/>
      <c r="Y820" s="38"/>
      <c r="Z820" s="38"/>
      <c r="AA820" s="38"/>
      <c r="AB820" s="38"/>
      <c r="AC820" s="38"/>
      <c r="AD820" s="38"/>
      <c r="AE820" s="38"/>
      <c r="AR820" s="231" t="s">
        <v>308</v>
      </c>
      <c r="AT820" s="231" t="s">
        <v>132</v>
      </c>
      <c r="AU820" s="231" t="s">
        <v>92</v>
      </c>
      <c r="AY820" s="17" t="s">
        <v>129</v>
      </c>
      <c r="BE820" s="232">
        <f>IF(N820="základní",J820,0)</f>
        <v>0</v>
      </c>
      <c r="BF820" s="232">
        <f>IF(N820="snížená",J820,0)</f>
        <v>0</v>
      </c>
      <c r="BG820" s="232">
        <f>IF(N820="zákl. přenesená",J820,0)</f>
        <v>0</v>
      </c>
      <c r="BH820" s="232">
        <f>IF(N820="sníž. přenesená",J820,0)</f>
        <v>0</v>
      </c>
      <c r="BI820" s="232">
        <f>IF(N820="nulová",J820,0)</f>
        <v>0</v>
      </c>
      <c r="BJ820" s="17" t="s">
        <v>8</v>
      </c>
      <c r="BK820" s="232">
        <f>ROUND(I820*H820,0)</f>
        <v>0</v>
      </c>
      <c r="BL820" s="17" t="s">
        <v>308</v>
      </c>
      <c r="BM820" s="231" t="s">
        <v>1372</v>
      </c>
    </row>
    <row r="821" spans="1:51" s="13" customFormat="1" ht="12">
      <c r="A821" s="13"/>
      <c r="B821" s="238"/>
      <c r="C821" s="239"/>
      <c r="D821" s="240" t="s">
        <v>187</v>
      </c>
      <c r="E821" s="241" t="s">
        <v>1</v>
      </c>
      <c r="F821" s="242" t="s">
        <v>1373</v>
      </c>
      <c r="G821" s="239"/>
      <c r="H821" s="243">
        <v>37.1</v>
      </c>
      <c r="I821" s="244"/>
      <c r="J821" s="239"/>
      <c r="K821" s="239"/>
      <c r="L821" s="245"/>
      <c r="M821" s="246"/>
      <c r="N821" s="247"/>
      <c r="O821" s="247"/>
      <c r="P821" s="247"/>
      <c r="Q821" s="247"/>
      <c r="R821" s="247"/>
      <c r="S821" s="247"/>
      <c r="T821" s="248"/>
      <c r="U821" s="13"/>
      <c r="V821" s="13"/>
      <c r="W821" s="13"/>
      <c r="X821" s="13"/>
      <c r="Y821" s="13"/>
      <c r="Z821" s="13"/>
      <c r="AA821" s="13"/>
      <c r="AB821" s="13"/>
      <c r="AC821" s="13"/>
      <c r="AD821" s="13"/>
      <c r="AE821" s="13"/>
      <c r="AT821" s="249" t="s">
        <v>187</v>
      </c>
      <c r="AU821" s="249" t="s">
        <v>92</v>
      </c>
      <c r="AV821" s="13" t="s">
        <v>92</v>
      </c>
      <c r="AW821" s="13" t="s">
        <v>36</v>
      </c>
      <c r="AX821" s="13" t="s">
        <v>8</v>
      </c>
      <c r="AY821" s="249" t="s">
        <v>129</v>
      </c>
    </row>
    <row r="822" spans="1:65" s="2" customFormat="1" ht="24.15" customHeight="1">
      <c r="A822" s="38"/>
      <c r="B822" s="39"/>
      <c r="C822" s="219" t="s">
        <v>1374</v>
      </c>
      <c r="D822" s="219" t="s">
        <v>132</v>
      </c>
      <c r="E822" s="220" t="s">
        <v>1375</v>
      </c>
      <c r="F822" s="221" t="s">
        <v>1376</v>
      </c>
      <c r="G822" s="222" t="s">
        <v>359</v>
      </c>
      <c r="H822" s="223">
        <v>19.78</v>
      </c>
      <c r="I822" s="224"/>
      <c r="J822" s="225">
        <f>ROUND(I822*H822,0)</f>
        <v>0</v>
      </c>
      <c r="K822" s="226"/>
      <c r="L822" s="44"/>
      <c r="M822" s="227" t="s">
        <v>1</v>
      </c>
      <c r="N822" s="228" t="s">
        <v>48</v>
      </c>
      <c r="O822" s="91"/>
      <c r="P822" s="229">
        <f>O822*H822</f>
        <v>0</v>
      </c>
      <c r="Q822" s="229">
        <v>0</v>
      </c>
      <c r="R822" s="229">
        <f>Q822*H822</f>
        <v>0</v>
      </c>
      <c r="S822" s="229">
        <v>0.00348</v>
      </c>
      <c r="T822" s="230">
        <f>S822*H822</f>
        <v>0.0688344</v>
      </c>
      <c r="U822" s="38"/>
      <c r="V822" s="38"/>
      <c r="W822" s="38"/>
      <c r="X822" s="38"/>
      <c r="Y822" s="38"/>
      <c r="Z822" s="38"/>
      <c r="AA822" s="38"/>
      <c r="AB822" s="38"/>
      <c r="AC822" s="38"/>
      <c r="AD822" s="38"/>
      <c r="AE822" s="38"/>
      <c r="AR822" s="231" t="s">
        <v>308</v>
      </c>
      <c r="AT822" s="231" t="s">
        <v>132</v>
      </c>
      <c r="AU822" s="231" t="s">
        <v>92</v>
      </c>
      <c r="AY822" s="17" t="s">
        <v>129</v>
      </c>
      <c r="BE822" s="232">
        <f>IF(N822="základní",J822,0)</f>
        <v>0</v>
      </c>
      <c r="BF822" s="232">
        <f>IF(N822="snížená",J822,0)</f>
        <v>0</v>
      </c>
      <c r="BG822" s="232">
        <f>IF(N822="zákl. přenesená",J822,0)</f>
        <v>0</v>
      </c>
      <c r="BH822" s="232">
        <f>IF(N822="sníž. přenesená",J822,0)</f>
        <v>0</v>
      </c>
      <c r="BI822" s="232">
        <f>IF(N822="nulová",J822,0)</f>
        <v>0</v>
      </c>
      <c r="BJ822" s="17" t="s">
        <v>8</v>
      </c>
      <c r="BK822" s="232">
        <f>ROUND(I822*H822,0)</f>
        <v>0</v>
      </c>
      <c r="BL822" s="17" t="s">
        <v>308</v>
      </c>
      <c r="BM822" s="231" t="s">
        <v>1377</v>
      </c>
    </row>
    <row r="823" spans="1:51" s="13" customFormat="1" ht="12">
      <c r="A823" s="13"/>
      <c r="B823" s="238"/>
      <c r="C823" s="239"/>
      <c r="D823" s="240" t="s">
        <v>187</v>
      </c>
      <c r="E823" s="241" t="s">
        <v>1</v>
      </c>
      <c r="F823" s="242" t="s">
        <v>1378</v>
      </c>
      <c r="G823" s="239"/>
      <c r="H823" s="243">
        <v>19.78</v>
      </c>
      <c r="I823" s="244"/>
      <c r="J823" s="239"/>
      <c r="K823" s="239"/>
      <c r="L823" s="245"/>
      <c r="M823" s="246"/>
      <c r="N823" s="247"/>
      <c r="O823" s="247"/>
      <c r="P823" s="247"/>
      <c r="Q823" s="247"/>
      <c r="R823" s="247"/>
      <c r="S823" s="247"/>
      <c r="T823" s="248"/>
      <c r="U823" s="13"/>
      <c r="V823" s="13"/>
      <c r="W823" s="13"/>
      <c r="X823" s="13"/>
      <c r="Y823" s="13"/>
      <c r="Z823" s="13"/>
      <c r="AA823" s="13"/>
      <c r="AB823" s="13"/>
      <c r="AC823" s="13"/>
      <c r="AD823" s="13"/>
      <c r="AE823" s="13"/>
      <c r="AT823" s="249" t="s">
        <v>187</v>
      </c>
      <c r="AU823" s="249" t="s">
        <v>92</v>
      </c>
      <c r="AV823" s="13" t="s">
        <v>92</v>
      </c>
      <c r="AW823" s="13" t="s">
        <v>36</v>
      </c>
      <c r="AX823" s="13" t="s">
        <v>8</v>
      </c>
      <c r="AY823" s="249" t="s">
        <v>129</v>
      </c>
    </row>
    <row r="824" spans="1:65" s="2" customFormat="1" ht="21.75" customHeight="1">
      <c r="A824" s="38"/>
      <c r="B824" s="39"/>
      <c r="C824" s="219" t="s">
        <v>1379</v>
      </c>
      <c r="D824" s="219" t="s">
        <v>132</v>
      </c>
      <c r="E824" s="220" t="s">
        <v>1380</v>
      </c>
      <c r="F824" s="221" t="s">
        <v>1381</v>
      </c>
      <c r="G824" s="222" t="s">
        <v>359</v>
      </c>
      <c r="H824" s="223">
        <v>62.152</v>
      </c>
      <c r="I824" s="224"/>
      <c r="J824" s="225">
        <f>ROUND(I824*H824,0)</f>
        <v>0</v>
      </c>
      <c r="K824" s="226"/>
      <c r="L824" s="44"/>
      <c r="M824" s="227" t="s">
        <v>1</v>
      </c>
      <c r="N824" s="228" t="s">
        <v>48</v>
      </c>
      <c r="O824" s="91"/>
      <c r="P824" s="229">
        <f>O824*H824</f>
        <v>0</v>
      </c>
      <c r="Q824" s="229">
        <v>0</v>
      </c>
      <c r="R824" s="229">
        <f>Q824*H824</f>
        <v>0</v>
      </c>
      <c r="S824" s="229">
        <v>0.0017</v>
      </c>
      <c r="T824" s="230">
        <f>S824*H824</f>
        <v>0.1056584</v>
      </c>
      <c r="U824" s="38"/>
      <c r="V824" s="38"/>
      <c r="W824" s="38"/>
      <c r="X824" s="38"/>
      <c r="Y824" s="38"/>
      <c r="Z824" s="38"/>
      <c r="AA824" s="38"/>
      <c r="AB824" s="38"/>
      <c r="AC824" s="38"/>
      <c r="AD824" s="38"/>
      <c r="AE824" s="38"/>
      <c r="AR824" s="231" t="s">
        <v>308</v>
      </c>
      <c r="AT824" s="231" t="s">
        <v>132</v>
      </c>
      <c r="AU824" s="231" t="s">
        <v>92</v>
      </c>
      <c r="AY824" s="17" t="s">
        <v>129</v>
      </c>
      <c r="BE824" s="232">
        <f>IF(N824="základní",J824,0)</f>
        <v>0</v>
      </c>
      <c r="BF824" s="232">
        <f>IF(N824="snížená",J824,0)</f>
        <v>0</v>
      </c>
      <c r="BG824" s="232">
        <f>IF(N824="zákl. přenesená",J824,0)</f>
        <v>0</v>
      </c>
      <c r="BH824" s="232">
        <f>IF(N824="sníž. přenesená",J824,0)</f>
        <v>0</v>
      </c>
      <c r="BI824" s="232">
        <f>IF(N824="nulová",J824,0)</f>
        <v>0</v>
      </c>
      <c r="BJ824" s="17" t="s">
        <v>8</v>
      </c>
      <c r="BK824" s="232">
        <f>ROUND(I824*H824,0)</f>
        <v>0</v>
      </c>
      <c r="BL824" s="17" t="s">
        <v>308</v>
      </c>
      <c r="BM824" s="231" t="s">
        <v>1382</v>
      </c>
    </row>
    <row r="825" spans="1:51" s="13" customFormat="1" ht="12">
      <c r="A825" s="13"/>
      <c r="B825" s="238"/>
      <c r="C825" s="239"/>
      <c r="D825" s="240" t="s">
        <v>187</v>
      </c>
      <c r="E825" s="241" t="s">
        <v>1</v>
      </c>
      <c r="F825" s="242" t="s">
        <v>1383</v>
      </c>
      <c r="G825" s="239"/>
      <c r="H825" s="243">
        <v>52.746</v>
      </c>
      <c r="I825" s="244"/>
      <c r="J825" s="239"/>
      <c r="K825" s="239"/>
      <c r="L825" s="245"/>
      <c r="M825" s="246"/>
      <c r="N825" s="247"/>
      <c r="O825" s="247"/>
      <c r="P825" s="247"/>
      <c r="Q825" s="247"/>
      <c r="R825" s="247"/>
      <c r="S825" s="247"/>
      <c r="T825" s="248"/>
      <c r="U825" s="13"/>
      <c r="V825" s="13"/>
      <c r="W825" s="13"/>
      <c r="X825" s="13"/>
      <c r="Y825" s="13"/>
      <c r="Z825" s="13"/>
      <c r="AA825" s="13"/>
      <c r="AB825" s="13"/>
      <c r="AC825" s="13"/>
      <c r="AD825" s="13"/>
      <c r="AE825" s="13"/>
      <c r="AT825" s="249" t="s">
        <v>187</v>
      </c>
      <c r="AU825" s="249" t="s">
        <v>92</v>
      </c>
      <c r="AV825" s="13" t="s">
        <v>92</v>
      </c>
      <c r="AW825" s="13" t="s">
        <v>36</v>
      </c>
      <c r="AX825" s="13" t="s">
        <v>83</v>
      </c>
      <c r="AY825" s="249" t="s">
        <v>129</v>
      </c>
    </row>
    <row r="826" spans="1:51" s="13" customFormat="1" ht="12">
      <c r="A826" s="13"/>
      <c r="B826" s="238"/>
      <c r="C826" s="239"/>
      <c r="D826" s="240" t="s">
        <v>187</v>
      </c>
      <c r="E826" s="241" t="s">
        <v>1</v>
      </c>
      <c r="F826" s="242" t="s">
        <v>1384</v>
      </c>
      <c r="G826" s="239"/>
      <c r="H826" s="243">
        <v>9.406</v>
      </c>
      <c r="I826" s="244"/>
      <c r="J826" s="239"/>
      <c r="K826" s="239"/>
      <c r="L826" s="245"/>
      <c r="M826" s="246"/>
      <c r="N826" s="247"/>
      <c r="O826" s="247"/>
      <c r="P826" s="247"/>
      <c r="Q826" s="247"/>
      <c r="R826" s="247"/>
      <c r="S826" s="247"/>
      <c r="T826" s="248"/>
      <c r="U826" s="13"/>
      <c r="V826" s="13"/>
      <c r="W826" s="13"/>
      <c r="X826" s="13"/>
      <c r="Y826" s="13"/>
      <c r="Z826" s="13"/>
      <c r="AA826" s="13"/>
      <c r="AB826" s="13"/>
      <c r="AC826" s="13"/>
      <c r="AD826" s="13"/>
      <c r="AE826" s="13"/>
      <c r="AT826" s="249" t="s">
        <v>187</v>
      </c>
      <c r="AU826" s="249" t="s">
        <v>92</v>
      </c>
      <c r="AV826" s="13" t="s">
        <v>92</v>
      </c>
      <c r="AW826" s="13" t="s">
        <v>36</v>
      </c>
      <c r="AX826" s="13" t="s">
        <v>83</v>
      </c>
      <c r="AY826" s="249" t="s">
        <v>129</v>
      </c>
    </row>
    <row r="827" spans="1:51" s="14" customFormat="1" ht="12">
      <c r="A827" s="14"/>
      <c r="B827" s="250"/>
      <c r="C827" s="251"/>
      <c r="D827" s="240" t="s">
        <v>187</v>
      </c>
      <c r="E827" s="252" t="s">
        <v>1</v>
      </c>
      <c r="F827" s="253" t="s">
        <v>191</v>
      </c>
      <c r="G827" s="251"/>
      <c r="H827" s="254">
        <v>62.152</v>
      </c>
      <c r="I827" s="255"/>
      <c r="J827" s="251"/>
      <c r="K827" s="251"/>
      <c r="L827" s="256"/>
      <c r="M827" s="257"/>
      <c r="N827" s="258"/>
      <c r="O827" s="258"/>
      <c r="P827" s="258"/>
      <c r="Q827" s="258"/>
      <c r="R827" s="258"/>
      <c r="S827" s="258"/>
      <c r="T827" s="259"/>
      <c r="U827" s="14"/>
      <c r="V827" s="14"/>
      <c r="W827" s="14"/>
      <c r="X827" s="14"/>
      <c r="Y827" s="14"/>
      <c r="Z827" s="14"/>
      <c r="AA827" s="14"/>
      <c r="AB827" s="14"/>
      <c r="AC827" s="14"/>
      <c r="AD827" s="14"/>
      <c r="AE827" s="14"/>
      <c r="AT827" s="260" t="s">
        <v>187</v>
      </c>
      <c r="AU827" s="260" t="s">
        <v>92</v>
      </c>
      <c r="AV827" s="14" t="s">
        <v>151</v>
      </c>
      <c r="AW827" s="14" t="s">
        <v>36</v>
      </c>
      <c r="AX827" s="14" t="s">
        <v>8</v>
      </c>
      <c r="AY827" s="260" t="s">
        <v>129</v>
      </c>
    </row>
    <row r="828" spans="1:65" s="2" customFormat="1" ht="24.15" customHeight="1">
      <c r="A828" s="38"/>
      <c r="B828" s="39"/>
      <c r="C828" s="219" t="s">
        <v>1385</v>
      </c>
      <c r="D828" s="219" t="s">
        <v>132</v>
      </c>
      <c r="E828" s="220" t="s">
        <v>1386</v>
      </c>
      <c r="F828" s="221" t="s">
        <v>1387</v>
      </c>
      <c r="G828" s="222" t="s">
        <v>359</v>
      </c>
      <c r="H828" s="223">
        <v>94.3</v>
      </c>
      <c r="I828" s="224"/>
      <c r="J828" s="225">
        <f>ROUND(I828*H828,0)</f>
        <v>0</v>
      </c>
      <c r="K828" s="226"/>
      <c r="L828" s="44"/>
      <c r="M828" s="227" t="s">
        <v>1</v>
      </c>
      <c r="N828" s="228" t="s">
        <v>48</v>
      </c>
      <c r="O828" s="91"/>
      <c r="P828" s="229">
        <f>O828*H828</f>
        <v>0</v>
      </c>
      <c r="Q828" s="229">
        <v>0</v>
      </c>
      <c r="R828" s="229">
        <f>Q828*H828</f>
        <v>0</v>
      </c>
      <c r="S828" s="229">
        <v>0.00177</v>
      </c>
      <c r="T828" s="230">
        <f>S828*H828</f>
        <v>0.166911</v>
      </c>
      <c r="U828" s="38"/>
      <c r="V828" s="38"/>
      <c r="W828" s="38"/>
      <c r="X828" s="38"/>
      <c r="Y828" s="38"/>
      <c r="Z828" s="38"/>
      <c r="AA828" s="38"/>
      <c r="AB828" s="38"/>
      <c r="AC828" s="38"/>
      <c r="AD828" s="38"/>
      <c r="AE828" s="38"/>
      <c r="AR828" s="231" t="s">
        <v>308</v>
      </c>
      <c r="AT828" s="231" t="s">
        <v>132</v>
      </c>
      <c r="AU828" s="231" t="s">
        <v>92</v>
      </c>
      <c r="AY828" s="17" t="s">
        <v>129</v>
      </c>
      <c r="BE828" s="232">
        <f>IF(N828="základní",J828,0)</f>
        <v>0</v>
      </c>
      <c r="BF828" s="232">
        <f>IF(N828="snížená",J828,0)</f>
        <v>0</v>
      </c>
      <c r="BG828" s="232">
        <f>IF(N828="zákl. přenesená",J828,0)</f>
        <v>0</v>
      </c>
      <c r="BH828" s="232">
        <f>IF(N828="sníž. přenesená",J828,0)</f>
        <v>0</v>
      </c>
      <c r="BI828" s="232">
        <f>IF(N828="nulová",J828,0)</f>
        <v>0</v>
      </c>
      <c r="BJ828" s="17" t="s">
        <v>8</v>
      </c>
      <c r="BK828" s="232">
        <f>ROUND(I828*H828,0)</f>
        <v>0</v>
      </c>
      <c r="BL828" s="17" t="s">
        <v>308</v>
      </c>
      <c r="BM828" s="231" t="s">
        <v>1388</v>
      </c>
    </row>
    <row r="829" spans="1:51" s="13" customFormat="1" ht="12">
      <c r="A829" s="13"/>
      <c r="B829" s="238"/>
      <c r="C829" s="239"/>
      <c r="D829" s="240" t="s">
        <v>187</v>
      </c>
      <c r="E829" s="241" t="s">
        <v>1</v>
      </c>
      <c r="F829" s="242" t="s">
        <v>1364</v>
      </c>
      <c r="G829" s="239"/>
      <c r="H829" s="243">
        <v>94.3</v>
      </c>
      <c r="I829" s="244"/>
      <c r="J829" s="239"/>
      <c r="K829" s="239"/>
      <c r="L829" s="245"/>
      <c r="M829" s="246"/>
      <c r="N829" s="247"/>
      <c r="O829" s="247"/>
      <c r="P829" s="247"/>
      <c r="Q829" s="247"/>
      <c r="R829" s="247"/>
      <c r="S829" s="247"/>
      <c r="T829" s="248"/>
      <c r="U829" s="13"/>
      <c r="V829" s="13"/>
      <c r="W829" s="13"/>
      <c r="X829" s="13"/>
      <c r="Y829" s="13"/>
      <c r="Z829" s="13"/>
      <c r="AA829" s="13"/>
      <c r="AB829" s="13"/>
      <c r="AC829" s="13"/>
      <c r="AD829" s="13"/>
      <c r="AE829" s="13"/>
      <c r="AT829" s="249" t="s">
        <v>187</v>
      </c>
      <c r="AU829" s="249" t="s">
        <v>92</v>
      </c>
      <c r="AV829" s="13" t="s">
        <v>92</v>
      </c>
      <c r="AW829" s="13" t="s">
        <v>36</v>
      </c>
      <c r="AX829" s="13" t="s">
        <v>8</v>
      </c>
      <c r="AY829" s="249" t="s">
        <v>129</v>
      </c>
    </row>
    <row r="830" spans="1:65" s="2" customFormat="1" ht="24.15" customHeight="1">
      <c r="A830" s="38"/>
      <c r="B830" s="39"/>
      <c r="C830" s="219" t="s">
        <v>1389</v>
      </c>
      <c r="D830" s="219" t="s">
        <v>132</v>
      </c>
      <c r="E830" s="220" t="s">
        <v>1390</v>
      </c>
      <c r="F830" s="221" t="s">
        <v>1391</v>
      </c>
      <c r="G830" s="222" t="s">
        <v>333</v>
      </c>
      <c r="H830" s="223">
        <v>29</v>
      </c>
      <c r="I830" s="224"/>
      <c r="J830" s="225">
        <f>ROUND(I830*H830,0)</f>
        <v>0</v>
      </c>
      <c r="K830" s="226"/>
      <c r="L830" s="44"/>
      <c r="M830" s="227" t="s">
        <v>1</v>
      </c>
      <c r="N830" s="228" t="s">
        <v>48</v>
      </c>
      <c r="O830" s="91"/>
      <c r="P830" s="229">
        <f>O830*H830</f>
        <v>0</v>
      </c>
      <c r="Q830" s="229">
        <v>0</v>
      </c>
      <c r="R830" s="229">
        <f>Q830*H830</f>
        <v>0</v>
      </c>
      <c r="S830" s="229">
        <v>0.00906</v>
      </c>
      <c r="T830" s="230">
        <f>S830*H830</f>
        <v>0.26274000000000003</v>
      </c>
      <c r="U830" s="38"/>
      <c r="V830" s="38"/>
      <c r="W830" s="38"/>
      <c r="X830" s="38"/>
      <c r="Y830" s="38"/>
      <c r="Z830" s="38"/>
      <c r="AA830" s="38"/>
      <c r="AB830" s="38"/>
      <c r="AC830" s="38"/>
      <c r="AD830" s="38"/>
      <c r="AE830" s="38"/>
      <c r="AR830" s="231" t="s">
        <v>308</v>
      </c>
      <c r="AT830" s="231" t="s">
        <v>132</v>
      </c>
      <c r="AU830" s="231" t="s">
        <v>92</v>
      </c>
      <c r="AY830" s="17" t="s">
        <v>129</v>
      </c>
      <c r="BE830" s="232">
        <f>IF(N830="základní",J830,0)</f>
        <v>0</v>
      </c>
      <c r="BF830" s="232">
        <f>IF(N830="snížená",J830,0)</f>
        <v>0</v>
      </c>
      <c r="BG830" s="232">
        <f>IF(N830="zákl. přenesená",J830,0)</f>
        <v>0</v>
      </c>
      <c r="BH830" s="232">
        <f>IF(N830="sníž. přenesená",J830,0)</f>
        <v>0</v>
      </c>
      <c r="BI830" s="232">
        <f>IF(N830="nulová",J830,0)</f>
        <v>0</v>
      </c>
      <c r="BJ830" s="17" t="s">
        <v>8</v>
      </c>
      <c r="BK830" s="232">
        <f>ROUND(I830*H830,0)</f>
        <v>0</v>
      </c>
      <c r="BL830" s="17" t="s">
        <v>308</v>
      </c>
      <c r="BM830" s="231" t="s">
        <v>1392</v>
      </c>
    </row>
    <row r="831" spans="1:51" s="13" customFormat="1" ht="12">
      <c r="A831" s="13"/>
      <c r="B831" s="238"/>
      <c r="C831" s="239"/>
      <c r="D831" s="240" t="s">
        <v>187</v>
      </c>
      <c r="E831" s="241" t="s">
        <v>1</v>
      </c>
      <c r="F831" s="242" t="s">
        <v>1393</v>
      </c>
      <c r="G831" s="239"/>
      <c r="H831" s="243">
        <v>29</v>
      </c>
      <c r="I831" s="244"/>
      <c r="J831" s="239"/>
      <c r="K831" s="239"/>
      <c r="L831" s="245"/>
      <c r="M831" s="246"/>
      <c r="N831" s="247"/>
      <c r="O831" s="247"/>
      <c r="P831" s="247"/>
      <c r="Q831" s="247"/>
      <c r="R831" s="247"/>
      <c r="S831" s="247"/>
      <c r="T831" s="248"/>
      <c r="U831" s="13"/>
      <c r="V831" s="13"/>
      <c r="W831" s="13"/>
      <c r="X831" s="13"/>
      <c r="Y831" s="13"/>
      <c r="Z831" s="13"/>
      <c r="AA831" s="13"/>
      <c r="AB831" s="13"/>
      <c r="AC831" s="13"/>
      <c r="AD831" s="13"/>
      <c r="AE831" s="13"/>
      <c r="AT831" s="249" t="s">
        <v>187</v>
      </c>
      <c r="AU831" s="249" t="s">
        <v>92</v>
      </c>
      <c r="AV831" s="13" t="s">
        <v>92</v>
      </c>
      <c r="AW831" s="13" t="s">
        <v>36</v>
      </c>
      <c r="AX831" s="13" t="s">
        <v>8</v>
      </c>
      <c r="AY831" s="249" t="s">
        <v>129</v>
      </c>
    </row>
    <row r="832" spans="1:65" s="2" customFormat="1" ht="24.15" customHeight="1">
      <c r="A832" s="38"/>
      <c r="B832" s="39"/>
      <c r="C832" s="219" t="s">
        <v>1394</v>
      </c>
      <c r="D832" s="219" t="s">
        <v>132</v>
      </c>
      <c r="E832" s="220" t="s">
        <v>1395</v>
      </c>
      <c r="F832" s="221" t="s">
        <v>1396</v>
      </c>
      <c r="G832" s="222" t="s">
        <v>359</v>
      </c>
      <c r="H832" s="223">
        <v>80.042</v>
      </c>
      <c r="I832" s="224"/>
      <c r="J832" s="225">
        <f>ROUND(I832*H832,0)</f>
        <v>0</v>
      </c>
      <c r="K832" s="226"/>
      <c r="L832" s="44"/>
      <c r="M832" s="227" t="s">
        <v>1</v>
      </c>
      <c r="N832" s="228" t="s">
        <v>48</v>
      </c>
      <c r="O832" s="91"/>
      <c r="P832" s="229">
        <f>O832*H832</f>
        <v>0</v>
      </c>
      <c r="Q832" s="229">
        <v>0</v>
      </c>
      <c r="R832" s="229">
        <f>Q832*H832</f>
        <v>0</v>
      </c>
      <c r="S832" s="229">
        <v>0.00191</v>
      </c>
      <c r="T832" s="230">
        <f>S832*H832</f>
        <v>0.15288022</v>
      </c>
      <c r="U832" s="38"/>
      <c r="V832" s="38"/>
      <c r="W832" s="38"/>
      <c r="X832" s="38"/>
      <c r="Y832" s="38"/>
      <c r="Z832" s="38"/>
      <c r="AA832" s="38"/>
      <c r="AB832" s="38"/>
      <c r="AC832" s="38"/>
      <c r="AD832" s="38"/>
      <c r="AE832" s="38"/>
      <c r="AR832" s="231" t="s">
        <v>308</v>
      </c>
      <c r="AT832" s="231" t="s">
        <v>132</v>
      </c>
      <c r="AU832" s="231" t="s">
        <v>92</v>
      </c>
      <c r="AY832" s="17" t="s">
        <v>129</v>
      </c>
      <c r="BE832" s="232">
        <f>IF(N832="základní",J832,0)</f>
        <v>0</v>
      </c>
      <c r="BF832" s="232">
        <f>IF(N832="snížená",J832,0)</f>
        <v>0</v>
      </c>
      <c r="BG832" s="232">
        <f>IF(N832="zákl. přenesená",J832,0)</f>
        <v>0</v>
      </c>
      <c r="BH832" s="232">
        <f>IF(N832="sníž. přenesená",J832,0)</f>
        <v>0</v>
      </c>
      <c r="BI832" s="232">
        <f>IF(N832="nulová",J832,0)</f>
        <v>0</v>
      </c>
      <c r="BJ832" s="17" t="s">
        <v>8</v>
      </c>
      <c r="BK832" s="232">
        <f>ROUND(I832*H832,0)</f>
        <v>0</v>
      </c>
      <c r="BL832" s="17" t="s">
        <v>308</v>
      </c>
      <c r="BM832" s="231" t="s">
        <v>1397</v>
      </c>
    </row>
    <row r="833" spans="1:51" s="13" customFormat="1" ht="12">
      <c r="A833" s="13"/>
      <c r="B833" s="238"/>
      <c r="C833" s="239"/>
      <c r="D833" s="240" t="s">
        <v>187</v>
      </c>
      <c r="E833" s="241" t="s">
        <v>1</v>
      </c>
      <c r="F833" s="242" t="s">
        <v>1398</v>
      </c>
      <c r="G833" s="239"/>
      <c r="H833" s="243">
        <v>32.842</v>
      </c>
      <c r="I833" s="244"/>
      <c r="J833" s="239"/>
      <c r="K833" s="239"/>
      <c r="L833" s="245"/>
      <c r="M833" s="246"/>
      <c r="N833" s="247"/>
      <c r="O833" s="247"/>
      <c r="P833" s="247"/>
      <c r="Q833" s="247"/>
      <c r="R833" s="247"/>
      <c r="S833" s="247"/>
      <c r="T833" s="248"/>
      <c r="U833" s="13"/>
      <c r="V833" s="13"/>
      <c r="W833" s="13"/>
      <c r="X833" s="13"/>
      <c r="Y833" s="13"/>
      <c r="Z833" s="13"/>
      <c r="AA833" s="13"/>
      <c r="AB833" s="13"/>
      <c r="AC833" s="13"/>
      <c r="AD833" s="13"/>
      <c r="AE833" s="13"/>
      <c r="AT833" s="249" t="s">
        <v>187</v>
      </c>
      <c r="AU833" s="249" t="s">
        <v>92</v>
      </c>
      <c r="AV833" s="13" t="s">
        <v>92</v>
      </c>
      <c r="AW833" s="13" t="s">
        <v>36</v>
      </c>
      <c r="AX833" s="13" t="s">
        <v>83</v>
      </c>
      <c r="AY833" s="249" t="s">
        <v>129</v>
      </c>
    </row>
    <row r="834" spans="1:51" s="13" customFormat="1" ht="12">
      <c r="A834" s="13"/>
      <c r="B834" s="238"/>
      <c r="C834" s="239"/>
      <c r="D834" s="240" t="s">
        <v>187</v>
      </c>
      <c r="E834" s="241" t="s">
        <v>1</v>
      </c>
      <c r="F834" s="242" t="s">
        <v>1399</v>
      </c>
      <c r="G834" s="239"/>
      <c r="H834" s="243">
        <v>36.2</v>
      </c>
      <c r="I834" s="244"/>
      <c r="J834" s="239"/>
      <c r="K834" s="239"/>
      <c r="L834" s="245"/>
      <c r="M834" s="246"/>
      <c r="N834" s="247"/>
      <c r="O834" s="247"/>
      <c r="P834" s="247"/>
      <c r="Q834" s="247"/>
      <c r="R834" s="247"/>
      <c r="S834" s="247"/>
      <c r="T834" s="248"/>
      <c r="U834" s="13"/>
      <c r="V834" s="13"/>
      <c r="W834" s="13"/>
      <c r="X834" s="13"/>
      <c r="Y834" s="13"/>
      <c r="Z834" s="13"/>
      <c r="AA834" s="13"/>
      <c r="AB834" s="13"/>
      <c r="AC834" s="13"/>
      <c r="AD834" s="13"/>
      <c r="AE834" s="13"/>
      <c r="AT834" s="249" t="s">
        <v>187</v>
      </c>
      <c r="AU834" s="249" t="s">
        <v>92</v>
      </c>
      <c r="AV834" s="13" t="s">
        <v>92</v>
      </c>
      <c r="AW834" s="13" t="s">
        <v>36</v>
      </c>
      <c r="AX834" s="13" t="s">
        <v>83</v>
      </c>
      <c r="AY834" s="249" t="s">
        <v>129</v>
      </c>
    </row>
    <row r="835" spans="1:51" s="13" customFormat="1" ht="12">
      <c r="A835" s="13"/>
      <c r="B835" s="238"/>
      <c r="C835" s="239"/>
      <c r="D835" s="240" t="s">
        <v>187</v>
      </c>
      <c r="E835" s="241" t="s">
        <v>1</v>
      </c>
      <c r="F835" s="242" t="s">
        <v>259</v>
      </c>
      <c r="G835" s="239"/>
      <c r="H835" s="243">
        <v>11</v>
      </c>
      <c r="I835" s="244"/>
      <c r="J835" s="239"/>
      <c r="K835" s="239"/>
      <c r="L835" s="245"/>
      <c r="M835" s="246"/>
      <c r="N835" s="247"/>
      <c r="O835" s="247"/>
      <c r="P835" s="247"/>
      <c r="Q835" s="247"/>
      <c r="R835" s="247"/>
      <c r="S835" s="247"/>
      <c r="T835" s="248"/>
      <c r="U835" s="13"/>
      <c r="V835" s="13"/>
      <c r="W835" s="13"/>
      <c r="X835" s="13"/>
      <c r="Y835" s="13"/>
      <c r="Z835" s="13"/>
      <c r="AA835" s="13"/>
      <c r="AB835" s="13"/>
      <c r="AC835" s="13"/>
      <c r="AD835" s="13"/>
      <c r="AE835" s="13"/>
      <c r="AT835" s="249" t="s">
        <v>187</v>
      </c>
      <c r="AU835" s="249" t="s">
        <v>92</v>
      </c>
      <c r="AV835" s="13" t="s">
        <v>92</v>
      </c>
      <c r="AW835" s="13" t="s">
        <v>36</v>
      </c>
      <c r="AX835" s="13" t="s">
        <v>83</v>
      </c>
      <c r="AY835" s="249" t="s">
        <v>129</v>
      </c>
    </row>
    <row r="836" spans="1:51" s="14" customFormat="1" ht="12">
      <c r="A836" s="14"/>
      <c r="B836" s="250"/>
      <c r="C836" s="251"/>
      <c r="D836" s="240" t="s">
        <v>187</v>
      </c>
      <c r="E836" s="252" t="s">
        <v>1</v>
      </c>
      <c r="F836" s="253" t="s">
        <v>191</v>
      </c>
      <c r="G836" s="251"/>
      <c r="H836" s="254">
        <v>80.042</v>
      </c>
      <c r="I836" s="255"/>
      <c r="J836" s="251"/>
      <c r="K836" s="251"/>
      <c r="L836" s="256"/>
      <c r="M836" s="257"/>
      <c r="N836" s="258"/>
      <c r="O836" s="258"/>
      <c r="P836" s="258"/>
      <c r="Q836" s="258"/>
      <c r="R836" s="258"/>
      <c r="S836" s="258"/>
      <c r="T836" s="259"/>
      <c r="U836" s="14"/>
      <c r="V836" s="14"/>
      <c r="W836" s="14"/>
      <c r="X836" s="14"/>
      <c r="Y836" s="14"/>
      <c r="Z836" s="14"/>
      <c r="AA836" s="14"/>
      <c r="AB836" s="14"/>
      <c r="AC836" s="14"/>
      <c r="AD836" s="14"/>
      <c r="AE836" s="14"/>
      <c r="AT836" s="260" t="s">
        <v>187</v>
      </c>
      <c r="AU836" s="260" t="s">
        <v>92</v>
      </c>
      <c r="AV836" s="14" t="s">
        <v>151</v>
      </c>
      <c r="AW836" s="14" t="s">
        <v>36</v>
      </c>
      <c r="AX836" s="14" t="s">
        <v>8</v>
      </c>
      <c r="AY836" s="260" t="s">
        <v>129</v>
      </c>
    </row>
    <row r="837" spans="1:65" s="2" customFormat="1" ht="24.15" customHeight="1">
      <c r="A837" s="38"/>
      <c r="B837" s="39"/>
      <c r="C837" s="219" t="s">
        <v>1400</v>
      </c>
      <c r="D837" s="219" t="s">
        <v>132</v>
      </c>
      <c r="E837" s="220" t="s">
        <v>1401</v>
      </c>
      <c r="F837" s="221" t="s">
        <v>1402</v>
      </c>
      <c r="G837" s="222" t="s">
        <v>359</v>
      </c>
      <c r="H837" s="223">
        <v>38.9</v>
      </c>
      <c r="I837" s="224"/>
      <c r="J837" s="225">
        <f>ROUND(I837*H837,0)</f>
        <v>0</v>
      </c>
      <c r="K837" s="226"/>
      <c r="L837" s="44"/>
      <c r="M837" s="227" t="s">
        <v>1</v>
      </c>
      <c r="N837" s="228" t="s">
        <v>48</v>
      </c>
      <c r="O837" s="91"/>
      <c r="P837" s="229">
        <f>O837*H837</f>
        <v>0</v>
      </c>
      <c r="Q837" s="229">
        <v>0</v>
      </c>
      <c r="R837" s="229">
        <f>Q837*H837</f>
        <v>0</v>
      </c>
      <c r="S837" s="229">
        <v>0.00167</v>
      </c>
      <c r="T837" s="230">
        <f>S837*H837</f>
        <v>0.06496299999999999</v>
      </c>
      <c r="U837" s="38"/>
      <c r="V837" s="38"/>
      <c r="W837" s="38"/>
      <c r="X837" s="38"/>
      <c r="Y837" s="38"/>
      <c r="Z837" s="38"/>
      <c r="AA837" s="38"/>
      <c r="AB837" s="38"/>
      <c r="AC837" s="38"/>
      <c r="AD837" s="38"/>
      <c r="AE837" s="38"/>
      <c r="AR837" s="231" t="s">
        <v>308</v>
      </c>
      <c r="AT837" s="231" t="s">
        <v>132</v>
      </c>
      <c r="AU837" s="231" t="s">
        <v>92</v>
      </c>
      <c r="AY837" s="17" t="s">
        <v>129</v>
      </c>
      <c r="BE837" s="232">
        <f>IF(N837="základní",J837,0)</f>
        <v>0</v>
      </c>
      <c r="BF837" s="232">
        <f>IF(N837="snížená",J837,0)</f>
        <v>0</v>
      </c>
      <c r="BG837" s="232">
        <f>IF(N837="zákl. přenesená",J837,0)</f>
        <v>0</v>
      </c>
      <c r="BH837" s="232">
        <f>IF(N837="sníž. přenesená",J837,0)</f>
        <v>0</v>
      </c>
      <c r="BI837" s="232">
        <f>IF(N837="nulová",J837,0)</f>
        <v>0</v>
      </c>
      <c r="BJ837" s="17" t="s">
        <v>8</v>
      </c>
      <c r="BK837" s="232">
        <f>ROUND(I837*H837,0)</f>
        <v>0</v>
      </c>
      <c r="BL837" s="17" t="s">
        <v>308</v>
      </c>
      <c r="BM837" s="231" t="s">
        <v>1403</v>
      </c>
    </row>
    <row r="838" spans="1:51" s="13" customFormat="1" ht="12">
      <c r="A838" s="13"/>
      <c r="B838" s="238"/>
      <c r="C838" s="239"/>
      <c r="D838" s="240" t="s">
        <v>187</v>
      </c>
      <c r="E838" s="241" t="s">
        <v>1</v>
      </c>
      <c r="F838" s="242" t="s">
        <v>1404</v>
      </c>
      <c r="G838" s="239"/>
      <c r="H838" s="243">
        <v>9.6</v>
      </c>
      <c r="I838" s="244"/>
      <c r="J838" s="239"/>
      <c r="K838" s="239"/>
      <c r="L838" s="245"/>
      <c r="M838" s="246"/>
      <c r="N838" s="247"/>
      <c r="O838" s="247"/>
      <c r="P838" s="247"/>
      <c r="Q838" s="247"/>
      <c r="R838" s="247"/>
      <c r="S838" s="247"/>
      <c r="T838" s="248"/>
      <c r="U838" s="13"/>
      <c r="V838" s="13"/>
      <c r="W838" s="13"/>
      <c r="X838" s="13"/>
      <c r="Y838" s="13"/>
      <c r="Z838" s="13"/>
      <c r="AA838" s="13"/>
      <c r="AB838" s="13"/>
      <c r="AC838" s="13"/>
      <c r="AD838" s="13"/>
      <c r="AE838" s="13"/>
      <c r="AT838" s="249" t="s">
        <v>187</v>
      </c>
      <c r="AU838" s="249" t="s">
        <v>92</v>
      </c>
      <c r="AV838" s="13" t="s">
        <v>92</v>
      </c>
      <c r="AW838" s="13" t="s">
        <v>36</v>
      </c>
      <c r="AX838" s="13" t="s">
        <v>83</v>
      </c>
      <c r="AY838" s="249" t="s">
        <v>129</v>
      </c>
    </row>
    <row r="839" spans="1:51" s="15" customFormat="1" ht="12">
      <c r="A839" s="15"/>
      <c r="B839" s="261"/>
      <c r="C839" s="262"/>
      <c r="D839" s="240" t="s">
        <v>187</v>
      </c>
      <c r="E839" s="263" t="s">
        <v>1</v>
      </c>
      <c r="F839" s="264" t="s">
        <v>800</v>
      </c>
      <c r="G839" s="262"/>
      <c r="H839" s="265">
        <v>9.6</v>
      </c>
      <c r="I839" s="266"/>
      <c r="J839" s="262"/>
      <c r="K839" s="262"/>
      <c r="L839" s="267"/>
      <c r="M839" s="268"/>
      <c r="N839" s="269"/>
      <c r="O839" s="269"/>
      <c r="P839" s="269"/>
      <c r="Q839" s="269"/>
      <c r="R839" s="269"/>
      <c r="S839" s="269"/>
      <c r="T839" s="270"/>
      <c r="U839" s="15"/>
      <c r="V839" s="15"/>
      <c r="W839" s="15"/>
      <c r="X839" s="15"/>
      <c r="Y839" s="15"/>
      <c r="Z839" s="15"/>
      <c r="AA839" s="15"/>
      <c r="AB839" s="15"/>
      <c r="AC839" s="15"/>
      <c r="AD839" s="15"/>
      <c r="AE839" s="15"/>
      <c r="AT839" s="271" t="s">
        <v>187</v>
      </c>
      <c r="AU839" s="271" t="s">
        <v>92</v>
      </c>
      <c r="AV839" s="15" t="s">
        <v>145</v>
      </c>
      <c r="AW839" s="15" t="s">
        <v>36</v>
      </c>
      <c r="AX839" s="15" t="s">
        <v>83</v>
      </c>
      <c r="AY839" s="271" t="s">
        <v>129</v>
      </c>
    </row>
    <row r="840" spans="1:51" s="13" customFormat="1" ht="12">
      <c r="A840" s="13"/>
      <c r="B840" s="238"/>
      <c r="C840" s="239"/>
      <c r="D840" s="240" t="s">
        <v>187</v>
      </c>
      <c r="E840" s="241" t="s">
        <v>1</v>
      </c>
      <c r="F840" s="242" t="s">
        <v>1405</v>
      </c>
      <c r="G840" s="239"/>
      <c r="H840" s="243">
        <v>18.9</v>
      </c>
      <c r="I840" s="244"/>
      <c r="J840" s="239"/>
      <c r="K840" s="239"/>
      <c r="L840" s="245"/>
      <c r="M840" s="246"/>
      <c r="N840" s="247"/>
      <c r="O840" s="247"/>
      <c r="P840" s="247"/>
      <c r="Q840" s="247"/>
      <c r="R840" s="247"/>
      <c r="S840" s="247"/>
      <c r="T840" s="248"/>
      <c r="U840" s="13"/>
      <c r="V840" s="13"/>
      <c r="W840" s="13"/>
      <c r="X840" s="13"/>
      <c r="Y840" s="13"/>
      <c r="Z840" s="13"/>
      <c r="AA840" s="13"/>
      <c r="AB840" s="13"/>
      <c r="AC840" s="13"/>
      <c r="AD840" s="13"/>
      <c r="AE840" s="13"/>
      <c r="AT840" s="249" t="s">
        <v>187</v>
      </c>
      <c r="AU840" s="249" t="s">
        <v>92</v>
      </c>
      <c r="AV840" s="13" t="s">
        <v>92</v>
      </c>
      <c r="AW840" s="13" t="s">
        <v>36</v>
      </c>
      <c r="AX840" s="13" t="s">
        <v>83</v>
      </c>
      <c r="AY840" s="249" t="s">
        <v>129</v>
      </c>
    </row>
    <row r="841" spans="1:51" s="13" customFormat="1" ht="12">
      <c r="A841" s="13"/>
      <c r="B841" s="238"/>
      <c r="C841" s="239"/>
      <c r="D841" s="240" t="s">
        <v>187</v>
      </c>
      <c r="E841" s="241" t="s">
        <v>1</v>
      </c>
      <c r="F841" s="242" t="s">
        <v>1406</v>
      </c>
      <c r="G841" s="239"/>
      <c r="H841" s="243">
        <v>10.4</v>
      </c>
      <c r="I841" s="244"/>
      <c r="J841" s="239"/>
      <c r="K841" s="239"/>
      <c r="L841" s="245"/>
      <c r="M841" s="246"/>
      <c r="N841" s="247"/>
      <c r="O841" s="247"/>
      <c r="P841" s="247"/>
      <c r="Q841" s="247"/>
      <c r="R841" s="247"/>
      <c r="S841" s="247"/>
      <c r="T841" s="248"/>
      <c r="U841" s="13"/>
      <c r="V841" s="13"/>
      <c r="W841" s="13"/>
      <c r="X841" s="13"/>
      <c r="Y841" s="13"/>
      <c r="Z841" s="13"/>
      <c r="AA841" s="13"/>
      <c r="AB841" s="13"/>
      <c r="AC841" s="13"/>
      <c r="AD841" s="13"/>
      <c r="AE841" s="13"/>
      <c r="AT841" s="249" t="s">
        <v>187</v>
      </c>
      <c r="AU841" s="249" t="s">
        <v>92</v>
      </c>
      <c r="AV841" s="13" t="s">
        <v>92</v>
      </c>
      <c r="AW841" s="13" t="s">
        <v>36</v>
      </c>
      <c r="AX841" s="13" t="s">
        <v>83</v>
      </c>
      <c r="AY841" s="249" t="s">
        <v>129</v>
      </c>
    </row>
    <row r="842" spans="1:51" s="15" customFormat="1" ht="12">
      <c r="A842" s="15"/>
      <c r="B842" s="261"/>
      <c r="C842" s="262"/>
      <c r="D842" s="240" t="s">
        <v>187</v>
      </c>
      <c r="E842" s="263" t="s">
        <v>1</v>
      </c>
      <c r="F842" s="264" t="s">
        <v>800</v>
      </c>
      <c r="G842" s="262"/>
      <c r="H842" s="265">
        <v>29.299999999999997</v>
      </c>
      <c r="I842" s="266"/>
      <c r="J842" s="262"/>
      <c r="K842" s="262"/>
      <c r="L842" s="267"/>
      <c r="M842" s="268"/>
      <c r="N842" s="269"/>
      <c r="O842" s="269"/>
      <c r="P842" s="269"/>
      <c r="Q842" s="269"/>
      <c r="R842" s="269"/>
      <c r="S842" s="269"/>
      <c r="T842" s="270"/>
      <c r="U842" s="15"/>
      <c r="V842" s="15"/>
      <c r="W842" s="15"/>
      <c r="X842" s="15"/>
      <c r="Y842" s="15"/>
      <c r="Z842" s="15"/>
      <c r="AA842" s="15"/>
      <c r="AB842" s="15"/>
      <c r="AC842" s="15"/>
      <c r="AD842" s="15"/>
      <c r="AE842" s="15"/>
      <c r="AT842" s="271" t="s">
        <v>187</v>
      </c>
      <c r="AU842" s="271" t="s">
        <v>92</v>
      </c>
      <c r="AV842" s="15" t="s">
        <v>145</v>
      </c>
      <c r="AW842" s="15" t="s">
        <v>36</v>
      </c>
      <c r="AX842" s="15" t="s">
        <v>83</v>
      </c>
      <c r="AY842" s="271" t="s">
        <v>129</v>
      </c>
    </row>
    <row r="843" spans="1:51" s="14" customFormat="1" ht="12">
      <c r="A843" s="14"/>
      <c r="B843" s="250"/>
      <c r="C843" s="251"/>
      <c r="D843" s="240" t="s">
        <v>187</v>
      </c>
      <c r="E843" s="252" t="s">
        <v>1</v>
      </c>
      <c r="F843" s="253" t="s">
        <v>191</v>
      </c>
      <c r="G843" s="251"/>
      <c r="H843" s="254">
        <v>38.9</v>
      </c>
      <c r="I843" s="255"/>
      <c r="J843" s="251"/>
      <c r="K843" s="251"/>
      <c r="L843" s="256"/>
      <c r="M843" s="257"/>
      <c r="N843" s="258"/>
      <c r="O843" s="258"/>
      <c r="P843" s="258"/>
      <c r="Q843" s="258"/>
      <c r="R843" s="258"/>
      <c r="S843" s="258"/>
      <c r="T843" s="259"/>
      <c r="U843" s="14"/>
      <c r="V843" s="14"/>
      <c r="W843" s="14"/>
      <c r="X843" s="14"/>
      <c r="Y843" s="14"/>
      <c r="Z843" s="14"/>
      <c r="AA843" s="14"/>
      <c r="AB843" s="14"/>
      <c r="AC843" s="14"/>
      <c r="AD843" s="14"/>
      <c r="AE843" s="14"/>
      <c r="AT843" s="260" t="s">
        <v>187</v>
      </c>
      <c r="AU843" s="260" t="s">
        <v>92</v>
      </c>
      <c r="AV843" s="14" t="s">
        <v>151</v>
      </c>
      <c r="AW843" s="14" t="s">
        <v>36</v>
      </c>
      <c r="AX843" s="14" t="s">
        <v>8</v>
      </c>
      <c r="AY843" s="260" t="s">
        <v>129</v>
      </c>
    </row>
    <row r="844" spans="1:65" s="2" customFormat="1" ht="21.75" customHeight="1">
      <c r="A844" s="38"/>
      <c r="B844" s="39"/>
      <c r="C844" s="219" t="s">
        <v>1407</v>
      </c>
      <c r="D844" s="219" t="s">
        <v>132</v>
      </c>
      <c r="E844" s="220" t="s">
        <v>1408</v>
      </c>
      <c r="F844" s="221" t="s">
        <v>1409</v>
      </c>
      <c r="G844" s="222" t="s">
        <v>359</v>
      </c>
      <c r="H844" s="223">
        <v>75.366</v>
      </c>
      <c r="I844" s="224"/>
      <c r="J844" s="225">
        <f>ROUND(I844*H844,0)</f>
        <v>0</v>
      </c>
      <c r="K844" s="226"/>
      <c r="L844" s="44"/>
      <c r="M844" s="227" t="s">
        <v>1</v>
      </c>
      <c r="N844" s="228" t="s">
        <v>48</v>
      </c>
      <c r="O844" s="91"/>
      <c r="P844" s="229">
        <f>O844*H844</f>
        <v>0</v>
      </c>
      <c r="Q844" s="229">
        <v>0</v>
      </c>
      <c r="R844" s="229">
        <f>Q844*H844</f>
        <v>0</v>
      </c>
      <c r="S844" s="229">
        <v>0.00175</v>
      </c>
      <c r="T844" s="230">
        <f>S844*H844</f>
        <v>0.1318905</v>
      </c>
      <c r="U844" s="38"/>
      <c r="V844" s="38"/>
      <c r="W844" s="38"/>
      <c r="X844" s="38"/>
      <c r="Y844" s="38"/>
      <c r="Z844" s="38"/>
      <c r="AA844" s="38"/>
      <c r="AB844" s="38"/>
      <c r="AC844" s="38"/>
      <c r="AD844" s="38"/>
      <c r="AE844" s="38"/>
      <c r="AR844" s="231" t="s">
        <v>308</v>
      </c>
      <c r="AT844" s="231" t="s">
        <v>132</v>
      </c>
      <c r="AU844" s="231" t="s">
        <v>92</v>
      </c>
      <c r="AY844" s="17" t="s">
        <v>129</v>
      </c>
      <c r="BE844" s="232">
        <f>IF(N844="základní",J844,0)</f>
        <v>0</v>
      </c>
      <c r="BF844" s="232">
        <f>IF(N844="snížená",J844,0)</f>
        <v>0</v>
      </c>
      <c r="BG844" s="232">
        <f>IF(N844="zákl. přenesená",J844,0)</f>
        <v>0</v>
      </c>
      <c r="BH844" s="232">
        <f>IF(N844="sníž. přenesená",J844,0)</f>
        <v>0</v>
      </c>
      <c r="BI844" s="232">
        <f>IF(N844="nulová",J844,0)</f>
        <v>0</v>
      </c>
      <c r="BJ844" s="17" t="s">
        <v>8</v>
      </c>
      <c r="BK844" s="232">
        <f>ROUND(I844*H844,0)</f>
        <v>0</v>
      </c>
      <c r="BL844" s="17" t="s">
        <v>308</v>
      </c>
      <c r="BM844" s="231" t="s">
        <v>1410</v>
      </c>
    </row>
    <row r="845" spans="1:51" s="13" customFormat="1" ht="12">
      <c r="A845" s="13"/>
      <c r="B845" s="238"/>
      <c r="C845" s="239"/>
      <c r="D845" s="240" t="s">
        <v>187</v>
      </c>
      <c r="E845" s="241" t="s">
        <v>1</v>
      </c>
      <c r="F845" s="242" t="s">
        <v>1411</v>
      </c>
      <c r="G845" s="239"/>
      <c r="H845" s="243">
        <v>28.985</v>
      </c>
      <c r="I845" s="244"/>
      <c r="J845" s="239"/>
      <c r="K845" s="239"/>
      <c r="L845" s="245"/>
      <c r="M845" s="246"/>
      <c r="N845" s="247"/>
      <c r="O845" s="247"/>
      <c r="P845" s="247"/>
      <c r="Q845" s="247"/>
      <c r="R845" s="247"/>
      <c r="S845" s="247"/>
      <c r="T845" s="248"/>
      <c r="U845" s="13"/>
      <c r="V845" s="13"/>
      <c r="W845" s="13"/>
      <c r="X845" s="13"/>
      <c r="Y845" s="13"/>
      <c r="Z845" s="13"/>
      <c r="AA845" s="13"/>
      <c r="AB845" s="13"/>
      <c r="AC845" s="13"/>
      <c r="AD845" s="13"/>
      <c r="AE845" s="13"/>
      <c r="AT845" s="249" t="s">
        <v>187</v>
      </c>
      <c r="AU845" s="249" t="s">
        <v>92</v>
      </c>
      <c r="AV845" s="13" t="s">
        <v>92</v>
      </c>
      <c r="AW845" s="13" t="s">
        <v>36</v>
      </c>
      <c r="AX845" s="13" t="s">
        <v>83</v>
      </c>
      <c r="AY845" s="249" t="s">
        <v>129</v>
      </c>
    </row>
    <row r="846" spans="1:51" s="13" customFormat="1" ht="12">
      <c r="A846" s="13"/>
      <c r="B846" s="238"/>
      <c r="C846" s="239"/>
      <c r="D846" s="240" t="s">
        <v>187</v>
      </c>
      <c r="E846" s="241" t="s">
        <v>1</v>
      </c>
      <c r="F846" s="242" t="s">
        <v>1412</v>
      </c>
      <c r="G846" s="239"/>
      <c r="H846" s="243">
        <v>26.581</v>
      </c>
      <c r="I846" s="244"/>
      <c r="J846" s="239"/>
      <c r="K846" s="239"/>
      <c r="L846" s="245"/>
      <c r="M846" s="246"/>
      <c r="N846" s="247"/>
      <c r="O846" s="247"/>
      <c r="P846" s="247"/>
      <c r="Q846" s="247"/>
      <c r="R846" s="247"/>
      <c r="S846" s="247"/>
      <c r="T846" s="248"/>
      <c r="U846" s="13"/>
      <c r="V846" s="13"/>
      <c r="W846" s="13"/>
      <c r="X846" s="13"/>
      <c r="Y846" s="13"/>
      <c r="Z846" s="13"/>
      <c r="AA846" s="13"/>
      <c r="AB846" s="13"/>
      <c r="AC846" s="13"/>
      <c r="AD846" s="13"/>
      <c r="AE846" s="13"/>
      <c r="AT846" s="249" t="s">
        <v>187</v>
      </c>
      <c r="AU846" s="249" t="s">
        <v>92</v>
      </c>
      <c r="AV846" s="13" t="s">
        <v>92</v>
      </c>
      <c r="AW846" s="13" t="s">
        <v>36</v>
      </c>
      <c r="AX846" s="13" t="s">
        <v>83</v>
      </c>
      <c r="AY846" s="249" t="s">
        <v>129</v>
      </c>
    </row>
    <row r="847" spans="1:51" s="13" customFormat="1" ht="12">
      <c r="A847" s="13"/>
      <c r="B847" s="238"/>
      <c r="C847" s="239"/>
      <c r="D847" s="240" t="s">
        <v>187</v>
      </c>
      <c r="E847" s="241" t="s">
        <v>1</v>
      </c>
      <c r="F847" s="242" t="s">
        <v>1413</v>
      </c>
      <c r="G847" s="239"/>
      <c r="H847" s="243">
        <v>19.8</v>
      </c>
      <c r="I847" s="244"/>
      <c r="J847" s="239"/>
      <c r="K847" s="239"/>
      <c r="L847" s="245"/>
      <c r="M847" s="246"/>
      <c r="N847" s="247"/>
      <c r="O847" s="247"/>
      <c r="P847" s="247"/>
      <c r="Q847" s="247"/>
      <c r="R847" s="247"/>
      <c r="S847" s="247"/>
      <c r="T847" s="248"/>
      <c r="U847" s="13"/>
      <c r="V847" s="13"/>
      <c r="W847" s="13"/>
      <c r="X847" s="13"/>
      <c r="Y847" s="13"/>
      <c r="Z847" s="13"/>
      <c r="AA847" s="13"/>
      <c r="AB847" s="13"/>
      <c r="AC847" s="13"/>
      <c r="AD847" s="13"/>
      <c r="AE847" s="13"/>
      <c r="AT847" s="249" t="s">
        <v>187</v>
      </c>
      <c r="AU847" s="249" t="s">
        <v>92</v>
      </c>
      <c r="AV847" s="13" t="s">
        <v>92</v>
      </c>
      <c r="AW847" s="13" t="s">
        <v>36</v>
      </c>
      <c r="AX847" s="13" t="s">
        <v>83</v>
      </c>
      <c r="AY847" s="249" t="s">
        <v>129</v>
      </c>
    </row>
    <row r="848" spans="1:51" s="14" customFormat="1" ht="12">
      <c r="A848" s="14"/>
      <c r="B848" s="250"/>
      <c r="C848" s="251"/>
      <c r="D848" s="240" t="s">
        <v>187</v>
      </c>
      <c r="E848" s="252" t="s">
        <v>1</v>
      </c>
      <c r="F848" s="253" t="s">
        <v>191</v>
      </c>
      <c r="G848" s="251"/>
      <c r="H848" s="254">
        <v>75.366</v>
      </c>
      <c r="I848" s="255"/>
      <c r="J848" s="251"/>
      <c r="K848" s="251"/>
      <c r="L848" s="256"/>
      <c r="M848" s="257"/>
      <c r="N848" s="258"/>
      <c r="O848" s="258"/>
      <c r="P848" s="258"/>
      <c r="Q848" s="258"/>
      <c r="R848" s="258"/>
      <c r="S848" s="258"/>
      <c r="T848" s="259"/>
      <c r="U848" s="14"/>
      <c r="V848" s="14"/>
      <c r="W848" s="14"/>
      <c r="X848" s="14"/>
      <c r="Y848" s="14"/>
      <c r="Z848" s="14"/>
      <c r="AA848" s="14"/>
      <c r="AB848" s="14"/>
      <c r="AC848" s="14"/>
      <c r="AD848" s="14"/>
      <c r="AE848" s="14"/>
      <c r="AT848" s="260" t="s">
        <v>187</v>
      </c>
      <c r="AU848" s="260" t="s">
        <v>92</v>
      </c>
      <c r="AV848" s="14" t="s">
        <v>151</v>
      </c>
      <c r="AW848" s="14" t="s">
        <v>36</v>
      </c>
      <c r="AX848" s="14" t="s">
        <v>8</v>
      </c>
      <c r="AY848" s="260" t="s">
        <v>129</v>
      </c>
    </row>
    <row r="849" spans="1:65" s="2" customFormat="1" ht="37.8" customHeight="1">
      <c r="A849" s="38"/>
      <c r="B849" s="39"/>
      <c r="C849" s="219" t="s">
        <v>1414</v>
      </c>
      <c r="D849" s="219" t="s">
        <v>132</v>
      </c>
      <c r="E849" s="220" t="s">
        <v>1415</v>
      </c>
      <c r="F849" s="221" t="s">
        <v>1416</v>
      </c>
      <c r="G849" s="222" t="s">
        <v>333</v>
      </c>
      <c r="H849" s="223">
        <v>18</v>
      </c>
      <c r="I849" s="224"/>
      <c r="J849" s="225">
        <f>ROUND(I849*H849,0)</f>
        <v>0</v>
      </c>
      <c r="K849" s="226"/>
      <c r="L849" s="44"/>
      <c r="M849" s="227" t="s">
        <v>1</v>
      </c>
      <c r="N849" s="228" t="s">
        <v>48</v>
      </c>
      <c r="O849" s="91"/>
      <c r="P849" s="229">
        <f>O849*H849</f>
        <v>0</v>
      </c>
      <c r="Q849" s="229">
        <v>0</v>
      </c>
      <c r="R849" s="229">
        <f>Q849*H849</f>
        <v>0</v>
      </c>
      <c r="S849" s="229">
        <v>0.00188</v>
      </c>
      <c r="T849" s="230">
        <f>S849*H849</f>
        <v>0.03384</v>
      </c>
      <c r="U849" s="38"/>
      <c r="V849" s="38"/>
      <c r="W849" s="38"/>
      <c r="X849" s="38"/>
      <c r="Y849" s="38"/>
      <c r="Z849" s="38"/>
      <c r="AA849" s="38"/>
      <c r="AB849" s="38"/>
      <c r="AC849" s="38"/>
      <c r="AD849" s="38"/>
      <c r="AE849" s="38"/>
      <c r="AR849" s="231" t="s">
        <v>308</v>
      </c>
      <c r="AT849" s="231" t="s">
        <v>132</v>
      </c>
      <c r="AU849" s="231" t="s">
        <v>92</v>
      </c>
      <c r="AY849" s="17" t="s">
        <v>129</v>
      </c>
      <c r="BE849" s="232">
        <f>IF(N849="základní",J849,0)</f>
        <v>0</v>
      </c>
      <c r="BF849" s="232">
        <f>IF(N849="snížená",J849,0)</f>
        <v>0</v>
      </c>
      <c r="BG849" s="232">
        <f>IF(N849="zákl. přenesená",J849,0)</f>
        <v>0</v>
      </c>
      <c r="BH849" s="232">
        <f>IF(N849="sníž. přenesená",J849,0)</f>
        <v>0</v>
      </c>
      <c r="BI849" s="232">
        <f>IF(N849="nulová",J849,0)</f>
        <v>0</v>
      </c>
      <c r="BJ849" s="17" t="s">
        <v>8</v>
      </c>
      <c r="BK849" s="232">
        <f>ROUND(I849*H849,0)</f>
        <v>0</v>
      </c>
      <c r="BL849" s="17" t="s">
        <v>308</v>
      </c>
      <c r="BM849" s="231" t="s">
        <v>1417</v>
      </c>
    </row>
    <row r="850" spans="1:51" s="13" customFormat="1" ht="12">
      <c r="A850" s="13"/>
      <c r="B850" s="238"/>
      <c r="C850" s="239"/>
      <c r="D850" s="240" t="s">
        <v>187</v>
      </c>
      <c r="E850" s="241" t="s">
        <v>1</v>
      </c>
      <c r="F850" s="242" t="s">
        <v>1418</v>
      </c>
      <c r="G850" s="239"/>
      <c r="H850" s="243">
        <v>18</v>
      </c>
      <c r="I850" s="244"/>
      <c r="J850" s="239"/>
      <c r="K850" s="239"/>
      <c r="L850" s="245"/>
      <c r="M850" s="246"/>
      <c r="N850" s="247"/>
      <c r="O850" s="247"/>
      <c r="P850" s="247"/>
      <c r="Q850" s="247"/>
      <c r="R850" s="247"/>
      <c r="S850" s="247"/>
      <c r="T850" s="248"/>
      <c r="U850" s="13"/>
      <c r="V850" s="13"/>
      <c r="W850" s="13"/>
      <c r="X850" s="13"/>
      <c r="Y850" s="13"/>
      <c r="Z850" s="13"/>
      <c r="AA850" s="13"/>
      <c r="AB850" s="13"/>
      <c r="AC850" s="13"/>
      <c r="AD850" s="13"/>
      <c r="AE850" s="13"/>
      <c r="AT850" s="249" t="s">
        <v>187</v>
      </c>
      <c r="AU850" s="249" t="s">
        <v>92</v>
      </c>
      <c r="AV850" s="13" t="s">
        <v>92</v>
      </c>
      <c r="AW850" s="13" t="s">
        <v>36</v>
      </c>
      <c r="AX850" s="13" t="s">
        <v>8</v>
      </c>
      <c r="AY850" s="249" t="s">
        <v>129</v>
      </c>
    </row>
    <row r="851" spans="1:65" s="2" customFormat="1" ht="24.15" customHeight="1">
      <c r="A851" s="38"/>
      <c r="B851" s="39"/>
      <c r="C851" s="219" t="s">
        <v>1419</v>
      </c>
      <c r="D851" s="219" t="s">
        <v>132</v>
      </c>
      <c r="E851" s="220" t="s">
        <v>1420</v>
      </c>
      <c r="F851" s="221" t="s">
        <v>1421</v>
      </c>
      <c r="G851" s="222" t="s">
        <v>359</v>
      </c>
      <c r="H851" s="223">
        <v>64.7</v>
      </c>
      <c r="I851" s="224"/>
      <c r="J851" s="225">
        <f>ROUND(I851*H851,0)</f>
        <v>0</v>
      </c>
      <c r="K851" s="226"/>
      <c r="L851" s="44"/>
      <c r="M851" s="227" t="s">
        <v>1</v>
      </c>
      <c r="N851" s="228" t="s">
        <v>48</v>
      </c>
      <c r="O851" s="91"/>
      <c r="P851" s="229">
        <f>O851*H851</f>
        <v>0</v>
      </c>
      <c r="Q851" s="229">
        <v>0</v>
      </c>
      <c r="R851" s="229">
        <f>Q851*H851</f>
        <v>0</v>
      </c>
      <c r="S851" s="229">
        <v>0.0026</v>
      </c>
      <c r="T851" s="230">
        <f>S851*H851</f>
        <v>0.16822</v>
      </c>
      <c r="U851" s="38"/>
      <c r="V851" s="38"/>
      <c r="W851" s="38"/>
      <c r="X851" s="38"/>
      <c r="Y851" s="38"/>
      <c r="Z851" s="38"/>
      <c r="AA851" s="38"/>
      <c r="AB851" s="38"/>
      <c r="AC851" s="38"/>
      <c r="AD851" s="38"/>
      <c r="AE851" s="38"/>
      <c r="AR851" s="231" t="s">
        <v>308</v>
      </c>
      <c r="AT851" s="231" t="s">
        <v>132</v>
      </c>
      <c r="AU851" s="231" t="s">
        <v>92</v>
      </c>
      <c r="AY851" s="17" t="s">
        <v>129</v>
      </c>
      <c r="BE851" s="232">
        <f>IF(N851="základní",J851,0)</f>
        <v>0</v>
      </c>
      <c r="BF851" s="232">
        <f>IF(N851="snížená",J851,0)</f>
        <v>0</v>
      </c>
      <c r="BG851" s="232">
        <f>IF(N851="zákl. přenesená",J851,0)</f>
        <v>0</v>
      </c>
      <c r="BH851" s="232">
        <f>IF(N851="sníž. přenesená",J851,0)</f>
        <v>0</v>
      </c>
      <c r="BI851" s="232">
        <f>IF(N851="nulová",J851,0)</f>
        <v>0</v>
      </c>
      <c r="BJ851" s="17" t="s">
        <v>8</v>
      </c>
      <c r="BK851" s="232">
        <f>ROUND(I851*H851,0)</f>
        <v>0</v>
      </c>
      <c r="BL851" s="17" t="s">
        <v>308</v>
      </c>
      <c r="BM851" s="231" t="s">
        <v>1422</v>
      </c>
    </row>
    <row r="852" spans="1:51" s="13" customFormat="1" ht="12">
      <c r="A852" s="13"/>
      <c r="B852" s="238"/>
      <c r="C852" s="239"/>
      <c r="D852" s="240" t="s">
        <v>187</v>
      </c>
      <c r="E852" s="241" t="s">
        <v>1</v>
      </c>
      <c r="F852" s="242" t="s">
        <v>1423</v>
      </c>
      <c r="G852" s="239"/>
      <c r="H852" s="243">
        <v>64.7</v>
      </c>
      <c r="I852" s="244"/>
      <c r="J852" s="239"/>
      <c r="K852" s="239"/>
      <c r="L852" s="245"/>
      <c r="M852" s="246"/>
      <c r="N852" s="247"/>
      <c r="O852" s="247"/>
      <c r="P852" s="247"/>
      <c r="Q852" s="247"/>
      <c r="R852" s="247"/>
      <c r="S852" s="247"/>
      <c r="T852" s="248"/>
      <c r="U852" s="13"/>
      <c r="V852" s="13"/>
      <c r="W852" s="13"/>
      <c r="X852" s="13"/>
      <c r="Y852" s="13"/>
      <c r="Z852" s="13"/>
      <c r="AA852" s="13"/>
      <c r="AB852" s="13"/>
      <c r="AC852" s="13"/>
      <c r="AD852" s="13"/>
      <c r="AE852" s="13"/>
      <c r="AT852" s="249" t="s">
        <v>187</v>
      </c>
      <c r="AU852" s="249" t="s">
        <v>92</v>
      </c>
      <c r="AV852" s="13" t="s">
        <v>92</v>
      </c>
      <c r="AW852" s="13" t="s">
        <v>36</v>
      </c>
      <c r="AX852" s="13" t="s">
        <v>8</v>
      </c>
      <c r="AY852" s="249" t="s">
        <v>129</v>
      </c>
    </row>
    <row r="853" spans="1:65" s="2" customFormat="1" ht="24.15" customHeight="1">
      <c r="A853" s="38"/>
      <c r="B853" s="39"/>
      <c r="C853" s="219" t="s">
        <v>1424</v>
      </c>
      <c r="D853" s="219" t="s">
        <v>132</v>
      </c>
      <c r="E853" s="220" t="s">
        <v>1425</v>
      </c>
      <c r="F853" s="221" t="s">
        <v>1426</v>
      </c>
      <c r="G853" s="222" t="s">
        <v>359</v>
      </c>
      <c r="H853" s="223">
        <v>29.6</v>
      </c>
      <c r="I853" s="224"/>
      <c r="J853" s="225">
        <f>ROUND(I853*H853,0)</f>
        <v>0</v>
      </c>
      <c r="K853" s="226"/>
      <c r="L853" s="44"/>
      <c r="M853" s="227" t="s">
        <v>1</v>
      </c>
      <c r="N853" s="228" t="s">
        <v>48</v>
      </c>
      <c r="O853" s="91"/>
      <c r="P853" s="229">
        <f>O853*H853</f>
        <v>0</v>
      </c>
      <c r="Q853" s="229">
        <v>0</v>
      </c>
      <c r="R853" s="229">
        <f>Q853*H853</f>
        <v>0</v>
      </c>
      <c r="S853" s="229">
        <v>0.00605</v>
      </c>
      <c r="T853" s="230">
        <f>S853*H853</f>
        <v>0.17908000000000002</v>
      </c>
      <c r="U853" s="38"/>
      <c r="V853" s="38"/>
      <c r="W853" s="38"/>
      <c r="X853" s="38"/>
      <c r="Y853" s="38"/>
      <c r="Z853" s="38"/>
      <c r="AA853" s="38"/>
      <c r="AB853" s="38"/>
      <c r="AC853" s="38"/>
      <c r="AD853" s="38"/>
      <c r="AE853" s="38"/>
      <c r="AR853" s="231" t="s">
        <v>308</v>
      </c>
      <c r="AT853" s="231" t="s">
        <v>132</v>
      </c>
      <c r="AU853" s="231" t="s">
        <v>92</v>
      </c>
      <c r="AY853" s="17" t="s">
        <v>129</v>
      </c>
      <c r="BE853" s="232">
        <f>IF(N853="základní",J853,0)</f>
        <v>0</v>
      </c>
      <c r="BF853" s="232">
        <f>IF(N853="snížená",J853,0)</f>
        <v>0</v>
      </c>
      <c r="BG853" s="232">
        <f>IF(N853="zákl. přenesená",J853,0)</f>
        <v>0</v>
      </c>
      <c r="BH853" s="232">
        <f>IF(N853="sníž. přenesená",J853,0)</f>
        <v>0</v>
      </c>
      <c r="BI853" s="232">
        <f>IF(N853="nulová",J853,0)</f>
        <v>0</v>
      </c>
      <c r="BJ853" s="17" t="s">
        <v>8</v>
      </c>
      <c r="BK853" s="232">
        <f>ROUND(I853*H853,0)</f>
        <v>0</v>
      </c>
      <c r="BL853" s="17" t="s">
        <v>308</v>
      </c>
      <c r="BM853" s="231" t="s">
        <v>1427</v>
      </c>
    </row>
    <row r="854" spans="1:51" s="13" customFormat="1" ht="12">
      <c r="A854" s="13"/>
      <c r="B854" s="238"/>
      <c r="C854" s="239"/>
      <c r="D854" s="240" t="s">
        <v>187</v>
      </c>
      <c r="E854" s="241" t="s">
        <v>1</v>
      </c>
      <c r="F854" s="242" t="s">
        <v>1428</v>
      </c>
      <c r="G854" s="239"/>
      <c r="H854" s="243">
        <v>29.6</v>
      </c>
      <c r="I854" s="244"/>
      <c r="J854" s="239"/>
      <c r="K854" s="239"/>
      <c r="L854" s="245"/>
      <c r="M854" s="246"/>
      <c r="N854" s="247"/>
      <c r="O854" s="247"/>
      <c r="P854" s="247"/>
      <c r="Q854" s="247"/>
      <c r="R854" s="247"/>
      <c r="S854" s="247"/>
      <c r="T854" s="248"/>
      <c r="U854" s="13"/>
      <c r="V854" s="13"/>
      <c r="W854" s="13"/>
      <c r="X854" s="13"/>
      <c r="Y854" s="13"/>
      <c r="Z854" s="13"/>
      <c r="AA854" s="13"/>
      <c r="AB854" s="13"/>
      <c r="AC854" s="13"/>
      <c r="AD854" s="13"/>
      <c r="AE854" s="13"/>
      <c r="AT854" s="249" t="s">
        <v>187</v>
      </c>
      <c r="AU854" s="249" t="s">
        <v>92</v>
      </c>
      <c r="AV854" s="13" t="s">
        <v>92</v>
      </c>
      <c r="AW854" s="13" t="s">
        <v>36</v>
      </c>
      <c r="AX854" s="13" t="s">
        <v>8</v>
      </c>
      <c r="AY854" s="249" t="s">
        <v>129</v>
      </c>
    </row>
    <row r="855" spans="1:65" s="2" customFormat="1" ht="16.5" customHeight="1">
      <c r="A855" s="38"/>
      <c r="B855" s="39"/>
      <c r="C855" s="219" t="s">
        <v>1429</v>
      </c>
      <c r="D855" s="219" t="s">
        <v>132</v>
      </c>
      <c r="E855" s="220" t="s">
        <v>1430</v>
      </c>
      <c r="F855" s="221" t="s">
        <v>1431</v>
      </c>
      <c r="G855" s="222" t="s">
        <v>359</v>
      </c>
      <c r="H855" s="223">
        <v>12</v>
      </c>
      <c r="I855" s="224"/>
      <c r="J855" s="225">
        <f>ROUND(I855*H855,0)</f>
        <v>0</v>
      </c>
      <c r="K855" s="226"/>
      <c r="L855" s="44"/>
      <c r="M855" s="227" t="s">
        <v>1</v>
      </c>
      <c r="N855" s="228" t="s">
        <v>48</v>
      </c>
      <c r="O855" s="91"/>
      <c r="P855" s="229">
        <f>O855*H855</f>
        <v>0</v>
      </c>
      <c r="Q855" s="229">
        <v>0</v>
      </c>
      <c r="R855" s="229">
        <f>Q855*H855</f>
        <v>0</v>
      </c>
      <c r="S855" s="229">
        <v>0.00394</v>
      </c>
      <c r="T855" s="230">
        <f>S855*H855</f>
        <v>0.04728</v>
      </c>
      <c r="U855" s="38"/>
      <c r="V855" s="38"/>
      <c r="W855" s="38"/>
      <c r="X855" s="38"/>
      <c r="Y855" s="38"/>
      <c r="Z855" s="38"/>
      <c r="AA855" s="38"/>
      <c r="AB855" s="38"/>
      <c r="AC855" s="38"/>
      <c r="AD855" s="38"/>
      <c r="AE855" s="38"/>
      <c r="AR855" s="231" t="s">
        <v>308</v>
      </c>
      <c r="AT855" s="231" t="s">
        <v>132</v>
      </c>
      <c r="AU855" s="231" t="s">
        <v>92</v>
      </c>
      <c r="AY855" s="17" t="s">
        <v>129</v>
      </c>
      <c r="BE855" s="232">
        <f>IF(N855="základní",J855,0)</f>
        <v>0</v>
      </c>
      <c r="BF855" s="232">
        <f>IF(N855="snížená",J855,0)</f>
        <v>0</v>
      </c>
      <c r="BG855" s="232">
        <f>IF(N855="zákl. přenesená",J855,0)</f>
        <v>0</v>
      </c>
      <c r="BH855" s="232">
        <f>IF(N855="sníž. přenesená",J855,0)</f>
        <v>0</v>
      </c>
      <c r="BI855" s="232">
        <f>IF(N855="nulová",J855,0)</f>
        <v>0</v>
      </c>
      <c r="BJ855" s="17" t="s">
        <v>8</v>
      </c>
      <c r="BK855" s="232">
        <f>ROUND(I855*H855,0)</f>
        <v>0</v>
      </c>
      <c r="BL855" s="17" t="s">
        <v>308</v>
      </c>
      <c r="BM855" s="231" t="s">
        <v>1432</v>
      </c>
    </row>
    <row r="856" spans="1:51" s="13" customFormat="1" ht="12">
      <c r="A856" s="13"/>
      <c r="B856" s="238"/>
      <c r="C856" s="239"/>
      <c r="D856" s="240" t="s">
        <v>187</v>
      </c>
      <c r="E856" s="241" t="s">
        <v>1</v>
      </c>
      <c r="F856" s="242" t="s">
        <v>1433</v>
      </c>
      <c r="G856" s="239"/>
      <c r="H856" s="243">
        <v>12</v>
      </c>
      <c r="I856" s="244"/>
      <c r="J856" s="239"/>
      <c r="K856" s="239"/>
      <c r="L856" s="245"/>
      <c r="M856" s="246"/>
      <c r="N856" s="247"/>
      <c r="O856" s="247"/>
      <c r="P856" s="247"/>
      <c r="Q856" s="247"/>
      <c r="R856" s="247"/>
      <c r="S856" s="247"/>
      <c r="T856" s="248"/>
      <c r="U856" s="13"/>
      <c r="V856" s="13"/>
      <c r="W856" s="13"/>
      <c r="X856" s="13"/>
      <c r="Y856" s="13"/>
      <c r="Z856" s="13"/>
      <c r="AA856" s="13"/>
      <c r="AB856" s="13"/>
      <c r="AC856" s="13"/>
      <c r="AD856" s="13"/>
      <c r="AE856" s="13"/>
      <c r="AT856" s="249" t="s">
        <v>187</v>
      </c>
      <c r="AU856" s="249" t="s">
        <v>92</v>
      </c>
      <c r="AV856" s="13" t="s">
        <v>92</v>
      </c>
      <c r="AW856" s="13" t="s">
        <v>36</v>
      </c>
      <c r="AX856" s="13" t="s">
        <v>8</v>
      </c>
      <c r="AY856" s="249" t="s">
        <v>129</v>
      </c>
    </row>
    <row r="857" spans="1:65" s="2" customFormat="1" ht="24.15" customHeight="1">
      <c r="A857" s="38"/>
      <c r="B857" s="39"/>
      <c r="C857" s="219" t="s">
        <v>1434</v>
      </c>
      <c r="D857" s="219" t="s">
        <v>132</v>
      </c>
      <c r="E857" s="220" t="s">
        <v>1435</v>
      </c>
      <c r="F857" s="221" t="s">
        <v>1436</v>
      </c>
      <c r="G857" s="222" t="s">
        <v>359</v>
      </c>
      <c r="H857" s="223">
        <v>40.057</v>
      </c>
      <c r="I857" s="224"/>
      <c r="J857" s="225">
        <f>ROUND(I857*H857,0)</f>
        <v>0</v>
      </c>
      <c r="K857" s="226"/>
      <c r="L857" s="44"/>
      <c r="M857" s="227" t="s">
        <v>1</v>
      </c>
      <c r="N857" s="228" t="s">
        <v>48</v>
      </c>
      <c r="O857" s="91"/>
      <c r="P857" s="229">
        <f>O857*H857</f>
        <v>0</v>
      </c>
      <c r="Q857" s="229">
        <v>0.00132</v>
      </c>
      <c r="R857" s="229">
        <f>Q857*H857</f>
        <v>0.052875240000000004</v>
      </c>
      <c r="S857" s="229">
        <v>0</v>
      </c>
      <c r="T857" s="230">
        <f>S857*H857</f>
        <v>0</v>
      </c>
      <c r="U857" s="38"/>
      <c r="V857" s="38"/>
      <c r="W857" s="38"/>
      <c r="X857" s="38"/>
      <c r="Y857" s="38"/>
      <c r="Z857" s="38"/>
      <c r="AA857" s="38"/>
      <c r="AB857" s="38"/>
      <c r="AC857" s="38"/>
      <c r="AD857" s="38"/>
      <c r="AE857" s="38"/>
      <c r="AR857" s="231" t="s">
        <v>308</v>
      </c>
      <c r="AT857" s="231" t="s">
        <v>132</v>
      </c>
      <c r="AU857" s="231" t="s">
        <v>92</v>
      </c>
      <c r="AY857" s="17" t="s">
        <v>129</v>
      </c>
      <c r="BE857" s="232">
        <f>IF(N857="základní",J857,0)</f>
        <v>0</v>
      </c>
      <c r="BF857" s="232">
        <f>IF(N857="snížená",J857,0)</f>
        <v>0</v>
      </c>
      <c r="BG857" s="232">
        <f>IF(N857="zákl. přenesená",J857,0)</f>
        <v>0</v>
      </c>
      <c r="BH857" s="232">
        <f>IF(N857="sníž. přenesená",J857,0)</f>
        <v>0</v>
      </c>
      <c r="BI857" s="232">
        <f>IF(N857="nulová",J857,0)</f>
        <v>0</v>
      </c>
      <c r="BJ857" s="17" t="s">
        <v>8</v>
      </c>
      <c r="BK857" s="232">
        <f>ROUND(I857*H857,0)</f>
        <v>0</v>
      </c>
      <c r="BL857" s="17" t="s">
        <v>308</v>
      </c>
      <c r="BM857" s="231" t="s">
        <v>1437</v>
      </c>
    </row>
    <row r="858" spans="1:51" s="13" customFormat="1" ht="12">
      <c r="A858" s="13"/>
      <c r="B858" s="238"/>
      <c r="C858" s="239"/>
      <c r="D858" s="240" t="s">
        <v>187</v>
      </c>
      <c r="E858" s="241" t="s">
        <v>1</v>
      </c>
      <c r="F858" s="242" t="s">
        <v>1438</v>
      </c>
      <c r="G858" s="239"/>
      <c r="H858" s="243">
        <v>40.057</v>
      </c>
      <c r="I858" s="244"/>
      <c r="J858" s="239"/>
      <c r="K858" s="239"/>
      <c r="L858" s="245"/>
      <c r="M858" s="246"/>
      <c r="N858" s="247"/>
      <c r="O858" s="247"/>
      <c r="P858" s="247"/>
      <c r="Q858" s="247"/>
      <c r="R858" s="247"/>
      <c r="S858" s="247"/>
      <c r="T858" s="248"/>
      <c r="U858" s="13"/>
      <c r="V858" s="13"/>
      <c r="W858" s="13"/>
      <c r="X858" s="13"/>
      <c r="Y858" s="13"/>
      <c r="Z858" s="13"/>
      <c r="AA858" s="13"/>
      <c r="AB858" s="13"/>
      <c r="AC858" s="13"/>
      <c r="AD858" s="13"/>
      <c r="AE858" s="13"/>
      <c r="AT858" s="249" t="s">
        <v>187</v>
      </c>
      <c r="AU858" s="249" t="s">
        <v>92</v>
      </c>
      <c r="AV858" s="13" t="s">
        <v>92</v>
      </c>
      <c r="AW858" s="13" t="s">
        <v>36</v>
      </c>
      <c r="AX858" s="13" t="s">
        <v>8</v>
      </c>
      <c r="AY858" s="249" t="s">
        <v>129</v>
      </c>
    </row>
    <row r="859" spans="1:65" s="2" customFormat="1" ht="24.15" customHeight="1">
      <c r="A859" s="38"/>
      <c r="B859" s="39"/>
      <c r="C859" s="219" t="s">
        <v>1439</v>
      </c>
      <c r="D859" s="219" t="s">
        <v>132</v>
      </c>
      <c r="E859" s="220" t="s">
        <v>1440</v>
      </c>
      <c r="F859" s="221" t="s">
        <v>1441</v>
      </c>
      <c r="G859" s="222" t="s">
        <v>359</v>
      </c>
      <c r="H859" s="223">
        <v>159</v>
      </c>
      <c r="I859" s="224"/>
      <c r="J859" s="225">
        <f>ROUND(I859*H859,0)</f>
        <v>0</v>
      </c>
      <c r="K859" s="226"/>
      <c r="L859" s="44"/>
      <c r="M859" s="227" t="s">
        <v>1</v>
      </c>
      <c r="N859" s="228" t="s">
        <v>48</v>
      </c>
      <c r="O859" s="91"/>
      <c r="P859" s="229">
        <f>O859*H859</f>
        <v>0</v>
      </c>
      <c r="Q859" s="229">
        <v>0.00039</v>
      </c>
      <c r="R859" s="229">
        <f>Q859*H859</f>
        <v>0.062009999999999996</v>
      </c>
      <c r="S859" s="229">
        <v>0</v>
      </c>
      <c r="T859" s="230">
        <f>S859*H859</f>
        <v>0</v>
      </c>
      <c r="U859" s="38"/>
      <c r="V859" s="38"/>
      <c r="W859" s="38"/>
      <c r="X859" s="38"/>
      <c r="Y859" s="38"/>
      <c r="Z859" s="38"/>
      <c r="AA859" s="38"/>
      <c r="AB859" s="38"/>
      <c r="AC859" s="38"/>
      <c r="AD859" s="38"/>
      <c r="AE859" s="38"/>
      <c r="AR859" s="231" t="s">
        <v>308</v>
      </c>
      <c r="AT859" s="231" t="s">
        <v>132</v>
      </c>
      <c r="AU859" s="231" t="s">
        <v>92</v>
      </c>
      <c r="AY859" s="17" t="s">
        <v>129</v>
      </c>
      <c r="BE859" s="232">
        <f>IF(N859="základní",J859,0)</f>
        <v>0</v>
      </c>
      <c r="BF859" s="232">
        <f>IF(N859="snížená",J859,0)</f>
        <v>0</v>
      </c>
      <c r="BG859" s="232">
        <f>IF(N859="zákl. přenesená",J859,0)</f>
        <v>0</v>
      </c>
      <c r="BH859" s="232">
        <f>IF(N859="sníž. přenesená",J859,0)</f>
        <v>0</v>
      </c>
      <c r="BI859" s="232">
        <f>IF(N859="nulová",J859,0)</f>
        <v>0</v>
      </c>
      <c r="BJ859" s="17" t="s">
        <v>8</v>
      </c>
      <c r="BK859" s="232">
        <f>ROUND(I859*H859,0)</f>
        <v>0</v>
      </c>
      <c r="BL859" s="17" t="s">
        <v>308</v>
      </c>
      <c r="BM859" s="231" t="s">
        <v>1442</v>
      </c>
    </row>
    <row r="860" spans="1:51" s="13" customFormat="1" ht="12">
      <c r="A860" s="13"/>
      <c r="B860" s="238"/>
      <c r="C860" s="239"/>
      <c r="D860" s="240" t="s">
        <v>187</v>
      </c>
      <c r="E860" s="241" t="s">
        <v>1</v>
      </c>
      <c r="F860" s="242" t="s">
        <v>1443</v>
      </c>
      <c r="G860" s="239"/>
      <c r="H860" s="243">
        <v>159</v>
      </c>
      <c r="I860" s="244"/>
      <c r="J860" s="239"/>
      <c r="K860" s="239"/>
      <c r="L860" s="245"/>
      <c r="M860" s="246"/>
      <c r="N860" s="247"/>
      <c r="O860" s="247"/>
      <c r="P860" s="247"/>
      <c r="Q860" s="247"/>
      <c r="R860" s="247"/>
      <c r="S860" s="247"/>
      <c r="T860" s="248"/>
      <c r="U860" s="13"/>
      <c r="V860" s="13"/>
      <c r="W860" s="13"/>
      <c r="X860" s="13"/>
      <c r="Y860" s="13"/>
      <c r="Z860" s="13"/>
      <c r="AA860" s="13"/>
      <c r="AB860" s="13"/>
      <c r="AC860" s="13"/>
      <c r="AD860" s="13"/>
      <c r="AE860" s="13"/>
      <c r="AT860" s="249" t="s">
        <v>187</v>
      </c>
      <c r="AU860" s="249" t="s">
        <v>92</v>
      </c>
      <c r="AV860" s="13" t="s">
        <v>92</v>
      </c>
      <c r="AW860" s="13" t="s">
        <v>36</v>
      </c>
      <c r="AX860" s="13" t="s">
        <v>8</v>
      </c>
      <c r="AY860" s="249" t="s">
        <v>129</v>
      </c>
    </row>
    <row r="861" spans="1:65" s="2" customFormat="1" ht="24.15" customHeight="1">
      <c r="A861" s="38"/>
      <c r="B861" s="39"/>
      <c r="C861" s="219" t="s">
        <v>1444</v>
      </c>
      <c r="D861" s="219" t="s">
        <v>132</v>
      </c>
      <c r="E861" s="220" t="s">
        <v>1445</v>
      </c>
      <c r="F861" s="221" t="s">
        <v>1446</v>
      </c>
      <c r="G861" s="222" t="s">
        <v>359</v>
      </c>
      <c r="H861" s="223">
        <v>87.8</v>
      </c>
      <c r="I861" s="224"/>
      <c r="J861" s="225">
        <f>ROUND(I861*H861,0)</f>
        <v>0</v>
      </c>
      <c r="K861" s="226"/>
      <c r="L861" s="44"/>
      <c r="M861" s="227" t="s">
        <v>1</v>
      </c>
      <c r="N861" s="228" t="s">
        <v>48</v>
      </c>
      <c r="O861" s="91"/>
      <c r="P861" s="229">
        <f>O861*H861</f>
        <v>0</v>
      </c>
      <c r="Q861" s="229">
        <v>0.00078</v>
      </c>
      <c r="R861" s="229">
        <f>Q861*H861</f>
        <v>0.068484</v>
      </c>
      <c r="S861" s="229">
        <v>0</v>
      </c>
      <c r="T861" s="230">
        <f>S861*H861</f>
        <v>0</v>
      </c>
      <c r="U861" s="38"/>
      <c r="V861" s="38"/>
      <c r="W861" s="38"/>
      <c r="X861" s="38"/>
      <c r="Y861" s="38"/>
      <c r="Z861" s="38"/>
      <c r="AA861" s="38"/>
      <c r="AB861" s="38"/>
      <c r="AC861" s="38"/>
      <c r="AD861" s="38"/>
      <c r="AE861" s="38"/>
      <c r="AR861" s="231" t="s">
        <v>308</v>
      </c>
      <c r="AT861" s="231" t="s">
        <v>132</v>
      </c>
      <c r="AU861" s="231" t="s">
        <v>92</v>
      </c>
      <c r="AY861" s="17" t="s">
        <v>129</v>
      </c>
      <c r="BE861" s="232">
        <f>IF(N861="základní",J861,0)</f>
        <v>0</v>
      </c>
      <c r="BF861" s="232">
        <f>IF(N861="snížená",J861,0)</f>
        <v>0</v>
      </c>
      <c r="BG861" s="232">
        <f>IF(N861="zákl. přenesená",J861,0)</f>
        <v>0</v>
      </c>
      <c r="BH861" s="232">
        <f>IF(N861="sníž. přenesená",J861,0)</f>
        <v>0</v>
      </c>
      <c r="BI861" s="232">
        <f>IF(N861="nulová",J861,0)</f>
        <v>0</v>
      </c>
      <c r="BJ861" s="17" t="s">
        <v>8</v>
      </c>
      <c r="BK861" s="232">
        <f>ROUND(I861*H861,0)</f>
        <v>0</v>
      </c>
      <c r="BL861" s="17" t="s">
        <v>308</v>
      </c>
      <c r="BM861" s="231" t="s">
        <v>1447</v>
      </c>
    </row>
    <row r="862" spans="1:51" s="13" customFormat="1" ht="12">
      <c r="A862" s="13"/>
      <c r="B862" s="238"/>
      <c r="C862" s="239"/>
      <c r="D862" s="240" t="s">
        <v>187</v>
      </c>
      <c r="E862" s="241" t="s">
        <v>1</v>
      </c>
      <c r="F862" s="242" t="s">
        <v>1448</v>
      </c>
      <c r="G862" s="239"/>
      <c r="H862" s="243">
        <v>87.8</v>
      </c>
      <c r="I862" s="244"/>
      <c r="J862" s="239"/>
      <c r="K862" s="239"/>
      <c r="L862" s="245"/>
      <c r="M862" s="246"/>
      <c r="N862" s="247"/>
      <c r="O862" s="247"/>
      <c r="P862" s="247"/>
      <c r="Q862" s="247"/>
      <c r="R862" s="247"/>
      <c r="S862" s="247"/>
      <c r="T862" s="248"/>
      <c r="U862" s="13"/>
      <c r="V862" s="13"/>
      <c r="W862" s="13"/>
      <c r="X862" s="13"/>
      <c r="Y862" s="13"/>
      <c r="Z862" s="13"/>
      <c r="AA862" s="13"/>
      <c r="AB862" s="13"/>
      <c r="AC862" s="13"/>
      <c r="AD862" s="13"/>
      <c r="AE862" s="13"/>
      <c r="AT862" s="249" t="s">
        <v>187</v>
      </c>
      <c r="AU862" s="249" t="s">
        <v>92</v>
      </c>
      <c r="AV862" s="13" t="s">
        <v>92</v>
      </c>
      <c r="AW862" s="13" t="s">
        <v>36</v>
      </c>
      <c r="AX862" s="13" t="s">
        <v>8</v>
      </c>
      <c r="AY862" s="249" t="s">
        <v>129</v>
      </c>
    </row>
    <row r="863" spans="1:65" s="2" customFormat="1" ht="24.15" customHeight="1">
      <c r="A863" s="38"/>
      <c r="B863" s="39"/>
      <c r="C863" s="219" t="s">
        <v>1449</v>
      </c>
      <c r="D863" s="219" t="s">
        <v>132</v>
      </c>
      <c r="E863" s="220" t="s">
        <v>1450</v>
      </c>
      <c r="F863" s="221" t="s">
        <v>1451</v>
      </c>
      <c r="G863" s="222" t="s">
        <v>359</v>
      </c>
      <c r="H863" s="223">
        <v>9.8</v>
      </c>
      <c r="I863" s="224"/>
      <c r="J863" s="225">
        <f>ROUND(I863*H863,0)</f>
        <v>0</v>
      </c>
      <c r="K863" s="226"/>
      <c r="L863" s="44"/>
      <c r="M863" s="227" t="s">
        <v>1</v>
      </c>
      <c r="N863" s="228" t="s">
        <v>48</v>
      </c>
      <c r="O863" s="91"/>
      <c r="P863" s="229">
        <f>O863*H863</f>
        <v>0</v>
      </c>
      <c r="Q863" s="229">
        <v>0.00152</v>
      </c>
      <c r="R863" s="229">
        <f>Q863*H863</f>
        <v>0.014896000000000001</v>
      </c>
      <c r="S863" s="229">
        <v>0</v>
      </c>
      <c r="T863" s="230">
        <f>S863*H863</f>
        <v>0</v>
      </c>
      <c r="U863" s="38"/>
      <c r="V863" s="38"/>
      <c r="W863" s="38"/>
      <c r="X863" s="38"/>
      <c r="Y863" s="38"/>
      <c r="Z863" s="38"/>
      <c r="AA863" s="38"/>
      <c r="AB863" s="38"/>
      <c r="AC863" s="38"/>
      <c r="AD863" s="38"/>
      <c r="AE863" s="38"/>
      <c r="AR863" s="231" t="s">
        <v>308</v>
      </c>
      <c r="AT863" s="231" t="s">
        <v>132</v>
      </c>
      <c r="AU863" s="231" t="s">
        <v>92</v>
      </c>
      <c r="AY863" s="17" t="s">
        <v>129</v>
      </c>
      <c r="BE863" s="232">
        <f>IF(N863="základní",J863,0)</f>
        <v>0</v>
      </c>
      <c r="BF863" s="232">
        <f>IF(N863="snížená",J863,0)</f>
        <v>0</v>
      </c>
      <c r="BG863" s="232">
        <f>IF(N863="zákl. přenesená",J863,0)</f>
        <v>0</v>
      </c>
      <c r="BH863" s="232">
        <f>IF(N863="sníž. přenesená",J863,0)</f>
        <v>0</v>
      </c>
      <c r="BI863" s="232">
        <f>IF(N863="nulová",J863,0)</f>
        <v>0</v>
      </c>
      <c r="BJ863" s="17" t="s">
        <v>8</v>
      </c>
      <c r="BK863" s="232">
        <f>ROUND(I863*H863,0)</f>
        <v>0</v>
      </c>
      <c r="BL863" s="17" t="s">
        <v>308</v>
      </c>
      <c r="BM863" s="231" t="s">
        <v>1452</v>
      </c>
    </row>
    <row r="864" spans="1:51" s="13" customFormat="1" ht="12">
      <c r="A864" s="13"/>
      <c r="B864" s="238"/>
      <c r="C864" s="239"/>
      <c r="D864" s="240" t="s">
        <v>187</v>
      </c>
      <c r="E864" s="241" t="s">
        <v>1</v>
      </c>
      <c r="F864" s="242" t="s">
        <v>1453</v>
      </c>
      <c r="G864" s="239"/>
      <c r="H864" s="243">
        <v>9.8</v>
      </c>
      <c r="I864" s="244"/>
      <c r="J864" s="239"/>
      <c r="K864" s="239"/>
      <c r="L864" s="245"/>
      <c r="M864" s="246"/>
      <c r="N864" s="247"/>
      <c r="O864" s="247"/>
      <c r="P864" s="247"/>
      <c r="Q864" s="247"/>
      <c r="R864" s="247"/>
      <c r="S864" s="247"/>
      <c r="T864" s="248"/>
      <c r="U864" s="13"/>
      <c r="V864" s="13"/>
      <c r="W864" s="13"/>
      <c r="X864" s="13"/>
      <c r="Y864" s="13"/>
      <c r="Z864" s="13"/>
      <c r="AA864" s="13"/>
      <c r="AB864" s="13"/>
      <c r="AC864" s="13"/>
      <c r="AD864" s="13"/>
      <c r="AE864" s="13"/>
      <c r="AT864" s="249" t="s">
        <v>187</v>
      </c>
      <c r="AU864" s="249" t="s">
        <v>92</v>
      </c>
      <c r="AV864" s="13" t="s">
        <v>92</v>
      </c>
      <c r="AW864" s="13" t="s">
        <v>36</v>
      </c>
      <c r="AX864" s="13" t="s">
        <v>8</v>
      </c>
      <c r="AY864" s="249" t="s">
        <v>129</v>
      </c>
    </row>
    <row r="865" spans="1:65" s="2" customFormat="1" ht="24.15" customHeight="1">
      <c r="A865" s="38"/>
      <c r="B865" s="39"/>
      <c r="C865" s="219" t="s">
        <v>1454</v>
      </c>
      <c r="D865" s="219" t="s">
        <v>132</v>
      </c>
      <c r="E865" s="220" t="s">
        <v>1455</v>
      </c>
      <c r="F865" s="221" t="s">
        <v>1456</v>
      </c>
      <c r="G865" s="222" t="s">
        <v>359</v>
      </c>
      <c r="H865" s="223">
        <v>40.057</v>
      </c>
      <c r="I865" s="224"/>
      <c r="J865" s="225">
        <f>ROUND(I865*H865,0)</f>
        <v>0</v>
      </c>
      <c r="K865" s="226"/>
      <c r="L865" s="44"/>
      <c r="M865" s="227" t="s">
        <v>1</v>
      </c>
      <c r="N865" s="228" t="s">
        <v>48</v>
      </c>
      <c r="O865" s="91"/>
      <c r="P865" s="229">
        <f>O865*H865</f>
        <v>0</v>
      </c>
      <c r="Q865" s="229">
        <v>0.00148</v>
      </c>
      <c r="R865" s="229">
        <f>Q865*H865</f>
        <v>0.05928436</v>
      </c>
      <c r="S865" s="229">
        <v>0</v>
      </c>
      <c r="T865" s="230">
        <f>S865*H865</f>
        <v>0</v>
      </c>
      <c r="U865" s="38"/>
      <c r="V865" s="38"/>
      <c r="W865" s="38"/>
      <c r="X865" s="38"/>
      <c r="Y865" s="38"/>
      <c r="Z865" s="38"/>
      <c r="AA865" s="38"/>
      <c r="AB865" s="38"/>
      <c r="AC865" s="38"/>
      <c r="AD865" s="38"/>
      <c r="AE865" s="38"/>
      <c r="AR865" s="231" t="s">
        <v>308</v>
      </c>
      <c r="AT865" s="231" t="s">
        <v>132</v>
      </c>
      <c r="AU865" s="231" t="s">
        <v>92</v>
      </c>
      <c r="AY865" s="17" t="s">
        <v>129</v>
      </c>
      <c r="BE865" s="232">
        <f>IF(N865="základní",J865,0)</f>
        <v>0</v>
      </c>
      <c r="BF865" s="232">
        <f>IF(N865="snížená",J865,0)</f>
        <v>0</v>
      </c>
      <c r="BG865" s="232">
        <f>IF(N865="zákl. přenesená",J865,0)</f>
        <v>0</v>
      </c>
      <c r="BH865" s="232">
        <f>IF(N865="sníž. přenesená",J865,0)</f>
        <v>0</v>
      </c>
      <c r="BI865" s="232">
        <f>IF(N865="nulová",J865,0)</f>
        <v>0</v>
      </c>
      <c r="BJ865" s="17" t="s">
        <v>8</v>
      </c>
      <c r="BK865" s="232">
        <f>ROUND(I865*H865,0)</f>
        <v>0</v>
      </c>
      <c r="BL865" s="17" t="s">
        <v>308</v>
      </c>
      <c r="BM865" s="231" t="s">
        <v>1457</v>
      </c>
    </row>
    <row r="866" spans="1:51" s="13" customFormat="1" ht="12">
      <c r="A866" s="13"/>
      <c r="B866" s="238"/>
      <c r="C866" s="239"/>
      <c r="D866" s="240" t="s">
        <v>187</v>
      </c>
      <c r="E866" s="241" t="s">
        <v>1</v>
      </c>
      <c r="F866" s="242" t="s">
        <v>1458</v>
      </c>
      <c r="G866" s="239"/>
      <c r="H866" s="243">
        <v>40.057</v>
      </c>
      <c r="I866" s="244"/>
      <c r="J866" s="239"/>
      <c r="K866" s="239"/>
      <c r="L866" s="245"/>
      <c r="M866" s="246"/>
      <c r="N866" s="247"/>
      <c r="O866" s="247"/>
      <c r="P866" s="247"/>
      <c r="Q866" s="247"/>
      <c r="R866" s="247"/>
      <c r="S866" s="247"/>
      <c r="T866" s="248"/>
      <c r="U866" s="13"/>
      <c r="V866" s="13"/>
      <c r="W866" s="13"/>
      <c r="X866" s="13"/>
      <c r="Y866" s="13"/>
      <c r="Z866" s="13"/>
      <c r="AA866" s="13"/>
      <c r="AB866" s="13"/>
      <c r="AC866" s="13"/>
      <c r="AD866" s="13"/>
      <c r="AE866" s="13"/>
      <c r="AT866" s="249" t="s">
        <v>187</v>
      </c>
      <c r="AU866" s="249" t="s">
        <v>92</v>
      </c>
      <c r="AV866" s="13" t="s">
        <v>92</v>
      </c>
      <c r="AW866" s="13" t="s">
        <v>36</v>
      </c>
      <c r="AX866" s="13" t="s">
        <v>8</v>
      </c>
      <c r="AY866" s="249" t="s">
        <v>129</v>
      </c>
    </row>
    <row r="867" spans="1:65" s="2" customFormat="1" ht="24.15" customHeight="1">
      <c r="A867" s="38"/>
      <c r="B867" s="39"/>
      <c r="C867" s="219" t="s">
        <v>1459</v>
      </c>
      <c r="D867" s="219" t="s">
        <v>132</v>
      </c>
      <c r="E867" s="220" t="s">
        <v>1460</v>
      </c>
      <c r="F867" s="221" t="s">
        <v>1461</v>
      </c>
      <c r="G867" s="222" t="s">
        <v>359</v>
      </c>
      <c r="H867" s="223">
        <v>87.76</v>
      </c>
      <c r="I867" s="224"/>
      <c r="J867" s="225">
        <f>ROUND(I867*H867,0)</f>
        <v>0</v>
      </c>
      <c r="K867" s="226"/>
      <c r="L867" s="44"/>
      <c r="M867" s="227" t="s">
        <v>1</v>
      </c>
      <c r="N867" s="228" t="s">
        <v>48</v>
      </c>
      <c r="O867" s="91"/>
      <c r="P867" s="229">
        <f>O867*H867</f>
        <v>0</v>
      </c>
      <c r="Q867" s="229">
        <v>0.00045</v>
      </c>
      <c r="R867" s="229">
        <f>Q867*H867</f>
        <v>0.039492</v>
      </c>
      <c r="S867" s="229">
        <v>0</v>
      </c>
      <c r="T867" s="230">
        <f>S867*H867</f>
        <v>0</v>
      </c>
      <c r="U867" s="38"/>
      <c r="V867" s="38"/>
      <c r="W867" s="38"/>
      <c r="X867" s="38"/>
      <c r="Y867" s="38"/>
      <c r="Z867" s="38"/>
      <c r="AA867" s="38"/>
      <c r="AB867" s="38"/>
      <c r="AC867" s="38"/>
      <c r="AD867" s="38"/>
      <c r="AE867" s="38"/>
      <c r="AR867" s="231" t="s">
        <v>308</v>
      </c>
      <c r="AT867" s="231" t="s">
        <v>132</v>
      </c>
      <c r="AU867" s="231" t="s">
        <v>92</v>
      </c>
      <c r="AY867" s="17" t="s">
        <v>129</v>
      </c>
      <c r="BE867" s="232">
        <f>IF(N867="základní",J867,0)</f>
        <v>0</v>
      </c>
      <c r="BF867" s="232">
        <f>IF(N867="snížená",J867,0)</f>
        <v>0</v>
      </c>
      <c r="BG867" s="232">
        <f>IF(N867="zákl. přenesená",J867,0)</f>
        <v>0</v>
      </c>
      <c r="BH867" s="232">
        <f>IF(N867="sníž. přenesená",J867,0)</f>
        <v>0</v>
      </c>
      <c r="BI867" s="232">
        <f>IF(N867="nulová",J867,0)</f>
        <v>0</v>
      </c>
      <c r="BJ867" s="17" t="s">
        <v>8</v>
      </c>
      <c r="BK867" s="232">
        <f>ROUND(I867*H867,0)</f>
        <v>0</v>
      </c>
      <c r="BL867" s="17" t="s">
        <v>308</v>
      </c>
      <c r="BM867" s="231" t="s">
        <v>1462</v>
      </c>
    </row>
    <row r="868" spans="1:51" s="13" customFormat="1" ht="12">
      <c r="A868" s="13"/>
      <c r="B868" s="238"/>
      <c r="C868" s="239"/>
      <c r="D868" s="240" t="s">
        <v>187</v>
      </c>
      <c r="E868" s="241" t="s">
        <v>1</v>
      </c>
      <c r="F868" s="242" t="s">
        <v>1463</v>
      </c>
      <c r="G868" s="239"/>
      <c r="H868" s="243">
        <v>87.76</v>
      </c>
      <c r="I868" s="244"/>
      <c r="J868" s="239"/>
      <c r="K868" s="239"/>
      <c r="L868" s="245"/>
      <c r="M868" s="246"/>
      <c r="N868" s="247"/>
      <c r="O868" s="247"/>
      <c r="P868" s="247"/>
      <c r="Q868" s="247"/>
      <c r="R868" s="247"/>
      <c r="S868" s="247"/>
      <c r="T868" s="248"/>
      <c r="U868" s="13"/>
      <c r="V868" s="13"/>
      <c r="W868" s="13"/>
      <c r="X868" s="13"/>
      <c r="Y868" s="13"/>
      <c r="Z868" s="13"/>
      <c r="AA868" s="13"/>
      <c r="AB868" s="13"/>
      <c r="AC868" s="13"/>
      <c r="AD868" s="13"/>
      <c r="AE868" s="13"/>
      <c r="AT868" s="249" t="s">
        <v>187</v>
      </c>
      <c r="AU868" s="249" t="s">
        <v>92</v>
      </c>
      <c r="AV868" s="13" t="s">
        <v>92</v>
      </c>
      <c r="AW868" s="13" t="s">
        <v>36</v>
      </c>
      <c r="AX868" s="13" t="s">
        <v>8</v>
      </c>
      <c r="AY868" s="249" t="s">
        <v>129</v>
      </c>
    </row>
    <row r="869" spans="1:65" s="2" customFormat="1" ht="24.15" customHeight="1">
      <c r="A869" s="38"/>
      <c r="B869" s="39"/>
      <c r="C869" s="219" t="s">
        <v>1464</v>
      </c>
      <c r="D869" s="219" t="s">
        <v>132</v>
      </c>
      <c r="E869" s="220" t="s">
        <v>1465</v>
      </c>
      <c r="F869" s="221" t="s">
        <v>1466</v>
      </c>
      <c r="G869" s="222" t="s">
        <v>359</v>
      </c>
      <c r="H869" s="223">
        <v>87.76</v>
      </c>
      <c r="I869" s="224"/>
      <c r="J869" s="225">
        <f>ROUND(I869*H869,0)</f>
        <v>0</v>
      </c>
      <c r="K869" s="226"/>
      <c r="L869" s="44"/>
      <c r="M869" s="227" t="s">
        <v>1</v>
      </c>
      <c r="N869" s="228" t="s">
        <v>48</v>
      </c>
      <c r="O869" s="91"/>
      <c r="P869" s="229">
        <f>O869*H869</f>
        <v>0</v>
      </c>
      <c r="Q869" s="229">
        <v>0.00148</v>
      </c>
      <c r="R869" s="229">
        <f>Q869*H869</f>
        <v>0.1298848</v>
      </c>
      <c r="S869" s="229">
        <v>0</v>
      </c>
      <c r="T869" s="230">
        <f>S869*H869</f>
        <v>0</v>
      </c>
      <c r="U869" s="38"/>
      <c r="V869" s="38"/>
      <c r="W869" s="38"/>
      <c r="X869" s="38"/>
      <c r="Y869" s="38"/>
      <c r="Z869" s="38"/>
      <c r="AA869" s="38"/>
      <c r="AB869" s="38"/>
      <c r="AC869" s="38"/>
      <c r="AD869" s="38"/>
      <c r="AE869" s="38"/>
      <c r="AR869" s="231" t="s">
        <v>308</v>
      </c>
      <c r="AT869" s="231" t="s">
        <v>132</v>
      </c>
      <c r="AU869" s="231" t="s">
        <v>92</v>
      </c>
      <c r="AY869" s="17" t="s">
        <v>129</v>
      </c>
      <c r="BE869" s="232">
        <f>IF(N869="základní",J869,0)</f>
        <v>0</v>
      </c>
      <c r="BF869" s="232">
        <f>IF(N869="snížená",J869,0)</f>
        <v>0</v>
      </c>
      <c r="BG869" s="232">
        <f>IF(N869="zákl. přenesená",J869,0)</f>
        <v>0</v>
      </c>
      <c r="BH869" s="232">
        <f>IF(N869="sníž. přenesená",J869,0)</f>
        <v>0</v>
      </c>
      <c r="BI869" s="232">
        <f>IF(N869="nulová",J869,0)</f>
        <v>0</v>
      </c>
      <c r="BJ869" s="17" t="s">
        <v>8</v>
      </c>
      <c r="BK869" s="232">
        <f>ROUND(I869*H869,0)</f>
        <v>0</v>
      </c>
      <c r="BL869" s="17" t="s">
        <v>308</v>
      </c>
      <c r="BM869" s="231" t="s">
        <v>1467</v>
      </c>
    </row>
    <row r="870" spans="1:51" s="13" customFormat="1" ht="12">
      <c r="A870" s="13"/>
      <c r="B870" s="238"/>
      <c r="C870" s="239"/>
      <c r="D870" s="240" t="s">
        <v>187</v>
      </c>
      <c r="E870" s="241" t="s">
        <v>1</v>
      </c>
      <c r="F870" s="242" t="s">
        <v>1463</v>
      </c>
      <c r="G870" s="239"/>
      <c r="H870" s="243">
        <v>87.76</v>
      </c>
      <c r="I870" s="244"/>
      <c r="J870" s="239"/>
      <c r="K870" s="239"/>
      <c r="L870" s="245"/>
      <c r="M870" s="246"/>
      <c r="N870" s="247"/>
      <c r="O870" s="247"/>
      <c r="P870" s="247"/>
      <c r="Q870" s="247"/>
      <c r="R870" s="247"/>
      <c r="S870" s="247"/>
      <c r="T870" s="248"/>
      <c r="U870" s="13"/>
      <c r="V870" s="13"/>
      <c r="W870" s="13"/>
      <c r="X870" s="13"/>
      <c r="Y870" s="13"/>
      <c r="Z870" s="13"/>
      <c r="AA870" s="13"/>
      <c r="AB870" s="13"/>
      <c r="AC870" s="13"/>
      <c r="AD870" s="13"/>
      <c r="AE870" s="13"/>
      <c r="AT870" s="249" t="s">
        <v>187</v>
      </c>
      <c r="AU870" s="249" t="s">
        <v>92</v>
      </c>
      <c r="AV870" s="13" t="s">
        <v>92</v>
      </c>
      <c r="AW870" s="13" t="s">
        <v>36</v>
      </c>
      <c r="AX870" s="13" t="s">
        <v>8</v>
      </c>
      <c r="AY870" s="249" t="s">
        <v>129</v>
      </c>
    </row>
    <row r="871" spans="1:65" s="2" customFormat="1" ht="24.15" customHeight="1">
      <c r="A871" s="38"/>
      <c r="B871" s="39"/>
      <c r="C871" s="219" t="s">
        <v>1468</v>
      </c>
      <c r="D871" s="219" t="s">
        <v>132</v>
      </c>
      <c r="E871" s="220" t="s">
        <v>1469</v>
      </c>
      <c r="F871" s="221" t="s">
        <v>1470</v>
      </c>
      <c r="G871" s="222" t="s">
        <v>479</v>
      </c>
      <c r="H871" s="223">
        <v>1</v>
      </c>
      <c r="I871" s="224"/>
      <c r="J871" s="225">
        <f>ROUND(I871*H871,0)</f>
        <v>0</v>
      </c>
      <c r="K871" s="226"/>
      <c r="L871" s="44"/>
      <c r="M871" s="227" t="s">
        <v>1</v>
      </c>
      <c r="N871" s="228" t="s">
        <v>48</v>
      </c>
      <c r="O871" s="91"/>
      <c r="P871" s="229">
        <f>O871*H871</f>
        <v>0</v>
      </c>
      <c r="Q871" s="229">
        <v>0.0028</v>
      </c>
      <c r="R871" s="229">
        <f>Q871*H871</f>
        <v>0.0028</v>
      </c>
      <c r="S871" s="229">
        <v>0</v>
      </c>
      <c r="T871" s="230">
        <f>S871*H871</f>
        <v>0</v>
      </c>
      <c r="U871" s="38"/>
      <c r="V871" s="38"/>
      <c r="W871" s="38"/>
      <c r="X871" s="38"/>
      <c r="Y871" s="38"/>
      <c r="Z871" s="38"/>
      <c r="AA871" s="38"/>
      <c r="AB871" s="38"/>
      <c r="AC871" s="38"/>
      <c r="AD871" s="38"/>
      <c r="AE871" s="38"/>
      <c r="AR871" s="231" t="s">
        <v>308</v>
      </c>
      <c r="AT871" s="231" t="s">
        <v>132</v>
      </c>
      <c r="AU871" s="231" t="s">
        <v>92</v>
      </c>
      <c r="AY871" s="17" t="s">
        <v>129</v>
      </c>
      <c r="BE871" s="232">
        <f>IF(N871="základní",J871,0)</f>
        <v>0</v>
      </c>
      <c r="BF871" s="232">
        <f>IF(N871="snížená",J871,0)</f>
        <v>0</v>
      </c>
      <c r="BG871" s="232">
        <f>IF(N871="zákl. přenesená",J871,0)</f>
        <v>0</v>
      </c>
      <c r="BH871" s="232">
        <f>IF(N871="sníž. přenesená",J871,0)</f>
        <v>0</v>
      </c>
      <c r="BI871" s="232">
        <f>IF(N871="nulová",J871,0)</f>
        <v>0</v>
      </c>
      <c r="BJ871" s="17" t="s">
        <v>8</v>
      </c>
      <c r="BK871" s="232">
        <f>ROUND(I871*H871,0)</f>
        <v>0</v>
      </c>
      <c r="BL871" s="17" t="s">
        <v>308</v>
      </c>
      <c r="BM871" s="231" t="s">
        <v>1471</v>
      </c>
    </row>
    <row r="872" spans="1:65" s="2" customFormat="1" ht="37.8" customHeight="1">
      <c r="A872" s="38"/>
      <c r="B872" s="39"/>
      <c r="C872" s="219" t="s">
        <v>1472</v>
      </c>
      <c r="D872" s="219" t="s">
        <v>132</v>
      </c>
      <c r="E872" s="220" t="s">
        <v>1473</v>
      </c>
      <c r="F872" s="221" t="s">
        <v>1474</v>
      </c>
      <c r="G872" s="222" t="s">
        <v>333</v>
      </c>
      <c r="H872" s="223">
        <v>2</v>
      </c>
      <c r="I872" s="224"/>
      <c r="J872" s="225">
        <f>ROUND(I872*H872,0)</f>
        <v>0</v>
      </c>
      <c r="K872" s="226"/>
      <c r="L872" s="44"/>
      <c r="M872" s="227" t="s">
        <v>1</v>
      </c>
      <c r="N872" s="228" t="s">
        <v>48</v>
      </c>
      <c r="O872" s="91"/>
      <c r="P872" s="229">
        <f>O872*H872</f>
        <v>0</v>
      </c>
      <c r="Q872" s="229">
        <v>0.00876</v>
      </c>
      <c r="R872" s="229">
        <f>Q872*H872</f>
        <v>0.01752</v>
      </c>
      <c r="S872" s="229">
        <v>0</v>
      </c>
      <c r="T872" s="230">
        <f>S872*H872</f>
        <v>0</v>
      </c>
      <c r="U872" s="38"/>
      <c r="V872" s="38"/>
      <c r="W872" s="38"/>
      <c r="X872" s="38"/>
      <c r="Y872" s="38"/>
      <c r="Z872" s="38"/>
      <c r="AA872" s="38"/>
      <c r="AB872" s="38"/>
      <c r="AC872" s="38"/>
      <c r="AD872" s="38"/>
      <c r="AE872" s="38"/>
      <c r="AR872" s="231" t="s">
        <v>308</v>
      </c>
      <c r="AT872" s="231" t="s">
        <v>132</v>
      </c>
      <c r="AU872" s="231" t="s">
        <v>92</v>
      </c>
      <c r="AY872" s="17" t="s">
        <v>129</v>
      </c>
      <c r="BE872" s="232">
        <f>IF(N872="základní",J872,0)</f>
        <v>0</v>
      </c>
      <c r="BF872" s="232">
        <f>IF(N872="snížená",J872,0)</f>
        <v>0</v>
      </c>
      <c r="BG872" s="232">
        <f>IF(N872="zákl. přenesená",J872,0)</f>
        <v>0</v>
      </c>
      <c r="BH872" s="232">
        <f>IF(N872="sníž. přenesená",J872,0)</f>
        <v>0</v>
      </c>
      <c r="BI872" s="232">
        <f>IF(N872="nulová",J872,0)</f>
        <v>0</v>
      </c>
      <c r="BJ872" s="17" t="s">
        <v>8</v>
      </c>
      <c r="BK872" s="232">
        <f>ROUND(I872*H872,0)</f>
        <v>0</v>
      </c>
      <c r="BL872" s="17" t="s">
        <v>308</v>
      </c>
      <c r="BM872" s="231" t="s">
        <v>1475</v>
      </c>
    </row>
    <row r="873" spans="1:65" s="2" customFormat="1" ht="37.8" customHeight="1">
      <c r="A873" s="38"/>
      <c r="B873" s="39"/>
      <c r="C873" s="219" t="s">
        <v>1476</v>
      </c>
      <c r="D873" s="219" t="s">
        <v>132</v>
      </c>
      <c r="E873" s="220" t="s">
        <v>1477</v>
      </c>
      <c r="F873" s="221" t="s">
        <v>1478</v>
      </c>
      <c r="G873" s="222" t="s">
        <v>359</v>
      </c>
      <c r="H873" s="223">
        <v>53</v>
      </c>
      <c r="I873" s="224"/>
      <c r="J873" s="225">
        <f>ROUND(I873*H873,0)</f>
        <v>0</v>
      </c>
      <c r="K873" s="226"/>
      <c r="L873" s="44"/>
      <c r="M873" s="227" t="s">
        <v>1</v>
      </c>
      <c r="N873" s="228" t="s">
        <v>48</v>
      </c>
      <c r="O873" s="91"/>
      <c r="P873" s="229">
        <f>O873*H873</f>
        <v>0</v>
      </c>
      <c r="Q873" s="229">
        <v>0.0017</v>
      </c>
      <c r="R873" s="229">
        <f>Q873*H873</f>
        <v>0.0901</v>
      </c>
      <c r="S873" s="229">
        <v>0</v>
      </c>
      <c r="T873" s="230">
        <f>S873*H873</f>
        <v>0</v>
      </c>
      <c r="U873" s="38"/>
      <c r="V873" s="38"/>
      <c r="W873" s="38"/>
      <c r="X873" s="38"/>
      <c r="Y873" s="38"/>
      <c r="Z873" s="38"/>
      <c r="AA873" s="38"/>
      <c r="AB873" s="38"/>
      <c r="AC873" s="38"/>
      <c r="AD873" s="38"/>
      <c r="AE873" s="38"/>
      <c r="AR873" s="231" t="s">
        <v>308</v>
      </c>
      <c r="AT873" s="231" t="s">
        <v>132</v>
      </c>
      <c r="AU873" s="231" t="s">
        <v>92</v>
      </c>
      <c r="AY873" s="17" t="s">
        <v>129</v>
      </c>
      <c r="BE873" s="232">
        <f>IF(N873="základní",J873,0)</f>
        <v>0</v>
      </c>
      <c r="BF873" s="232">
        <f>IF(N873="snížená",J873,0)</f>
        <v>0</v>
      </c>
      <c r="BG873" s="232">
        <f>IF(N873="zákl. přenesená",J873,0)</f>
        <v>0</v>
      </c>
      <c r="BH873" s="232">
        <f>IF(N873="sníž. přenesená",J873,0)</f>
        <v>0</v>
      </c>
      <c r="BI873" s="232">
        <f>IF(N873="nulová",J873,0)</f>
        <v>0</v>
      </c>
      <c r="BJ873" s="17" t="s">
        <v>8</v>
      </c>
      <c r="BK873" s="232">
        <f>ROUND(I873*H873,0)</f>
        <v>0</v>
      </c>
      <c r="BL873" s="17" t="s">
        <v>308</v>
      </c>
      <c r="BM873" s="231" t="s">
        <v>1479</v>
      </c>
    </row>
    <row r="874" spans="1:51" s="13" customFormat="1" ht="12">
      <c r="A874" s="13"/>
      <c r="B874" s="238"/>
      <c r="C874" s="239"/>
      <c r="D874" s="240" t="s">
        <v>187</v>
      </c>
      <c r="E874" s="241" t="s">
        <v>1</v>
      </c>
      <c r="F874" s="242" t="s">
        <v>1480</v>
      </c>
      <c r="G874" s="239"/>
      <c r="H874" s="243">
        <v>53</v>
      </c>
      <c r="I874" s="244"/>
      <c r="J874" s="239"/>
      <c r="K874" s="239"/>
      <c r="L874" s="245"/>
      <c r="M874" s="246"/>
      <c r="N874" s="247"/>
      <c r="O874" s="247"/>
      <c r="P874" s="247"/>
      <c r="Q874" s="247"/>
      <c r="R874" s="247"/>
      <c r="S874" s="247"/>
      <c r="T874" s="248"/>
      <c r="U874" s="13"/>
      <c r="V874" s="13"/>
      <c r="W874" s="13"/>
      <c r="X874" s="13"/>
      <c r="Y874" s="13"/>
      <c r="Z874" s="13"/>
      <c r="AA874" s="13"/>
      <c r="AB874" s="13"/>
      <c r="AC874" s="13"/>
      <c r="AD874" s="13"/>
      <c r="AE874" s="13"/>
      <c r="AT874" s="249" t="s">
        <v>187</v>
      </c>
      <c r="AU874" s="249" t="s">
        <v>92</v>
      </c>
      <c r="AV874" s="13" t="s">
        <v>92</v>
      </c>
      <c r="AW874" s="13" t="s">
        <v>36</v>
      </c>
      <c r="AX874" s="13" t="s">
        <v>8</v>
      </c>
      <c r="AY874" s="249" t="s">
        <v>129</v>
      </c>
    </row>
    <row r="875" spans="1:65" s="2" customFormat="1" ht="37.8" customHeight="1">
      <c r="A875" s="38"/>
      <c r="B875" s="39"/>
      <c r="C875" s="219" t="s">
        <v>1481</v>
      </c>
      <c r="D875" s="219" t="s">
        <v>132</v>
      </c>
      <c r="E875" s="220" t="s">
        <v>1482</v>
      </c>
      <c r="F875" s="221" t="s">
        <v>1483</v>
      </c>
      <c r="G875" s="222" t="s">
        <v>333</v>
      </c>
      <c r="H875" s="223">
        <v>24</v>
      </c>
      <c r="I875" s="224"/>
      <c r="J875" s="225">
        <f>ROUND(I875*H875,0)</f>
        <v>0</v>
      </c>
      <c r="K875" s="226"/>
      <c r="L875" s="44"/>
      <c r="M875" s="227" t="s">
        <v>1</v>
      </c>
      <c r="N875" s="228" t="s">
        <v>48</v>
      </c>
      <c r="O875" s="91"/>
      <c r="P875" s="229">
        <f>O875*H875</f>
        <v>0</v>
      </c>
      <c r="Q875" s="229">
        <v>0</v>
      </c>
      <c r="R875" s="229">
        <f>Q875*H875</f>
        <v>0</v>
      </c>
      <c r="S875" s="229">
        <v>0</v>
      </c>
      <c r="T875" s="230">
        <f>S875*H875</f>
        <v>0</v>
      </c>
      <c r="U875" s="38"/>
      <c r="V875" s="38"/>
      <c r="W875" s="38"/>
      <c r="X875" s="38"/>
      <c r="Y875" s="38"/>
      <c r="Z875" s="38"/>
      <c r="AA875" s="38"/>
      <c r="AB875" s="38"/>
      <c r="AC875" s="38"/>
      <c r="AD875" s="38"/>
      <c r="AE875" s="38"/>
      <c r="AR875" s="231" t="s">
        <v>308</v>
      </c>
      <c r="AT875" s="231" t="s">
        <v>132</v>
      </c>
      <c r="AU875" s="231" t="s">
        <v>92</v>
      </c>
      <c r="AY875" s="17" t="s">
        <v>129</v>
      </c>
      <c r="BE875" s="232">
        <f>IF(N875="základní",J875,0)</f>
        <v>0</v>
      </c>
      <c r="BF875" s="232">
        <f>IF(N875="snížená",J875,0)</f>
        <v>0</v>
      </c>
      <c r="BG875" s="232">
        <f>IF(N875="zákl. přenesená",J875,0)</f>
        <v>0</v>
      </c>
      <c r="BH875" s="232">
        <f>IF(N875="sníž. přenesená",J875,0)</f>
        <v>0</v>
      </c>
      <c r="BI875" s="232">
        <f>IF(N875="nulová",J875,0)</f>
        <v>0</v>
      </c>
      <c r="BJ875" s="17" t="s">
        <v>8</v>
      </c>
      <c r="BK875" s="232">
        <f>ROUND(I875*H875,0)</f>
        <v>0</v>
      </c>
      <c r="BL875" s="17" t="s">
        <v>308</v>
      </c>
      <c r="BM875" s="231" t="s">
        <v>1484</v>
      </c>
    </row>
    <row r="876" spans="1:51" s="13" customFormat="1" ht="12">
      <c r="A876" s="13"/>
      <c r="B876" s="238"/>
      <c r="C876" s="239"/>
      <c r="D876" s="240" t="s">
        <v>187</v>
      </c>
      <c r="E876" s="241" t="s">
        <v>1</v>
      </c>
      <c r="F876" s="242" t="s">
        <v>1485</v>
      </c>
      <c r="G876" s="239"/>
      <c r="H876" s="243">
        <v>24</v>
      </c>
      <c r="I876" s="244"/>
      <c r="J876" s="239"/>
      <c r="K876" s="239"/>
      <c r="L876" s="245"/>
      <c r="M876" s="246"/>
      <c r="N876" s="247"/>
      <c r="O876" s="247"/>
      <c r="P876" s="247"/>
      <c r="Q876" s="247"/>
      <c r="R876" s="247"/>
      <c r="S876" s="247"/>
      <c r="T876" s="248"/>
      <c r="U876" s="13"/>
      <c r="V876" s="13"/>
      <c r="W876" s="13"/>
      <c r="X876" s="13"/>
      <c r="Y876" s="13"/>
      <c r="Z876" s="13"/>
      <c r="AA876" s="13"/>
      <c r="AB876" s="13"/>
      <c r="AC876" s="13"/>
      <c r="AD876" s="13"/>
      <c r="AE876" s="13"/>
      <c r="AT876" s="249" t="s">
        <v>187</v>
      </c>
      <c r="AU876" s="249" t="s">
        <v>92</v>
      </c>
      <c r="AV876" s="13" t="s">
        <v>92</v>
      </c>
      <c r="AW876" s="13" t="s">
        <v>36</v>
      </c>
      <c r="AX876" s="13" t="s">
        <v>8</v>
      </c>
      <c r="AY876" s="249" t="s">
        <v>129</v>
      </c>
    </row>
    <row r="877" spans="1:65" s="2" customFormat="1" ht="24.15" customHeight="1">
      <c r="A877" s="38"/>
      <c r="B877" s="39"/>
      <c r="C877" s="219" t="s">
        <v>1486</v>
      </c>
      <c r="D877" s="219" t="s">
        <v>132</v>
      </c>
      <c r="E877" s="220" t="s">
        <v>1487</v>
      </c>
      <c r="F877" s="221" t="s">
        <v>1488</v>
      </c>
      <c r="G877" s="222" t="s">
        <v>359</v>
      </c>
      <c r="H877" s="223">
        <v>9.8</v>
      </c>
      <c r="I877" s="224"/>
      <c r="J877" s="225">
        <f>ROUND(I877*H877,0)</f>
        <v>0</v>
      </c>
      <c r="K877" s="226"/>
      <c r="L877" s="44"/>
      <c r="M877" s="227" t="s">
        <v>1</v>
      </c>
      <c r="N877" s="228" t="s">
        <v>48</v>
      </c>
      <c r="O877" s="91"/>
      <c r="P877" s="229">
        <f>O877*H877</f>
        <v>0</v>
      </c>
      <c r="Q877" s="229">
        <v>0.00153</v>
      </c>
      <c r="R877" s="229">
        <f>Q877*H877</f>
        <v>0.014994</v>
      </c>
      <c r="S877" s="229">
        <v>0</v>
      </c>
      <c r="T877" s="230">
        <f>S877*H877</f>
        <v>0</v>
      </c>
      <c r="U877" s="38"/>
      <c r="V877" s="38"/>
      <c r="W877" s="38"/>
      <c r="X877" s="38"/>
      <c r="Y877" s="38"/>
      <c r="Z877" s="38"/>
      <c r="AA877" s="38"/>
      <c r="AB877" s="38"/>
      <c r="AC877" s="38"/>
      <c r="AD877" s="38"/>
      <c r="AE877" s="38"/>
      <c r="AR877" s="231" t="s">
        <v>308</v>
      </c>
      <c r="AT877" s="231" t="s">
        <v>132</v>
      </c>
      <c r="AU877" s="231" t="s">
        <v>92</v>
      </c>
      <c r="AY877" s="17" t="s">
        <v>129</v>
      </c>
      <c r="BE877" s="232">
        <f>IF(N877="základní",J877,0)</f>
        <v>0</v>
      </c>
      <c r="BF877" s="232">
        <f>IF(N877="snížená",J877,0)</f>
        <v>0</v>
      </c>
      <c r="BG877" s="232">
        <f>IF(N877="zákl. přenesená",J877,0)</f>
        <v>0</v>
      </c>
      <c r="BH877" s="232">
        <f>IF(N877="sníž. přenesená",J877,0)</f>
        <v>0</v>
      </c>
      <c r="BI877" s="232">
        <f>IF(N877="nulová",J877,0)</f>
        <v>0</v>
      </c>
      <c r="BJ877" s="17" t="s">
        <v>8</v>
      </c>
      <c r="BK877" s="232">
        <f>ROUND(I877*H877,0)</f>
        <v>0</v>
      </c>
      <c r="BL877" s="17" t="s">
        <v>308</v>
      </c>
      <c r="BM877" s="231" t="s">
        <v>1489</v>
      </c>
    </row>
    <row r="878" spans="1:51" s="13" customFormat="1" ht="12">
      <c r="A878" s="13"/>
      <c r="B878" s="238"/>
      <c r="C878" s="239"/>
      <c r="D878" s="240" t="s">
        <v>187</v>
      </c>
      <c r="E878" s="241" t="s">
        <v>1</v>
      </c>
      <c r="F878" s="242" t="s">
        <v>1490</v>
      </c>
      <c r="G878" s="239"/>
      <c r="H878" s="243">
        <v>9.8</v>
      </c>
      <c r="I878" s="244"/>
      <c r="J878" s="239"/>
      <c r="K878" s="239"/>
      <c r="L878" s="245"/>
      <c r="M878" s="246"/>
      <c r="N878" s="247"/>
      <c r="O878" s="247"/>
      <c r="P878" s="247"/>
      <c r="Q878" s="247"/>
      <c r="R878" s="247"/>
      <c r="S878" s="247"/>
      <c r="T878" s="248"/>
      <c r="U878" s="13"/>
      <c r="V878" s="13"/>
      <c r="W878" s="13"/>
      <c r="X878" s="13"/>
      <c r="Y878" s="13"/>
      <c r="Z878" s="13"/>
      <c r="AA878" s="13"/>
      <c r="AB878" s="13"/>
      <c r="AC878" s="13"/>
      <c r="AD878" s="13"/>
      <c r="AE878" s="13"/>
      <c r="AT878" s="249" t="s">
        <v>187</v>
      </c>
      <c r="AU878" s="249" t="s">
        <v>92</v>
      </c>
      <c r="AV878" s="13" t="s">
        <v>92</v>
      </c>
      <c r="AW878" s="13" t="s">
        <v>36</v>
      </c>
      <c r="AX878" s="13" t="s">
        <v>8</v>
      </c>
      <c r="AY878" s="249" t="s">
        <v>129</v>
      </c>
    </row>
    <row r="879" spans="1:65" s="2" customFormat="1" ht="24.15" customHeight="1">
      <c r="A879" s="38"/>
      <c r="B879" s="39"/>
      <c r="C879" s="219" t="s">
        <v>1491</v>
      </c>
      <c r="D879" s="219" t="s">
        <v>132</v>
      </c>
      <c r="E879" s="220" t="s">
        <v>1492</v>
      </c>
      <c r="F879" s="221" t="s">
        <v>1493</v>
      </c>
      <c r="G879" s="222" t="s">
        <v>359</v>
      </c>
      <c r="H879" s="223">
        <v>10</v>
      </c>
      <c r="I879" s="224"/>
      <c r="J879" s="225">
        <f>ROUND(I879*H879,0)</f>
        <v>0</v>
      </c>
      <c r="K879" s="226"/>
      <c r="L879" s="44"/>
      <c r="M879" s="227" t="s">
        <v>1</v>
      </c>
      <c r="N879" s="228" t="s">
        <v>48</v>
      </c>
      <c r="O879" s="91"/>
      <c r="P879" s="229">
        <f>O879*H879</f>
        <v>0</v>
      </c>
      <c r="Q879" s="229">
        <v>0.00087</v>
      </c>
      <c r="R879" s="229">
        <f>Q879*H879</f>
        <v>0.0087</v>
      </c>
      <c r="S879" s="229">
        <v>0</v>
      </c>
      <c r="T879" s="230">
        <f>S879*H879</f>
        <v>0</v>
      </c>
      <c r="U879" s="38"/>
      <c r="V879" s="38"/>
      <c r="W879" s="38"/>
      <c r="X879" s="38"/>
      <c r="Y879" s="38"/>
      <c r="Z879" s="38"/>
      <c r="AA879" s="38"/>
      <c r="AB879" s="38"/>
      <c r="AC879" s="38"/>
      <c r="AD879" s="38"/>
      <c r="AE879" s="38"/>
      <c r="AR879" s="231" t="s">
        <v>308</v>
      </c>
      <c r="AT879" s="231" t="s">
        <v>132</v>
      </c>
      <c r="AU879" s="231" t="s">
        <v>92</v>
      </c>
      <c r="AY879" s="17" t="s">
        <v>129</v>
      </c>
      <c r="BE879" s="232">
        <f>IF(N879="základní",J879,0)</f>
        <v>0</v>
      </c>
      <c r="BF879" s="232">
        <f>IF(N879="snížená",J879,0)</f>
        <v>0</v>
      </c>
      <c r="BG879" s="232">
        <f>IF(N879="zákl. přenesená",J879,0)</f>
        <v>0</v>
      </c>
      <c r="BH879" s="232">
        <f>IF(N879="sníž. přenesená",J879,0)</f>
        <v>0</v>
      </c>
      <c r="BI879" s="232">
        <f>IF(N879="nulová",J879,0)</f>
        <v>0</v>
      </c>
      <c r="BJ879" s="17" t="s">
        <v>8</v>
      </c>
      <c r="BK879" s="232">
        <f>ROUND(I879*H879,0)</f>
        <v>0</v>
      </c>
      <c r="BL879" s="17" t="s">
        <v>308</v>
      </c>
      <c r="BM879" s="231" t="s">
        <v>1494</v>
      </c>
    </row>
    <row r="880" spans="1:51" s="13" customFormat="1" ht="12">
      <c r="A880" s="13"/>
      <c r="B880" s="238"/>
      <c r="C880" s="239"/>
      <c r="D880" s="240" t="s">
        <v>187</v>
      </c>
      <c r="E880" s="241" t="s">
        <v>1</v>
      </c>
      <c r="F880" s="242" t="s">
        <v>1495</v>
      </c>
      <c r="G880" s="239"/>
      <c r="H880" s="243">
        <v>3.6</v>
      </c>
      <c r="I880" s="244"/>
      <c r="J880" s="239"/>
      <c r="K880" s="239"/>
      <c r="L880" s="245"/>
      <c r="M880" s="246"/>
      <c r="N880" s="247"/>
      <c r="O880" s="247"/>
      <c r="P880" s="247"/>
      <c r="Q880" s="247"/>
      <c r="R880" s="247"/>
      <c r="S880" s="247"/>
      <c r="T880" s="248"/>
      <c r="U880" s="13"/>
      <c r="V880" s="13"/>
      <c r="W880" s="13"/>
      <c r="X880" s="13"/>
      <c r="Y880" s="13"/>
      <c r="Z880" s="13"/>
      <c r="AA880" s="13"/>
      <c r="AB880" s="13"/>
      <c r="AC880" s="13"/>
      <c r="AD880" s="13"/>
      <c r="AE880" s="13"/>
      <c r="AT880" s="249" t="s">
        <v>187</v>
      </c>
      <c r="AU880" s="249" t="s">
        <v>92</v>
      </c>
      <c r="AV880" s="13" t="s">
        <v>92</v>
      </c>
      <c r="AW880" s="13" t="s">
        <v>36</v>
      </c>
      <c r="AX880" s="13" t="s">
        <v>83</v>
      </c>
      <c r="AY880" s="249" t="s">
        <v>129</v>
      </c>
    </row>
    <row r="881" spans="1:51" s="13" customFormat="1" ht="12">
      <c r="A881" s="13"/>
      <c r="B881" s="238"/>
      <c r="C881" s="239"/>
      <c r="D881" s="240" t="s">
        <v>187</v>
      </c>
      <c r="E881" s="241" t="s">
        <v>1</v>
      </c>
      <c r="F881" s="242" t="s">
        <v>1496</v>
      </c>
      <c r="G881" s="239"/>
      <c r="H881" s="243">
        <v>6.4</v>
      </c>
      <c r="I881" s="244"/>
      <c r="J881" s="239"/>
      <c r="K881" s="239"/>
      <c r="L881" s="245"/>
      <c r="M881" s="246"/>
      <c r="N881" s="247"/>
      <c r="O881" s="247"/>
      <c r="P881" s="247"/>
      <c r="Q881" s="247"/>
      <c r="R881" s="247"/>
      <c r="S881" s="247"/>
      <c r="T881" s="248"/>
      <c r="U881" s="13"/>
      <c r="V881" s="13"/>
      <c r="W881" s="13"/>
      <c r="X881" s="13"/>
      <c r="Y881" s="13"/>
      <c r="Z881" s="13"/>
      <c r="AA881" s="13"/>
      <c r="AB881" s="13"/>
      <c r="AC881" s="13"/>
      <c r="AD881" s="13"/>
      <c r="AE881" s="13"/>
      <c r="AT881" s="249" t="s">
        <v>187</v>
      </c>
      <c r="AU881" s="249" t="s">
        <v>92</v>
      </c>
      <c r="AV881" s="13" t="s">
        <v>92</v>
      </c>
      <c r="AW881" s="13" t="s">
        <v>36</v>
      </c>
      <c r="AX881" s="13" t="s">
        <v>83</v>
      </c>
      <c r="AY881" s="249" t="s">
        <v>129</v>
      </c>
    </row>
    <row r="882" spans="1:51" s="14" customFormat="1" ht="12">
      <c r="A882" s="14"/>
      <c r="B882" s="250"/>
      <c r="C882" s="251"/>
      <c r="D882" s="240" t="s">
        <v>187</v>
      </c>
      <c r="E882" s="252" t="s">
        <v>1</v>
      </c>
      <c r="F882" s="253" t="s">
        <v>191</v>
      </c>
      <c r="G882" s="251"/>
      <c r="H882" s="254">
        <v>10</v>
      </c>
      <c r="I882" s="255"/>
      <c r="J882" s="251"/>
      <c r="K882" s="251"/>
      <c r="L882" s="256"/>
      <c r="M882" s="257"/>
      <c r="N882" s="258"/>
      <c r="O882" s="258"/>
      <c r="P882" s="258"/>
      <c r="Q882" s="258"/>
      <c r="R882" s="258"/>
      <c r="S882" s="258"/>
      <c r="T882" s="259"/>
      <c r="U882" s="14"/>
      <c r="V882" s="14"/>
      <c r="W882" s="14"/>
      <c r="X882" s="14"/>
      <c r="Y882" s="14"/>
      <c r="Z882" s="14"/>
      <c r="AA882" s="14"/>
      <c r="AB882" s="14"/>
      <c r="AC882" s="14"/>
      <c r="AD882" s="14"/>
      <c r="AE882" s="14"/>
      <c r="AT882" s="260" t="s">
        <v>187</v>
      </c>
      <c r="AU882" s="260" t="s">
        <v>92</v>
      </c>
      <c r="AV882" s="14" t="s">
        <v>151</v>
      </c>
      <c r="AW882" s="14" t="s">
        <v>36</v>
      </c>
      <c r="AX882" s="14" t="s">
        <v>8</v>
      </c>
      <c r="AY882" s="260" t="s">
        <v>129</v>
      </c>
    </row>
    <row r="883" spans="1:65" s="2" customFormat="1" ht="24.15" customHeight="1">
      <c r="A883" s="38"/>
      <c r="B883" s="39"/>
      <c r="C883" s="219" t="s">
        <v>1497</v>
      </c>
      <c r="D883" s="219" t="s">
        <v>132</v>
      </c>
      <c r="E883" s="220" t="s">
        <v>1498</v>
      </c>
      <c r="F883" s="221" t="s">
        <v>1499</v>
      </c>
      <c r="G883" s="222" t="s">
        <v>359</v>
      </c>
      <c r="H883" s="223">
        <v>28</v>
      </c>
      <c r="I883" s="224"/>
      <c r="J883" s="225">
        <f>ROUND(I883*H883,0)</f>
        <v>0</v>
      </c>
      <c r="K883" s="226"/>
      <c r="L883" s="44"/>
      <c r="M883" s="227" t="s">
        <v>1</v>
      </c>
      <c r="N883" s="228" t="s">
        <v>48</v>
      </c>
      <c r="O883" s="91"/>
      <c r="P883" s="229">
        <f>O883*H883</f>
        <v>0</v>
      </c>
      <c r="Q883" s="229">
        <v>0.00079</v>
      </c>
      <c r="R883" s="229">
        <f>Q883*H883</f>
        <v>0.02212</v>
      </c>
      <c r="S883" s="229">
        <v>0</v>
      </c>
      <c r="T883" s="230">
        <f>S883*H883</f>
        <v>0</v>
      </c>
      <c r="U883" s="38"/>
      <c r="V883" s="38"/>
      <c r="W883" s="38"/>
      <c r="X883" s="38"/>
      <c r="Y883" s="38"/>
      <c r="Z883" s="38"/>
      <c r="AA883" s="38"/>
      <c r="AB883" s="38"/>
      <c r="AC883" s="38"/>
      <c r="AD883" s="38"/>
      <c r="AE883" s="38"/>
      <c r="AR883" s="231" t="s">
        <v>308</v>
      </c>
      <c r="AT883" s="231" t="s">
        <v>132</v>
      </c>
      <c r="AU883" s="231" t="s">
        <v>92</v>
      </c>
      <c r="AY883" s="17" t="s">
        <v>129</v>
      </c>
      <c r="BE883" s="232">
        <f>IF(N883="základní",J883,0)</f>
        <v>0</v>
      </c>
      <c r="BF883" s="232">
        <f>IF(N883="snížená",J883,0)</f>
        <v>0</v>
      </c>
      <c r="BG883" s="232">
        <f>IF(N883="zákl. přenesená",J883,0)</f>
        <v>0</v>
      </c>
      <c r="BH883" s="232">
        <f>IF(N883="sníž. přenesená",J883,0)</f>
        <v>0</v>
      </c>
      <c r="BI883" s="232">
        <f>IF(N883="nulová",J883,0)</f>
        <v>0</v>
      </c>
      <c r="BJ883" s="17" t="s">
        <v>8</v>
      </c>
      <c r="BK883" s="232">
        <f>ROUND(I883*H883,0)</f>
        <v>0</v>
      </c>
      <c r="BL883" s="17" t="s">
        <v>308</v>
      </c>
      <c r="BM883" s="231" t="s">
        <v>1500</v>
      </c>
    </row>
    <row r="884" spans="1:51" s="13" customFormat="1" ht="12">
      <c r="A884" s="13"/>
      <c r="B884" s="238"/>
      <c r="C884" s="239"/>
      <c r="D884" s="240" t="s">
        <v>187</v>
      </c>
      <c r="E884" s="241" t="s">
        <v>1</v>
      </c>
      <c r="F884" s="242" t="s">
        <v>1501</v>
      </c>
      <c r="G884" s="239"/>
      <c r="H884" s="243">
        <v>28</v>
      </c>
      <c r="I884" s="244"/>
      <c r="J884" s="239"/>
      <c r="K884" s="239"/>
      <c r="L884" s="245"/>
      <c r="M884" s="246"/>
      <c r="N884" s="247"/>
      <c r="O884" s="247"/>
      <c r="P884" s="247"/>
      <c r="Q884" s="247"/>
      <c r="R884" s="247"/>
      <c r="S884" s="247"/>
      <c r="T884" s="248"/>
      <c r="U884" s="13"/>
      <c r="V884" s="13"/>
      <c r="W884" s="13"/>
      <c r="X884" s="13"/>
      <c r="Y884" s="13"/>
      <c r="Z884" s="13"/>
      <c r="AA884" s="13"/>
      <c r="AB884" s="13"/>
      <c r="AC884" s="13"/>
      <c r="AD884" s="13"/>
      <c r="AE884" s="13"/>
      <c r="AT884" s="249" t="s">
        <v>187</v>
      </c>
      <c r="AU884" s="249" t="s">
        <v>92</v>
      </c>
      <c r="AV884" s="13" t="s">
        <v>92</v>
      </c>
      <c r="AW884" s="13" t="s">
        <v>36</v>
      </c>
      <c r="AX884" s="13" t="s">
        <v>8</v>
      </c>
      <c r="AY884" s="249" t="s">
        <v>129</v>
      </c>
    </row>
    <row r="885" spans="1:65" s="2" customFormat="1" ht="49.05" customHeight="1">
      <c r="A885" s="38"/>
      <c r="B885" s="39"/>
      <c r="C885" s="219" t="s">
        <v>1502</v>
      </c>
      <c r="D885" s="219" t="s">
        <v>132</v>
      </c>
      <c r="E885" s="220" t="s">
        <v>1503</v>
      </c>
      <c r="F885" s="221" t="s">
        <v>1504</v>
      </c>
      <c r="G885" s="222" t="s">
        <v>333</v>
      </c>
      <c r="H885" s="223">
        <v>2</v>
      </c>
      <c r="I885" s="224"/>
      <c r="J885" s="225">
        <f>ROUND(I885*H885,0)</f>
        <v>0</v>
      </c>
      <c r="K885" s="226"/>
      <c r="L885" s="44"/>
      <c r="M885" s="227" t="s">
        <v>1</v>
      </c>
      <c r="N885" s="228" t="s">
        <v>48</v>
      </c>
      <c r="O885" s="91"/>
      <c r="P885" s="229">
        <f>O885*H885</f>
        <v>0</v>
      </c>
      <c r="Q885" s="229">
        <v>0</v>
      </c>
      <c r="R885" s="229">
        <f>Q885*H885</f>
        <v>0</v>
      </c>
      <c r="S885" s="229">
        <v>0</v>
      </c>
      <c r="T885" s="230">
        <f>S885*H885</f>
        <v>0</v>
      </c>
      <c r="U885" s="38"/>
      <c r="V885" s="38"/>
      <c r="W885" s="38"/>
      <c r="X885" s="38"/>
      <c r="Y885" s="38"/>
      <c r="Z885" s="38"/>
      <c r="AA885" s="38"/>
      <c r="AB885" s="38"/>
      <c r="AC885" s="38"/>
      <c r="AD885" s="38"/>
      <c r="AE885" s="38"/>
      <c r="AR885" s="231" t="s">
        <v>308</v>
      </c>
      <c r="AT885" s="231" t="s">
        <v>132</v>
      </c>
      <c r="AU885" s="231" t="s">
        <v>92</v>
      </c>
      <c r="AY885" s="17" t="s">
        <v>129</v>
      </c>
      <c r="BE885" s="232">
        <f>IF(N885="základní",J885,0)</f>
        <v>0</v>
      </c>
      <c r="BF885" s="232">
        <f>IF(N885="snížená",J885,0)</f>
        <v>0</v>
      </c>
      <c r="BG885" s="232">
        <f>IF(N885="zákl. přenesená",J885,0)</f>
        <v>0</v>
      </c>
      <c r="BH885" s="232">
        <f>IF(N885="sníž. přenesená",J885,0)</f>
        <v>0</v>
      </c>
      <c r="BI885" s="232">
        <f>IF(N885="nulová",J885,0)</f>
        <v>0</v>
      </c>
      <c r="BJ885" s="17" t="s">
        <v>8</v>
      </c>
      <c r="BK885" s="232">
        <f>ROUND(I885*H885,0)</f>
        <v>0</v>
      </c>
      <c r="BL885" s="17" t="s">
        <v>308</v>
      </c>
      <c r="BM885" s="231" t="s">
        <v>1505</v>
      </c>
    </row>
    <row r="886" spans="1:65" s="2" customFormat="1" ht="33" customHeight="1">
      <c r="A886" s="38"/>
      <c r="B886" s="39"/>
      <c r="C886" s="219" t="s">
        <v>1506</v>
      </c>
      <c r="D886" s="219" t="s">
        <v>132</v>
      </c>
      <c r="E886" s="220" t="s">
        <v>1507</v>
      </c>
      <c r="F886" s="221" t="s">
        <v>1508</v>
      </c>
      <c r="G886" s="222" t="s">
        <v>359</v>
      </c>
      <c r="H886" s="223">
        <v>12.44</v>
      </c>
      <c r="I886" s="224"/>
      <c r="J886" s="225">
        <f>ROUND(I886*H886,0)</f>
        <v>0</v>
      </c>
      <c r="K886" s="226"/>
      <c r="L886" s="44"/>
      <c r="M886" s="227" t="s">
        <v>1</v>
      </c>
      <c r="N886" s="228" t="s">
        <v>48</v>
      </c>
      <c r="O886" s="91"/>
      <c r="P886" s="229">
        <f>O886*H886</f>
        <v>0</v>
      </c>
      <c r="Q886" s="229">
        <v>0.00092</v>
      </c>
      <c r="R886" s="229">
        <f>Q886*H886</f>
        <v>0.0114448</v>
      </c>
      <c r="S886" s="229">
        <v>0</v>
      </c>
      <c r="T886" s="230">
        <f>S886*H886</f>
        <v>0</v>
      </c>
      <c r="U886" s="38"/>
      <c r="V886" s="38"/>
      <c r="W886" s="38"/>
      <c r="X886" s="38"/>
      <c r="Y886" s="38"/>
      <c r="Z886" s="38"/>
      <c r="AA886" s="38"/>
      <c r="AB886" s="38"/>
      <c r="AC886" s="38"/>
      <c r="AD886" s="38"/>
      <c r="AE886" s="38"/>
      <c r="AR886" s="231" t="s">
        <v>308</v>
      </c>
      <c r="AT886" s="231" t="s">
        <v>132</v>
      </c>
      <c r="AU886" s="231" t="s">
        <v>92</v>
      </c>
      <c r="AY886" s="17" t="s">
        <v>129</v>
      </c>
      <c r="BE886" s="232">
        <f>IF(N886="základní",J886,0)</f>
        <v>0</v>
      </c>
      <c r="BF886" s="232">
        <f>IF(N886="snížená",J886,0)</f>
        <v>0</v>
      </c>
      <c r="BG886" s="232">
        <f>IF(N886="zákl. přenesená",J886,0)</f>
        <v>0</v>
      </c>
      <c r="BH886" s="232">
        <f>IF(N886="sníž. přenesená",J886,0)</f>
        <v>0</v>
      </c>
      <c r="BI886" s="232">
        <f>IF(N886="nulová",J886,0)</f>
        <v>0</v>
      </c>
      <c r="BJ886" s="17" t="s">
        <v>8</v>
      </c>
      <c r="BK886" s="232">
        <f>ROUND(I886*H886,0)</f>
        <v>0</v>
      </c>
      <c r="BL886" s="17" t="s">
        <v>308</v>
      </c>
      <c r="BM886" s="231" t="s">
        <v>1509</v>
      </c>
    </row>
    <row r="887" spans="1:51" s="13" customFormat="1" ht="12">
      <c r="A887" s="13"/>
      <c r="B887" s="238"/>
      <c r="C887" s="239"/>
      <c r="D887" s="240" t="s">
        <v>187</v>
      </c>
      <c r="E887" s="241" t="s">
        <v>1</v>
      </c>
      <c r="F887" s="242" t="s">
        <v>1510</v>
      </c>
      <c r="G887" s="239"/>
      <c r="H887" s="243">
        <v>12.44</v>
      </c>
      <c r="I887" s="244"/>
      <c r="J887" s="239"/>
      <c r="K887" s="239"/>
      <c r="L887" s="245"/>
      <c r="M887" s="246"/>
      <c r="N887" s="247"/>
      <c r="O887" s="247"/>
      <c r="P887" s="247"/>
      <c r="Q887" s="247"/>
      <c r="R887" s="247"/>
      <c r="S887" s="247"/>
      <c r="T887" s="248"/>
      <c r="U887" s="13"/>
      <c r="V887" s="13"/>
      <c r="W887" s="13"/>
      <c r="X887" s="13"/>
      <c r="Y887" s="13"/>
      <c r="Z887" s="13"/>
      <c r="AA887" s="13"/>
      <c r="AB887" s="13"/>
      <c r="AC887" s="13"/>
      <c r="AD887" s="13"/>
      <c r="AE887" s="13"/>
      <c r="AT887" s="249" t="s">
        <v>187</v>
      </c>
      <c r="AU887" s="249" t="s">
        <v>92</v>
      </c>
      <c r="AV887" s="13" t="s">
        <v>92</v>
      </c>
      <c r="AW887" s="13" t="s">
        <v>36</v>
      </c>
      <c r="AX887" s="13" t="s">
        <v>8</v>
      </c>
      <c r="AY887" s="249" t="s">
        <v>129</v>
      </c>
    </row>
    <row r="888" spans="1:65" s="2" customFormat="1" ht="37.8" customHeight="1">
      <c r="A888" s="38"/>
      <c r="B888" s="39"/>
      <c r="C888" s="219" t="s">
        <v>1511</v>
      </c>
      <c r="D888" s="219" t="s">
        <v>132</v>
      </c>
      <c r="E888" s="220" t="s">
        <v>1512</v>
      </c>
      <c r="F888" s="221" t="s">
        <v>1513</v>
      </c>
      <c r="G888" s="222" t="s">
        <v>333</v>
      </c>
      <c r="H888" s="223">
        <v>9</v>
      </c>
      <c r="I888" s="224"/>
      <c r="J888" s="225">
        <f>ROUND(I888*H888,0)</f>
        <v>0</v>
      </c>
      <c r="K888" s="226"/>
      <c r="L888" s="44"/>
      <c r="M888" s="227" t="s">
        <v>1</v>
      </c>
      <c r="N888" s="228" t="s">
        <v>48</v>
      </c>
      <c r="O888" s="91"/>
      <c r="P888" s="229">
        <f>O888*H888</f>
        <v>0</v>
      </c>
      <c r="Q888" s="229">
        <v>0.001</v>
      </c>
      <c r="R888" s="229">
        <f>Q888*H888</f>
        <v>0.009000000000000001</v>
      </c>
      <c r="S888" s="229">
        <v>0</v>
      </c>
      <c r="T888" s="230">
        <f>S888*H888</f>
        <v>0</v>
      </c>
      <c r="U888" s="38"/>
      <c r="V888" s="38"/>
      <c r="W888" s="38"/>
      <c r="X888" s="38"/>
      <c r="Y888" s="38"/>
      <c r="Z888" s="38"/>
      <c r="AA888" s="38"/>
      <c r="AB888" s="38"/>
      <c r="AC888" s="38"/>
      <c r="AD888" s="38"/>
      <c r="AE888" s="38"/>
      <c r="AR888" s="231" t="s">
        <v>308</v>
      </c>
      <c r="AT888" s="231" t="s">
        <v>132</v>
      </c>
      <c r="AU888" s="231" t="s">
        <v>92</v>
      </c>
      <c r="AY888" s="17" t="s">
        <v>129</v>
      </c>
      <c r="BE888" s="232">
        <f>IF(N888="základní",J888,0)</f>
        <v>0</v>
      </c>
      <c r="BF888" s="232">
        <f>IF(N888="snížená",J888,0)</f>
        <v>0</v>
      </c>
      <c r="BG888" s="232">
        <f>IF(N888="zákl. přenesená",J888,0)</f>
        <v>0</v>
      </c>
      <c r="BH888" s="232">
        <f>IF(N888="sníž. přenesená",J888,0)</f>
        <v>0</v>
      </c>
      <c r="BI888" s="232">
        <f>IF(N888="nulová",J888,0)</f>
        <v>0</v>
      </c>
      <c r="BJ888" s="17" t="s">
        <v>8</v>
      </c>
      <c r="BK888" s="232">
        <f>ROUND(I888*H888,0)</f>
        <v>0</v>
      </c>
      <c r="BL888" s="17" t="s">
        <v>308</v>
      </c>
      <c r="BM888" s="231" t="s">
        <v>1514</v>
      </c>
    </row>
    <row r="889" spans="1:65" s="2" customFormat="1" ht="37.8" customHeight="1">
      <c r="A889" s="38"/>
      <c r="B889" s="39"/>
      <c r="C889" s="219" t="s">
        <v>1515</v>
      </c>
      <c r="D889" s="219" t="s">
        <v>132</v>
      </c>
      <c r="E889" s="220" t="s">
        <v>1516</v>
      </c>
      <c r="F889" s="221" t="s">
        <v>1517</v>
      </c>
      <c r="G889" s="222" t="s">
        <v>333</v>
      </c>
      <c r="H889" s="223">
        <v>9</v>
      </c>
      <c r="I889" s="224"/>
      <c r="J889" s="225">
        <f>ROUND(I889*H889,0)</f>
        <v>0</v>
      </c>
      <c r="K889" s="226"/>
      <c r="L889" s="44"/>
      <c r="M889" s="227" t="s">
        <v>1</v>
      </c>
      <c r="N889" s="228" t="s">
        <v>48</v>
      </c>
      <c r="O889" s="91"/>
      <c r="P889" s="229">
        <f>O889*H889</f>
        <v>0</v>
      </c>
      <c r="Q889" s="229">
        <v>0.001</v>
      </c>
      <c r="R889" s="229">
        <f>Q889*H889</f>
        <v>0.009000000000000001</v>
      </c>
      <c r="S889" s="229">
        <v>0</v>
      </c>
      <c r="T889" s="230">
        <f>S889*H889</f>
        <v>0</v>
      </c>
      <c r="U889" s="38"/>
      <c r="V889" s="38"/>
      <c r="W889" s="38"/>
      <c r="X889" s="38"/>
      <c r="Y889" s="38"/>
      <c r="Z889" s="38"/>
      <c r="AA889" s="38"/>
      <c r="AB889" s="38"/>
      <c r="AC889" s="38"/>
      <c r="AD889" s="38"/>
      <c r="AE889" s="38"/>
      <c r="AR889" s="231" t="s">
        <v>308</v>
      </c>
      <c r="AT889" s="231" t="s">
        <v>132</v>
      </c>
      <c r="AU889" s="231" t="s">
        <v>92</v>
      </c>
      <c r="AY889" s="17" t="s">
        <v>129</v>
      </c>
      <c r="BE889" s="232">
        <f>IF(N889="základní",J889,0)</f>
        <v>0</v>
      </c>
      <c r="BF889" s="232">
        <f>IF(N889="snížená",J889,0)</f>
        <v>0</v>
      </c>
      <c r="BG889" s="232">
        <f>IF(N889="zákl. přenesená",J889,0)</f>
        <v>0</v>
      </c>
      <c r="BH889" s="232">
        <f>IF(N889="sníž. přenesená",J889,0)</f>
        <v>0</v>
      </c>
      <c r="BI889" s="232">
        <f>IF(N889="nulová",J889,0)</f>
        <v>0</v>
      </c>
      <c r="BJ889" s="17" t="s">
        <v>8</v>
      </c>
      <c r="BK889" s="232">
        <f>ROUND(I889*H889,0)</f>
        <v>0</v>
      </c>
      <c r="BL889" s="17" t="s">
        <v>308</v>
      </c>
      <c r="BM889" s="231" t="s">
        <v>1518</v>
      </c>
    </row>
    <row r="890" spans="1:65" s="2" customFormat="1" ht="37.8" customHeight="1">
      <c r="A890" s="38"/>
      <c r="B890" s="39"/>
      <c r="C890" s="219" t="s">
        <v>1519</v>
      </c>
      <c r="D890" s="219" t="s">
        <v>132</v>
      </c>
      <c r="E890" s="220" t="s">
        <v>1520</v>
      </c>
      <c r="F890" s="221" t="s">
        <v>1521</v>
      </c>
      <c r="G890" s="222" t="s">
        <v>333</v>
      </c>
      <c r="H890" s="223">
        <v>9</v>
      </c>
      <c r="I890" s="224"/>
      <c r="J890" s="225">
        <f>ROUND(I890*H890,0)</f>
        <v>0</v>
      </c>
      <c r="K890" s="226"/>
      <c r="L890" s="44"/>
      <c r="M890" s="227" t="s">
        <v>1</v>
      </c>
      <c r="N890" s="228" t="s">
        <v>48</v>
      </c>
      <c r="O890" s="91"/>
      <c r="P890" s="229">
        <f>O890*H890</f>
        <v>0</v>
      </c>
      <c r="Q890" s="229">
        <v>0.00189</v>
      </c>
      <c r="R890" s="229">
        <f>Q890*H890</f>
        <v>0.01701</v>
      </c>
      <c r="S890" s="229">
        <v>0</v>
      </c>
      <c r="T890" s="230">
        <f>S890*H890</f>
        <v>0</v>
      </c>
      <c r="U890" s="38"/>
      <c r="V890" s="38"/>
      <c r="W890" s="38"/>
      <c r="X890" s="38"/>
      <c r="Y890" s="38"/>
      <c r="Z890" s="38"/>
      <c r="AA890" s="38"/>
      <c r="AB890" s="38"/>
      <c r="AC890" s="38"/>
      <c r="AD890" s="38"/>
      <c r="AE890" s="38"/>
      <c r="AR890" s="231" t="s">
        <v>308</v>
      </c>
      <c r="AT890" s="231" t="s">
        <v>132</v>
      </c>
      <c r="AU890" s="231" t="s">
        <v>92</v>
      </c>
      <c r="AY890" s="17" t="s">
        <v>129</v>
      </c>
      <c r="BE890" s="232">
        <f>IF(N890="základní",J890,0)</f>
        <v>0</v>
      </c>
      <c r="BF890" s="232">
        <f>IF(N890="snížená",J890,0)</f>
        <v>0</v>
      </c>
      <c r="BG890" s="232">
        <f>IF(N890="zákl. přenesená",J890,0)</f>
        <v>0</v>
      </c>
      <c r="BH890" s="232">
        <f>IF(N890="sníž. přenesená",J890,0)</f>
        <v>0</v>
      </c>
      <c r="BI890" s="232">
        <f>IF(N890="nulová",J890,0)</f>
        <v>0</v>
      </c>
      <c r="BJ890" s="17" t="s">
        <v>8</v>
      </c>
      <c r="BK890" s="232">
        <f>ROUND(I890*H890,0)</f>
        <v>0</v>
      </c>
      <c r="BL890" s="17" t="s">
        <v>308</v>
      </c>
      <c r="BM890" s="231" t="s">
        <v>1522</v>
      </c>
    </row>
    <row r="891" spans="1:65" s="2" customFormat="1" ht="16.5" customHeight="1">
      <c r="A891" s="38"/>
      <c r="B891" s="39"/>
      <c r="C891" s="219" t="s">
        <v>1523</v>
      </c>
      <c r="D891" s="219" t="s">
        <v>132</v>
      </c>
      <c r="E891" s="220" t="s">
        <v>1524</v>
      </c>
      <c r="F891" s="221" t="s">
        <v>1525</v>
      </c>
      <c r="G891" s="222" t="s">
        <v>333</v>
      </c>
      <c r="H891" s="223">
        <v>9</v>
      </c>
      <c r="I891" s="224"/>
      <c r="J891" s="225">
        <f>ROUND(I891*H891,0)</f>
        <v>0</v>
      </c>
      <c r="K891" s="226"/>
      <c r="L891" s="44"/>
      <c r="M891" s="227" t="s">
        <v>1</v>
      </c>
      <c r="N891" s="228" t="s">
        <v>48</v>
      </c>
      <c r="O891" s="91"/>
      <c r="P891" s="229">
        <f>O891*H891</f>
        <v>0</v>
      </c>
      <c r="Q891" s="229">
        <v>0.00192</v>
      </c>
      <c r="R891" s="229">
        <f>Q891*H891</f>
        <v>0.01728</v>
      </c>
      <c r="S891" s="229">
        <v>0</v>
      </c>
      <c r="T891" s="230">
        <f>S891*H891</f>
        <v>0</v>
      </c>
      <c r="U891" s="38"/>
      <c r="V891" s="38"/>
      <c r="W891" s="38"/>
      <c r="X891" s="38"/>
      <c r="Y891" s="38"/>
      <c r="Z891" s="38"/>
      <c r="AA891" s="38"/>
      <c r="AB891" s="38"/>
      <c r="AC891" s="38"/>
      <c r="AD891" s="38"/>
      <c r="AE891" s="38"/>
      <c r="AR891" s="231" t="s">
        <v>308</v>
      </c>
      <c r="AT891" s="231" t="s">
        <v>132</v>
      </c>
      <c r="AU891" s="231" t="s">
        <v>92</v>
      </c>
      <c r="AY891" s="17" t="s">
        <v>129</v>
      </c>
      <c r="BE891" s="232">
        <f>IF(N891="základní",J891,0)</f>
        <v>0</v>
      </c>
      <c r="BF891" s="232">
        <f>IF(N891="snížená",J891,0)</f>
        <v>0</v>
      </c>
      <c r="BG891" s="232">
        <f>IF(N891="zákl. přenesená",J891,0)</f>
        <v>0</v>
      </c>
      <c r="BH891" s="232">
        <f>IF(N891="sníž. přenesená",J891,0)</f>
        <v>0</v>
      </c>
      <c r="BI891" s="232">
        <f>IF(N891="nulová",J891,0)</f>
        <v>0</v>
      </c>
      <c r="BJ891" s="17" t="s">
        <v>8</v>
      </c>
      <c r="BK891" s="232">
        <f>ROUND(I891*H891,0)</f>
        <v>0</v>
      </c>
      <c r="BL891" s="17" t="s">
        <v>308</v>
      </c>
      <c r="BM891" s="231" t="s">
        <v>1526</v>
      </c>
    </row>
    <row r="892" spans="1:65" s="2" customFormat="1" ht="21.75" customHeight="1">
      <c r="A892" s="38"/>
      <c r="B892" s="39"/>
      <c r="C892" s="219" t="s">
        <v>1527</v>
      </c>
      <c r="D892" s="219" t="s">
        <v>132</v>
      </c>
      <c r="E892" s="220" t="s">
        <v>1528</v>
      </c>
      <c r="F892" s="221" t="s">
        <v>1529</v>
      </c>
      <c r="G892" s="222" t="s">
        <v>333</v>
      </c>
      <c r="H892" s="223">
        <v>9</v>
      </c>
      <c r="I892" s="224"/>
      <c r="J892" s="225">
        <f>ROUND(I892*H892,0)</f>
        <v>0</v>
      </c>
      <c r="K892" s="226"/>
      <c r="L892" s="44"/>
      <c r="M892" s="227" t="s">
        <v>1</v>
      </c>
      <c r="N892" s="228" t="s">
        <v>48</v>
      </c>
      <c r="O892" s="91"/>
      <c r="P892" s="229">
        <f>O892*H892</f>
        <v>0</v>
      </c>
      <c r="Q892" s="229">
        <v>0.00192</v>
      </c>
      <c r="R892" s="229">
        <f>Q892*H892</f>
        <v>0.01728</v>
      </c>
      <c r="S892" s="229">
        <v>0</v>
      </c>
      <c r="T892" s="230">
        <f>S892*H892</f>
        <v>0</v>
      </c>
      <c r="U892" s="38"/>
      <c r="V892" s="38"/>
      <c r="W892" s="38"/>
      <c r="X892" s="38"/>
      <c r="Y892" s="38"/>
      <c r="Z892" s="38"/>
      <c r="AA892" s="38"/>
      <c r="AB892" s="38"/>
      <c r="AC892" s="38"/>
      <c r="AD892" s="38"/>
      <c r="AE892" s="38"/>
      <c r="AR892" s="231" t="s">
        <v>308</v>
      </c>
      <c r="AT892" s="231" t="s">
        <v>132</v>
      </c>
      <c r="AU892" s="231" t="s">
        <v>92</v>
      </c>
      <c r="AY892" s="17" t="s">
        <v>129</v>
      </c>
      <c r="BE892" s="232">
        <f>IF(N892="základní",J892,0)</f>
        <v>0</v>
      </c>
      <c r="BF892" s="232">
        <f>IF(N892="snížená",J892,0)</f>
        <v>0</v>
      </c>
      <c r="BG892" s="232">
        <f>IF(N892="zákl. přenesená",J892,0)</f>
        <v>0</v>
      </c>
      <c r="BH892" s="232">
        <f>IF(N892="sníž. přenesená",J892,0)</f>
        <v>0</v>
      </c>
      <c r="BI892" s="232">
        <f>IF(N892="nulová",J892,0)</f>
        <v>0</v>
      </c>
      <c r="BJ892" s="17" t="s">
        <v>8</v>
      </c>
      <c r="BK892" s="232">
        <f>ROUND(I892*H892,0)</f>
        <v>0</v>
      </c>
      <c r="BL892" s="17" t="s">
        <v>308</v>
      </c>
      <c r="BM892" s="231" t="s">
        <v>1530</v>
      </c>
    </row>
    <row r="893" spans="1:65" s="2" customFormat="1" ht="24.15" customHeight="1">
      <c r="A893" s="38"/>
      <c r="B893" s="39"/>
      <c r="C893" s="219" t="s">
        <v>1531</v>
      </c>
      <c r="D893" s="219" t="s">
        <v>132</v>
      </c>
      <c r="E893" s="220" t="s">
        <v>1532</v>
      </c>
      <c r="F893" s="221" t="s">
        <v>1533</v>
      </c>
      <c r="G893" s="222" t="s">
        <v>359</v>
      </c>
      <c r="H893" s="223">
        <v>10</v>
      </c>
      <c r="I893" s="224"/>
      <c r="J893" s="225">
        <f>ROUND(I893*H893,0)</f>
        <v>0</v>
      </c>
      <c r="K893" s="226"/>
      <c r="L893" s="44"/>
      <c r="M893" s="227" t="s">
        <v>1</v>
      </c>
      <c r="N893" s="228" t="s">
        <v>48</v>
      </c>
      <c r="O893" s="91"/>
      <c r="P893" s="229">
        <f>O893*H893</f>
        <v>0</v>
      </c>
      <c r="Q893" s="229">
        <v>0.0009</v>
      </c>
      <c r="R893" s="229">
        <f>Q893*H893</f>
        <v>0.009</v>
      </c>
      <c r="S893" s="229">
        <v>0</v>
      </c>
      <c r="T893" s="230">
        <f>S893*H893</f>
        <v>0</v>
      </c>
      <c r="U893" s="38"/>
      <c r="V893" s="38"/>
      <c r="W893" s="38"/>
      <c r="X893" s="38"/>
      <c r="Y893" s="38"/>
      <c r="Z893" s="38"/>
      <c r="AA893" s="38"/>
      <c r="AB893" s="38"/>
      <c r="AC893" s="38"/>
      <c r="AD893" s="38"/>
      <c r="AE893" s="38"/>
      <c r="AR893" s="231" t="s">
        <v>308</v>
      </c>
      <c r="AT893" s="231" t="s">
        <v>132</v>
      </c>
      <c r="AU893" s="231" t="s">
        <v>92</v>
      </c>
      <c r="AY893" s="17" t="s">
        <v>129</v>
      </c>
      <c r="BE893" s="232">
        <f>IF(N893="základní",J893,0)</f>
        <v>0</v>
      </c>
      <c r="BF893" s="232">
        <f>IF(N893="snížená",J893,0)</f>
        <v>0</v>
      </c>
      <c r="BG893" s="232">
        <f>IF(N893="zákl. přenesená",J893,0)</f>
        <v>0</v>
      </c>
      <c r="BH893" s="232">
        <f>IF(N893="sníž. přenesená",J893,0)</f>
        <v>0</v>
      </c>
      <c r="BI893" s="232">
        <f>IF(N893="nulová",J893,0)</f>
        <v>0</v>
      </c>
      <c r="BJ893" s="17" t="s">
        <v>8</v>
      </c>
      <c r="BK893" s="232">
        <f>ROUND(I893*H893,0)</f>
        <v>0</v>
      </c>
      <c r="BL893" s="17" t="s">
        <v>308</v>
      </c>
      <c r="BM893" s="231" t="s">
        <v>1534</v>
      </c>
    </row>
    <row r="894" spans="1:51" s="13" customFormat="1" ht="12">
      <c r="A894" s="13"/>
      <c r="B894" s="238"/>
      <c r="C894" s="239"/>
      <c r="D894" s="240" t="s">
        <v>187</v>
      </c>
      <c r="E894" s="241" t="s">
        <v>1</v>
      </c>
      <c r="F894" s="242" t="s">
        <v>1535</v>
      </c>
      <c r="G894" s="239"/>
      <c r="H894" s="243">
        <v>10</v>
      </c>
      <c r="I894" s="244"/>
      <c r="J894" s="239"/>
      <c r="K894" s="239"/>
      <c r="L894" s="245"/>
      <c r="M894" s="246"/>
      <c r="N894" s="247"/>
      <c r="O894" s="247"/>
      <c r="P894" s="247"/>
      <c r="Q894" s="247"/>
      <c r="R894" s="247"/>
      <c r="S894" s="247"/>
      <c r="T894" s="248"/>
      <c r="U894" s="13"/>
      <c r="V894" s="13"/>
      <c r="W894" s="13"/>
      <c r="X894" s="13"/>
      <c r="Y894" s="13"/>
      <c r="Z894" s="13"/>
      <c r="AA894" s="13"/>
      <c r="AB894" s="13"/>
      <c r="AC894" s="13"/>
      <c r="AD894" s="13"/>
      <c r="AE894" s="13"/>
      <c r="AT894" s="249" t="s">
        <v>187</v>
      </c>
      <c r="AU894" s="249" t="s">
        <v>92</v>
      </c>
      <c r="AV894" s="13" t="s">
        <v>92</v>
      </c>
      <c r="AW894" s="13" t="s">
        <v>36</v>
      </c>
      <c r="AX894" s="13" t="s">
        <v>8</v>
      </c>
      <c r="AY894" s="249" t="s">
        <v>129</v>
      </c>
    </row>
    <row r="895" spans="1:65" s="2" customFormat="1" ht="24.15" customHeight="1">
      <c r="A895" s="38"/>
      <c r="B895" s="39"/>
      <c r="C895" s="219" t="s">
        <v>1536</v>
      </c>
      <c r="D895" s="219" t="s">
        <v>132</v>
      </c>
      <c r="E895" s="220" t="s">
        <v>1537</v>
      </c>
      <c r="F895" s="221" t="s">
        <v>1538</v>
      </c>
      <c r="G895" s="222" t="s">
        <v>333</v>
      </c>
      <c r="H895" s="223">
        <v>4</v>
      </c>
      <c r="I895" s="224"/>
      <c r="J895" s="225">
        <f>ROUND(I895*H895,0)</f>
        <v>0</v>
      </c>
      <c r="K895" s="226"/>
      <c r="L895" s="44"/>
      <c r="M895" s="227" t="s">
        <v>1</v>
      </c>
      <c r="N895" s="228" t="s">
        <v>48</v>
      </c>
      <c r="O895" s="91"/>
      <c r="P895" s="229">
        <f>O895*H895</f>
        <v>0</v>
      </c>
      <c r="Q895" s="229">
        <v>0.00019</v>
      </c>
      <c r="R895" s="229">
        <f>Q895*H895</f>
        <v>0.00076</v>
      </c>
      <c r="S895" s="229">
        <v>0</v>
      </c>
      <c r="T895" s="230">
        <f>S895*H895</f>
        <v>0</v>
      </c>
      <c r="U895" s="38"/>
      <c r="V895" s="38"/>
      <c r="W895" s="38"/>
      <c r="X895" s="38"/>
      <c r="Y895" s="38"/>
      <c r="Z895" s="38"/>
      <c r="AA895" s="38"/>
      <c r="AB895" s="38"/>
      <c r="AC895" s="38"/>
      <c r="AD895" s="38"/>
      <c r="AE895" s="38"/>
      <c r="AR895" s="231" t="s">
        <v>308</v>
      </c>
      <c r="AT895" s="231" t="s">
        <v>132</v>
      </c>
      <c r="AU895" s="231" t="s">
        <v>92</v>
      </c>
      <c r="AY895" s="17" t="s">
        <v>129</v>
      </c>
      <c r="BE895" s="232">
        <f>IF(N895="základní",J895,0)</f>
        <v>0</v>
      </c>
      <c r="BF895" s="232">
        <f>IF(N895="snížená",J895,0)</f>
        <v>0</v>
      </c>
      <c r="BG895" s="232">
        <f>IF(N895="zákl. přenesená",J895,0)</f>
        <v>0</v>
      </c>
      <c r="BH895" s="232">
        <f>IF(N895="sníž. přenesená",J895,0)</f>
        <v>0</v>
      </c>
      <c r="BI895" s="232">
        <f>IF(N895="nulová",J895,0)</f>
        <v>0</v>
      </c>
      <c r="BJ895" s="17" t="s">
        <v>8</v>
      </c>
      <c r="BK895" s="232">
        <f>ROUND(I895*H895,0)</f>
        <v>0</v>
      </c>
      <c r="BL895" s="17" t="s">
        <v>308</v>
      </c>
      <c r="BM895" s="231" t="s">
        <v>1539</v>
      </c>
    </row>
    <row r="896" spans="1:65" s="2" customFormat="1" ht="33" customHeight="1">
      <c r="A896" s="38"/>
      <c r="B896" s="39"/>
      <c r="C896" s="219" t="s">
        <v>1540</v>
      </c>
      <c r="D896" s="219" t="s">
        <v>132</v>
      </c>
      <c r="E896" s="220" t="s">
        <v>1541</v>
      </c>
      <c r="F896" s="221" t="s">
        <v>1542</v>
      </c>
      <c r="G896" s="222" t="s">
        <v>359</v>
      </c>
      <c r="H896" s="223">
        <v>12.8</v>
      </c>
      <c r="I896" s="224"/>
      <c r="J896" s="225">
        <f>ROUND(I896*H896,0)</f>
        <v>0</v>
      </c>
      <c r="K896" s="226"/>
      <c r="L896" s="44"/>
      <c r="M896" s="227" t="s">
        <v>1</v>
      </c>
      <c r="N896" s="228" t="s">
        <v>48</v>
      </c>
      <c r="O896" s="91"/>
      <c r="P896" s="229">
        <f>O896*H896</f>
        <v>0</v>
      </c>
      <c r="Q896" s="229">
        <v>0.00287</v>
      </c>
      <c r="R896" s="229">
        <f>Q896*H896</f>
        <v>0.036736000000000005</v>
      </c>
      <c r="S896" s="229">
        <v>0</v>
      </c>
      <c r="T896" s="230">
        <f>S896*H896</f>
        <v>0</v>
      </c>
      <c r="U896" s="38"/>
      <c r="V896" s="38"/>
      <c r="W896" s="38"/>
      <c r="X896" s="38"/>
      <c r="Y896" s="38"/>
      <c r="Z896" s="38"/>
      <c r="AA896" s="38"/>
      <c r="AB896" s="38"/>
      <c r="AC896" s="38"/>
      <c r="AD896" s="38"/>
      <c r="AE896" s="38"/>
      <c r="AR896" s="231" t="s">
        <v>308</v>
      </c>
      <c r="AT896" s="231" t="s">
        <v>132</v>
      </c>
      <c r="AU896" s="231" t="s">
        <v>92</v>
      </c>
      <c r="AY896" s="17" t="s">
        <v>129</v>
      </c>
      <c r="BE896" s="232">
        <f>IF(N896="základní",J896,0)</f>
        <v>0</v>
      </c>
      <c r="BF896" s="232">
        <f>IF(N896="snížená",J896,0)</f>
        <v>0</v>
      </c>
      <c r="BG896" s="232">
        <f>IF(N896="zákl. přenesená",J896,0)</f>
        <v>0</v>
      </c>
      <c r="BH896" s="232">
        <f>IF(N896="sníž. přenesená",J896,0)</f>
        <v>0</v>
      </c>
      <c r="BI896" s="232">
        <f>IF(N896="nulová",J896,0)</f>
        <v>0</v>
      </c>
      <c r="BJ896" s="17" t="s">
        <v>8</v>
      </c>
      <c r="BK896" s="232">
        <f>ROUND(I896*H896,0)</f>
        <v>0</v>
      </c>
      <c r="BL896" s="17" t="s">
        <v>308</v>
      </c>
      <c r="BM896" s="231" t="s">
        <v>1543</v>
      </c>
    </row>
    <row r="897" spans="1:51" s="13" customFormat="1" ht="12">
      <c r="A897" s="13"/>
      <c r="B897" s="238"/>
      <c r="C897" s="239"/>
      <c r="D897" s="240" t="s">
        <v>187</v>
      </c>
      <c r="E897" s="241" t="s">
        <v>1</v>
      </c>
      <c r="F897" s="242" t="s">
        <v>1544</v>
      </c>
      <c r="G897" s="239"/>
      <c r="H897" s="243">
        <v>12.8</v>
      </c>
      <c r="I897" s="244"/>
      <c r="J897" s="239"/>
      <c r="K897" s="239"/>
      <c r="L897" s="245"/>
      <c r="M897" s="246"/>
      <c r="N897" s="247"/>
      <c r="O897" s="247"/>
      <c r="P897" s="247"/>
      <c r="Q897" s="247"/>
      <c r="R897" s="247"/>
      <c r="S897" s="247"/>
      <c r="T897" s="248"/>
      <c r="U897" s="13"/>
      <c r="V897" s="13"/>
      <c r="W897" s="13"/>
      <c r="X897" s="13"/>
      <c r="Y897" s="13"/>
      <c r="Z897" s="13"/>
      <c r="AA897" s="13"/>
      <c r="AB897" s="13"/>
      <c r="AC897" s="13"/>
      <c r="AD897" s="13"/>
      <c r="AE897" s="13"/>
      <c r="AT897" s="249" t="s">
        <v>187</v>
      </c>
      <c r="AU897" s="249" t="s">
        <v>92</v>
      </c>
      <c r="AV897" s="13" t="s">
        <v>92</v>
      </c>
      <c r="AW897" s="13" t="s">
        <v>36</v>
      </c>
      <c r="AX897" s="13" t="s">
        <v>8</v>
      </c>
      <c r="AY897" s="249" t="s">
        <v>129</v>
      </c>
    </row>
    <row r="898" spans="1:65" s="2" customFormat="1" ht="33" customHeight="1">
      <c r="A898" s="38"/>
      <c r="B898" s="39"/>
      <c r="C898" s="219" t="s">
        <v>1545</v>
      </c>
      <c r="D898" s="219" t="s">
        <v>132</v>
      </c>
      <c r="E898" s="220" t="s">
        <v>1546</v>
      </c>
      <c r="F898" s="221" t="s">
        <v>1547</v>
      </c>
      <c r="G898" s="222" t="s">
        <v>359</v>
      </c>
      <c r="H898" s="223">
        <v>78.4</v>
      </c>
      <c r="I898" s="224"/>
      <c r="J898" s="225">
        <f>ROUND(I898*H898,0)</f>
        <v>0</v>
      </c>
      <c r="K898" s="226"/>
      <c r="L898" s="44"/>
      <c r="M898" s="227" t="s">
        <v>1</v>
      </c>
      <c r="N898" s="228" t="s">
        <v>48</v>
      </c>
      <c r="O898" s="91"/>
      <c r="P898" s="229">
        <f>O898*H898</f>
        <v>0</v>
      </c>
      <c r="Q898" s="229">
        <v>0.00288</v>
      </c>
      <c r="R898" s="229">
        <f>Q898*H898</f>
        <v>0.22579200000000002</v>
      </c>
      <c r="S898" s="229">
        <v>0</v>
      </c>
      <c r="T898" s="230">
        <f>S898*H898</f>
        <v>0</v>
      </c>
      <c r="U898" s="38"/>
      <c r="V898" s="38"/>
      <c r="W898" s="38"/>
      <c r="X898" s="38"/>
      <c r="Y898" s="38"/>
      <c r="Z898" s="38"/>
      <c r="AA898" s="38"/>
      <c r="AB898" s="38"/>
      <c r="AC898" s="38"/>
      <c r="AD898" s="38"/>
      <c r="AE898" s="38"/>
      <c r="AR898" s="231" t="s">
        <v>308</v>
      </c>
      <c r="AT898" s="231" t="s">
        <v>132</v>
      </c>
      <c r="AU898" s="231" t="s">
        <v>92</v>
      </c>
      <c r="AY898" s="17" t="s">
        <v>129</v>
      </c>
      <c r="BE898" s="232">
        <f>IF(N898="základní",J898,0)</f>
        <v>0</v>
      </c>
      <c r="BF898" s="232">
        <f>IF(N898="snížená",J898,0)</f>
        <v>0</v>
      </c>
      <c r="BG898" s="232">
        <f>IF(N898="zákl. přenesená",J898,0)</f>
        <v>0</v>
      </c>
      <c r="BH898" s="232">
        <f>IF(N898="sníž. přenesená",J898,0)</f>
        <v>0</v>
      </c>
      <c r="BI898" s="232">
        <f>IF(N898="nulová",J898,0)</f>
        <v>0</v>
      </c>
      <c r="BJ898" s="17" t="s">
        <v>8</v>
      </c>
      <c r="BK898" s="232">
        <f>ROUND(I898*H898,0)</f>
        <v>0</v>
      </c>
      <c r="BL898" s="17" t="s">
        <v>308</v>
      </c>
      <c r="BM898" s="231" t="s">
        <v>1548</v>
      </c>
    </row>
    <row r="899" spans="1:51" s="13" customFormat="1" ht="12">
      <c r="A899" s="13"/>
      <c r="B899" s="238"/>
      <c r="C899" s="239"/>
      <c r="D899" s="240" t="s">
        <v>187</v>
      </c>
      <c r="E899" s="241" t="s">
        <v>1</v>
      </c>
      <c r="F899" s="242" t="s">
        <v>1549</v>
      </c>
      <c r="G899" s="239"/>
      <c r="H899" s="243">
        <v>78.4</v>
      </c>
      <c r="I899" s="244"/>
      <c r="J899" s="239"/>
      <c r="K899" s="239"/>
      <c r="L899" s="245"/>
      <c r="M899" s="246"/>
      <c r="N899" s="247"/>
      <c r="O899" s="247"/>
      <c r="P899" s="247"/>
      <c r="Q899" s="247"/>
      <c r="R899" s="247"/>
      <c r="S899" s="247"/>
      <c r="T899" s="248"/>
      <c r="U899" s="13"/>
      <c r="V899" s="13"/>
      <c r="W899" s="13"/>
      <c r="X899" s="13"/>
      <c r="Y899" s="13"/>
      <c r="Z899" s="13"/>
      <c r="AA899" s="13"/>
      <c r="AB899" s="13"/>
      <c r="AC899" s="13"/>
      <c r="AD899" s="13"/>
      <c r="AE899" s="13"/>
      <c r="AT899" s="249" t="s">
        <v>187</v>
      </c>
      <c r="AU899" s="249" t="s">
        <v>92</v>
      </c>
      <c r="AV899" s="13" t="s">
        <v>92</v>
      </c>
      <c r="AW899" s="13" t="s">
        <v>36</v>
      </c>
      <c r="AX899" s="13" t="s">
        <v>8</v>
      </c>
      <c r="AY899" s="249" t="s">
        <v>129</v>
      </c>
    </row>
    <row r="900" spans="1:65" s="2" customFormat="1" ht="33" customHeight="1">
      <c r="A900" s="38"/>
      <c r="B900" s="39"/>
      <c r="C900" s="219" t="s">
        <v>1550</v>
      </c>
      <c r="D900" s="219" t="s">
        <v>132</v>
      </c>
      <c r="E900" s="220" t="s">
        <v>1551</v>
      </c>
      <c r="F900" s="221" t="s">
        <v>1552</v>
      </c>
      <c r="G900" s="222" t="s">
        <v>333</v>
      </c>
      <c r="H900" s="223">
        <v>4</v>
      </c>
      <c r="I900" s="224"/>
      <c r="J900" s="225">
        <f>ROUND(I900*H900,0)</f>
        <v>0</v>
      </c>
      <c r="K900" s="226"/>
      <c r="L900" s="44"/>
      <c r="M900" s="227" t="s">
        <v>1</v>
      </c>
      <c r="N900" s="228" t="s">
        <v>48</v>
      </c>
      <c r="O900" s="91"/>
      <c r="P900" s="229">
        <f>O900*H900</f>
        <v>0</v>
      </c>
      <c r="Q900" s="229">
        <v>9E-05</v>
      </c>
      <c r="R900" s="229">
        <f>Q900*H900</f>
        <v>0.00036</v>
      </c>
      <c r="S900" s="229">
        <v>0</v>
      </c>
      <c r="T900" s="230">
        <f>S900*H900</f>
        <v>0</v>
      </c>
      <c r="U900" s="38"/>
      <c r="V900" s="38"/>
      <c r="W900" s="38"/>
      <c r="X900" s="38"/>
      <c r="Y900" s="38"/>
      <c r="Z900" s="38"/>
      <c r="AA900" s="38"/>
      <c r="AB900" s="38"/>
      <c r="AC900" s="38"/>
      <c r="AD900" s="38"/>
      <c r="AE900" s="38"/>
      <c r="AR900" s="231" t="s">
        <v>308</v>
      </c>
      <c r="AT900" s="231" t="s">
        <v>132</v>
      </c>
      <c r="AU900" s="231" t="s">
        <v>92</v>
      </c>
      <c r="AY900" s="17" t="s">
        <v>129</v>
      </c>
      <c r="BE900" s="232">
        <f>IF(N900="základní",J900,0)</f>
        <v>0</v>
      </c>
      <c r="BF900" s="232">
        <f>IF(N900="snížená",J900,0)</f>
        <v>0</v>
      </c>
      <c r="BG900" s="232">
        <f>IF(N900="zákl. přenesená",J900,0)</f>
        <v>0</v>
      </c>
      <c r="BH900" s="232">
        <f>IF(N900="sníž. přenesená",J900,0)</f>
        <v>0</v>
      </c>
      <c r="BI900" s="232">
        <f>IF(N900="nulová",J900,0)</f>
        <v>0</v>
      </c>
      <c r="BJ900" s="17" t="s">
        <v>8</v>
      </c>
      <c r="BK900" s="232">
        <f>ROUND(I900*H900,0)</f>
        <v>0</v>
      </c>
      <c r="BL900" s="17" t="s">
        <v>308</v>
      </c>
      <c r="BM900" s="231" t="s">
        <v>1553</v>
      </c>
    </row>
    <row r="901" spans="1:65" s="2" customFormat="1" ht="24.15" customHeight="1">
      <c r="A901" s="38"/>
      <c r="B901" s="39"/>
      <c r="C901" s="219" t="s">
        <v>1554</v>
      </c>
      <c r="D901" s="219" t="s">
        <v>132</v>
      </c>
      <c r="E901" s="220" t="s">
        <v>1555</v>
      </c>
      <c r="F901" s="221" t="s">
        <v>1556</v>
      </c>
      <c r="G901" s="222" t="s">
        <v>359</v>
      </c>
      <c r="H901" s="223">
        <v>20</v>
      </c>
      <c r="I901" s="224"/>
      <c r="J901" s="225">
        <f>ROUND(I901*H901,0)</f>
        <v>0</v>
      </c>
      <c r="K901" s="226"/>
      <c r="L901" s="44"/>
      <c r="M901" s="227" t="s">
        <v>1</v>
      </c>
      <c r="N901" s="228" t="s">
        <v>48</v>
      </c>
      <c r="O901" s="91"/>
      <c r="P901" s="229">
        <f>O901*H901</f>
        <v>0</v>
      </c>
      <c r="Q901" s="229">
        <v>0.00086</v>
      </c>
      <c r="R901" s="229">
        <f>Q901*H901</f>
        <v>0.0172</v>
      </c>
      <c r="S901" s="229">
        <v>0</v>
      </c>
      <c r="T901" s="230">
        <f>S901*H901</f>
        <v>0</v>
      </c>
      <c r="U901" s="38"/>
      <c r="V901" s="38"/>
      <c r="W901" s="38"/>
      <c r="X901" s="38"/>
      <c r="Y901" s="38"/>
      <c r="Z901" s="38"/>
      <c r="AA901" s="38"/>
      <c r="AB901" s="38"/>
      <c r="AC901" s="38"/>
      <c r="AD901" s="38"/>
      <c r="AE901" s="38"/>
      <c r="AR901" s="231" t="s">
        <v>308</v>
      </c>
      <c r="AT901" s="231" t="s">
        <v>132</v>
      </c>
      <c r="AU901" s="231" t="s">
        <v>92</v>
      </c>
      <c r="AY901" s="17" t="s">
        <v>129</v>
      </c>
      <c r="BE901" s="232">
        <f>IF(N901="základní",J901,0)</f>
        <v>0</v>
      </c>
      <c r="BF901" s="232">
        <f>IF(N901="snížená",J901,0)</f>
        <v>0</v>
      </c>
      <c r="BG901" s="232">
        <f>IF(N901="zákl. přenesená",J901,0)</f>
        <v>0</v>
      </c>
      <c r="BH901" s="232">
        <f>IF(N901="sníž. přenesená",J901,0)</f>
        <v>0</v>
      </c>
      <c r="BI901" s="232">
        <f>IF(N901="nulová",J901,0)</f>
        <v>0</v>
      </c>
      <c r="BJ901" s="17" t="s">
        <v>8</v>
      </c>
      <c r="BK901" s="232">
        <f>ROUND(I901*H901,0)</f>
        <v>0</v>
      </c>
      <c r="BL901" s="17" t="s">
        <v>308</v>
      </c>
      <c r="BM901" s="231" t="s">
        <v>1557</v>
      </c>
    </row>
    <row r="902" spans="1:51" s="13" customFormat="1" ht="12">
      <c r="A902" s="13"/>
      <c r="B902" s="238"/>
      <c r="C902" s="239"/>
      <c r="D902" s="240" t="s">
        <v>187</v>
      </c>
      <c r="E902" s="241" t="s">
        <v>1</v>
      </c>
      <c r="F902" s="242" t="s">
        <v>1558</v>
      </c>
      <c r="G902" s="239"/>
      <c r="H902" s="243">
        <v>20</v>
      </c>
      <c r="I902" s="244"/>
      <c r="J902" s="239"/>
      <c r="K902" s="239"/>
      <c r="L902" s="245"/>
      <c r="M902" s="246"/>
      <c r="N902" s="247"/>
      <c r="O902" s="247"/>
      <c r="P902" s="247"/>
      <c r="Q902" s="247"/>
      <c r="R902" s="247"/>
      <c r="S902" s="247"/>
      <c r="T902" s="248"/>
      <c r="U902" s="13"/>
      <c r="V902" s="13"/>
      <c r="W902" s="13"/>
      <c r="X902" s="13"/>
      <c r="Y902" s="13"/>
      <c r="Z902" s="13"/>
      <c r="AA902" s="13"/>
      <c r="AB902" s="13"/>
      <c r="AC902" s="13"/>
      <c r="AD902" s="13"/>
      <c r="AE902" s="13"/>
      <c r="AT902" s="249" t="s">
        <v>187</v>
      </c>
      <c r="AU902" s="249" t="s">
        <v>92</v>
      </c>
      <c r="AV902" s="13" t="s">
        <v>92</v>
      </c>
      <c r="AW902" s="13" t="s">
        <v>36</v>
      </c>
      <c r="AX902" s="13" t="s">
        <v>8</v>
      </c>
      <c r="AY902" s="249" t="s">
        <v>129</v>
      </c>
    </row>
    <row r="903" spans="1:65" s="2" customFormat="1" ht="24.15" customHeight="1">
      <c r="A903" s="38"/>
      <c r="B903" s="39"/>
      <c r="C903" s="219" t="s">
        <v>1559</v>
      </c>
      <c r="D903" s="219" t="s">
        <v>132</v>
      </c>
      <c r="E903" s="220" t="s">
        <v>1560</v>
      </c>
      <c r="F903" s="221" t="s">
        <v>1561</v>
      </c>
      <c r="G903" s="222" t="s">
        <v>359</v>
      </c>
      <c r="H903" s="223">
        <v>15</v>
      </c>
      <c r="I903" s="224"/>
      <c r="J903" s="225">
        <f>ROUND(I903*H903,0)</f>
        <v>0</v>
      </c>
      <c r="K903" s="226"/>
      <c r="L903" s="44"/>
      <c r="M903" s="227" t="s">
        <v>1</v>
      </c>
      <c r="N903" s="228" t="s">
        <v>48</v>
      </c>
      <c r="O903" s="91"/>
      <c r="P903" s="229">
        <f>O903*H903</f>
        <v>0</v>
      </c>
      <c r="Q903" s="229">
        <v>0.00138</v>
      </c>
      <c r="R903" s="229">
        <f>Q903*H903</f>
        <v>0.0207</v>
      </c>
      <c r="S903" s="229">
        <v>0</v>
      </c>
      <c r="T903" s="230">
        <f>S903*H903</f>
        <v>0</v>
      </c>
      <c r="U903" s="38"/>
      <c r="V903" s="38"/>
      <c r="W903" s="38"/>
      <c r="X903" s="38"/>
      <c r="Y903" s="38"/>
      <c r="Z903" s="38"/>
      <c r="AA903" s="38"/>
      <c r="AB903" s="38"/>
      <c r="AC903" s="38"/>
      <c r="AD903" s="38"/>
      <c r="AE903" s="38"/>
      <c r="AR903" s="231" t="s">
        <v>308</v>
      </c>
      <c r="AT903" s="231" t="s">
        <v>132</v>
      </c>
      <c r="AU903" s="231" t="s">
        <v>92</v>
      </c>
      <c r="AY903" s="17" t="s">
        <v>129</v>
      </c>
      <c r="BE903" s="232">
        <f>IF(N903="základní",J903,0)</f>
        <v>0</v>
      </c>
      <c r="BF903" s="232">
        <f>IF(N903="snížená",J903,0)</f>
        <v>0</v>
      </c>
      <c r="BG903" s="232">
        <f>IF(N903="zákl. přenesená",J903,0)</f>
        <v>0</v>
      </c>
      <c r="BH903" s="232">
        <f>IF(N903="sníž. přenesená",J903,0)</f>
        <v>0</v>
      </c>
      <c r="BI903" s="232">
        <f>IF(N903="nulová",J903,0)</f>
        <v>0</v>
      </c>
      <c r="BJ903" s="17" t="s">
        <v>8</v>
      </c>
      <c r="BK903" s="232">
        <f>ROUND(I903*H903,0)</f>
        <v>0</v>
      </c>
      <c r="BL903" s="17" t="s">
        <v>308</v>
      </c>
      <c r="BM903" s="231" t="s">
        <v>1562</v>
      </c>
    </row>
    <row r="904" spans="1:51" s="13" customFormat="1" ht="12">
      <c r="A904" s="13"/>
      <c r="B904" s="238"/>
      <c r="C904" s="239"/>
      <c r="D904" s="240" t="s">
        <v>187</v>
      </c>
      <c r="E904" s="241" t="s">
        <v>1</v>
      </c>
      <c r="F904" s="242" t="s">
        <v>976</v>
      </c>
      <c r="G904" s="239"/>
      <c r="H904" s="243">
        <v>15</v>
      </c>
      <c r="I904" s="244"/>
      <c r="J904" s="239"/>
      <c r="K904" s="239"/>
      <c r="L904" s="245"/>
      <c r="M904" s="246"/>
      <c r="N904" s="247"/>
      <c r="O904" s="247"/>
      <c r="P904" s="247"/>
      <c r="Q904" s="247"/>
      <c r="R904" s="247"/>
      <c r="S904" s="247"/>
      <c r="T904" s="248"/>
      <c r="U904" s="13"/>
      <c r="V904" s="13"/>
      <c r="W904" s="13"/>
      <c r="X904" s="13"/>
      <c r="Y904" s="13"/>
      <c r="Z904" s="13"/>
      <c r="AA904" s="13"/>
      <c r="AB904" s="13"/>
      <c r="AC904" s="13"/>
      <c r="AD904" s="13"/>
      <c r="AE904" s="13"/>
      <c r="AT904" s="249" t="s">
        <v>187</v>
      </c>
      <c r="AU904" s="249" t="s">
        <v>92</v>
      </c>
      <c r="AV904" s="13" t="s">
        <v>92</v>
      </c>
      <c r="AW904" s="13" t="s">
        <v>36</v>
      </c>
      <c r="AX904" s="13" t="s">
        <v>8</v>
      </c>
      <c r="AY904" s="249" t="s">
        <v>129</v>
      </c>
    </row>
    <row r="905" spans="1:65" s="2" customFormat="1" ht="49.05" customHeight="1">
      <c r="A905" s="38"/>
      <c r="B905" s="39"/>
      <c r="C905" s="219" t="s">
        <v>1563</v>
      </c>
      <c r="D905" s="219" t="s">
        <v>132</v>
      </c>
      <c r="E905" s="220" t="s">
        <v>1564</v>
      </c>
      <c r="F905" s="221" t="s">
        <v>1565</v>
      </c>
      <c r="G905" s="222" t="s">
        <v>265</v>
      </c>
      <c r="H905" s="223">
        <v>0.975</v>
      </c>
      <c r="I905" s="224"/>
      <c r="J905" s="225">
        <f>ROUND(I905*H905,0)</f>
        <v>0</v>
      </c>
      <c r="K905" s="226"/>
      <c r="L905" s="44"/>
      <c r="M905" s="227" t="s">
        <v>1</v>
      </c>
      <c r="N905" s="228" t="s">
        <v>48</v>
      </c>
      <c r="O905" s="91"/>
      <c r="P905" s="229">
        <f>O905*H905</f>
        <v>0</v>
      </c>
      <c r="Q905" s="229">
        <v>0</v>
      </c>
      <c r="R905" s="229">
        <f>Q905*H905</f>
        <v>0</v>
      </c>
      <c r="S905" s="229">
        <v>0</v>
      </c>
      <c r="T905" s="230">
        <f>S905*H905</f>
        <v>0</v>
      </c>
      <c r="U905" s="38"/>
      <c r="V905" s="38"/>
      <c r="W905" s="38"/>
      <c r="X905" s="38"/>
      <c r="Y905" s="38"/>
      <c r="Z905" s="38"/>
      <c r="AA905" s="38"/>
      <c r="AB905" s="38"/>
      <c r="AC905" s="38"/>
      <c r="AD905" s="38"/>
      <c r="AE905" s="38"/>
      <c r="AR905" s="231" t="s">
        <v>308</v>
      </c>
      <c r="AT905" s="231" t="s">
        <v>132</v>
      </c>
      <c r="AU905" s="231" t="s">
        <v>92</v>
      </c>
      <c r="AY905" s="17" t="s">
        <v>129</v>
      </c>
      <c r="BE905" s="232">
        <f>IF(N905="základní",J905,0)</f>
        <v>0</v>
      </c>
      <c r="BF905" s="232">
        <f>IF(N905="snížená",J905,0)</f>
        <v>0</v>
      </c>
      <c r="BG905" s="232">
        <f>IF(N905="zákl. přenesená",J905,0)</f>
        <v>0</v>
      </c>
      <c r="BH905" s="232">
        <f>IF(N905="sníž. přenesená",J905,0)</f>
        <v>0</v>
      </c>
      <c r="BI905" s="232">
        <f>IF(N905="nulová",J905,0)</f>
        <v>0</v>
      </c>
      <c r="BJ905" s="17" t="s">
        <v>8</v>
      </c>
      <c r="BK905" s="232">
        <f>ROUND(I905*H905,0)</f>
        <v>0</v>
      </c>
      <c r="BL905" s="17" t="s">
        <v>308</v>
      </c>
      <c r="BM905" s="231" t="s">
        <v>1566</v>
      </c>
    </row>
    <row r="906" spans="1:65" s="2" customFormat="1" ht="55.5" customHeight="1">
      <c r="A906" s="38"/>
      <c r="B906" s="39"/>
      <c r="C906" s="219" t="s">
        <v>1567</v>
      </c>
      <c r="D906" s="219" t="s">
        <v>132</v>
      </c>
      <c r="E906" s="220" t="s">
        <v>1568</v>
      </c>
      <c r="F906" s="221" t="s">
        <v>1569</v>
      </c>
      <c r="G906" s="222" t="s">
        <v>265</v>
      </c>
      <c r="H906" s="223">
        <v>0.975</v>
      </c>
      <c r="I906" s="224"/>
      <c r="J906" s="225">
        <f>ROUND(I906*H906,0)</f>
        <v>0</v>
      </c>
      <c r="K906" s="226"/>
      <c r="L906" s="44"/>
      <c r="M906" s="227" t="s">
        <v>1</v>
      </c>
      <c r="N906" s="228" t="s">
        <v>48</v>
      </c>
      <c r="O906" s="91"/>
      <c r="P906" s="229">
        <f>O906*H906</f>
        <v>0</v>
      </c>
      <c r="Q906" s="229">
        <v>0</v>
      </c>
      <c r="R906" s="229">
        <f>Q906*H906</f>
        <v>0</v>
      </c>
      <c r="S906" s="229">
        <v>0</v>
      </c>
      <c r="T906" s="230">
        <f>S906*H906</f>
        <v>0</v>
      </c>
      <c r="U906" s="38"/>
      <c r="V906" s="38"/>
      <c r="W906" s="38"/>
      <c r="X906" s="38"/>
      <c r="Y906" s="38"/>
      <c r="Z906" s="38"/>
      <c r="AA906" s="38"/>
      <c r="AB906" s="38"/>
      <c r="AC906" s="38"/>
      <c r="AD906" s="38"/>
      <c r="AE906" s="38"/>
      <c r="AR906" s="231" t="s">
        <v>308</v>
      </c>
      <c r="AT906" s="231" t="s">
        <v>132</v>
      </c>
      <c r="AU906" s="231" t="s">
        <v>92</v>
      </c>
      <c r="AY906" s="17" t="s">
        <v>129</v>
      </c>
      <c r="BE906" s="232">
        <f>IF(N906="základní",J906,0)</f>
        <v>0</v>
      </c>
      <c r="BF906" s="232">
        <f>IF(N906="snížená",J906,0)</f>
        <v>0</v>
      </c>
      <c r="BG906" s="232">
        <f>IF(N906="zákl. přenesená",J906,0)</f>
        <v>0</v>
      </c>
      <c r="BH906" s="232">
        <f>IF(N906="sníž. přenesená",J906,0)</f>
        <v>0</v>
      </c>
      <c r="BI906" s="232">
        <f>IF(N906="nulová",J906,0)</f>
        <v>0</v>
      </c>
      <c r="BJ906" s="17" t="s">
        <v>8</v>
      </c>
      <c r="BK906" s="232">
        <f>ROUND(I906*H906,0)</f>
        <v>0</v>
      </c>
      <c r="BL906" s="17" t="s">
        <v>308</v>
      </c>
      <c r="BM906" s="231" t="s">
        <v>1570</v>
      </c>
    </row>
    <row r="907" spans="1:63" s="12" customFormat="1" ht="22.8" customHeight="1">
      <c r="A907" s="12"/>
      <c r="B907" s="203"/>
      <c r="C907" s="204"/>
      <c r="D907" s="205" t="s">
        <v>82</v>
      </c>
      <c r="E907" s="217" t="s">
        <v>1571</v>
      </c>
      <c r="F907" s="217" t="s">
        <v>1572</v>
      </c>
      <c r="G907" s="204"/>
      <c r="H907" s="204"/>
      <c r="I907" s="207"/>
      <c r="J907" s="218">
        <f>BK907</f>
        <v>0</v>
      </c>
      <c r="K907" s="204"/>
      <c r="L907" s="209"/>
      <c r="M907" s="210"/>
      <c r="N907" s="211"/>
      <c r="O907" s="211"/>
      <c r="P907" s="212">
        <f>SUM(P908:P926)</f>
        <v>0</v>
      </c>
      <c r="Q907" s="211"/>
      <c r="R907" s="212">
        <f>SUM(R908:R926)</f>
        <v>0.14794596000000002</v>
      </c>
      <c r="S907" s="211"/>
      <c r="T907" s="213">
        <f>SUM(T908:T926)</f>
        <v>7.52706761</v>
      </c>
      <c r="U907" s="12"/>
      <c r="V907" s="12"/>
      <c r="W907" s="12"/>
      <c r="X907" s="12"/>
      <c r="Y907" s="12"/>
      <c r="Z907" s="12"/>
      <c r="AA907" s="12"/>
      <c r="AB907" s="12"/>
      <c r="AC907" s="12"/>
      <c r="AD907" s="12"/>
      <c r="AE907" s="12"/>
      <c r="AR907" s="214" t="s">
        <v>92</v>
      </c>
      <c r="AT907" s="215" t="s">
        <v>82</v>
      </c>
      <c r="AU907" s="215" t="s">
        <v>8</v>
      </c>
      <c r="AY907" s="214" t="s">
        <v>129</v>
      </c>
      <c r="BK907" s="216">
        <f>SUM(BK908:BK926)</f>
        <v>0</v>
      </c>
    </row>
    <row r="908" spans="1:65" s="2" customFormat="1" ht="24.15" customHeight="1">
      <c r="A908" s="38"/>
      <c r="B908" s="39"/>
      <c r="C908" s="219" t="s">
        <v>1573</v>
      </c>
      <c r="D908" s="219" t="s">
        <v>132</v>
      </c>
      <c r="E908" s="220" t="s">
        <v>1574</v>
      </c>
      <c r="F908" s="221" t="s">
        <v>1575</v>
      </c>
      <c r="G908" s="222" t="s">
        <v>359</v>
      </c>
      <c r="H908" s="223">
        <v>78.1</v>
      </c>
      <c r="I908" s="224"/>
      <c r="J908" s="225">
        <f>ROUND(I908*H908,0)</f>
        <v>0</v>
      </c>
      <c r="K908" s="226"/>
      <c r="L908" s="44"/>
      <c r="M908" s="227" t="s">
        <v>1</v>
      </c>
      <c r="N908" s="228" t="s">
        <v>48</v>
      </c>
      <c r="O908" s="91"/>
      <c r="P908" s="229">
        <f>O908*H908</f>
        <v>0</v>
      </c>
      <c r="Q908" s="229">
        <v>1E-05</v>
      </c>
      <c r="R908" s="229">
        <f>Q908*H908</f>
        <v>0.000781</v>
      </c>
      <c r="S908" s="229">
        <v>0</v>
      </c>
      <c r="T908" s="230">
        <f>S908*H908</f>
        <v>0</v>
      </c>
      <c r="U908" s="38"/>
      <c r="V908" s="38"/>
      <c r="W908" s="38"/>
      <c r="X908" s="38"/>
      <c r="Y908" s="38"/>
      <c r="Z908" s="38"/>
      <c r="AA908" s="38"/>
      <c r="AB908" s="38"/>
      <c r="AC908" s="38"/>
      <c r="AD908" s="38"/>
      <c r="AE908" s="38"/>
      <c r="AR908" s="231" t="s">
        <v>308</v>
      </c>
      <c r="AT908" s="231" t="s">
        <v>132</v>
      </c>
      <c r="AU908" s="231" t="s">
        <v>92</v>
      </c>
      <c r="AY908" s="17" t="s">
        <v>129</v>
      </c>
      <c r="BE908" s="232">
        <f>IF(N908="základní",J908,0)</f>
        <v>0</v>
      </c>
      <c r="BF908" s="232">
        <f>IF(N908="snížená",J908,0)</f>
        <v>0</v>
      </c>
      <c r="BG908" s="232">
        <f>IF(N908="zákl. přenesená",J908,0)</f>
        <v>0</v>
      </c>
      <c r="BH908" s="232">
        <f>IF(N908="sníž. přenesená",J908,0)</f>
        <v>0</v>
      </c>
      <c r="BI908" s="232">
        <f>IF(N908="nulová",J908,0)</f>
        <v>0</v>
      </c>
      <c r="BJ908" s="17" t="s">
        <v>8</v>
      </c>
      <c r="BK908" s="232">
        <f>ROUND(I908*H908,0)</f>
        <v>0</v>
      </c>
      <c r="BL908" s="17" t="s">
        <v>308</v>
      </c>
      <c r="BM908" s="231" t="s">
        <v>1576</v>
      </c>
    </row>
    <row r="909" spans="1:51" s="13" customFormat="1" ht="12">
      <c r="A909" s="13"/>
      <c r="B909" s="238"/>
      <c r="C909" s="239"/>
      <c r="D909" s="240" t="s">
        <v>187</v>
      </c>
      <c r="E909" s="241" t="s">
        <v>1</v>
      </c>
      <c r="F909" s="242" t="s">
        <v>1577</v>
      </c>
      <c r="G909" s="239"/>
      <c r="H909" s="243">
        <v>78.1</v>
      </c>
      <c r="I909" s="244"/>
      <c r="J909" s="239"/>
      <c r="K909" s="239"/>
      <c r="L909" s="245"/>
      <c r="M909" s="246"/>
      <c r="N909" s="247"/>
      <c r="O909" s="247"/>
      <c r="P909" s="247"/>
      <c r="Q909" s="247"/>
      <c r="R909" s="247"/>
      <c r="S909" s="247"/>
      <c r="T909" s="248"/>
      <c r="U909" s="13"/>
      <c r="V909" s="13"/>
      <c r="W909" s="13"/>
      <c r="X909" s="13"/>
      <c r="Y909" s="13"/>
      <c r="Z909" s="13"/>
      <c r="AA909" s="13"/>
      <c r="AB909" s="13"/>
      <c r="AC909" s="13"/>
      <c r="AD909" s="13"/>
      <c r="AE909" s="13"/>
      <c r="AT909" s="249" t="s">
        <v>187</v>
      </c>
      <c r="AU909" s="249" t="s">
        <v>92</v>
      </c>
      <c r="AV909" s="13" t="s">
        <v>92</v>
      </c>
      <c r="AW909" s="13" t="s">
        <v>36</v>
      </c>
      <c r="AX909" s="13" t="s">
        <v>8</v>
      </c>
      <c r="AY909" s="249" t="s">
        <v>129</v>
      </c>
    </row>
    <row r="910" spans="1:65" s="2" customFormat="1" ht="21.75" customHeight="1">
      <c r="A910" s="38"/>
      <c r="B910" s="39"/>
      <c r="C910" s="272" t="s">
        <v>1578</v>
      </c>
      <c r="D910" s="272" t="s">
        <v>342</v>
      </c>
      <c r="E910" s="273" t="s">
        <v>1579</v>
      </c>
      <c r="F910" s="274" t="s">
        <v>1580</v>
      </c>
      <c r="G910" s="275" t="s">
        <v>359</v>
      </c>
      <c r="H910" s="276">
        <v>80.443</v>
      </c>
      <c r="I910" s="277"/>
      <c r="J910" s="278">
        <f>ROUND(I910*H910,0)</f>
        <v>0</v>
      </c>
      <c r="K910" s="279"/>
      <c r="L910" s="280"/>
      <c r="M910" s="281" t="s">
        <v>1</v>
      </c>
      <c r="N910" s="282" t="s">
        <v>48</v>
      </c>
      <c r="O910" s="91"/>
      <c r="P910" s="229">
        <f>O910*H910</f>
        <v>0</v>
      </c>
      <c r="Q910" s="229">
        <v>0.0001</v>
      </c>
      <c r="R910" s="229">
        <f>Q910*H910</f>
        <v>0.0080443</v>
      </c>
      <c r="S910" s="229">
        <v>0</v>
      </c>
      <c r="T910" s="230">
        <f>S910*H910</f>
        <v>0</v>
      </c>
      <c r="U910" s="38"/>
      <c r="V910" s="38"/>
      <c r="W910" s="38"/>
      <c r="X910" s="38"/>
      <c r="Y910" s="38"/>
      <c r="Z910" s="38"/>
      <c r="AA910" s="38"/>
      <c r="AB910" s="38"/>
      <c r="AC910" s="38"/>
      <c r="AD910" s="38"/>
      <c r="AE910" s="38"/>
      <c r="AR910" s="231" t="s">
        <v>390</v>
      </c>
      <c r="AT910" s="231" t="s">
        <v>342</v>
      </c>
      <c r="AU910" s="231" t="s">
        <v>92</v>
      </c>
      <c r="AY910" s="17" t="s">
        <v>129</v>
      </c>
      <c r="BE910" s="232">
        <f>IF(N910="základní",J910,0)</f>
        <v>0</v>
      </c>
      <c r="BF910" s="232">
        <f>IF(N910="snížená",J910,0)</f>
        <v>0</v>
      </c>
      <c r="BG910" s="232">
        <f>IF(N910="zákl. přenesená",J910,0)</f>
        <v>0</v>
      </c>
      <c r="BH910" s="232">
        <f>IF(N910="sníž. přenesená",J910,0)</f>
        <v>0</v>
      </c>
      <c r="BI910" s="232">
        <f>IF(N910="nulová",J910,0)</f>
        <v>0</v>
      </c>
      <c r="BJ910" s="17" t="s">
        <v>8</v>
      </c>
      <c r="BK910" s="232">
        <f>ROUND(I910*H910,0)</f>
        <v>0</v>
      </c>
      <c r="BL910" s="17" t="s">
        <v>308</v>
      </c>
      <c r="BM910" s="231" t="s">
        <v>1581</v>
      </c>
    </row>
    <row r="911" spans="1:51" s="13" customFormat="1" ht="12">
      <c r="A911" s="13"/>
      <c r="B911" s="238"/>
      <c r="C911" s="239"/>
      <c r="D911" s="240" t="s">
        <v>187</v>
      </c>
      <c r="E911" s="239"/>
      <c r="F911" s="242" t="s">
        <v>1582</v>
      </c>
      <c r="G911" s="239"/>
      <c r="H911" s="243">
        <v>80.443</v>
      </c>
      <c r="I911" s="244"/>
      <c r="J911" s="239"/>
      <c r="K911" s="239"/>
      <c r="L911" s="245"/>
      <c r="M911" s="246"/>
      <c r="N911" s="247"/>
      <c r="O911" s="247"/>
      <c r="P911" s="247"/>
      <c r="Q911" s="247"/>
      <c r="R911" s="247"/>
      <c r="S911" s="247"/>
      <c r="T911" s="248"/>
      <c r="U911" s="13"/>
      <c r="V911" s="13"/>
      <c r="W911" s="13"/>
      <c r="X911" s="13"/>
      <c r="Y911" s="13"/>
      <c r="Z911" s="13"/>
      <c r="AA911" s="13"/>
      <c r="AB911" s="13"/>
      <c r="AC911" s="13"/>
      <c r="AD911" s="13"/>
      <c r="AE911" s="13"/>
      <c r="AT911" s="249" t="s">
        <v>187</v>
      </c>
      <c r="AU911" s="249" t="s">
        <v>92</v>
      </c>
      <c r="AV911" s="13" t="s">
        <v>92</v>
      </c>
      <c r="AW911" s="13" t="s">
        <v>4</v>
      </c>
      <c r="AX911" s="13" t="s">
        <v>8</v>
      </c>
      <c r="AY911" s="249" t="s">
        <v>129</v>
      </c>
    </row>
    <row r="912" spans="1:65" s="2" customFormat="1" ht="24.15" customHeight="1">
      <c r="A912" s="38"/>
      <c r="B912" s="39"/>
      <c r="C912" s="219" t="s">
        <v>1583</v>
      </c>
      <c r="D912" s="219" t="s">
        <v>132</v>
      </c>
      <c r="E912" s="220" t="s">
        <v>1584</v>
      </c>
      <c r="F912" s="221" t="s">
        <v>1585</v>
      </c>
      <c r="G912" s="222" t="s">
        <v>185</v>
      </c>
      <c r="H912" s="223">
        <v>414.233</v>
      </c>
      <c r="I912" s="224"/>
      <c r="J912" s="225">
        <f>ROUND(I912*H912,0)</f>
        <v>0</v>
      </c>
      <c r="K912" s="226"/>
      <c r="L912" s="44"/>
      <c r="M912" s="227" t="s">
        <v>1</v>
      </c>
      <c r="N912" s="228" t="s">
        <v>48</v>
      </c>
      <c r="O912" s="91"/>
      <c r="P912" s="229">
        <f>O912*H912</f>
        <v>0</v>
      </c>
      <c r="Q912" s="229">
        <v>0</v>
      </c>
      <c r="R912" s="229">
        <f>Q912*H912</f>
        <v>0</v>
      </c>
      <c r="S912" s="229">
        <v>0.01778</v>
      </c>
      <c r="T912" s="230">
        <f>S912*H912</f>
        <v>7.36506274</v>
      </c>
      <c r="U912" s="38"/>
      <c r="V912" s="38"/>
      <c r="W912" s="38"/>
      <c r="X912" s="38"/>
      <c r="Y912" s="38"/>
      <c r="Z912" s="38"/>
      <c r="AA912" s="38"/>
      <c r="AB912" s="38"/>
      <c r="AC912" s="38"/>
      <c r="AD912" s="38"/>
      <c r="AE912" s="38"/>
      <c r="AR912" s="231" t="s">
        <v>308</v>
      </c>
      <c r="AT912" s="231" t="s">
        <v>132</v>
      </c>
      <c r="AU912" s="231" t="s">
        <v>92</v>
      </c>
      <c r="AY912" s="17" t="s">
        <v>129</v>
      </c>
      <c r="BE912" s="232">
        <f>IF(N912="základní",J912,0)</f>
        <v>0</v>
      </c>
      <c r="BF912" s="232">
        <f>IF(N912="snížená",J912,0)</f>
        <v>0</v>
      </c>
      <c r="BG912" s="232">
        <f>IF(N912="zákl. přenesená",J912,0)</f>
        <v>0</v>
      </c>
      <c r="BH912" s="232">
        <f>IF(N912="sníž. přenesená",J912,0)</f>
        <v>0</v>
      </c>
      <c r="BI912" s="232">
        <f>IF(N912="nulová",J912,0)</f>
        <v>0</v>
      </c>
      <c r="BJ912" s="17" t="s">
        <v>8</v>
      </c>
      <c r="BK912" s="232">
        <f>ROUND(I912*H912,0)</f>
        <v>0</v>
      </c>
      <c r="BL912" s="17" t="s">
        <v>308</v>
      </c>
      <c r="BM912" s="231" t="s">
        <v>1586</v>
      </c>
    </row>
    <row r="913" spans="1:51" s="13" customFormat="1" ht="12">
      <c r="A913" s="13"/>
      <c r="B913" s="238"/>
      <c r="C913" s="239"/>
      <c r="D913" s="240" t="s">
        <v>187</v>
      </c>
      <c r="E913" s="241" t="s">
        <v>1</v>
      </c>
      <c r="F913" s="242" t="s">
        <v>1228</v>
      </c>
      <c r="G913" s="239"/>
      <c r="H913" s="243">
        <v>414.233</v>
      </c>
      <c r="I913" s="244"/>
      <c r="J913" s="239"/>
      <c r="K913" s="239"/>
      <c r="L913" s="245"/>
      <c r="M913" s="246"/>
      <c r="N913" s="247"/>
      <c r="O913" s="247"/>
      <c r="P913" s="247"/>
      <c r="Q913" s="247"/>
      <c r="R913" s="247"/>
      <c r="S913" s="247"/>
      <c r="T913" s="248"/>
      <c r="U913" s="13"/>
      <c r="V913" s="13"/>
      <c r="W913" s="13"/>
      <c r="X913" s="13"/>
      <c r="Y913" s="13"/>
      <c r="Z913" s="13"/>
      <c r="AA913" s="13"/>
      <c r="AB913" s="13"/>
      <c r="AC913" s="13"/>
      <c r="AD913" s="13"/>
      <c r="AE913" s="13"/>
      <c r="AT913" s="249" t="s">
        <v>187</v>
      </c>
      <c r="AU913" s="249" t="s">
        <v>92</v>
      </c>
      <c r="AV913" s="13" t="s">
        <v>92</v>
      </c>
      <c r="AW913" s="13" t="s">
        <v>36</v>
      </c>
      <c r="AX913" s="13" t="s">
        <v>8</v>
      </c>
      <c r="AY913" s="249" t="s">
        <v>129</v>
      </c>
    </row>
    <row r="914" spans="1:65" s="2" customFormat="1" ht="33" customHeight="1">
      <c r="A914" s="38"/>
      <c r="B914" s="39"/>
      <c r="C914" s="219" t="s">
        <v>1587</v>
      </c>
      <c r="D914" s="219" t="s">
        <v>132</v>
      </c>
      <c r="E914" s="220" t="s">
        <v>1588</v>
      </c>
      <c r="F914" s="221" t="s">
        <v>1589</v>
      </c>
      <c r="G914" s="222" t="s">
        <v>359</v>
      </c>
      <c r="H914" s="223">
        <v>16.4</v>
      </c>
      <c r="I914" s="224"/>
      <c r="J914" s="225">
        <f>ROUND(I914*H914,0)</f>
        <v>0</v>
      </c>
      <c r="K914" s="226"/>
      <c r="L914" s="44"/>
      <c r="M914" s="227" t="s">
        <v>1</v>
      </c>
      <c r="N914" s="228" t="s">
        <v>48</v>
      </c>
      <c r="O914" s="91"/>
      <c r="P914" s="229">
        <f>O914*H914</f>
        <v>0</v>
      </c>
      <c r="Q914" s="229">
        <v>0</v>
      </c>
      <c r="R914" s="229">
        <f>Q914*H914</f>
        <v>0</v>
      </c>
      <c r="S914" s="229">
        <v>0.00463</v>
      </c>
      <c r="T914" s="230">
        <f>S914*H914</f>
        <v>0.07593199999999999</v>
      </c>
      <c r="U914" s="38"/>
      <c r="V914" s="38"/>
      <c r="W914" s="38"/>
      <c r="X914" s="38"/>
      <c r="Y914" s="38"/>
      <c r="Z914" s="38"/>
      <c r="AA914" s="38"/>
      <c r="AB914" s="38"/>
      <c r="AC914" s="38"/>
      <c r="AD914" s="38"/>
      <c r="AE914" s="38"/>
      <c r="AR914" s="231" t="s">
        <v>308</v>
      </c>
      <c r="AT914" s="231" t="s">
        <v>132</v>
      </c>
      <c r="AU914" s="231" t="s">
        <v>92</v>
      </c>
      <c r="AY914" s="17" t="s">
        <v>129</v>
      </c>
      <c r="BE914" s="232">
        <f>IF(N914="základní",J914,0)</f>
        <v>0</v>
      </c>
      <c r="BF914" s="232">
        <f>IF(N914="snížená",J914,0)</f>
        <v>0</v>
      </c>
      <c r="BG914" s="232">
        <f>IF(N914="zákl. přenesená",J914,0)</f>
        <v>0</v>
      </c>
      <c r="BH914" s="232">
        <f>IF(N914="sníž. přenesená",J914,0)</f>
        <v>0</v>
      </c>
      <c r="BI914" s="232">
        <f>IF(N914="nulová",J914,0)</f>
        <v>0</v>
      </c>
      <c r="BJ914" s="17" t="s">
        <v>8</v>
      </c>
      <c r="BK914" s="232">
        <f>ROUND(I914*H914,0)</f>
        <v>0</v>
      </c>
      <c r="BL914" s="17" t="s">
        <v>308</v>
      </c>
      <c r="BM914" s="231" t="s">
        <v>1590</v>
      </c>
    </row>
    <row r="915" spans="1:65" s="2" customFormat="1" ht="33" customHeight="1">
      <c r="A915" s="38"/>
      <c r="B915" s="39"/>
      <c r="C915" s="219" t="s">
        <v>1591</v>
      </c>
      <c r="D915" s="219" t="s">
        <v>132</v>
      </c>
      <c r="E915" s="220" t="s">
        <v>1592</v>
      </c>
      <c r="F915" s="221" t="s">
        <v>1593</v>
      </c>
      <c r="G915" s="222" t="s">
        <v>185</v>
      </c>
      <c r="H915" s="223">
        <v>414.233</v>
      </c>
      <c r="I915" s="224"/>
      <c r="J915" s="225">
        <f>ROUND(I915*H915,0)</f>
        <v>0</v>
      </c>
      <c r="K915" s="226"/>
      <c r="L915" s="44"/>
      <c r="M915" s="227" t="s">
        <v>1</v>
      </c>
      <c r="N915" s="228" t="s">
        <v>48</v>
      </c>
      <c r="O915" s="91"/>
      <c r="P915" s="229">
        <f>O915*H915</f>
        <v>0</v>
      </c>
      <c r="Q915" s="229">
        <v>0</v>
      </c>
      <c r="R915" s="229">
        <f>Q915*H915</f>
        <v>0</v>
      </c>
      <c r="S915" s="229">
        <v>0</v>
      </c>
      <c r="T915" s="230">
        <f>S915*H915</f>
        <v>0</v>
      </c>
      <c r="U915" s="38"/>
      <c r="V915" s="38"/>
      <c r="W915" s="38"/>
      <c r="X915" s="38"/>
      <c r="Y915" s="38"/>
      <c r="Z915" s="38"/>
      <c r="AA915" s="38"/>
      <c r="AB915" s="38"/>
      <c r="AC915" s="38"/>
      <c r="AD915" s="38"/>
      <c r="AE915" s="38"/>
      <c r="AR915" s="231" t="s">
        <v>308</v>
      </c>
      <c r="AT915" s="231" t="s">
        <v>132</v>
      </c>
      <c r="AU915" s="231" t="s">
        <v>92</v>
      </c>
      <c r="AY915" s="17" t="s">
        <v>129</v>
      </c>
      <c r="BE915" s="232">
        <f>IF(N915="základní",J915,0)</f>
        <v>0</v>
      </c>
      <c r="BF915" s="232">
        <f>IF(N915="snížená",J915,0)</f>
        <v>0</v>
      </c>
      <c r="BG915" s="232">
        <f>IF(N915="zákl. přenesená",J915,0)</f>
        <v>0</v>
      </c>
      <c r="BH915" s="232">
        <f>IF(N915="sníž. přenesená",J915,0)</f>
        <v>0</v>
      </c>
      <c r="BI915" s="232">
        <f>IF(N915="nulová",J915,0)</f>
        <v>0</v>
      </c>
      <c r="BJ915" s="17" t="s">
        <v>8</v>
      </c>
      <c r="BK915" s="232">
        <f>ROUND(I915*H915,0)</f>
        <v>0</v>
      </c>
      <c r="BL915" s="17" t="s">
        <v>308</v>
      </c>
      <c r="BM915" s="231" t="s">
        <v>1594</v>
      </c>
    </row>
    <row r="916" spans="1:65" s="2" customFormat="1" ht="37.8" customHeight="1">
      <c r="A916" s="38"/>
      <c r="B916" s="39"/>
      <c r="C916" s="219" t="s">
        <v>1595</v>
      </c>
      <c r="D916" s="219" t="s">
        <v>132</v>
      </c>
      <c r="E916" s="220" t="s">
        <v>1596</v>
      </c>
      <c r="F916" s="221" t="s">
        <v>1597</v>
      </c>
      <c r="G916" s="222" t="s">
        <v>359</v>
      </c>
      <c r="H916" s="223">
        <v>16.4</v>
      </c>
      <c r="I916" s="224"/>
      <c r="J916" s="225">
        <f>ROUND(I916*H916,0)</f>
        <v>0</v>
      </c>
      <c r="K916" s="226"/>
      <c r="L916" s="44"/>
      <c r="M916" s="227" t="s">
        <v>1</v>
      </c>
      <c r="N916" s="228" t="s">
        <v>48</v>
      </c>
      <c r="O916" s="91"/>
      <c r="P916" s="229">
        <f>O916*H916</f>
        <v>0</v>
      </c>
      <c r="Q916" s="229">
        <v>0</v>
      </c>
      <c r="R916" s="229">
        <f>Q916*H916</f>
        <v>0</v>
      </c>
      <c r="S916" s="229">
        <v>0</v>
      </c>
      <c r="T916" s="230">
        <f>S916*H916</f>
        <v>0</v>
      </c>
      <c r="U916" s="38"/>
      <c r="V916" s="38"/>
      <c r="W916" s="38"/>
      <c r="X916" s="38"/>
      <c r="Y916" s="38"/>
      <c r="Z916" s="38"/>
      <c r="AA916" s="38"/>
      <c r="AB916" s="38"/>
      <c r="AC916" s="38"/>
      <c r="AD916" s="38"/>
      <c r="AE916" s="38"/>
      <c r="AR916" s="231" t="s">
        <v>308</v>
      </c>
      <c r="AT916" s="231" t="s">
        <v>132</v>
      </c>
      <c r="AU916" s="231" t="s">
        <v>92</v>
      </c>
      <c r="AY916" s="17" t="s">
        <v>129</v>
      </c>
      <c r="BE916" s="232">
        <f>IF(N916="základní",J916,0)</f>
        <v>0</v>
      </c>
      <c r="BF916" s="232">
        <f>IF(N916="snížená",J916,0)</f>
        <v>0</v>
      </c>
      <c r="BG916" s="232">
        <f>IF(N916="zákl. přenesená",J916,0)</f>
        <v>0</v>
      </c>
      <c r="BH916" s="232">
        <f>IF(N916="sníž. přenesená",J916,0)</f>
        <v>0</v>
      </c>
      <c r="BI916" s="232">
        <f>IF(N916="nulová",J916,0)</f>
        <v>0</v>
      </c>
      <c r="BJ916" s="17" t="s">
        <v>8</v>
      </c>
      <c r="BK916" s="232">
        <f>ROUND(I916*H916,0)</f>
        <v>0</v>
      </c>
      <c r="BL916" s="17" t="s">
        <v>308</v>
      </c>
      <c r="BM916" s="231" t="s">
        <v>1598</v>
      </c>
    </row>
    <row r="917" spans="1:65" s="2" customFormat="1" ht="24.15" customHeight="1">
      <c r="A917" s="38"/>
      <c r="B917" s="39"/>
      <c r="C917" s="219" t="s">
        <v>1599</v>
      </c>
      <c r="D917" s="219" t="s">
        <v>132</v>
      </c>
      <c r="E917" s="220" t="s">
        <v>1600</v>
      </c>
      <c r="F917" s="221" t="s">
        <v>1601</v>
      </c>
      <c r="G917" s="222" t="s">
        <v>185</v>
      </c>
      <c r="H917" s="223">
        <v>247.866</v>
      </c>
      <c r="I917" s="224"/>
      <c r="J917" s="225">
        <f>ROUND(I917*H917,0)</f>
        <v>0</v>
      </c>
      <c r="K917" s="226"/>
      <c r="L917" s="44"/>
      <c r="M917" s="227" t="s">
        <v>1</v>
      </c>
      <c r="N917" s="228" t="s">
        <v>48</v>
      </c>
      <c r="O917" s="91"/>
      <c r="P917" s="229">
        <f>O917*H917</f>
        <v>0</v>
      </c>
      <c r="Q917" s="229">
        <v>0</v>
      </c>
      <c r="R917" s="229">
        <f>Q917*H917</f>
        <v>0</v>
      </c>
      <c r="S917" s="229">
        <v>0.00013</v>
      </c>
      <c r="T917" s="230">
        <f>S917*H917</f>
        <v>0.03222258</v>
      </c>
      <c r="U917" s="38"/>
      <c r="V917" s="38"/>
      <c r="W917" s="38"/>
      <c r="X917" s="38"/>
      <c r="Y917" s="38"/>
      <c r="Z917" s="38"/>
      <c r="AA917" s="38"/>
      <c r="AB917" s="38"/>
      <c r="AC917" s="38"/>
      <c r="AD917" s="38"/>
      <c r="AE917" s="38"/>
      <c r="AR917" s="231" t="s">
        <v>308</v>
      </c>
      <c r="AT917" s="231" t="s">
        <v>132</v>
      </c>
      <c r="AU917" s="231" t="s">
        <v>92</v>
      </c>
      <c r="AY917" s="17" t="s">
        <v>129</v>
      </c>
      <c r="BE917" s="232">
        <f>IF(N917="základní",J917,0)</f>
        <v>0</v>
      </c>
      <c r="BF917" s="232">
        <f>IF(N917="snížená",J917,0)</f>
        <v>0</v>
      </c>
      <c r="BG917" s="232">
        <f>IF(N917="zákl. přenesená",J917,0)</f>
        <v>0</v>
      </c>
      <c r="BH917" s="232">
        <f>IF(N917="sníž. přenesená",J917,0)</f>
        <v>0</v>
      </c>
      <c r="BI917" s="232">
        <f>IF(N917="nulová",J917,0)</f>
        <v>0</v>
      </c>
      <c r="BJ917" s="17" t="s">
        <v>8</v>
      </c>
      <c r="BK917" s="232">
        <f>ROUND(I917*H917,0)</f>
        <v>0</v>
      </c>
      <c r="BL917" s="17" t="s">
        <v>308</v>
      </c>
      <c r="BM917" s="231" t="s">
        <v>1602</v>
      </c>
    </row>
    <row r="918" spans="1:65" s="2" customFormat="1" ht="24.15" customHeight="1">
      <c r="A918" s="38"/>
      <c r="B918" s="39"/>
      <c r="C918" s="219" t="s">
        <v>1603</v>
      </c>
      <c r="D918" s="219" t="s">
        <v>132</v>
      </c>
      <c r="E918" s="220" t="s">
        <v>1604</v>
      </c>
      <c r="F918" s="221" t="s">
        <v>1605</v>
      </c>
      <c r="G918" s="222" t="s">
        <v>185</v>
      </c>
      <c r="H918" s="223">
        <v>414.233</v>
      </c>
      <c r="I918" s="224"/>
      <c r="J918" s="225">
        <f>ROUND(I918*H918,0)</f>
        <v>0</v>
      </c>
      <c r="K918" s="226"/>
      <c r="L918" s="44"/>
      <c r="M918" s="227" t="s">
        <v>1</v>
      </c>
      <c r="N918" s="228" t="s">
        <v>48</v>
      </c>
      <c r="O918" s="91"/>
      <c r="P918" s="229">
        <f>O918*H918</f>
        <v>0</v>
      </c>
      <c r="Q918" s="229">
        <v>0</v>
      </c>
      <c r="R918" s="229">
        <f>Q918*H918</f>
        <v>0</v>
      </c>
      <c r="S918" s="229">
        <v>0.00013</v>
      </c>
      <c r="T918" s="230">
        <f>S918*H918</f>
        <v>0.053850289999999995</v>
      </c>
      <c r="U918" s="38"/>
      <c r="V918" s="38"/>
      <c r="W918" s="38"/>
      <c r="X918" s="38"/>
      <c r="Y918" s="38"/>
      <c r="Z918" s="38"/>
      <c r="AA918" s="38"/>
      <c r="AB918" s="38"/>
      <c r="AC918" s="38"/>
      <c r="AD918" s="38"/>
      <c r="AE918" s="38"/>
      <c r="AR918" s="231" t="s">
        <v>308</v>
      </c>
      <c r="AT918" s="231" t="s">
        <v>132</v>
      </c>
      <c r="AU918" s="231" t="s">
        <v>92</v>
      </c>
      <c r="AY918" s="17" t="s">
        <v>129</v>
      </c>
      <c r="BE918" s="232">
        <f>IF(N918="základní",J918,0)</f>
        <v>0</v>
      </c>
      <c r="BF918" s="232">
        <f>IF(N918="snížená",J918,0)</f>
        <v>0</v>
      </c>
      <c r="BG918" s="232">
        <f>IF(N918="zákl. přenesená",J918,0)</f>
        <v>0</v>
      </c>
      <c r="BH918" s="232">
        <f>IF(N918="sníž. přenesená",J918,0)</f>
        <v>0</v>
      </c>
      <c r="BI918" s="232">
        <f>IF(N918="nulová",J918,0)</f>
        <v>0</v>
      </c>
      <c r="BJ918" s="17" t="s">
        <v>8</v>
      </c>
      <c r="BK918" s="232">
        <f>ROUND(I918*H918,0)</f>
        <v>0</v>
      </c>
      <c r="BL918" s="17" t="s">
        <v>308</v>
      </c>
      <c r="BM918" s="231" t="s">
        <v>1606</v>
      </c>
    </row>
    <row r="919" spans="1:65" s="2" customFormat="1" ht="16.5" customHeight="1">
      <c r="A919" s="38"/>
      <c r="B919" s="39"/>
      <c r="C919" s="219" t="s">
        <v>1607</v>
      </c>
      <c r="D919" s="219" t="s">
        <v>132</v>
      </c>
      <c r="E919" s="220" t="s">
        <v>1608</v>
      </c>
      <c r="F919" s="221" t="s">
        <v>1609</v>
      </c>
      <c r="G919" s="222" t="s">
        <v>185</v>
      </c>
      <c r="H919" s="223">
        <v>993.719</v>
      </c>
      <c r="I919" s="224"/>
      <c r="J919" s="225">
        <f>ROUND(I919*H919,0)</f>
        <v>0</v>
      </c>
      <c r="K919" s="226"/>
      <c r="L919" s="44"/>
      <c r="M919" s="227" t="s">
        <v>1</v>
      </c>
      <c r="N919" s="228" t="s">
        <v>48</v>
      </c>
      <c r="O919" s="91"/>
      <c r="P919" s="229">
        <f>O919*H919</f>
        <v>0</v>
      </c>
      <c r="Q919" s="229">
        <v>0.00014</v>
      </c>
      <c r="R919" s="229">
        <f>Q919*H919</f>
        <v>0.13912066</v>
      </c>
      <c r="S919" s="229">
        <v>0</v>
      </c>
      <c r="T919" s="230">
        <f>S919*H919</f>
        <v>0</v>
      </c>
      <c r="U919" s="38"/>
      <c r="V919" s="38"/>
      <c r="W919" s="38"/>
      <c r="X919" s="38"/>
      <c r="Y919" s="38"/>
      <c r="Z919" s="38"/>
      <c r="AA919" s="38"/>
      <c r="AB919" s="38"/>
      <c r="AC919" s="38"/>
      <c r="AD919" s="38"/>
      <c r="AE919" s="38"/>
      <c r="AR919" s="231" t="s">
        <v>308</v>
      </c>
      <c r="AT919" s="231" t="s">
        <v>132</v>
      </c>
      <c r="AU919" s="231" t="s">
        <v>92</v>
      </c>
      <c r="AY919" s="17" t="s">
        <v>129</v>
      </c>
      <c r="BE919" s="232">
        <f>IF(N919="základní",J919,0)</f>
        <v>0</v>
      </c>
      <c r="BF919" s="232">
        <f>IF(N919="snížená",J919,0)</f>
        <v>0</v>
      </c>
      <c r="BG919" s="232">
        <f>IF(N919="zákl. přenesená",J919,0)</f>
        <v>0</v>
      </c>
      <c r="BH919" s="232">
        <f>IF(N919="sníž. přenesená",J919,0)</f>
        <v>0</v>
      </c>
      <c r="BI919" s="232">
        <f>IF(N919="nulová",J919,0)</f>
        <v>0</v>
      </c>
      <c r="BJ919" s="17" t="s">
        <v>8</v>
      </c>
      <c r="BK919" s="232">
        <f>ROUND(I919*H919,0)</f>
        <v>0</v>
      </c>
      <c r="BL919" s="17" t="s">
        <v>308</v>
      </c>
      <c r="BM919" s="231" t="s">
        <v>1610</v>
      </c>
    </row>
    <row r="920" spans="1:51" s="13" customFormat="1" ht="12">
      <c r="A920" s="13"/>
      <c r="B920" s="238"/>
      <c r="C920" s="239"/>
      <c r="D920" s="240" t="s">
        <v>187</v>
      </c>
      <c r="E920" s="241" t="s">
        <v>1</v>
      </c>
      <c r="F920" s="242" t="s">
        <v>1611</v>
      </c>
      <c r="G920" s="239"/>
      <c r="H920" s="243">
        <v>50.275</v>
      </c>
      <c r="I920" s="244"/>
      <c r="J920" s="239"/>
      <c r="K920" s="239"/>
      <c r="L920" s="245"/>
      <c r="M920" s="246"/>
      <c r="N920" s="247"/>
      <c r="O920" s="247"/>
      <c r="P920" s="247"/>
      <c r="Q920" s="247"/>
      <c r="R920" s="247"/>
      <c r="S920" s="247"/>
      <c r="T920" s="248"/>
      <c r="U920" s="13"/>
      <c r="V920" s="13"/>
      <c r="W920" s="13"/>
      <c r="X920" s="13"/>
      <c r="Y920" s="13"/>
      <c r="Z920" s="13"/>
      <c r="AA920" s="13"/>
      <c r="AB920" s="13"/>
      <c r="AC920" s="13"/>
      <c r="AD920" s="13"/>
      <c r="AE920" s="13"/>
      <c r="AT920" s="249" t="s">
        <v>187</v>
      </c>
      <c r="AU920" s="249" t="s">
        <v>92</v>
      </c>
      <c r="AV920" s="13" t="s">
        <v>92</v>
      </c>
      <c r="AW920" s="13" t="s">
        <v>36</v>
      </c>
      <c r="AX920" s="13" t="s">
        <v>83</v>
      </c>
      <c r="AY920" s="249" t="s">
        <v>129</v>
      </c>
    </row>
    <row r="921" spans="1:51" s="13" customFormat="1" ht="12">
      <c r="A921" s="13"/>
      <c r="B921" s="238"/>
      <c r="C921" s="239"/>
      <c r="D921" s="240" t="s">
        <v>187</v>
      </c>
      <c r="E921" s="241" t="s">
        <v>1</v>
      </c>
      <c r="F921" s="242" t="s">
        <v>1612</v>
      </c>
      <c r="G921" s="239"/>
      <c r="H921" s="243">
        <v>216.123</v>
      </c>
      <c r="I921" s="244"/>
      <c r="J921" s="239"/>
      <c r="K921" s="239"/>
      <c r="L921" s="245"/>
      <c r="M921" s="246"/>
      <c r="N921" s="247"/>
      <c r="O921" s="247"/>
      <c r="P921" s="247"/>
      <c r="Q921" s="247"/>
      <c r="R921" s="247"/>
      <c r="S921" s="247"/>
      <c r="T921" s="248"/>
      <c r="U921" s="13"/>
      <c r="V921" s="13"/>
      <c r="W921" s="13"/>
      <c r="X921" s="13"/>
      <c r="Y921" s="13"/>
      <c r="Z921" s="13"/>
      <c r="AA921" s="13"/>
      <c r="AB921" s="13"/>
      <c r="AC921" s="13"/>
      <c r="AD921" s="13"/>
      <c r="AE921" s="13"/>
      <c r="AT921" s="249" t="s">
        <v>187</v>
      </c>
      <c r="AU921" s="249" t="s">
        <v>92</v>
      </c>
      <c r="AV921" s="13" t="s">
        <v>92</v>
      </c>
      <c r="AW921" s="13" t="s">
        <v>36</v>
      </c>
      <c r="AX921" s="13" t="s">
        <v>83</v>
      </c>
      <c r="AY921" s="249" t="s">
        <v>129</v>
      </c>
    </row>
    <row r="922" spans="1:51" s="13" customFormat="1" ht="12">
      <c r="A922" s="13"/>
      <c r="B922" s="238"/>
      <c r="C922" s="239"/>
      <c r="D922" s="240" t="s">
        <v>187</v>
      </c>
      <c r="E922" s="241" t="s">
        <v>1</v>
      </c>
      <c r="F922" s="242" t="s">
        <v>1613</v>
      </c>
      <c r="G922" s="239"/>
      <c r="H922" s="243">
        <v>528.577</v>
      </c>
      <c r="I922" s="244"/>
      <c r="J922" s="239"/>
      <c r="K922" s="239"/>
      <c r="L922" s="245"/>
      <c r="M922" s="246"/>
      <c r="N922" s="247"/>
      <c r="O922" s="247"/>
      <c r="P922" s="247"/>
      <c r="Q922" s="247"/>
      <c r="R922" s="247"/>
      <c r="S922" s="247"/>
      <c r="T922" s="248"/>
      <c r="U922" s="13"/>
      <c r="V922" s="13"/>
      <c r="W922" s="13"/>
      <c r="X922" s="13"/>
      <c r="Y922" s="13"/>
      <c r="Z922" s="13"/>
      <c r="AA922" s="13"/>
      <c r="AB922" s="13"/>
      <c r="AC922" s="13"/>
      <c r="AD922" s="13"/>
      <c r="AE922" s="13"/>
      <c r="AT922" s="249" t="s">
        <v>187</v>
      </c>
      <c r="AU922" s="249" t="s">
        <v>92</v>
      </c>
      <c r="AV922" s="13" t="s">
        <v>92</v>
      </c>
      <c r="AW922" s="13" t="s">
        <v>36</v>
      </c>
      <c r="AX922" s="13" t="s">
        <v>83</v>
      </c>
      <c r="AY922" s="249" t="s">
        <v>129</v>
      </c>
    </row>
    <row r="923" spans="1:51" s="14" customFormat="1" ht="12">
      <c r="A923" s="14"/>
      <c r="B923" s="250"/>
      <c r="C923" s="251"/>
      <c r="D923" s="240" t="s">
        <v>187</v>
      </c>
      <c r="E923" s="252" t="s">
        <v>1</v>
      </c>
      <c r="F923" s="253" t="s">
        <v>191</v>
      </c>
      <c r="G923" s="251"/>
      <c r="H923" s="254">
        <v>794.9749999999999</v>
      </c>
      <c r="I923" s="255"/>
      <c r="J923" s="251"/>
      <c r="K923" s="251"/>
      <c r="L923" s="256"/>
      <c r="M923" s="257"/>
      <c r="N923" s="258"/>
      <c r="O923" s="258"/>
      <c r="P923" s="258"/>
      <c r="Q923" s="258"/>
      <c r="R923" s="258"/>
      <c r="S923" s="258"/>
      <c r="T923" s="259"/>
      <c r="U923" s="14"/>
      <c r="V923" s="14"/>
      <c r="W923" s="14"/>
      <c r="X923" s="14"/>
      <c r="Y923" s="14"/>
      <c r="Z923" s="14"/>
      <c r="AA923" s="14"/>
      <c r="AB923" s="14"/>
      <c r="AC923" s="14"/>
      <c r="AD923" s="14"/>
      <c r="AE923" s="14"/>
      <c r="AT923" s="260" t="s">
        <v>187</v>
      </c>
      <c r="AU923" s="260" t="s">
        <v>92</v>
      </c>
      <c r="AV923" s="14" t="s">
        <v>151</v>
      </c>
      <c r="AW923" s="14" t="s">
        <v>36</v>
      </c>
      <c r="AX923" s="14" t="s">
        <v>8</v>
      </c>
      <c r="AY923" s="260" t="s">
        <v>129</v>
      </c>
    </row>
    <row r="924" spans="1:51" s="13" customFormat="1" ht="12">
      <c r="A924" s="13"/>
      <c r="B924" s="238"/>
      <c r="C924" s="239"/>
      <c r="D924" s="240" t="s">
        <v>187</v>
      </c>
      <c r="E924" s="239"/>
      <c r="F924" s="242" t="s">
        <v>1614</v>
      </c>
      <c r="G924" s="239"/>
      <c r="H924" s="243">
        <v>993.719</v>
      </c>
      <c r="I924" s="244"/>
      <c r="J924" s="239"/>
      <c r="K924" s="239"/>
      <c r="L924" s="245"/>
      <c r="M924" s="246"/>
      <c r="N924" s="247"/>
      <c r="O924" s="247"/>
      <c r="P924" s="247"/>
      <c r="Q924" s="247"/>
      <c r="R924" s="247"/>
      <c r="S924" s="247"/>
      <c r="T924" s="248"/>
      <c r="U924" s="13"/>
      <c r="V924" s="13"/>
      <c r="W924" s="13"/>
      <c r="X924" s="13"/>
      <c r="Y924" s="13"/>
      <c r="Z924" s="13"/>
      <c r="AA924" s="13"/>
      <c r="AB924" s="13"/>
      <c r="AC924" s="13"/>
      <c r="AD924" s="13"/>
      <c r="AE924" s="13"/>
      <c r="AT924" s="249" t="s">
        <v>187</v>
      </c>
      <c r="AU924" s="249" t="s">
        <v>92</v>
      </c>
      <c r="AV924" s="13" t="s">
        <v>92</v>
      </c>
      <c r="AW924" s="13" t="s">
        <v>4</v>
      </c>
      <c r="AX924" s="13" t="s">
        <v>8</v>
      </c>
      <c r="AY924" s="249" t="s">
        <v>129</v>
      </c>
    </row>
    <row r="925" spans="1:65" s="2" customFormat="1" ht="49.05" customHeight="1">
      <c r="A925" s="38"/>
      <c r="B925" s="39"/>
      <c r="C925" s="219" t="s">
        <v>1615</v>
      </c>
      <c r="D925" s="219" t="s">
        <v>132</v>
      </c>
      <c r="E925" s="220" t="s">
        <v>1616</v>
      </c>
      <c r="F925" s="221" t="s">
        <v>1617</v>
      </c>
      <c r="G925" s="222" t="s">
        <v>265</v>
      </c>
      <c r="H925" s="223">
        <v>0.148</v>
      </c>
      <c r="I925" s="224"/>
      <c r="J925" s="225">
        <f>ROUND(I925*H925,0)</f>
        <v>0</v>
      </c>
      <c r="K925" s="226"/>
      <c r="L925" s="44"/>
      <c r="M925" s="227" t="s">
        <v>1</v>
      </c>
      <c r="N925" s="228" t="s">
        <v>48</v>
      </c>
      <c r="O925" s="91"/>
      <c r="P925" s="229">
        <f>O925*H925</f>
        <v>0</v>
      </c>
      <c r="Q925" s="229">
        <v>0</v>
      </c>
      <c r="R925" s="229">
        <f>Q925*H925</f>
        <v>0</v>
      </c>
      <c r="S925" s="229">
        <v>0</v>
      </c>
      <c r="T925" s="230">
        <f>S925*H925</f>
        <v>0</v>
      </c>
      <c r="U925" s="38"/>
      <c r="V925" s="38"/>
      <c r="W925" s="38"/>
      <c r="X925" s="38"/>
      <c r="Y925" s="38"/>
      <c r="Z925" s="38"/>
      <c r="AA925" s="38"/>
      <c r="AB925" s="38"/>
      <c r="AC925" s="38"/>
      <c r="AD925" s="38"/>
      <c r="AE925" s="38"/>
      <c r="AR925" s="231" t="s">
        <v>308</v>
      </c>
      <c r="AT925" s="231" t="s">
        <v>132</v>
      </c>
      <c r="AU925" s="231" t="s">
        <v>92</v>
      </c>
      <c r="AY925" s="17" t="s">
        <v>129</v>
      </c>
      <c r="BE925" s="232">
        <f>IF(N925="základní",J925,0)</f>
        <v>0</v>
      </c>
      <c r="BF925" s="232">
        <f>IF(N925="snížená",J925,0)</f>
        <v>0</v>
      </c>
      <c r="BG925" s="232">
        <f>IF(N925="zákl. přenesená",J925,0)</f>
        <v>0</v>
      </c>
      <c r="BH925" s="232">
        <f>IF(N925="sníž. přenesená",J925,0)</f>
        <v>0</v>
      </c>
      <c r="BI925" s="232">
        <f>IF(N925="nulová",J925,0)</f>
        <v>0</v>
      </c>
      <c r="BJ925" s="17" t="s">
        <v>8</v>
      </c>
      <c r="BK925" s="232">
        <f>ROUND(I925*H925,0)</f>
        <v>0</v>
      </c>
      <c r="BL925" s="17" t="s">
        <v>308</v>
      </c>
      <c r="BM925" s="231" t="s">
        <v>1618</v>
      </c>
    </row>
    <row r="926" spans="1:65" s="2" customFormat="1" ht="55.5" customHeight="1">
      <c r="A926" s="38"/>
      <c r="B926" s="39"/>
      <c r="C926" s="219" t="s">
        <v>1619</v>
      </c>
      <c r="D926" s="219" t="s">
        <v>132</v>
      </c>
      <c r="E926" s="220" t="s">
        <v>1620</v>
      </c>
      <c r="F926" s="221" t="s">
        <v>1621</v>
      </c>
      <c r="G926" s="222" t="s">
        <v>265</v>
      </c>
      <c r="H926" s="223">
        <v>0.148</v>
      </c>
      <c r="I926" s="224"/>
      <c r="J926" s="225">
        <f>ROUND(I926*H926,0)</f>
        <v>0</v>
      </c>
      <c r="K926" s="226"/>
      <c r="L926" s="44"/>
      <c r="M926" s="227" t="s">
        <v>1</v>
      </c>
      <c r="N926" s="228" t="s">
        <v>48</v>
      </c>
      <c r="O926" s="91"/>
      <c r="P926" s="229">
        <f>O926*H926</f>
        <v>0</v>
      </c>
      <c r="Q926" s="229">
        <v>0</v>
      </c>
      <c r="R926" s="229">
        <f>Q926*H926</f>
        <v>0</v>
      </c>
      <c r="S926" s="229">
        <v>0</v>
      </c>
      <c r="T926" s="230">
        <f>S926*H926</f>
        <v>0</v>
      </c>
      <c r="U926" s="38"/>
      <c r="V926" s="38"/>
      <c r="W926" s="38"/>
      <c r="X926" s="38"/>
      <c r="Y926" s="38"/>
      <c r="Z926" s="38"/>
      <c r="AA926" s="38"/>
      <c r="AB926" s="38"/>
      <c r="AC926" s="38"/>
      <c r="AD926" s="38"/>
      <c r="AE926" s="38"/>
      <c r="AR926" s="231" t="s">
        <v>308</v>
      </c>
      <c r="AT926" s="231" t="s">
        <v>132</v>
      </c>
      <c r="AU926" s="231" t="s">
        <v>92</v>
      </c>
      <c r="AY926" s="17" t="s">
        <v>129</v>
      </c>
      <c r="BE926" s="232">
        <f>IF(N926="základní",J926,0)</f>
        <v>0</v>
      </c>
      <c r="BF926" s="232">
        <f>IF(N926="snížená",J926,0)</f>
        <v>0</v>
      </c>
      <c r="BG926" s="232">
        <f>IF(N926="zákl. přenesená",J926,0)</f>
        <v>0</v>
      </c>
      <c r="BH926" s="232">
        <f>IF(N926="sníž. přenesená",J926,0)</f>
        <v>0</v>
      </c>
      <c r="BI926" s="232">
        <f>IF(N926="nulová",J926,0)</f>
        <v>0</v>
      </c>
      <c r="BJ926" s="17" t="s">
        <v>8</v>
      </c>
      <c r="BK926" s="232">
        <f>ROUND(I926*H926,0)</f>
        <v>0</v>
      </c>
      <c r="BL926" s="17" t="s">
        <v>308</v>
      </c>
      <c r="BM926" s="231" t="s">
        <v>1622</v>
      </c>
    </row>
    <row r="927" spans="1:63" s="12" customFormat="1" ht="22.8" customHeight="1">
      <c r="A927" s="12"/>
      <c r="B927" s="203"/>
      <c r="C927" s="204"/>
      <c r="D927" s="205" t="s">
        <v>82</v>
      </c>
      <c r="E927" s="217" t="s">
        <v>1623</v>
      </c>
      <c r="F927" s="217" t="s">
        <v>1624</v>
      </c>
      <c r="G927" s="204"/>
      <c r="H927" s="204"/>
      <c r="I927" s="207"/>
      <c r="J927" s="218">
        <f>BK927</f>
        <v>0</v>
      </c>
      <c r="K927" s="204"/>
      <c r="L927" s="209"/>
      <c r="M927" s="210"/>
      <c r="N927" s="211"/>
      <c r="O927" s="211"/>
      <c r="P927" s="212">
        <f>SUM(P928:P988)</f>
        <v>0</v>
      </c>
      <c r="Q927" s="211"/>
      <c r="R927" s="212">
        <f>SUM(R928:R988)</f>
        <v>4.99699985</v>
      </c>
      <c r="S927" s="211"/>
      <c r="T927" s="213">
        <f>SUM(T928:T988)</f>
        <v>2.849508</v>
      </c>
      <c r="U927" s="12"/>
      <c r="V927" s="12"/>
      <c r="W927" s="12"/>
      <c r="X927" s="12"/>
      <c r="Y927" s="12"/>
      <c r="Z927" s="12"/>
      <c r="AA927" s="12"/>
      <c r="AB927" s="12"/>
      <c r="AC927" s="12"/>
      <c r="AD927" s="12"/>
      <c r="AE927" s="12"/>
      <c r="AR927" s="214" t="s">
        <v>92</v>
      </c>
      <c r="AT927" s="215" t="s">
        <v>82</v>
      </c>
      <c r="AU927" s="215" t="s">
        <v>8</v>
      </c>
      <c r="AY927" s="214" t="s">
        <v>129</v>
      </c>
      <c r="BK927" s="216">
        <f>SUM(BK928:BK988)</f>
        <v>0</v>
      </c>
    </row>
    <row r="928" spans="1:65" s="2" customFormat="1" ht="21.75" customHeight="1">
      <c r="A928" s="38"/>
      <c r="B928" s="39"/>
      <c r="C928" s="219" t="s">
        <v>1625</v>
      </c>
      <c r="D928" s="219" t="s">
        <v>132</v>
      </c>
      <c r="E928" s="220" t="s">
        <v>1626</v>
      </c>
      <c r="F928" s="221" t="s">
        <v>1627</v>
      </c>
      <c r="G928" s="222" t="s">
        <v>333</v>
      </c>
      <c r="H928" s="223">
        <v>2</v>
      </c>
      <c r="I928" s="224"/>
      <c r="J928" s="225">
        <f>ROUND(I928*H928,0)</f>
        <v>0</v>
      </c>
      <c r="K928" s="226"/>
      <c r="L928" s="44"/>
      <c r="M928" s="227" t="s">
        <v>1</v>
      </c>
      <c r="N928" s="228" t="s">
        <v>48</v>
      </c>
      <c r="O928" s="91"/>
      <c r="P928" s="229">
        <f>O928*H928</f>
        <v>0</v>
      </c>
      <c r="Q928" s="229">
        <v>0</v>
      </c>
      <c r="R928" s="229">
        <f>Q928*H928</f>
        <v>0</v>
      </c>
      <c r="S928" s="229">
        <v>0.1104</v>
      </c>
      <c r="T928" s="230">
        <f>S928*H928</f>
        <v>0.2208</v>
      </c>
      <c r="U928" s="38"/>
      <c r="V928" s="38"/>
      <c r="W928" s="38"/>
      <c r="X928" s="38"/>
      <c r="Y928" s="38"/>
      <c r="Z928" s="38"/>
      <c r="AA928" s="38"/>
      <c r="AB928" s="38"/>
      <c r="AC928" s="38"/>
      <c r="AD928" s="38"/>
      <c r="AE928" s="38"/>
      <c r="AR928" s="231" t="s">
        <v>308</v>
      </c>
      <c r="AT928" s="231" t="s">
        <v>132</v>
      </c>
      <c r="AU928" s="231" t="s">
        <v>92</v>
      </c>
      <c r="AY928" s="17" t="s">
        <v>129</v>
      </c>
      <c r="BE928" s="232">
        <f>IF(N928="základní",J928,0)</f>
        <v>0</v>
      </c>
      <c r="BF928" s="232">
        <f>IF(N928="snížená",J928,0)</f>
        <v>0</v>
      </c>
      <c r="BG928" s="232">
        <f>IF(N928="zákl. přenesená",J928,0)</f>
        <v>0</v>
      </c>
      <c r="BH928" s="232">
        <f>IF(N928="sníž. přenesená",J928,0)</f>
        <v>0</v>
      </c>
      <c r="BI928" s="232">
        <f>IF(N928="nulová",J928,0)</f>
        <v>0</v>
      </c>
      <c r="BJ928" s="17" t="s">
        <v>8</v>
      </c>
      <c r="BK928" s="232">
        <f>ROUND(I928*H928,0)</f>
        <v>0</v>
      </c>
      <c r="BL928" s="17" t="s">
        <v>308</v>
      </c>
      <c r="BM928" s="231" t="s">
        <v>1628</v>
      </c>
    </row>
    <row r="929" spans="1:65" s="2" customFormat="1" ht="24.15" customHeight="1">
      <c r="A929" s="38"/>
      <c r="B929" s="39"/>
      <c r="C929" s="219" t="s">
        <v>1629</v>
      </c>
      <c r="D929" s="219" t="s">
        <v>132</v>
      </c>
      <c r="E929" s="220" t="s">
        <v>1630</v>
      </c>
      <c r="F929" s="221" t="s">
        <v>1631</v>
      </c>
      <c r="G929" s="222" t="s">
        <v>333</v>
      </c>
      <c r="H929" s="223">
        <v>2</v>
      </c>
      <c r="I929" s="224"/>
      <c r="J929" s="225">
        <f>ROUND(I929*H929,0)</f>
        <v>0</v>
      </c>
      <c r="K929" s="226"/>
      <c r="L929" s="44"/>
      <c r="M929" s="227" t="s">
        <v>1</v>
      </c>
      <c r="N929" s="228" t="s">
        <v>48</v>
      </c>
      <c r="O929" s="91"/>
      <c r="P929" s="229">
        <f>O929*H929</f>
        <v>0</v>
      </c>
      <c r="Q929" s="229">
        <v>0.00042</v>
      </c>
      <c r="R929" s="229">
        <f>Q929*H929</f>
        <v>0.00084</v>
      </c>
      <c r="S929" s="229">
        <v>0</v>
      </c>
      <c r="T929" s="230">
        <f>S929*H929</f>
        <v>0</v>
      </c>
      <c r="U929" s="38"/>
      <c r="V929" s="38"/>
      <c r="W929" s="38"/>
      <c r="X929" s="38"/>
      <c r="Y929" s="38"/>
      <c r="Z929" s="38"/>
      <c r="AA929" s="38"/>
      <c r="AB929" s="38"/>
      <c r="AC929" s="38"/>
      <c r="AD929" s="38"/>
      <c r="AE929" s="38"/>
      <c r="AR929" s="231" t="s">
        <v>308</v>
      </c>
      <c r="AT929" s="231" t="s">
        <v>132</v>
      </c>
      <c r="AU929" s="231" t="s">
        <v>92</v>
      </c>
      <c r="AY929" s="17" t="s">
        <v>129</v>
      </c>
      <c r="BE929" s="232">
        <f>IF(N929="základní",J929,0)</f>
        <v>0</v>
      </c>
      <c r="BF929" s="232">
        <f>IF(N929="snížená",J929,0)</f>
        <v>0</v>
      </c>
      <c r="BG929" s="232">
        <f>IF(N929="zákl. přenesená",J929,0)</f>
        <v>0</v>
      </c>
      <c r="BH929" s="232">
        <f>IF(N929="sníž. přenesená",J929,0)</f>
        <v>0</v>
      </c>
      <c r="BI929" s="232">
        <f>IF(N929="nulová",J929,0)</f>
        <v>0</v>
      </c>
      <c r="BJ929" s="17" t="s">
        <v>8</v>
      </c>
      <c r="BK929" s="232">
        <f>ROUND(I929*H929,0)</f>
        <v>0</v>
      </c>
      <c r="BL929" s="17" t="s">
        <v>308</v>
      </c>
      <c r="BM929" s="231" t="s">
        <v>1632</v>
      </c>
    </row>
    <row r="930" spans="1:65" s="2" customFormat="1" ht="37.8" customHeight="1">
      <c r="A930" s="38"/>
      <c r="B930" s="39"/>
      <c r="C930" s="272" t="s">
        <v>1633</v>
      </c>
      <c r="D930" s="272" t="s">
        <v>342</v>
      </c>
      <c r="E930" s="273" t="s">
        <v>1634</v>
      </c>
      <c r="F930" s="274" t="s">
        <v>1635</v>
      </c>
      <c r="G930" s="275" t="s">
        <v>333</v>
      </c>
      <c r="H930" s="276">
        <v>2</v>
      </c>
      <c r="I930" s="277"/>
      <c r="J930" s="278">
        <f>ROUND(I930*H930,0)</f>
        <v>0</v>
      </c>
      <c r="K930" s="279"/>
      <c r="L930" s="280"/>
      <c r="M930" s="281" t="s">
        <v>1</v>
      </c>
      <c r="N930" s="282" t="s">
        <v>48</v>
      </c>
      <c r="O930" s="91"/>
      <c r="P930" s="229">
        <f>O930*H930</f>
        <v>0</v>
      </c>
      <c r="Q930" s="229">
        <v>0.045</v>
      </c>
      <c r="R930" s="229">
        <f>Q930*H930</f>
        <v>0.09</v>
      </c>
      <c r="S930" s="229">
        <v>0</v>
      </c>
      <c r="T930" s="230">
        <f>S930*H930</f>
        <v>0</v>
      </c>
      <c r="U930" s="38"/>
      <c r="V930" s="38"/>
      <c r="W930" s="38"/>
      <c r="X930" s="38"/>
      <c r="Y930" s="38"/>
      <c r="Z930" s="38"/>
      <c r="AA930" s="38"/>
      <c r="AB930" s="38"/>
      <c r="AC930" s="38"/>
      <c r="AD930" s="38"/>
      <c r="AE930" s="38"/>
      <c r="AR930" s="231" t="s">
        <v>390</v>
      </c>
      <c r="AT930" s="231" t="s">
        <v>342</v>
      </c>
      <c r="AU930" s="231" t="s">
        <v>92</v>
      </c>
      <c r="AY930" s="17" t="s">
        <v>129</v>
      </c>
      <c r="BE930" s="232">
        <f>IF(N930="základní",J930,0)</f>
        <v>0</v>
      </c>
      <c r="BF930" s="232">
        <f>IF(N930="snížená",J930,0)</f>
        <v>0</v>
      </c>
      <c r="BG930" s="232">
        <f>IF(N930="zákl. přenesená",J930,0)</f>
        <v>0</v>
      </c>
      <c r="BH930" s="232">
        <f>IF(N930="sníž. přenesená",J930,0)</f>
        <v>0</v>
      </c>
      <c r="BI930" s="232">
        <f>IF(N930="nulová",J930,0)</f>
        <v>0</v>
      </c>
      <c r="BJ930" s="17" t="s">
        <v>8</v>
      </c>
      <c r="BK930" s="232">
        <f>ROUND(I930*H930,0)</f>
        <v>0</v>
      </c>
      <c r="BL930" s="17" t="s">
        <v>308</v>
      </c>
      <c r="BM930" s="231" t="s">
        <v>1636</v>
      </c>
    </row>
    <row r="931" spans="1:65" s="2" customFormat="1" ht="16.5" customHeight="1">
      <c r="A931" s="38"/>
      <c r="B931" s="39"/>
      <c r="C931" s="219" t="s">
        <v>1637</v>
      </c>
      <c r="D931" s="219" t="s">
        <v>132</v>
      </c>
      <c r="E931" s="220" t="s">
        <v>1638</v>
      </c>
      <c r="F931" s="221" t="s">
        <v>1639</v>
      </c>
      <c r="G931" s="222" t="s">
        <v>185</v>
      </c>
      <c r="H931" s="223">
        <v>130.6</v>
      </c>
      <c r="I931" s="224"/>
      <c r="J931" s="225">
        <f>ROUND(I931*H931,0)</f>
        <v>0</v>
      </c>
      <c r="K931" s="226"/>
      <c r="L931" s="44"/>
      <c r="M931" s="227" t="s">
        <v>1</v>
      </c>
      <c r="N931" s="228" t="s">
        <v>48</v>
      </c>
      <c r="O931" s="91"/>
      <c r="P931" s="229">
        <f>O931*H931</f>
        <v>0</v>
      </c>
      <c r="Q931" s="229">
        <v>0</v>
      </c>
      <c r="R931" s="229">
        <f>Q931*H931</f>
        <v>0</v>
      </c>
      <c r="S931" s="229">
        <v>0.01098</v>
      </c>
      <c r="T931" s="230">
        <f>S931*H931</f>
        <v>1.433988</v>
      </c>
      <c r="U931" s="38"/>
      <c r="V931" s="38"/>
      <c r="W931" s="38"/>
      <c r="X931" s="38"/>
      <c r="Y931" s="38"/>
      <c r="Z931" s="38"/>
      <c r="AA931" s="38"/>
      <c r="AB931" s="38"/>
      <c r="AC931" s="38"/>
      <c r="AD931" s="38"/>
      <c r="AE931" s="38"/>
      <c r="AR931" s="231" t="s">
        <v>308</v>
      </c>
      <c r="AT931" s="231" t="s">
        <v>132</v>
      </c>
      <c r="AU931" s="231" t="s">
        <v>92</v>
      </c>
      <c r="AY931" s="17" t="s">
        <v>129</v>
      </c>
      <c r="BE931" s="232">
        <f>IF(N931="základní",J931,0)</f>
        <v>0</v>
      </c>
      <c r="BF931" s="232">
        <f>IF(N931="snížená",J931,0)</f>
        <v>0</v>
      </c>
      <c r="BG931" s="232">
        <f>IF(N931="zákl. přenesená",J931,0)</f>
        <v>0</v>
      </c>
      <c r="BH931" s="232">
        <f>IF(N931="sníž. přenesená",J931,0)</f>
        <v>0</v>
      </c>
      <c r="BI931" s="232">
        <f>IF(N931="nulová",J931,0)</f>
        <v>0</v>
      </c>
      <c r="BJ931" s="17" t="s">
        <v>8</v>
      </c>
      <c r="BK931" s="232">
        <f>ROUND(I931*H931,0)</f>
        <v>0</v>
      </c>
      <c r="BL931" s="17" t="s">
        <v>308</v>
      </c>
      <c r="BM931" s="231" t="s">
        <v>1640</v>
      </c>
    </row>
    <row r="932" spans="1:51" s="13" customFormat="1" ht="12">
      <c r="A932" s="13"/>
      <c r="B932" s="238"/>
      <c r="C932" s="239"/>
      <c r="D932" s="240" t="s">
        <v>187</v>
      </c>
      <c r="E932" s="241" t="s">
        <v>1</v>
      </c>
      <c r="F932" s="242" t="s">
        <v>1641</v>
      </c>
      <c r="G932" s="239"/>
      <c r="H932" s="243">
        <v>130.6</v>
      </c>
      <c r="I932" s="244"/>
      <c r="J932" s="239"/>
      <c r="K932" s="239"/>
      <c r="L932" s="245"/>
      <c r="M932" s="246"/>
      <c r="N932" s="247"/>
      <c r="O932" s="247"/>
      <c r="P932" s="247"/>
      <c r="Q932" s="247"/>
      <c r="R932" s="247"/>
      <c r="S932" s="247"/>
      <c r="T932" s="248"/>
      <c r="U932" s="13"/>
      <c r="V932" s="13"/>
      <c r="W932" s="13"/>
      <c r="X932" s="13"/>
      <c r="Y932" s="13"/>
      <c r="Z932" s="13"/>
      <c r="AA932" s="13"/>
      <c r="AB932" s="13"/>
      <c r="AC932" s="13"/>
      <c r="AD932" s="13"/>
      <c r="AE932" s="13"/>
      <c r="AT932" s="249" t="s">
        <v>187</v>
      </c>
      <c r="AU932" s="249" t="s">
        <v>92</v>
      </c>
      <c r="AV932" s="13" t="s">
        <v>92</v>
      </c>
      <c r="AW932" s="13" t="s">
        <v>36</v>
      </c>
      <c r="AX932" s="13" t="s">
        <v>8</v>
      </c>
      <c r="AY932" s="249" t="s">
        <v>129</v>
      </c>
    </row>
    <row r="933" spans="1:65" s="2" customFormat="1" ht="33" customHeight="1">
      <c r="A933" s="38"/>
      <c r="B933" s="39"/>
      <c r="C933" s="219" t="s">
        <v>1642</v>
      </c>
      <c r="D933" s="219" t="s">
        <v>132</v>
      </c>
      <c r="E933" s="220" t="s">
        <v>1643</v>
      </c>
      <c r="F933" s="221" t="s">
        <v>1644</v>
      </c>
      <c r="G933" s="222" t="s">
        <v>185</v>
      </c>
      <c r="H933" s="223">
        <v>207.05</v>
      </c>
      <c r="I933" s="224"/>
      <c r="J933" s="225">
        <f>ROUND(I933*H933,0)</f>
        <v>0</v>
      </c>
      <c r="K933" s="226"/>
      <c r="L933" s="44"/>
      <c r="M933" s="227" t="s">
        <v>1</v>
      </c>
      <c r="N933" s="228" t="s">
        <v>48</v>
      </c>
      <c r="O933" s="91"/>
      <c r="P933" s="229">
        <f>O933*H933</f>
        <v>0</v>
      </c>
      <c r="Q933" s="229">
        <v>0</v>
      </c>
      <c r="R933" s="229">
        <f>Q933*H933</f>
        <v>0</v>
      </c>
      <c r="S933" s="229">
        <v>0</v>
      </c>
      <c r="T933" s="230">
        <f>S933*H933</f>
        <v>0</v>
      </c>
      <c r="U933" s="38"/>
      <c r="V933" s="38"/>
      <c r="W933" s="38"/>
      <c r="X933" s="38"/>
      <c r="Y933" s="38"/>
      <c r="Z933" s="38"/>
      <c r="AA933" s="38"/>
      <c r="AB933" s="38"/>
      <c r="AC933" s="38"/>
      <c r="AD933" s="38"/>
      <c r="AE933" s="38"/>
      <c r="AR933" s="231" t="s">
        <v>308</v>
      </c>
      <c r="AT933" s="231" t="s">
        <v>132</v>
      </c>
      <c r="AU933" s="231" t="s">
        <v>92</v>
      </c>
      <c r="AY933" s="17" t="s">
        <v>129</v>
      </c>
      <c r="BE933" s="232">
        <f>IF(N933="základní",J933,0)</f>
        <v>0</v>
      </c>
      <c r="BF933" s="232">
        <f>IF(N933="snížená",J933,0)</f>
        <v>0</v>
      </c>
      <c r="BG933" s="232">
        <f>IF(N933="zákl. přenesená",J933,0)</f>
        <v>0</v>
      </c>
      <c r="BH933" s="232">
        <f>IF(N933="sníž. přenesená",J933,0)</f>
        <v>0</v>
      </c>
      <c r="BI933" s="232">
        <f>IF(N933="nulová",J933,0)</f>
        <v>0</v>
      </c>
      <c r="BJ933" s="17" t="s">
        <v>8</v>
      </c>
      <c r="BK933" s="232">
        <f>ROUND(I933*H933,0)</f>
        <v>0</v>
      </c>
      <c r="BL933" s="17" t="s">
        <v>308</v>
      </c>
      <c r="BM933" s="231" t="s">
        <v>1645</v>
      </c>
    </row>
    <row r="934" spans="1:51" s="13" customFormat="1" ht="12">
      <c r="A934" s="13"/>
      <c r="B934" s="238"/>
      <c r="C934" s="239"/>
      <c r="D934" s="240" t="s">
        <v>187</v>
      </c>
      <c r="E934" s="241" t="s">
        <v>1</v>
      </c>
      <c r="F934" s="242" t="s">
        <v>1646</v>
      </c>
      <c r="G934" s="239"/>
      <c r="H934" s="243">
        <v>7</v>
      </c>
      <c r="I934" s="244"/>
      <c r="J934" s="239"/>
      <c r="K934" s="239"/>
      <c r="L934" s="245"/>
      <c r="M934" s="246"/>
      <c r="N934" s="247"/>
      <c r="O934" s="247"/>
      <c r="P934" s="247"/>
      <c r="Q934" s="247"/>
      <c r="R934" s="247"/>
      <c r="S934" s="247"/>
      <c r="T934" s="248"/>
      <c r="U934" s="13"/>
      <c r="V934" s="13"/>
      <c r="W934" s="13"/>
      <c r="X934" s="13"/>
      <c r="Y934" s="13"/>
      <c r="Z934" s="13"/>
      <c r="AA934" s="13"/>
      <c r="AB934" s="13"/>
      <c r="AC934" s="13"/>
      <c r="AD934" s="13"/>
      <c r="AE934" s="13"/>
      <c r="AT934" s="249" t="s">
        <v>187</v>
      </c>
      <c r="AU934" s="249" t="s">
        <v>92</v>
      </c>
      <c r="AV934" s="13" t="s">
        <v>92</v>
      </c>
      <c r="AW934" s="13" t="s">
        <v>36</v>
      </c>
      <c r="AX934" s="13" t="s">
        <v>83</v>
      </c>
      <c r="AY934" s="249" t="s">
        <v>129</v>
      </c>
    </row>
    <row r="935" spans="1:51" s="13" customFormat="1" ht="12">
      <c r="A935" s="13"/>
      <c r="B935" s="238"/>
      <c r="C935" s="239"/>
      <c r="D935" s="240" t="s">
        <v>187</v>
      </c>
      <c r="E935" s="241" t="s">
        <v>1</v>
      </c>
      <c r="F935" s="242" t="s">
        <v>1647</v>
      </c>
      <c r="G935" s="239"/>
      <c r="H935" s="243">
        <v>10.45</v>
      </c>
      <c r="I935" s="244"/>
      <c r="J935" s="239"/>
      <c r="K935" s="239"/>
      <c r="L935" s="245"/>
      <c r="M935" s="246"/>
      <c r="N935" s="247"/>
      <c r="O935" s="247"/>
      <c r="P935" s="247"/>
      <c r="Q935" s="247"/>
      <c r="R935" s="247"/>
      <c r="S935" s="247"/>
      <c r="T935" s="248"/>
      <c r="U935" s="13"/>
      <c r="V935" s="13"/>
      <c r="W935" s="13"/>
      <c r="X935" s="13"/>
      <c r="Y935" s="13"/>
      <c r="Z935" s="13"/>
      <c r="AA935" s="13"/>
      <c r="AB935" s="13"/>
      <c r="AC935" s="13"/>
      <c r="AD935" s="13"/>
      <c r="AE935" s="13"/>
      <c r="AT935" s="249" t="s">
        <v>187</v>
      </c>
      <c r="AU935" s="249" t="s">
        <v>92</v>
      </c>
      <c r="AV935" s="13" t="s">
        <v>92</v>
      </c>
      <c r="AW935" s="13" t="s">
        <v>36</v>
      </c>
      <c r="AX935" s="13" t="s">
        <v>83</v>
      </c>
      <c r="AY935" s="249" t="s">
        <v>129</v>
      </c>
    </row>
    <row r="936" spans="1:51" s="13" customFormat="1" ht="12">
      <c r="A936" s="13"/>
      <c r="B936" s="238"/>
      <c r="C936" s="239"/>
      <c r="D936" s="240" t="s">
        <v>187</v>
      </c>
      <c r="E936" s="241" t="s">
        <v>1</v>
      </c>
      <c r="F936" s="242" t="s">
        <v>1648</v>
      </c>
      <c r="G936" s="239"/>
      <c r="H936" s="243">
        <v>10</v>
      </c>
      <c r="I936" s="244"/>
      <c r="J936" s="239"/>
      <c r="K936" s="239"/>
      <c r="L936" s="245"/>
      <c r="M936" s="246"/>
      <c r="N936" s="247"/>
      <c r="O936" s="247"/>
      <c r="P936" s="247"/>
      <c r="Q936" s="247"/>
      <c r="R936" s="247"/>
      <c r="S936" s="247"/>
      <c r="T936" s="248"/>
      <c r="U936" s="13"/>
      <c r="V936" s="13"/>
      <c r="W936" s="13"/>
      <c r="X936" s="13"/>
      <c r="Y936" s="13"/>
      <c r="Z936" s="13"/>
      <c r="AA936" s="13"/>
      <c r="AB936" s="13"/>
      <c r="AC936" s="13"/>
      <c r="AD936" s="13"/>
      <c r="AE936" s="13"/>
      <c r="AT936" s="249" t="s">
        <v>187</v>
      </c>
      <c r="AU936" s="249" t="s">
        <v>92</v>
      </c>
      <c r="AV936" s="13" t="s">
        <v>92</v>
      </c>
      <c r="AW936" s="13" t="s">
        <v>36</v>
      </c>
      <c r="AX936" s="13" t="s">
        <v>83</v>
      </c>
      <c r="AY936" s="249" t="s">
        <v>129</v>
      </c>
    </row>
    <row r="937" spans="1:51" s="13" customFormat="1" ht="12">
      <c r="A937" s="13"/>
      <c r="B937" s="238"/>
      <c r="C937" s="239"/>
      <c r="D937" s="240" t="s">
        <v>187</v>
      </c>
      <c r="E937" s="241" t="s">
        <v>1</v>
      </c>
      <c r="F937" s="242" t="s">
        <v>1649</v>
      </c>
      <c r="G937" s="239"/>
      <c r="H937" s="243">
        <v>45</v>
      </c>
      <c r="I937" s="244"/>
      <c r="J937" s="239"/>
      <c r="K937" s="239"/>
      <c r="L937" s="245"/>
      <c r="M937" s="246"/>
      <c r="N937" s="247"/>
      <c r="O937" s="247"/>
      <c r="P937" s="247"/>
      <c r="Q937" s="247"/>
      <c r="R937" s="247"/>
      <c r="S937" s="247"/>
      <c r="T937" s="248"/>
      <c r="U937" s="13"/>
      <c r="V937" s="13"/>
      <c r="W937" s="13"/>
      <c r="X937" s="13"/>
      <c r="Y937" s="13"/>
      <c r="Z937" s="13"/>
      <c r="AA937" s="13"/>
      <c r="AB937" s="13"/>
      <c r="AC937" s="13"/>
      <c r="AD937" s="13"/>
      <c r="AE937" s="13"/>
      <c r="AT937" s="249" t="s">
        <v>187</v>
      </c>
      <c r="AU937" s="249" t="s">
        <v>92</v>
      </c>
      <c r="AV937" s="13" t="s">
        <v>92</v>
      </c>
      <c r="AW937" s="13" t="s">
        <v>36</v>
      </c>
      <c r="AX937" s="13" t="s">
        <v>83</v>
      </c>
      <c r="AY937" s="249" t="s">
        <v>129</v>
      </c>
    </row>
    <row r="938" spans="1:51" s="13" customFormat="1" ht="12">
      <c r="A938" s="13"/>
      <c r="B938" s="238"/>
      <c r="C938" s="239"/>
      <c r="D938" s="240" t="s">
        <v>187</v>
      </c>
      <c r="E938" s="241" t="s">
        <v>1</v>
      </c>
      <c r="F938" s="242" t="s">
        <v>1650</v>
      </c>
      <c r="G938" s="239"/>
      <c r="H938" s="243">
        <v>4</v>
      </c>
      <c r="I938" s="244"/>
      <c r="J938" s="239"/>
      <c r="K938" s="239"/>
      <c r="L938" s="245"/>
      <c r="M938" s="246"/>
      <c r="N938" s="247"/>
      <c r="O938" s="247"/>
      <c r="P938" s="247"/>
      <c r="Q938" s="247"/>
      <c r="R938" s="247"/>
      <c r="S938" s="247"/>
      <c r="T938" s="248"/>
      <c r="U938" s="13"/>
      <c r="V938" s="13"/>
      <c r="W938" s="13"/>
      <c r="X938" s="13"/>
      <c r="Y938" s="13"/>
      <c r="Z938" s="13"/>
      <c r="AA938" s="13"/>
      <c r="AB938" s="13"/>
      <c r="AC938" s="13"/>
      <c r="AD938" s="13"/>
      <c r="AE938" s="13"/>
      <c r="AT938" s="249" t="s">
        <v>187</v>
      </c>
      <c r="AU938" s="249" t="s">
        <v>92</v>
      </c>
      <c r="AV938" s="13" t="s">
        <v>92</v>
      </c>
      <c r="AW938" s="13" t="s">
        <v>36</v>
      </c>
      <c r="AX938" s="13" t="s">
        <v>83</v>
      </c>
      <c r="AY938" s="249" t="s">
        <v>129</v>
      </c>
    </row>
    <row r="939" spans="1:51" s="13" customFormat="1" ht="12">
      <c r="A939" s="13"/>
      <c r="B939" s="238"/>
      <c r="C939" s="239"/>
      <c r="D939" s="240" t="s">
        <v>187</v>
      </c>
      <c r="E939" s="241" t="s">
        <v>1</v>
      </c>
      <c r="F939" s="242" t="s">
        <v>1651</v>
      </c>
      <c r="G939" s="239"/>
      <c r="H939" s="243">
        <v>130.6</v>
      </c>
      <c r="I939" s="244"/>
      <c r="J939" s="239"/>
      <c r="K939" s="239"/>
      <c r="L939" s="245"/>
      <c r="M939" s="246"/>
      <c r="N939" s="247"/>
      <c r="O939" s="247"/>
      <c r="P939" s="247"/>
      <c r="Q939" s="247"/>
      <c r="R939" s="247"/>
      <c r="S939" s="247"/>
      <c r="T939" s="248"/>
      <c r="U939" s="13"/>
      <c r="V939" s="13"/>
      <c r="W939" s="13"/>
      <c r="X939" s="13"/>
      <c r="Y939" s="13"/>
      <c r="Z939" s="13"/>
      <c r="AA939" s="13"/>
      <c r="AB939" s="13"/>
      <c r="AC939" s="13"/>
      <c r="AD939" s="13"/>
      <c r="AE939" s="13"/>
      <c r="AT939" s="249" t="s">
        <v>187</v>
      </c>
      <c r="AU939" s="249" t="s">
        <v>92</v>
      </c>
      <c r="AV939" s="13" t="s">
        <v>92</v>
      </c>
      <c r="AW939" s="13" t="s">
        <v>36</v>
      </c>
      <c r="AX939" s="13" t="s">
        <v>83</v>
      </c>
      <c r="AY939" s="249" t="s">
        <v>129</v>
      </c>
    </row>
    <row r="940" spans="1:51" s="14" customFormat="1" ht="12">
      <c r="A940" s="14"/>
      <c r="B940" s="250"/>
      <c r="C940" s="251"/>
      <c r="D940" s="240" t="s">
        <v>187</v>
      </c>
      <c r="E940" s="252" t="s">
        <v>1</v>
      </c>
      <c r="F940" s="253" t="s">
        <v>191</v>
      </c>
      <c r="G940" s="251"/>
      <c r="H940" s="254">
        <v>207.05</v>
      </c>
      <c r="I940" s="255"/>
      <c r="J940" s="251"/>
      <c r="K940" s="251"/>
      <c r="L940" s="256"/>
      <c r="M940" s="257"/>
      <c r="N940" s="258"/>
      <c r="O940" s="258"/>
      <c r="P940" s="258"/>
      <c r="Q940" s="258"/>
      <c r="R940" s="258"/>
      <c r="S940" s="258"/>
      <c r="T940" s="259"/>
      <c r="U940" s="14"/>
      <c r="V940" s="14"/>
      <c r="W940" s="14"/>
      <c r="X940" s="14"/>
      <c r="Y940" s="14"/>
      <c r="Z940" s="14"/>
      <c r="AA940" s="14"/>
      <c r="AB940" s="14"/>
      <c r="AC940" s="14"/>
      <c r="AD940" s="14"/>
      <c r="AE940" s="14"/>
      <c r="AT940" s="260" t="s">
        <v>187</v>
      </c>
      <c r="AU940" s="260" t="s">
        <v>92</v>
      </c>
      <c r="AV940" s="14" t="s">
        <v>151</v>
      </c>
      <c r="AW940" s="14" t="s">
        <v>36</v>
      </c>
      <c r="AX940" s="14" t="s">
        <v>8</v>
      </c>
      <c r="AY940" s="260" t="s">
        <v>129</v>
      </c>
    </row>
    <row r="941" spans="1:65" s="2" customFormat="1" ht="24.15" customHeight="1">
      <c r="A941" s="38"/>
      <c r="B941" s="39"/>
      <c r="C941" s="272" t="s">
        <v>1652</v>
      </c>
      <c r="D941" s="272" t="s">
        <v>342</v>
      </c>
      <c r="E941" s="273" t="s">
        <v>1653</v>
      </c>
      <c r="F941" s="274" t="s">
        <v>1654</v>
      </c>
      <c r="G941" s="275" t="s">
        <v>185</v>
      </c>
      <c r="H941" s="276">
        <v>227.755</v>
      </c>
      <c r="I941" s="277"/>
      <c r="J941" s="278">
        <f>ROUND(I941*H941,0)</f>
        <v>0</v>
      </c>
      <c r="K941" s="279"/>
      <c r="L941" s="280"/>
      <c r="M941" s="281" t="s">
        <v>1</v>
      </c>
      <c r="N941" s="282" t="s">
        <v>48</v>
      </c>
      <c r="O941" s="91"/>
      <c r="P941" s="229">
        <f>O941*H941</f>
        <v>0</v>
      </c>
      <c r="Q941" s="229">
        <v>0.00931</v>
      </c>
      <c r="R941" s="229">
        <f>Q941*H941</f>
        <v>2.12039905</v>
      </c>
      <c r="S941" s="229">
        <v>0</v>
      </c>
      <c r="T941" s="230">
        <f>S941*H941</f>
        <v>0</v>
      </c>
      <c r="U941" s="38"/>
      <c r="V941" s="38"/>
      <c r="W941" s="38"/>
      <c r="X941" s="38"/>
      <c r="Y941" s="38"/>
      <c r="Z941" s="38"/>
      <c r="AA941" s="38"/>
      <c r="AB941" s="38"/>
      <c r="AC941" s="38"/>
      <c r="AD941" s="38"/>
      <c r="AE941" s="38"/>
      <c r="AR941" s="231" t="s">
        <v>390</v>
      </c>
      <c r="AT941" s="231" t="s">
        <v>342</v>
      </c>
      <c r="AU941" s="231" t="s">
        <v>92</v>
      </c>
      <c r="AY941" s="17" t="s">
        <v>129</v>
      </c>
      <c r="BE941" s="232">
        <f>IF(N941="základní",J941,0)</f>
        <v>0</v>
      </c>
      <c r="BF941" s="232">
        <f>IF(N941="snížená",J941,0)</f>
        <v>0</v>
      </c>
      <c r="BG941" s="232">
        <f>IF(N941="zákl. přenesená",J941,0)</f>
        <v>0</v>
      </c>
      <c r="BH941" s="232">
        <f>IF(N941="sníž. přenesená",J941,0)</f>
        <v>0</v>
      </c>
      <c r="BI941" s="232">
        <f>IF(N941="nulová",J941,0)</f>
        <v>0</v>
      </c>
      <c r="BJ941" s="17" t="s">
        <v>8</v>
      </c>
      <c r="BK941" s="232">
        <f>ROUND(I941*H941,0)</f>
        <v>0</v>
      </c>
      <c r="BL941" s="17" t="s">
        <v>308</v>
      </c>
      <c r="BM941" s="231" t="s">
        <v>1655</v>
      </c>
    </row>
    <row r="942" spans="1:51" s="13" customFormat="1" ht="12">
      <c r="A942" s="13"/>
      <c r="B942" s="238"/>
      <c r="C942" s="239"/>
      <c r="D942" s="240" t="s">
        <v>187</v>
      </c>
      <c r="E942" s="239"/>
      <c r="F942" s="242" t="s">
        <v>1656</v>
      </c>
      <c r="G942" s="239"/>
      <c r="H942" s="243">
        <v>227.755</v>
      </c>
      <c r="I942" s="244"/>
      <c r="J942" s="239"/>
      <c r="K942" s="239"/>
      <c r="L942" s="245"/>
      <c r="M942" s="246"/>
      <c r="N942" s="247"/>
      <c r="O942" s="247"/>
      <c r="P942" s="247"/>
      <c r="Q942" s="247"/>
      <c r="R942" s="247"/>
      <c r="S942" s="247"/>
      <c r="T942" s="248"/>
      <c r="U942" s="13"/>
      <c r="V942" s="13"/>
      <c r="W942" s="13"/>
      <c r="X942" s="13"/>
      <c r="Y942" s="13"/>
      <c r="Z942" s="13"/>
      <c r="AA942" s="13"/>
      <c r="AB942" s="13"/>
      <c r="AC942" s="13"/>
      <c r="AD942" s="13"/>
      <c r="AE942" s="13"/>
      <c r="AT942" s="249" t="s">
        <v>187</v>
      </c>
      <c r="AU942" s="249" t="s">
        <v>92</v>
      </c>
      <c r="AV942" s="13" t="s">
        <v>92</v>
      </c>
      <c r="AW942" s="13" t="s">
        <v>4</v>
      </c>
      <c r="AX942" s="13" t="s">
        <v>8</v>
      </c>
      <c r="AY942" s="249" t="s">
        <v>129</v>
      </c>
    </row>
    <row r="943" spans="1:65" s="2" customFormat="1" ht="16.5" customHeight="1">
      <c r="A943" s="38"/>
      <c r="B943" s="39"/>
      <c r="C943" s="219" t="s">
        <v>1657</v>
      </c>
      <c r="D943" s="219" t="s">
        <v>132</v>
      </c>
      <c r="E943" s="220" t="s">
        <v>1658</v>
      </c>
      <c r="F943" s="221" t="s">
        <v>1659</v>
      </c>
      <c r="G943" s="222" t="s">
        <v>359</v>
      </c>
      <c r="H943" s="223">
        <v>60</v>
      </c>
      <c r="I943" s="224"/>
      <c r="J943" s="225">
        <f>ROUND(I943*H943,0)</f>
        <v>0</v>
      </c>
      <c r="K943" s="226"/>
      <c r="L943" s="44"/>
      <c r="M943" s="227" t="s">
        <v>1</v>
      </c>
      <c r="N943" s="228" t="s">
        <v>48</v>
      </c>
      <c r="O943" s="91"/>
      <c r="P943" s="229">
        <f>O943*H943</f>
        <v>0</v>
      </c>
      <c r="Q943" s="229">
        <v>0</v>
      </c>
      <c r="R943" s="229">
        <f>Q943*H943</f>
        <v>0</v>
      </c>
      <c r="S943" s="229">
        <v>0</v>
      </c>
      <c r="T943" s="230">
        <f>S943*H943</f>
        <v>0</v>
      </c>
      <c r="U943" s="38"/>
      <c r="V943" s="38"/>
      <c r="W943" s="38"/>
      <c r="X943" s="38"/>
      <c r="Y943" s="38"/>
      <c r="Z943" s="38"/>
      <c r="AA943" s="38"/>
      <c r="AB943" s="38"/>
      <c r="AC943" s="38"/>
      <c r="AD943" s="38"/>
      <c r="AE943" s="38"/>
      <c r="AR943" s="231" t="s">
        <v>308</v>
      </c>
      <c r="AT943" s="231" t="s">
        <v>132</v>
      </c>
      <c r="AU943" s="231" t="s">
        <v>92</v>
      </c>
      <c r="AY943" s="17" t="s">
        <v>129</v>
      </c>
      <c r="BE943" s="232">
        <f>IF(N943="základní",J943,0)</f>
        <v>0</v>
      </c>
      <c r="BF943" s="232">
        <f>IF(N943="snížená",J943,0)</f>
        <v>0</v>
      </c>
      <c r="BG943" s="232">
        <f>IF(N943="zákl. přenesená",J943,0)</f>
        <v>0</v>
      </c>
      <c r="BH943" s="232">
        <f>IF(N943="sníž. přenesená",J943,0)</f>
        <v>0</v>
      </c>
      <c r="BI943" s="232">
        <f>IF(N943="nulová",J943,0)</f>
        <v>0</v>
      </c>
      <c r="BJ943" s="17" t="s">
        <v>8</v>
      </c>
      <c r="BK943" s="232">
        <f>ROUND(I943*H943,0)</f>
        <v>0</v>
      </c>
      <c r="BL943" s="17" t="s">
        <v>308</v>
      </c>
      <c r="BM943" s="231" t="s">
        <v>1660</v>
      </c>
    </row>
    <row r="944" spans="1:51" s="13" customFormat="1" ht="12">
      <c r="A944" s="13"/>
      <c r="B944" s="238"/>
      <c r="C944" s="239"/>
      <c r="D944" s="240" t="s">
        <v>187</v>
      </c>
      <c r="E944" s="241" t="s">
        <v>1</v>
      </c>
      <c r="F944" s="242" t="s">
        <v>1661</v>
      </c>
      <c r="G944" s="239"/>
      <c r="H944" s="243">
        <v>60</v>
      </c>
      <c r="I944" s="244"/>
      <c r="J944" s="239"/>
      <c r="K944" s="239"/>
      <c r="L944" s="245"/>
      <c r="M944" s="246"/>
      <c r="N944" s="247"/>
      <c r="O944" s="247"/>
      <c r="P944" s="247"/>
      <c r="Q944" s="247"/>
      <c r="R944" s="247"/>
      <c r="S944" s="247"/>
      <c r="T944" s="248"/>
      <c r="U944" s="13"/>
      <c r="V944" s="13"/>
      <c r="W944" s="13"/>
      <c r="X944" s="13"/>
      <c r="Y944" s="13"/>
      <c r="Z944" s="13"/>
      <c r="AA944" s="13"/>
      <c r="AB944" s="13"/>
      <c r="AC944" s="13"/>
      <c r="AD944" s="13"/>
      <c r="AE944" s="13"/>
      <c r="AT944" s="249" t="s">
        <v>187</v>
      </c>
      <c r="AU944" s="249" t="s">
        <v>92</v>
      </c>
      <c r="AV944" s="13" t="s">
        <v>92</v>
      </c>
      <c r="AW944" s="13" t="s">
        <v>36</v>
      </c>
      <c r="AX944" s="13" t="s">
        <v>8</v>
      </c>
      <c r="AY944" s="249" t="s">
        <v>129</v>
      </c>
    </row>
    <row r="945" spans="1:65" s="2" customFormat="1" ht="16.5" customHeight="1">
      <c r="A945" s="38"/>
      <c r="B945" s="39"/>
      <c r="C945" s="272" t="s">
        <v>1662</v>
      </c>
      <c r="D945" s="272" t="s">
        <v>342</v>
      </c>
      <c r="E945" s="273" t="s">
        <v>1219</v>
      </c>
      <c r="F945" s="274" t="s">
        <v>1220</v>
      </c>
      <c r="G945" s="275" t="s">
        <v>234</v>
      </c>
      <c r="H945" s="276">
        <v>0.27</v>
      </c>
      <c r="I945" s="277"/>
      <c r="J945" s="278">
        <f>ROUND(I945*H945,0)</f>
        <v>0</v>
      </c>
      <c r="K945" s="279"/>
      <c r="L945" s="280"/>
      <c r="M945" s="281" t="s">
        <v>1</v>
      </c>
      <c r="N945" s="282" t="s">
        <v>48</v>
      </c>
      <c r="O945" s="91"/>
      <c r="P945" s="229">
        <f>O945*H945</f>
        <v>0</v>
      </c>
      <c r="Q945" s="229">
        <v>0.55</v>
      </c>
      <c r="R945" s="229">
        <f>Q945*H945</f>
        <v>0.14850000000000002</v>
      </c>
      <c r="S945" s="229">
        <v>0</v>
      </c>
      <c r="T945" s="230">
        <f>S945*H945</f>
        <v>0</v>
      </c>
      <c r="U945" s="38"/>
      <c r="V945" s="38"/>
      <c r="W945" s="38"/>
      <c r="X945" s="38"/>
      <c r="Y945" s="38"/>
      <c r="Z945" s="38"/>
      <c r="AA945" s="38"/>
      <c r="AB945" s="38"/>
      <c r="AC945" s="38"/>
      <c r="AD945" s="38"/>
      <c r="AE945" s="38"/>
      <c r="AR945" s="231" t="s">
        <v>390</v>
      </c>
      <c r="AT945" s="231" t="s">
        <v>342</v>
      </c>
      <c r="AU945" s="231" t="s">
        <v>92</v>
      </c>
      <c r="AY945" s="17" t="s">
        <v>129</v>
      </c>
      <c r="BE945" s="232">
        <f>IF(N945="základní",J945,0)</f>
        <v>0</v>
      </c>
      <c r="BF945" s="232">
        <f>IF(N945="snížená",J945,0)</f>
        <v>0</v>
      </c>
      <c r="BG945" s="232">
        <f>IF(N945="zákl. přenesená",J945,0)</f>
        <v>0</v>
      </c>
      <c r="BH945" s="232">
        <f>IF(N945="sníž. přenesená",J945,0)</f>
        <v>0</v>
      </c>
      <c r="BI945" s="232">
        <f>IF(N945="nulová",J945,0)</f>
        <v>0</v>
      </c>
      <c r="BJ945" s="17" t="s">
        <v>8</v>
      </c>
      <c r="BK945" s="232">
        <f>ROUND(I945*H945,0)</f>
        <v>0</v>
      </c>
      <c r="BL945" s="17" t="s">
        <v>308</v>
      </c>
      <c r="BM945" s="231" t="s">
        <v>1663</v>
      </c>
    </row>
    <row r="946" spans="1:51" s="13" customFormat="1" ht="12">
      <c r="A946" s="13"/>
      <c r="B946" s="238"/>
      <c r="C946" s="239"/>
      <c r="D946" s="240" t="s">
        <v>187</v>
      </c>
      <c r="E946" s="241" t="s">
        <v>1</v>
      </c>
      <c r="F946" s="242" t="s">
        <v>1664</v>
      </c>
      <c r="G946" s="239"/>
      <c r="H946" s="243">
        <v>0.216</v>
      </c>
      <c r="I946" s="244"/>
      <c r="J946" s="239"/>
      <c r="K946" s="239"/>
      <c r="L946" s="245"/>
      <c r="M946" s="246"/>
      <c r="N946" s="247"/>
      <c r="O946" s="247"/>
      <c r="P946" s="247"/>
      <c r="Q946" s="247"/>
      <c r="R946" s="247"/>
      <c r="S946" s="247"/>
      <c r="T946" s="248"/>
      <c r="U946" s="13"/>
      <c r="V946" s="13"/>
      <c r="W946" s="13"/>
      <c r="X946" s="13"/>
      <c r="Y946" s="13"/>
      <c r="Z946" s="13"/>
      <c r="AA946" s="13"/>
      <c r="AB946" s="13"/>
      <c r="AC946" s="13"/>
      <c r="AD946" s="13"/>
      <c r="AE946" s="13"/>
      <c r="AT946" s="249" t="s">
        <v>187</v>
      </c>
      <c r="AU946" s="249" t="s">
        <v>92</v>
      </c>
      <c r="AV946" s="13" t="s">
        <v>92</v>
      </c>
      <c r="AW946" s="13" t="s">
        <v>36</v>
      </c>
      <c r="AX946" s="13" t="s">
        <v>8</v>
      </c>
      <c r="AY946" s="249" t="s">
        <v>129</v>
      </c>
    </row>
    <row r="947" spans="1:51" s="13" customFormat="1" ht="12">
      <c r="A947" s="13"/>
      <c r="B947" s="238"/>
      <c r="C947" s="239"/>
      <c r="D947" s="240" t="s">
        <v>187</v>
      </c>
      <c r="E947" s="239"/>
      <c r="F947" s="242" t="s">
        <v>1665</v>
      </c>
      <c r="G947" s="239"/>
      <c r="H947" s="243">
        <v>0.27</v>
      </c>
      <c r="I947" s="244"/>
      <c r="J947" s="239"/>
      <c r="K947" s="239"/>
      <c r="L947" s="245"/>
      <c r="M947" s="246"/>
      <c r="N947" s="247"/>
      <c r="O947" s="247"/>
      <c r="P947" s="247"/>
      <c r="Q947" s="247"/>
      <c r="R947" s="247"/>
      <c r="S947" s="247"/>
      <c r="T947" s="248"/>
      <c r="U947" s="13"/>
      <c r="V947" s="13"/>
      <c r="W947" s="13"/>
      <c r="X947" s="13"/>
      <c r="Y947" s="13"/>
      <c r="Z947" s="13"/>
      <c r="AA947" s="13"/>
      <c r="AB947" s="13"/>
      <c r="AC947" s="13"/>
      <c r="AD947" s="13"/>
      <c r="AE947" s="13"/>
      <c r="AT947" s="249" t="s">
        <v>187</v>
      </c>
      <c r="AU947" s="249" t="s">
        <v>92</v>
      </c>
      <c r="AV947" s="13" t="s">
        <v>92</v>
      </c>
      <c r="AW947" s="13" t="s">
        <v>4</v>
      </c>
      <c r="AX947" s="13" t="s">
        <v>8</v>
      </c>
      <c r="AY947" s="249" t="s">
        <v>129</v>
      </c>
    </row>
    <row r="948" spans="1:65" s="2" customFormat="1" ht="24.15" customHeight="1">
      <c r="A948" s="38"/>
      <c r="B948" s="39"/>
      <c r="C948" s="219" t="s">
        <v>1666</v>
      </c>
      <c r="D948" s="219" t="s">
        <v>132</v>
      </c>
      <c r="E948" s="220" t="s">
        <v>1667</v>
      </c>
      <c r="F948" s="221" t="s">
        <v>1668</v>
      </c>
      <c r="G948" s="222" t="s">
        <v>185</v>
      </c>
      <c r="H948" s="223">
        <v>48</v>
      </c>
      <c r="I948" s="224"/>
      <c r="J948" s="225">
        <f>ROUND(I948*H948,0)</f>
        <v>0</v>
      </c>
      <c r="K948" s="226"/>
      <c r="L948" s="44"/>
      <c r="M948" s="227" t="s">
        <v>1</v>
      </c>
      <c r="N948" s="228" t="s">
        <v>48</v>
      </c>
      <c r="O948" s="91"/>
      <c r="P948" s="229">
        <f>O948*H948</f>
        <v>0</v>
      </c>
      <c r="Q948" s="229">
        <v>0</v>
      </c>
      <c r="R948" s="229">
        <f>Q948*H948</f>
        <v>0</v>
      </c>
      <c r="S948" s="229">
        <v>0</v>
      </c>
      <c r="T948" s="230">
        <f>S948*H948</f>
        <v>0</v>
      </c>
      <c r="U948" s="38"/>
      <c r="V948" s="38"/>
      <c r="W948" s="38"/>
      <c r="X948" s="38"/>
      <c r="Y948" s="38"/>
      <c r="Z948" s="38"/>
      <c r="AA948" s="38"/>
      <c r="AB948" s="38"/>
      <c r="AC948" s="38"/>
      <c r="AD948" s="38"/>
      <c r="AE948" s="38"/>
      <c r="AR948" s="231" t="s">
        <v>308</v>
      </c>
      <c r="AT948" s="231" t="s">
        <v>132</v>
      </c>
      <c r="AU948" s="231" t="s">
        <v>92</v>
      </c>
      <c r="AY948" s="17" t="s">
        <v>129</v>
      </c>
      <c r="BE948" s="232">
        <f>IF(N948="základní",J948,0)</f>
        <v>0</v>
      </c>
      <c r="BF948" s="232">
        <f>IF(N948="snížená",J948,0)</f>
        <v>0</v>
      </c>
      <c r="BG948" s="232">
        <f>IF(N948="zákl. přenesená",J948,0)</f>
        <v>0</v>
      </c>
      <c r="BH948" s="232">
        <f>IF(N948="sníž. přenesená",J948,0)</f>
        <v>0</v>
      </c>
      <c r="BI948" s="232">
        <f>IF(N948="nulová",J948,0)</f>
        <v>0</v>
      </c>
      <c r="BJ948" s="17" t="s">
        <v>8</v>
      </c>
      <c r="BK948" s="232">
        <f>ROUND(I948*H948,0)</f>
        <v>0</v>
      </c>
      <c r="BL948" s="17" t="s">
        <v>308</v>
      </c>
      <c r="BM948" s="231" t="s">
        <v>1669</v>
      </c>
    </row>
    <row r="949" spans="1:51" s="13" customFormat="1" ht="12">
      <c r="A949" s="13"/>
      <c r="B949" s="238"/>
      <c r="C949" s="239"/>
      <c r="D949" s="240" t="s">
        <v>187</v>
      </c>
      <c r="E949" s="241" t="s">
        <v>1</v>
      </c>
      <c r="F949" s="242" t="s">
        <v>1670</v>
      </c>
      <c r="G949" s="239"/>
      <c r="H949" s="243">
        <v>48</v>
      </c>
      <c r="I949" s="244"/>
      <c r="J949" s="239"/>
      <c r="K949" s="239"/>
      <c r="L949" s="245"/>
      <c r="M949" s="246"/>
      <c r="N949" s="247"/>
      <c r="O949" s="247"/>
      <c r="P949" s="247"/>
      <c r="Q949" s="247"/>
      <c r="R949" s="247"/>
      <c r="S949" s="247"/>
      <c r="T949" s="248"/>
      <c r="U949" s="13"/>
      <c r="V949" s="13"/>
      <c r="W949" s="13"/>
      <c r="X949" s="13"/>
      <c r="Y949" s="13"/>
      <c r="Z949" s="13"/>
      <c r="AA949" s="13"/>
      <c r="AB949" s="13"/>
      <c r="AC949" s="13"/>
      <c r="AD949" s="13"/>
      <c r="AE949" s="13"/>
      <c r="AT949" s="249" t="s">
        <v>187</v>
      </c>
      <c r="AU949" s="249" t="s">
        <v>92</v>
      </c>
      <c r="AV949" s="13" t="s">
        <v>92</v>
      </c>
      <c r="AW949" s="13" t="s">
        <v>36</v>
      </c>
      <c r="AX949" s="13" t="s">
        <v>8</v>
      </c>
      <c r="AY949" s="249" t="s">
        <v>129</v>
      </c>
    </row>
    <row r="950" spans="1:65" s="2" customFormat="1" ht="21.75" customHeight="1">
      <c r="A950" s="38"/>
      <c r="B950" s="39"/>
      <c r="C950" s="272" t="s">
        <v>1671</v>
      </c>
      <c r="D950" s="272" t="s">
        <v>342</v>
      </c>
      <c r="E950" s="273" t="s">
        <v>1672</v>
      </c>
      <c r="F950" s="274" t="s">
        <v>1673</v>
      </c>
      <c r="G950" s="275" t="s">
        <v>185</v>
      </c>
      <c r="H950" s="276">
        <v>52.8</v>
      </c>
      <c r="I950" s="277"/>
      <c r="J950" s="278">
        <f>ROUND(I950*H950,0)</f>
        <v>0</v>
      </c>
      <c r="K950" s="279"/>
      <c r="L950" s="280"/>
      <c r="M950" s="281" t="s">
        <v>1</v>
      </c>
      <c r="N950" s="282" t="s">
        <v>48</v>
      </c>
      <c r="O950" s="91"/>
      <c r="P950" s="229">
        <f>O950*H950</f>
        <v>0</v>
      </c>
      <c r="Q950" s="229">
        <v>0.0128</v>
      </c>
      <c r="R950" s="229">
        <f>Q950*H950</f>
        <v>0.67584</v>
      </c>
      <c r="S950" s="229">
        <v>0</v>
      </c>
      <c r="T950" s="230">
        <f>S950*H950</f>
        <v>0</v>
      </c>
      <c r="U950" s="38"/>
      <c r="V950" s="38"/>
      <c r="W950" s="38"/>
      <c r="X950" s="38"/>
      <c r="Y950" s="38"/>
      <c r="Z950" s="38"/>
      <c r="AA950" s="38"/>
      <c r="AB950" s="38"/>
      <c r="AC950" s="38"/>
      <c r="AD950" s="38"/>
      <c r="AE950" s="38"/>
      <c r="AR950" s="231" t="s">
        <v>390</v>
      </c>
      <c r="AT950" s="231" t="s">
        <v>342</v>
      </c>
      <c r="AU950" s="231" t="s">
        <v>92</v>
      </c>
      <c r="AY950" s="17" t="s">
        <v>129</v>
      </c>
      <c r="BE950" s="232">
        <f>IF(N950="základní",J950,0)</f>
        <v>0</v>
      </c>
      <c r="BF950" s="232">
        <f>IF(N950="snížená",J950,0)</f>
        <v>0</v>
      </c>
      <c r="BG950" s="232">
        <f>IF(N950="zákl. přenesená",J950,0)</f>
        <v>0</v>
      </c>
      <c r="BH950" s="232">
        <f>IF(N950="sníž. přenesená",J950,0)</f>
        <v>0</v>
      </c>
      <c r="BI950" s="232">
        <f>IF(N950="nulová",J950,0)</f>
        <v>0</v>
      </c>
      <c r="BJ950" s="17" t="s">
        <v>8</v>
      </c>
      <c r="BK950" s="232">
        <f>ROUND(I950*H950,0)</f>
        <v>0</v>
      </c>
      <c r="BL950" s="17" t="s">
        <v>308</v>
      </c>
      <c r="BM950" s="231" t="s">
        <v>1674</v>
      </c>
    </row>
    <row r="951" spans="1:51" s="13" customFormat="1" ht="12">
      <c r="A951" s="13"/>
      <c r="B951" s="238"/>
      <c r="C951" s="239"/>
      <c r="D951" s="240" t="s">
        <v>187</v>
      </c>
      <c r="E951" s="239"/>
      <c r="F951" s="242" t="s">
        <v>1675</v>
      </c>
      <c r="G951" s="239"/>
      <c r="H951" s="243">
        <v>52.8</v>
      </c>
      <c r="I951" s="244"/>
      <c r="J951" s="239"/>
      <c r="K951" s="239"/>
      <c r="L951" s="245"/>
      <c r="M951" s="246"/>
      <c r="N951" s="247"/>
      <c r="O951" s="247"/>
      <c r="P951" s="247"/>
      <c r="Q951" s="247"/>
      <c r="R951" s="247"/>
      <c r="S951" s="247"/>
      <c r="T951" s="248"/>
      <c r="U951" s="13"/>
      <c r="V951" s="13"/>
      <c r="W951" s="13"/>
      <c r="X951" s="13"/>
      <c r="Y951" s="13"/>
      <c r="Z951" s="13"/>
      <c r="AA951" s="13"/>
      <c r="AB951" s="13"/>
      <c r="AC951" s="13"/>
      <c r="AD951" s="13"/>
      <c r="AE951" s="13"/>
      <c r="AT951" s="249" t="s">
        <v>187</v>
      </c>
      <c r="AU951" s="249" t="s">
        <v>92</v>
      </c>
      <c r="AV951" s="13" t="s">
        <v>92</v>
      </c>
      <c r="AW951" s="13" t="s">
        <v>4</v>
      </c>
      <c r="AX951" s="13" t="s">
        <v>8</v>
      </c>
      <c r="AY951" s="249" t="s">
        <v>129</v>
      </c>
    </row>
    <row r="952" spans="1:65" s="2" customFormat="1" ht="16.5" customHeight="1">
      <c r="A952" s="38"/>
      <c r="B952" s="39"/>
      <c r="C952" s="219" t="s">
        <v>1676</v>
      </c>
      <c r="D952" s="219" t="s">
        <v>132</v>
      </c>
      <c r="E952" s="220" t="s">
        <v>1677</v>
      </c>
      <c r="F952" s="221" t="s">
        <v>1678</v>
      </c>
      <c r="G952" s="222" t="s">
        <v>359</v>
      </c>
      <c r="H952" s="223">
        <v>3.6</v>
      </c>
      <c r="I952" s="224"/>
      <c r="J952" s="225">
        <f>ROUND(I952*H952,0)</f>
        <v>0</v>
      </c>
      <c r="K952" s="226"/>
      <c r="L952" s="44"/>
      <c r="M952" s="227" t="s">
        <v>1</v>
      </c>
      <c r="N952" s="228" t="s">
        <v>48</v>
      </c>
      <c r="O952" s="91"/>
      <c r="P952" s="229">
        <f>O952*H952</f>
        <v>0</v>
      </c>
      <c r="Q952" s="229">
        <v>0</v>
      </c>
      <c r="R952" s="229">
        <f>Q952*H952</f>
        <v>0</v>
      </c>
      <c r="S952" s="229">
        <v>0.002</v>
      </c>
      <c r="T952" s="230">
        <f>S952*H952</f>
        <v>0.007200000000000001</v>
      </c>
      <c r="U952" s="38"/>
      <c r="V952" s="38"/>
      <c r="W952" s="38"/>
      <c r="X952" s="38"/>
      <c r="Y952" s="38"/>
      <c r="Z952" s="38"/>
      <c r="AA952" s="38"/>
      <c r="AB952" s="38"/>
      <c r="AC952" s="38"/>
      <c r="AD952" s="38"/>
      <c r="AE952" s="38"/>
      <c r="AR952" s="231" t="s">
        <v>308</v>
      </c>
      <c r="AT952" s="231" t="s">
        <v>132</v>
      </c>
      <c r="AU952" s="231" t="s">
        <v>92</v>
      </c>
      <c r="AY952" s="17" t="s">
        <v>129</v>
      </c>
      <c r="BE952" s="232">
        <f>IF(N952="základní",J952,0)</f>
        <v>0</v>
      </c>
      <c r="BF952" s="232">
        <f>IF(N952="snížená",J952,0)</f>
        <v>0</v>
      </c>
      <c r="BG952" s="232">
        <f>IF(N952="zákl. přenesená",J952,0)</f>
        <v>0</v>
      </c>
      <c r="BH952" s="232">
        <f>IF(N952="sníž. přenesená",J952,0)</f>
        <v>0</v>
      </c>
      <c r="BI952" s="232">
        <f>IF(N952="nulová",J952,0)</f>
        <v>0</v>
      </c>
      <c r="BJ952" s="17" t="s">
        <v>8</v>
      </c>
      <c r="BK952" s="232">
        <f>ROUND(I952*H952,0)</f>
        <v>0</v>
      </c>
      <c r="BL952" s="17" t="s">
        <v>308</v>
      </c>
      <c r="BM952" s="231" t="s">
        <v>1679</v>
      </c>
    </row>
    <row r="953" spans="1:65" s="2" customFormat="1" ht="16.5" customHeight="1">
      <c r="A953" s="38"/>
      <c r="B953" s="39"/>
      <c r="C953" s="219" t="s">
        <v>1680</v>
      </c>
      <c r="D953" s="219" t="s">
        <v>132</v>
      </c>
      <c r="E953" s="220" t="s">
        <v>1677</v>
      </c>
      <c r="F953" s="221" t="s">
        <v>1678</v>
      </c>
      <c r="G953" s="222" t="s">
        <v>359</v>
      </c>
      <c r="H953" s="223">
        <v>9.96</v>
      </c>
      <c r="I953" s="224"/>
      <c r="J953" s="225">
        <f>ROUND(I953*H953,0)</f>
        <v>0</v>
      </c>
      <c r="K953" s="226"/>
      <c r="L953" s="44"/>
      <c r="M953" s="227" t="s">
        <v>1</v>
      </c>
      <c r="N953" s="228" t="s">
        <v>48</v>
      </c>
      <c r="O953" s="91"/>
      <c r="P953" s="229">
        <f>O953*H953</f>
        <v>0</v>
      </c>
      <c r="Q953" s="229">
        <v>0</v>
      </c>
      <c r="R953" s="229">
        <f>Q953*H953</f>
        <v>0</v>
      </c>
      <c r="S953" s="229">
        <v>0.002</v>
      </c>
      <c r="T953" s="230">
        <f>S953*H953</f>
        <v>0.019920000000000004</v>
      </c>
      <c r="U953" s="38"/>
      <c r="V953" s="38"/>
      <c r="W953" s="38"/>
      <c r="X953" s="38"/>
      <c r="Y953" s="38"/>
      <c r="Z953" s="38"/>
      <c r="AA953" s="38"/>
      <c r="AB953" s="38"/>
      <c r="AC953" s="38"/>
      <c r="AD953" s="38"/>
      <c r="AE953" s="38"/>
      <c r="AR953" s="231" t="s">
        <v>308</v>
      </c>
      <c r="AT953" s="231" t="s">
        <v>132</v>
      </c>
      <c r="AU953" s="231" t="s">
        <v>92</v>
      </c>
      <c r="AY953" s="17" t="s">
        <v>129</v>
      </c>
      <c r="BE953" s="232">
        <f>IF(N953="základní",J953,0)</f>
        <v>0</v>
      </c>
      <c r="BF953" s="232">
        <f>IF(N953="snížená",J953,0)</f>
        <v>0</v>
      </c>
      <c r="BG953" s="232">
        <f>IF(N953="zákl. přenesená",J953,0)</f>
        <v>0</v>
      </c>
      <c r="BH953" s="232">
        <f>IF(N953="sníž. přenesená",J953,0)</f>
        <v>0</v>
      </c>
      <c r="BI953" s="232">
        <f>IF(N953="nulová",J953,0)</f>
        <v>0</v>
      </c>
      <c r="BJ953" s="17" t="s">
        <v>8</v>
      </c>
      <c r="BK953" s="232">
        <f>ROUND(I953*H953,0)</f>
        <v>0</v>
      </c>
      <c r="BL953" s="17" t="s">
        <v>308</v>
      </c>
      <c r="BM953" s="231" t="s">
        <v>1681</v>
      </c>
    </row>
    <row r="954" spans="1:51" s="13" customFormat="1" ht="12">
      <c r="A954" s="13"/>
      <c r="B954" s="238"/>
      <c r="C954" s="239"/>
      <c r="D954" s="240" t="s">
        <v>187</v>
      </c>
      <c r="E954" s="241" t="s">
        <v>1</v>
      </c>
      <c r="F954" s="242" t="s">
        <v>1682</v>
      </c>
      <c r="G954" s="239"/>
      <c r="H954" s="243">
        <v>9.96</v>
      </c>
      <c r="I954" s="244"/>
      <c r="J954" s="239"/>
      <c r="K954" s="239"/>
      <c r="L954" s="245"/>
      <c r="M954" s="246"/>
      <c r="N954" s="247"/>
      <c r="O954" s="247"/>
      <c r="P954" s="247"/>
      <c r="Q954" s="247"/>
      <c r="R954" s="247"/>
      <c r="S954" s="247"/>
      <c r="T954" s="248"/>
      <c r="U954" s="13"/>
      <c r="V954" s="13"/>
      <c r="W954" s="13"/>
      <c r="X954" s="13"/>
      <c r="Y954" s="13"/>
      <c r="Z954" s="13"/>
      <c r="AA954" s="13"/>
      <c r="AB954" s="13"/>
      <c r="AC954" s="13"/>
      <c r="AD954" s="13"/>
      <c r="AE954" s="13"/>
      <c r="AT954" s="249" t="s">
        <v>187</v>
      </c>
      <c r="AU954" s="249" t="s">
        <v>92</v>
      </c>
      <c r="AV954" s="13" t="s">
        <v>92</v>
      </c>
      <c r="AW954" s="13" t="s">
        <v>36</v>
      </c>
      <c r="AX954" s="13" t="s">
        <v>8</v>
      </c>
      <c r="AY954" s="249" t="s">
        <v>129</v>
      </c>
    </row>
    <row r="955" spans="1:65" s="2" customFormat="1" ht="44.25" customHeight="1">
      <c r="A955" s="38"/>
      <c r="B955" s="39"/>
      <c r="C955" s="219" t="s">
        <v>1683</v>
      </c>
      <c r="D955" s="219" t="s">
        <v>132</v>
      </c>
      <c r="E955" s="220" t="s">
        <v>1684</v>
      </c>
      <c r="F955" s="221" t="s">
        <v>1685</v>
      </c>
      <c r="G955" s="222" t="s">
        <v>185</v>
      </c>
      <c r="H955" s="223">
        <v>9.856</v>
      </c>
      <c r="I955" s="224"/>
      <c r="J955" s="225">
        <f>ROUND(I955*H955,0)</f>
        <v>0</v>
      </c>
      <c r="K955" s="226"/>
      <c r="L955" s="44"/>
      <c r="M955" s="227" t="s">
        <v>1</v>
      </c>
      <c r="N955" s="228" t="s">
        <v>48</v>
      </c>
      <c r="O955" s="91"/>
      <c r="P955" s="229">
        <f>O955*H955</f>
        <v>0</v>
      </c>
      <c r="Q955" s="229">
        <v>0.00025</v>
      </c>
      <c r="R955" s="229">
        <f>Q955*H955</f>
        <v>0.002464</v>
      </c>
      <c r="S955" s="229">
        <v>0</v>
      </c>
      <c r="T955" s="230">
        <f>S955*H955</f>
        <v>0</v>
      </c>
      <c r="U955" s="38"/>
      <c r="V955" s="38"/>
      <c r="W955" s="38"/>
      <c r="X955" s="38"/>
      <c r="Y955" s="38"/>
      <c r="Z955" s="38"/>
      <c r="AA955" s="38"/>
      <c r="AB955" s="38"/>
      <c r="AC955" s="38"/>
      <c r="AD955" s="38"/>
      <c r="AE955" s="38"/>
      <c r="AR955" s="231" t="s">
        <v>308</v>
      </c>
      <c r="AT955" s="231" t="s">
        <v>132</v>
      </c>
      <c r="AU955" s="231" t="s">
        <v>92</v>
      </c>
      <c r="AY955" s="17" t="s">
        <v>129</v>
      </c>
      <c r="BE955" s="232">
        <f>IF(N955="základní",J955,0)</f>
        <v>0</v>
      </c>
      <c r="BF955" s="232">
        <f>IF(N955="snížená",J955,0)</f>
        <v>0</v>
      </c>
      <c r="BG955" s="232">
        <f>IF(N955="zákl. přenesená",J955,0)</f>
        <v>0</v>
      </c>
      <c r="BH955" s="232">
        <f>IF(N955="sníž. přenesená",J955,0)</f>
        <v>0</v>
      </c>
      <c r="BI955" s="232">
        <f>IF(N955="nulová",J955,0)</f>
        <v>0</v>
      </c>
      <c r="BJ955" s="17" t="s">
        <v>8</v>
      </c>
      <c r="BK955" s="232">
        <f>ROUND(I955*H955,0)</f>
        <v>0</v>
      </c>
      <c r="BL955" s="17" t="s">
        <v>308</v>
      </c>
      <c r="BM955" s="231" t="s">
        <v>1686</v>
      </c>
    </row>
    <row r="956" spans="1:51" s="13" customFormat="1" ht="12">
      <c r="A956" s="13"/>
      <c r="B956" s="238"/>
      <c r="C956" s="239"/>
      <c r="D956" s="240" t="s">
        <v>187</v>
      </c>
      <c r="E956" s="241" t="s">
        <v>1</v>
      </c>
      <c r="F956" s="242" t="s">
        <v>1687</v>
      </c>
      <c r="G956" s="239"/>
      <c r="H956" s="243">
        <v>9.856</v>
      </c>
      <c r="I956" s="244"/>
      <c r="J956" s="239"/>
      <c r="K956" s="239"/>
      <c r="L956" s="245"/>
      <c r="M956" s="246"/>
      <c r="N956" s="247"/>
      <c r="O956" s="247"/>
      <c r="P956" s="247"/>
      <c r="Q956" s="247"/>
      <c r="R956" s="247"/>
      <c r="S956" s="247"/>
      <c r="T956" s="248"/>
      <c r="U956" s="13"/>
      <c r="V956" s="13"/>
      <c r="W956" s="13"/>
      <c r="X956" s="13"/>
      <c r="Y956" s="13"/>
      <c r="Z956" s="13"/>
      <c r="AA956" s="13"/>
      <c r="AB956" s="13"/>
      <c r="AC956" s="13"/>
      <c r="AD956" s="13"/>
      <c r="AE956" s="13"/>
      <c r="AT956" s="249" t="s">
        <v>187</v>
      </c>
      <c r="AU956" s="249" t="s">
        <v>92</v>
      </c>
      <c r="AV956" s="13" t="s">
        <v>92</v>
      </c>
      <c r="AW956" s="13" t="s">
        <v>36</v>
      </c>
      <c r="AX956" s="13" t="s">
        <v>8</v>
      </c>
      <c r="AY956" s="249" t="s">
        <v>129</v>
      </c>
    </row>
    <row r="957" spans="1:65" s="2" customFormat="1" ht="24.15" customHeight="1">
      <c r="A957" s="38"/>
      <c r="B957" s="39"/>
      <c r="C957" s="272" t="s">
        <v>1688</v>
      </c>
      <c r="D957" s="272" t="s">
        <v>342</v>
      </c>
      <c r="E957" s="273" t="s">
        <v>1689</v>
      </c>
      <c r="F957" s="274" t="s">
        <v>1690</v>
      </c>
      <c r="G957" s="275" t="s">
        <v>333</v>
      </c>
      <c r="H957" s="276">
        <v>4</v>
      </c>
      <c r="I957" s="277"/>
      <c r="J957" s="278">
        <f>ROUND(I957*H957,0)</f>
        <v>0</v>
      </c>
      <c r="K957" s="279"/>
      <c r="L957" s="280"/>
      <c r="M957" s="281" t="s">
        <v>1</v>
      </c>
      <c r="N957" s="282" t="s">
        <v>48</v>
      </c>
      <c r="O957" s="91"/>
      <c r="P957" s="229">
        <f>O957*H957</f>
        <v>0</v>
      </c>
      <c r="Q957" s="229">
        <v>0.02</v>
      </c>
      <c r="R957" s="229">
        <f>Q957*H957</f>
        <v>0.08</v>
      </c>
      <c r="S957" s="229">
        <v>0</v>
      </c>
      <c r="T957" s="230">
        <f>S957*H957</f>
        <v>0</v>
      </c>
      <c r="U957" s="38"/>
      <c r="V957" s="38"/>
      <c r="W957" s="38"/>
      <c r="X957" s="38"/>
      <c r="Y957" s="38"/>
      <c r="Z957" s="38"/>
      <c r="AA957" s="38"/>
      <c r="AB957" s="38"/>
      <c r="AC957" s="38"/>
      <c r="AD957" s="38"/>
      <c r="AE957" s="38"/>
      <c r="AR957" s="231" t="s">
        <v>390</v>
      </c>
      <c r="AT957" s="231" t="s">
        <v>342</v>
      </c>
      <c r="AU957" s="231" t="s">
        <v>92</v>
      </c>
      <c r="AY957" s="17" t="s">
        <v>129</v>
      </c>
      <c r="BE957" s="232">
        <f>IF(N957="základní",J957,0)</f>
        <v>0</v>
      </c>
      <c r="BF957" s="232">
        <f>IF(N957="snížená",J957,0)</f>
        <v>0</v>
      </c>
      <c r="BG957" s="232">
        <f>IF(N957="zákl. přenesená",J957,0)</f>
        <v>0</v>
      </c>
      <c r="BH957" s="232">
        <f>IF(N957="sníž. přenesená",J957,0)</f>
        <v>0</v>
      </c>
      <c r="BI957" s="232">
        <f>IF(N957="nulová",J957,0)</f>
        <v>0</v>
      </c>
      <c r="BJ957" s="17" t="s">
        <v>8</v>
      </c>
      <c r="BK957" s="232">
        <f>ROUND(I957*H957,0)</f>
        <v>0</v>
      </c>
      <c r="BL957" s="17" t="s">
        <v>308</v>
      </c>
      <c r="BM957" s="231" t="s">
        <v>1691</v>
      </c>
    </row>
    <row r="958" spans="1:65" s="2" customFormat="1" ht="16.5" customHeight="1">
      <c r="A958" s="38"/>
      <c r="B958" s="39"/>
      <c r="C958" s="272" t="s">
        <v>1692</v>
      </c>
      <c r="D958" s="272" t="s">
        <v>342</v>
      </c>
      <c r="E958" s="273" t="s">
        <v>1693</v>
      </c>
      <c r="F958" s="274" t="s">
        <v>1694</v>
      </c>
      <c r="G958" s="275" t="s">
        <v>333</v>
      </c>
      <c r="H958" s="276">
        <v>2</v>
      </c>
      <c r="I958" s="277"/>
      <c r="J958" s="278">
        <f>ROUND(I958*H958,0)</f>
        <v>0</v>
      </c>
      <c r="K958" s="279"/>
      <c r="L958" s="280"/>
      <c r="M958" s="281" t="s">
        <v>1</v>
      </c>
      <c r="N958" s="282" t="s">
        <v>48</v>
      </c>
      <c r="O958" s="91"/>
      <c r="P958" s="229">
        <f>O958*H958</f>
        <v>0</v>
      </c>
      <c r="Q958" s="229">
        <v>0</v>
      </c>
      <c r="R958" s="229">
        <f>Q958*H958</f>
        <v>0</v>
      </c>
      <c r="S958" s="229">
        <v>0</v>
      </c>
      <c r="T958" s="230">
        <f>S958*H958</f>
        <v>0</v>
      </c>
      <c r="U958" s="38"/>
      <c r="V958" s="38"/>
      <c r="W958" s="38"/>
      <c r="X958" s="38"/>
      <c r="Y958" s="38"/>
      <c r="Z958" s="38"/>
      <c r="AA958" s="38"/>
      <c r="AB958" s="38"/>
      <c r="AC958" s="38"/>
      <c r="AD958" s="38"/>
      <c r="AE958" s="38"/>
      <c r="AR958" s="231" t="s">
        <v>390</v>
      </c>
      <c r="AT958" s="231" t="s">
        <v>342</v>
      </c>
      <c r="AU958" s="231" t="s">
        <v>92</v>
      </c>
      <c r="AY958" s="17" t="s">
        <v>129</v>
      </c>
      <c r="BE958" s="232">
        <f>IF(N958="základní",J958,0)</f>
        <v>0</v>
      </c>
      <c r="BF958" s="232">
        <f>IF(N958="snížená",J958,0)</f>
        <v>0</v>
      </c>
      <c r="BG958" s="232">
        <f>IF(N958="zákl. přenesená",J958,0)</f>
        <v>0</v>
      </c>
      <c r="BH958" s="232">
        <f>IF(N958="sníž. přenesená",J958,0)</f>
        <v>0</v>
      </c>
      <c r="BI958" s="232">
        <f>IF(N958="nulová",J958,0)</f>
        <v>0</v>
      </c>
      <c r="BJ958" s="17" t="s">
        <v>8</v>
      </c>
      <c r="BK958" s="232">
        <f>ROUND(I958*H958,0)</f>
        <v>0</v>
      </c>
      <c r="BL958" s="17" t="s">
        <v>308</v>
      </c>
      <c r="BM958" s="231" t="s">
        <v>1695</v>
      </c>
    </row>
    <row r="959" spans="1:65" s="2" customFormat="1" ht="37.8" customHeight="1">
      <c r="A959" s="38"/>
      <c r="B959" s="39"/>
      <c r="C959" s="219" t="s">
        <v>1696</v>
      </c>
      <c r="D959" s="219" t="s">
        <v>132</v>
      </c>
      <c r="E959" s="220" t="s">
        <v>1697</v>
      </c>
      <c r="F959" s="221" t="s">
        <v>1698</v>
      </c>
      <c r="G959" s="222" t="s">
        <v>333</v>
      </c>
      <c r="H959" s="223">
        <v>4</v>
      </c>
      <c r="I959" s="224"/>
      <c r="J959" s="225">
        <f>ROUND(I959*H959,0)</f>
        <v>0</v>
      </c>
      <c r="K959" s="226"/>
      <c r="L959" s="44"/>
      <c r="M959" s="227" t="s">
        <v>1</v>
      </c>
      <c r="N959" s="228" t="s">
        <v>48</v>
      </c>
      <c r="O959" s="91"/>
      <c r="P959" s="229">
        <f>O959*H959</f>
        <v>0</v>
      </c>
      <c r="Q959" s="229">
        <v>0.00024</v>
      </c>
      <c r="R959" s="229">
        <f>Q959*H959</f>
        <v>0.00096</v>
      </c>
      <c r="S959" s="229">
        <v>0</v>
      </c>
      <c r="T959" s="230">
        <f>S959*H959</f>
        <v>0</v>
      </c>
      <c r="U959" s="38"/>
      <c r="V959" s="38"/>
      <c r="W959" s="38"/>
      <c r="X959" s="38"/>
      <c r="Y959" s="38"/>
      <c r="Z959" s="38"/>
      <c r="AA959" s="38"/>
      <c r="AB959" s="38"/>
      <c r="AC959" s="38"/>
      <c r="AD959" s="38"/>
      <c r="AE959" s="38"/>
      <c r="AR959" s="231" t="s">
        <v>308</v>
      </c>
      <c r="AT959" s="231" t="s">
        <v>132</v>
      </c>
      <c r="AU959" s="231" t="s">
        <v>92</v>
      </c>
      <c r="AY959" s="17" t="s">
        <v>129</v>
      </c>
      <c r="BE959" s="232">
        <f>IF(N959="základní",J959,0)</f>
        <v>0</v>
      </c>
      <c r="BF959" s="232">
        <f>IF(N959="snížená",J959,0)</f>
        <v>0</v>
      </c>
      <c r="BG959" s="232">
        <f>IF(N959="zákl. přenesená",J959,0)</f>
        <v>0</v>
      </c>
      <c r="BH959" s="232">
        <f>IF(N959="sníž. přenesená",J959,0)</f>
        <v>0</v>
      </c>
      <c r="BI959" s="232">
        <f>IF(N959="nulová",J959,0)</f>
        <v>0</v>
      </c>
      <c r="BJ959" s="17" t="s">
        <v>8</v>
      </c>
      <c r="BK959" s="232">
        <f>ROUND(I959*H959,0)</f>
        <v>0</v>
      </c>
      <c r="BL959" s="17" t="s">
        <v>308</v>
      </c>
      <c r="BM959" s="231" t="s">
        <v>1699</v>
      </c>
    </row>
    <row r="960" spans="1:65" s="2" customFormat="1" ht="24.15" customHeight="1">
      <c r="A960" s="38"/>
      <c r="B960" s="39"/>
      <c r="C960" s="272" t="s">
        <v>1700</v>
      </c>
      <c r="D960" s="272" t="s">
        <v>342</v>
      </c>
      <c r="E960" s="273" t="s">
        <v>1701</v>
      </c>
      <c r="F960" s="274" t="s">
        <v>1702</v>
      </c>
      <c r="G960" s="275" t="s">
        <v>333</v>
      </c>
      <c r="H960" s="276">
        <v>4</v>
      </c>
      <c r="I960" s="277"/>
      <c r="J960" s="278">
        <f>ROUND(I960*H960,0)</f>
        <v>0</v>
      </c>
      <c r="K960" s="279"/>
      <c r="L960" s="280"/>
      <c r="M960" s="281" t="s">
        <v>1</v>
      </c>
      <c r="N960" s="282" t="s">
        <v>48</v>
      </c>
      <c r="O960" s="91"/>
      <c r="P960" s="229">
        <f>O960*H960</f>
        <v>0</v>
      </c>
      <c r="Q960" s="229">
        <v>0.05</v>
      </c>
      <c r="R960" s="229">
        <f>Q960*H960</f>
        <v>0.2</v>
      </c>
      <c r="S960" s="229">
        <v>0</v>
      </c>
      <c r="T960" s="230">
        <f>S960*H960</f>
        <v>0</v>
      </c>
      <c r="U960" s="38"/>
      <c r="V960" s="38"/>
      <c r="W960" s="38"/>
      <c r="X960" s="38"/>
      <c r="Y960" s="38"/>
      <c r="Z960" s="38"/>
      <c r="AA960" s="38"/>
      <c r="AB960" s="38"/>
      <c r="AC960" s="38"/>
      <c r="AD960" s="38"/>
      <c r="AE960" s="38"/>
      <c r="AR960" s="231" t="s">
        <v>390</v>
      </c>
      <c r="AT960" s="231" t="s">
        <v>342</v>
      </c>
      <c r="AU960" s="231" t="s">
        <v>92</v>
      </c>
      <c r="AY960" s="17" t="s">
        <v>129</v>
      </c>
      <c r="BE960" s="232">
        <f>IF(N960="základní",J960,0)</f>
        <v>0</v>
      </c>
      <c r="BF960" s="232">
        <f>IF(N960="snížená",J960,0)</f>
        <v>0</v>
      </c>
      <c r="BG960" s="232">
        <f>IF(N960="zákl. přenesená",J960,0)</f>
        <v>0</v>
      </c>
      <c r="BH960" s="232">
        <f>IF(N960="sníž. přenesená",J960,0)</f>
        <v>0</v>
      </c>
      <c r="BI960" s="232">
        <f>IF(N960="nulová",J960,0)</f>
        <v>0</v>
      </c>
      <c r="BJ960" s="17" t="s">
        <v>8</v>
      </c>
      <c r="BK960" s="232">
        <f>ROUND(I960*H960,0)</f>
        <v>0</v>
      </c>
      <c r="BL960" s="17" t="s">
        <v>308</v>
      </c>
      <c r="BM960" s="231" t="s">
        <v>1703</v>
      </c>
    </row>
    <row r="961" spans="1:65" s="2" customFormat="1" ht="76.35" customHeight="1">
      <c r="A961" s="38"/>
      <c r="B961" s="39"/>
      <c r="C961" s="219" t="s">
        <v>1704</v>
      </c>
      <c r="D961" s="219" t="s">
        <v>132</v>
      </c>
      <c r="E961" s="220" t="s">
        <v>1705</v>
      </c>
      <c r="F961" s="221" t="s">
        <v>1706</v>
      </c>
      <c r="G961" s="222" t="s">
        <v>333</v>
      </c>
      <c r="H961" s="223">
        <v>40</v>
      </c>
      <c r="I961" s="224"/>
      <c r="J961" s="225">
        <f>ROUND(I961*H961,0)</f>
        <v>0</v>
      </c>
      <c r="K961" s="226"/>
      <c r="L961" s="44"/>
      <c r="M961" s="227" t="s">
        <v>1</v>
      </c>
      <c r="N961" s="228" t="s">
        <v>48</v>
      </c>
      <c r="O961" s="91"/>
      <c r="P961" s="229">
        <f>O961*H961</f>
        <v>0</v>
      </c>
      <c r="Q961" s="229">
        <v>0.00025</v>
      </c>
      <c r="R961" s="229">
        <f>Q961*H961</f>
        <v>0.01</v>
      </c>
      <c r="S961" s="229">
        <v>0</v>
      </c>
      <c r="T961" s="230">
        <f>S961*H961</f>
        <v>0</v>
      </c>
      <c r="U961" s="38"/>
      <c r="V961" s="38"/>
      <c r="W961" s="38"/>
      <c r="X961" s="38"/>
      <c r="Y961" s="38"/>
      <c r="Z961" s="38"/>
      <c r="AA961" s="38"/>
      <c r="AB961" s="38"/>
      <c r="AC961" s="38"/>
      <c r="AD961" s="38"/>
      <c r="AE961" s="38"/>
      <c r="AR961" s="231" t="s">
        <v>308</v>
      </c>
      <c r="AT961" s="231" t="s">
        <v>132</v>
      </c>
      <c r="AU961" s="231" t="s">
        <v>92</v>
      </c>
      <c r="AY961" s="17" t="s">
        <v>129</v>
      </c>
      <c r="BE961" s="232">
        <f>IF(N961="základní",J961,0)</f>
        <v>0</v>
      </c>
      <c r="BF961" s="232">
        <f>IF(N961="snížená",J961,0)</f>
        <v>0</v>
      </c>
      <c r="BG961" s="232">
        <f>IF(N961="zákl. přenesená",J961,0)</f>
        <v>0</v>
      </c>
      <c r="BH961" s="232">
        <f>IF(N961="sníž. přenesená",J961,0)</f>
        <v>0</v>
      </c>
      <c r="BI961" s="232">
        <f>IF(N961="nulová",J961,0)</f>
        <v>0</v>
      </c>
      <c r="BJ961" s="17" t="s">
        <v>8</v>
      </c>
      <c r="BK961" s="232">
        <f>ROUND(I961*H961,0)</f>
        <v>0</v>
      </c>
      <c r="BL961" s="17" t="s">
        <v>308</v>
      </c>
      <c r="BM961" s="231" t="s">
        <v>1707</v>
      </c>
    </row>
    <row r="962" spans="1:65" s="2" customFormat="1" ht="66.75" customHeight="1">
      <c r="A962" s="38"/>
      <c r="B962" s="39"/>
      <c r="C962" s="272" t="s">
        <v>1708</v>
      </c>
      <c r="D962" s="272" t="s">
        <v>342</v>
      </c>
      <c r="E962" s="273" t="s">
        <v>1709</v>
      </c>
      <c r="F962" s="274" t="s">
        <v>1710</v>
      </c>
      <c r="G962" s="275" t="s">
        <v>333</v>
      </c>
      <c r="H962" s="276">
        <v>40</v>
      </c>
      <c r="I962" s="277"/>
      <c r="J962" s="278">
        <f>ROUND(I962*H962,0)</f>
        <v>0</v>
      </c>
      <c r="K962" s="279"/>
      <c r="L962" s="280"/>
      <c r="M962" s="281" t="s">
        <v>1</v>
      </c>
      <c r="N962" s="282" t="s">
        <v>48</v>
      </c>
      <c r="O962" s="91"/>
      <c r="P962" s="229">
        <f>O962*H962</f>
        <v>0</v>
      </c>
      <c r="Q962" s="229">
        <v>0.03873</v>
      </c>
      <c r="R962" s="229">
        <f>Q962*H962</f>
        <v>1.5492</v>
      </c>
      <c r="S962" s="229">
        <v>0</v>
      </c>
      <c r="T962" s="230">
        <f>S962*H962</f>
        <v>0</v>
      </c>
      <c r="U962" s="38"/>
      <c r="V962" s="38"/>
      <c r="W962" s="38"/>
      <c r="X962" s="38"/>
      <c r="Y962" s="38"/>
      <c r="Z962" s="38"/>
      <c r="AA962" s="38"/>
      <c r="AB962" s="38"/>
      <c r="AC962" s="38"/>
      <c r="AD962" s="38"/>
      <c r="AE962" s="38"/>
      <c r="AR962" s="231" t="s">
        <v>390</v>
      </c>
      <c r="AT962" s="231" t="s">
        <v>342</v>
      </c>
      <c r="AU962" s="231" t="s">
        <v>92</v>
      </c>
      <c r="AY962" s="17" t="s">
        <v>129</v>
      </c>
      <c r="BE962" s="232">
        <f>IF(N962="základní",J962,0)</f>
        <v>0</v>
      </c>
      <c r="BF962" s="232">
        <f>IF(N962="snížená",J962,0)</f>
        <v>0</v>
      </c>
      <c r="BG962" s="232">
        <f>IF(N962="zákl. přenesená",J962,0)</f>
        <v>0</v>
      </c>
      <c r="BH962" s="232">
        <f>IF(N962="sníž. přenesená",J962,0)</f>
        <v>0</v>
      </c>
      <c r="BI962" s="232">
        <f>IF(N962="nulová",J962,0)</f>
        <v>0</v>
      </c>
      <c r="BJ962" s="17" t="s">
        <v>8</v>
      </c>
      <c r="BK962" s="232">
        <f>ROUND(I962*H962,0)</f>
        <v>0</v>
      </c>
      <c r="BL962" s="17" t="s">
        <v>308</v>
      </c>
      <c r="BM962" s="231" t="s">
        <v>1711</v>
      </c>
    </row>
    <row r="963" spans="1:65" s="2" customFormat="1" ht="24.15" customHeight="1">
      <c r="A963" s="38"/>
      <c r="B963" s="39"/>
      <c r="C963" s="272" t="s">
        <v>1712</v>
      </c>
      <c r="D963" s="272" t="s">
        <v>342</v>
      </c>
      <c r="E963" s="273" t="s">
        <v>1713</v>
      </c>
      <c r="F963" s="274" t="s">
        <v>1714</v>
      </c>
      <c r="G963" s="275" t="s">
        <v>333</v>
      </c>
      <c r="H963" s="276">
        <v>240</v>
      </c>
      <c r="I963" s="277"/>
      <c r="J963" s="278">
        <f>ROUND(I963*H963,0)</f>
        <v>0</v>
      </c>
      <c r="K963" s="279"/>
      <c r="L963" s="280"/>
      <c r="M963" s="281" t="s">
        <v>1</v>
      </c>
      <c r="N963" s="282" t="s">
        <v>48</v>
      </c>
      <c r="O963" s="91"/>
      <c r="P963" s="229">
        <f>O963*H963</f>
        <v>0</v>
      </c>
      <c r="Q963" s="229">
        <v>0.00035</v>
      </c>
      <c r="R963" s="229">
        <f>Q963*H963</f>
        <v>0.084</v>
      </c>
      <c r="S963" s="229">
        <v>0</v>
      </c>
      <c r="T963" s="230">
        <f>S963*H963</f>
        <v>0</v>
      </c>
      <c r="U963" s="38"/>
      <c r="V963" s="38"/>
      <c r="W963" s="38"/>
      <c r="X963" s="38"/>
      <c r="Y963" s="38"/>
      <c r="Z963" s="38"/>
      <c r="AA963" s="38"/>
      <c r="AB963" s="38"/>
      <c r="AC963" s="38"/>
      <c r="AD963" s="38"/>
      <c r="AE963" s="38"/>
      <c r="AR963" s="231" t="s">
        <v>390</v>
      </c>
      <c r="AT963" s="231" t="s">
        <v>342</v>
      </c>
      <c r="AU963" s="231" t="s">
        <v>92</v>
      </c>
      <c r="AY963" s="17" t="s">
        <v>129</v>
      </c>
      <c r="BE963" s="232">
        <f>IF(N963="základní",J963,0)</f>
        <v>0</v>
      </c>
      <c r="BF963" s="232">
        <f>IF(N963="snížená",J963,0)</f>
        <v>0</v>
      </c>
      <c r="BG963" s="232">
        <f>IF(N963="zákl. přenesená",J963,0)</f>
        <v>0</v>
      </c>
      <c r="BH963" s="232">
        <f>IF(N963="sníž. přenesená",J963,0)</f>
        <v>0</v>
      </c>
      <c r="BI963" s="232">
        <f>IF(N963="nulová",J963,0)</f>
        <v>0</v>
      </c>
      <c r="BJ963" s="17" t="s">
        <v>8</v>
      </c>
      <c r="BK963" s="232">
        <f>ROUND(I963*H963,0)</f>
        <v>0</v>
      </c>
      <c r="BL963" s="17" t="s">
        <v>308</v>
      </c>
      <c r="BM963" s="231" t="s">
        <v>1715</v>
      </c>
    </row>
    <row r="964" spans="1:51" s="13" customFormat="1" ht="12">
      <c r="A964" s="13"/>
      <c r="B964" s="238"/>
      <c r="C964" s="239"/>
      <c r="D964" s="240" t="s">
        <v>187</v>
      </c>
      <c r="E964" s="241" t="s">
        <v>1</v>
      </c>
      <c r="F964" s="242" t="s">
        <v>1716</v>
      </c>
      <c r="G964" s="239"/>
      <c r="H964" s="243">
        <v>240</v>
      </c>
      <c r="I964" s="244"/>
      <c r="J964" s="239"/>
      <c r="K964" s="239"/>
      <c r="L964" s="245"/>
      <c r="M964" s="246"/>
      <c r="N964" s="247"/>
      <c r="O964" s="247"/>
      <c r="P964" s="247"/>
      <c r="Q964" s="247"/>
      <c r="R964" s="247"/>
      <c r="S964" s="247"/>
      <c r="T964" s="248"/>
      <c r="U964" s="13"/>
      <c r="V964" s="13"/>
      <c r="W964" s="13"/>
      <c r="X964" s="13"/>
      <c r="Y964" s="13"/>
      <c r="Z964" s="13"/>
      <c r="AA964" s="13"/>
      <c r="AB964" s="13"/>
      <c r="AC964" s="13"/>
      <c r="AD964" s="13"/>
      <c r="AE964" s="13"/>
      <c r="AT964" s="249" t="s">
        <v>187</v>
      </c>
      <c r="AU964" s="249" t="s">
        <v>92</v>
      </c>
      <c r="AV964" s="13" t="s">
        <v>92</v>
      </c>
      <c r="AW964" s="13" t="s">
        <v>36</v>
      </c>
      <c r="AX964" s="13" t="s">
        <v>8</v>
      </c>
      <c r="AY964" s="249" t="s">
        <v>129</v>
      </c>
    </row>
    <row r="965" spans="1:65" s="2" customFormat="1" ht="24.15" customHeight="1">
      <c r="A965" s="38"/>
      <c r="B965" s="39"/>
      <c r="C965" s="219" t="s">
        <v>1717</v>
      </c>
      <c r="D965" s="219" t="s">
        <v>132</v>
      </c>
      <c r="E965" s="220" t="s">
        <v>1718</v>
      </c>
      <c r="F965" s="221" t="s">
        <v>1719</v>
      </c>
      <c r="G965" s="222" t="s">
        <v>333</v>
      </c>
      <c r="H965" s="223">
        <v>28</v>
      </c>
      <c r="I965" s="224"/>
      <c r="J965" s="225">
        <f>ROUND(I965*H965,0)</f>
        <v>0</v>
      </c>
      <c r="K965" s="226"/>
      <c r="L965" s="44"/>
      <c r="M965" s="227" t="s">
        <v>1</v>
      </c>
      <c r="N965" s="228" t="s">
        <v>48</v>
      </c>
      <c r="O965" s="91"/>
      <c r="P965" s="229">
        <f>O965*H965</f>
        <v>0</v>
      </c>
      <c r="Q965" s="229">
        <v>0</v>
      </c>
      <c r="R965" s="229">
        <f>Q965*H965</f>
        <v>0</v>
      </c>
      <c r="S965" s="229">
        <v>0.0417</v>
      </c>
      <c r="T965" s="230">
        <f>S965*H965</f>
        <v>1.1676</v>
      </c>
      <c r="U965" s="38"/>
      <c r="V965" s="38"/>
      <c r="W965" s="38"/>
      <c r="X965" s="38"/>
      <c r="Y965" s="38"/>
      <c r="Z965" s="38"/>
      <c r="AA965" s="38"/>
      <c r="AB965" s="38"/>
      <c r="AC965" s="38"/>
      <c r="AD965" s="38"/>
      <c r="AE965" s="38"/>
      <c r="AR965" s="231" t="s">
        <v>308</v>
      </c>
      <c r="AT965" s="231" t="s">
        <v>132</v>
      </c>
      <c r="AU965" s="231" t="s">
        <v>92</v>
      </c>
      <c r="AY965" s="17" t="s">
        <v>129</v>
      </c>
      <c r="BE965" s="232">
        <f>IF(N965="základní",J965,0)</f>
        <v>0</v>
      </c>
      <c r="BF965" s="232">
        <f>IF(N965="snížená",J965,0)</f>
        <v>0</v>
      </c>
      <c r="BG965" s="232">
        <f>IF(N965="zákl. přenesená",J965,0)</f>
        <v>0</v>
      </c>
      <c r="BH965" s="232">
        <f>IF(N965="sníž. přenesená",J965,0)</f>
        <v>0</v>
      </c>
      <c r="BI965" s="232">
        <f>IF(N965="nulová",J965,0)</f>
        <v>0</v>
      </c>
      <c r="BJ965" s="17" t="s">
        <v>8</v>
      </c>
      <c r="BK965" s="232">
        <f>ROUND(I965*H965,0)</f>
        <v>0</v>
      </c>
      <c r="BL965" s="17" t="s">
        <v>308</v>
      </c>
      <c r="BM965" s="231" t="s">
        <v>1720</v>
      </c>
    </row>
    <row r="966" spans="1:65" s="2" customFormat="1" ht="37.8" customHeight="1">
      <c r="A966" s="38"/>
      <c r="B966" s="39"/>
      <c r="C966" s="219" t="s">
        <v>1721</v>
      </c>
      <c r="D966" s="219" t="s">
        <v>132</v>
      </c>
      <c r="E966" s="220" t="s">
        <v>1722</v>
      </c>
      <c r="F966" s="221" t="s">
        <v>1723</v>
      </c>
      <c r="G966" s="222" t="s">
        <v>359</v>
      </c>
      <c r="H966" s="223">
        <v>73.6</v>
      </c>
      <c r="I966" s="224"/>
      <c r="J966" s="225">
        <f>ROUND(I966*H966,0)</f>
        <v>0</v>
      </c>
      <c r="K966" s="226"/>
      <c r="L966" s="44"/>
      <c r="M966" s="227" t="s">
        <v>1</v>
      </c>
      <c r="N966" s="228" t="s">
        <v>48</v>
      </c>
      <c r="O966" s="91"/>
      <c r="P966" s="229">
        <f>O966*H966</f>
        <v>0</v>
      </c>
      <c r="Q966" s="229">
        <v>0</v>
      </c>
      <c r="R966" s="229">
        <f>Q966*H966</f>
        <v>0</v>
      </c>
      <c r="S966" s="229">
        <v>0</v>
      </c>
      <c r="T966" s="230">
        <f>S966*H966</f>
        <v>0</v>
      </c>
      <c r="U966" s="38"/>
      <c r="V966" s="38"/>
      <c r="W966" s="38"/>
      <c r="X966" s="38"/>
      <c r="Y966" s="38"/>
      <c r="Z966" s="38"/>
      <c r="AA966" s="38"/>
      <c r="AB966" s="38"/>
      <c r="AC966" s="38"/>
      <c r="AD966" s="38"/>
      <c r="AE966" s="38"/>
      <c r="AR966" s="231" t="s">
        <v>151</v>
      </c>
      <c r="AT966" s="231" t="s">
        <v>132</v>
      </c>
      <c r="AU966" s="231" t="s">
        <v>92</v>
      </c>
      <c r="AY966" s="17" t="s">
        <v>129</v>
      </c>
      <c r="BE966" s="232">
        <f>IF(N966="základní",J966,0)</f>
        <v>0</v>
      </c>
      <c r="BF966" s="232">
        <f>IF(N966="snížená",J966,0)</f>
        <v>0</v>
      </c>
      <c r="BG966" s="232">
        <f>IF(N966="zákl. přenesená",J966,0)</f>
        <v>0</v>
      </c>
      <c r="BH966" s="232">
        <f>IF(N966="sníž. přenesená",J966,0)</f>
        <v>0</v>
      </c>
      <c r="BI966" s="232">
        <f>IF(N966="nulová",J966,0)</f>
        <v>0</v>
      </c>
      <c r="BJ966" s="17" t="s">
        <v>8</v>
      </c>
      <c r="BK966" s="232">
        <f>ROUND(I966*H966,0)</f>
        <v>0</v>
      </c>
      <c r="BL966" s="17" t="s">
        <v>151</v>
      </c>
      <c r="BM966" s="231" t="s">
        <v>1724</v>
      </c>
    </row>
    <row r="967" spans="1:51" s="13" customFormat="1" ht="12">
      <c r="A967" s="13"/>
      <c r="B967" s="238"/>
      <c r="C967" s="239"/>
      <c r="D967" s="240" t="s">
        <v>187</v>
      </c>
      <c r="E967" s="241" t="s">
        <v>1</v>
      </c>
      <c r="F967" s="242" t="s">
        <v>1725</v>
      </c>
      <c r="G967" s="239"/>
      <c r="H967" s="243">
        <v>36.8</v>
      </c>
      <c r="I967" s="244"/>
      <c r="J967" s="239"/>
      <c r="K967" s="239"/>
      <c r="L967" s="245"/>
      <c r="M967" s="246"/>
      <c r="N967" s="247"/>
      <c r="O967" s="247"/>
      <c r="P967" s="247"/>
      <c r="Q967" s="247"/>
      <c r="R967" s="247"/>
      <c r="S967" s="247"/>
      <c r="T967" s="248"/>
      <c r="U967" s="13"/>
      <c r="V967" s="13"/>
      <c r="W967" s="13"/>
      <c r="X967" s="13"/>
      <c r="Y967" s="13"/>
      <c r="Z967" s="13"/>
      <c r="AA967" s="13"/>
      <c r="AB967" s="13"/>
      <c r="AC967" s="13"/>
      <c r="AD967" s="13"/>
      <c r="AE967" s="13"/>
      <c r="AT967" s="249" t="s">
        <v>187</v>
      </c>
      <c r="AU967" s="249" t="s">
        <v>92</v>
      </c>
      <c r="AV967" s="13" t="s">
        <v>92</v>
      </c>
      <c r="AW967" s="13" t="s">
        <v>36</v>
      </c>
      <c r="AX967" s="13" t="s">
        <v>8</v>
      </c>
      <c r="AY967" s="249" t="s">
        <v>129</v>
      </c>
    </row>
    <row r="968" spans="1:51" s="13" customFormat="1" ht="12">
      <c r="A968" s="13"/>
      <c r="B968" s="238"/>
      <c r="C968" s="239"/>
      <c r="D968" s="240" t="s">
        <v>187</v>
      </c>
      <c r="E968" s="239"/>
      <c r="F968" s="242" t="s">
        <v>1726</v>
      </c>
      <c r="G968" s="239"/>
      <c r="H968" s="243">
        <v>73.6</v>
      </c>
      <c r="I968" s="244"/>
      <c r="J968" s="239"/>
      <c r="K968" s="239"/>
      <c r="L968" s="245"/>
      <c r="M968" s="246"/>
      <c r="N968" s="247"/>
      <c r="O968" s="247"/>
      <c r="P968" s="247"/>
      <c r="Q968" s="247"/>
      <c r="R968" s="247"/>
      <c r="S968" s="247"/>
      <c r="T968" s="248"/>
      <c r="U968" s="13"/>
      <c r="V968" s="13"/>
      <c r="W968" s="13"/>
      <c r="X968" s="13"/>
      <c r="Y968" s="13"/>
      <c r="Z968" s="13"/>
      <c r="AA968" s="13"/>
      <c r="AB968" s="13"/>
      <c r="AC968" s="13"/>
      <c r="AD968" s="13"/>
      <c r="AE968" s="13"/>
      <c r="AT968" s="249" t="s">
        <v>187</v>
      </c>
      <c r="AU968" s="249" t="s">
        <v>92</v>
      </c>
      <c r="AV968" s="13" t="s">
        <v>92</v>
      </c>
      <c r="AW968" s="13" t="s">
        <v>4</v>
      </c>
      <c r="AX968" s="13" t="s">
        <v>8</v>
      </c>
      <c r="AY968" s="249" t="s">
        <v>129</v>
      </c>
    </row>
    <row r="969" spans="1:65" s="2" customFormat="1" ht="16.5" customHeight="1">
      <c r="A969" s="38"/>
      <c r="B969" s="39"/>
      <c r="C969" s="272" t="s">
        <v>1727</v>
      </c>
      <c r="D969" s="272" t="s">
        <v>342</v>
      </c>
      <c r="E969" s="273" t="s">
        <v>1728</v>
      </c>
      <c r="F969" s="274" t="s">
        <v>1729</v>
      </c>
      <c r="G969" s="275" t="s">
        <v>359</v>
      </c>
      <c r="H969" s="276">
        <v>38.64</v>
      </c>
      <c r="I969" s="277"/>
      <c r="J969" s="278">
        <f>ROUND(I969*H969,0)</f>
        <v>0</v>
      </c>
      <c r="K969" s="279"/>
      <c r="L969" s="280"/>
      <c r="M969" s="281" t="s">
        <v>1</v>
      </c>
      <c r="N969" s="282" t="s">
        <v>48</v>
      </c>
      <c r="O969" s="91"/>
      <c r="P969" s="229">
        <f>O969*H969</f>
        <v>0</v>
      </c>
      <c r="Q969" s="229">
        <v>6E-05</v>
      </c>
      <c r="R969" s="229">
        <f>Q969*H969</f>
        <v>0.0023184</v>
      </c>
      <c r="S969" s="229">
        <v>0</v>
      </c>
      <c r="T969" s="230">
        <f>S969*H969</f>
        <v>0</v>
      </c>
      <c r="U969" s="38"/>
      <c r="V969" s="38"/>
      <c r="W969" s="38"/>
      <c r="X969" s="38"/>
      <c r="Y969" s="38"/>
      <c r="Z969" s="38"/>
      <c r="AA969" s="38"/>
      <c r="AB969" s="38"/>
      <c r="AC969" s="38"/>
      <c r="AD969" s="38"/>
      <c r="AE969" s="38"/>
      <c r="AR969" s="231" t="s">
        <v>223</v>
      </c>
      <c r="AT969" s="231" t="s">
        <v>342</v>
      </c>
      <c r="AU969" s="231" t="s">
        <v>92</v>
      </c>
      <c r="AY969" s="17" t="s">
        <v>129</v>
      </c>
      <c r="BE969" s="232">
        <f>IF(N969="základní",J969,0)</f>
        <v>0</v>
      </c>
      <c r="BF969" s="232">
        <f>IF(N969="snížená",J969,0)</f>
        <v>0</v>
      </c>
      <c r="BG969" s="232">
        <f>IF(N969="zákl. přenesená",J969,0)</f>
        <v>0</v>
      </c>
      <c r="BH969" s="232">
        <f>IF(N969="sníž. přenesená",J969,0)</f>
        <v>0</v>
      </c>
      <c r="BI969" s="232">
        <f>IF(N969="nulová",J969,0)</f>
        <v>0</v>
      </c>
      <c r="BJ969" s="17" t="s">
        <v>8</v>
      </c>
      <c r="BK969" s="232">
        <f>ROUND(I969*H969,0)</f>
        <v>0</v>
      </c>
      <c r="BL969" s="17" t="s">
        <v>151</v>
      </c>
      <c r="BM969" s="231" t="s">
        <v>1730</v>
      </c>
    </row>
    <row r="970" spans="1:51" s="13" customFormat="1" ht="12">
      <c r="A970" s="13"/>
      <c r="B970" s="238"/>
      <c r="C970" s="239"/>
      <c r="D970" s="240" t="s">
        <v>187</v>
      </c>
      <c r="E970" s="239"/>
      <c r="F970" s="242" t="s">
        <v>1731</v>
      </c>
      <c r="G970" s="239"/>
      <c r="H970" s="243">
        <v>38.64</v>
      </c>
      <c r="I970" s="244"/>
      <c r="J970" s="239"/>
      <c r="K970" s="239"/>
      <c r="L970" s="245"/>
      <c r="M970" s="246"/>
      <c r="N970" s="247"/>
      <c r="O970" s="247"/>
      <c r="P970" s="247"/>
      <c r="Q970" s="247"/>
      <c r="R970" s="247"/>
      <c r="S970" s="247"/>
      <c r="T970" s="248"/>
      <c r="U970" s="13"/>
      <c r="V970" s="13"/>
      <c r="W970" s="13"/>
      <c r="X970" s="13"/>
      <c r="Y970" s="13"/>
      <c r="Z970" s="13"/>
      <c r="AA970" s="13"/>
      <c r="AB970" s="13"/>
      <c r="AC970" s="13"/>
      <c r="AD970" s="13"/>
      <c r="AE970" s="13"/>
      <c r="AT970" s="249" t="s">
        <v>187</v>
      </c>
      <c r="AU970" s="249" t="s">
        <v>92</v>
      </c>
      <c r="AV970" s="13" t="s">
        <v>92</v>
      </c>
      <c r="AW970" s="13" t="s">
        <v>4</v>
      </c>
      <c r="AX970" s="13" t="s">
        <v>8</v>
      </c>
      <c r="AY970" s="249" t="s">
        <v>129</v>
      </c>
    </row>
    <row r="971" spans="1:65" s="2" customFormat="1" ht="16.5" customHeight="1">
      <c r="A971" s="38"/>
      <c r="B971" s="39"/>
      <c r="C971" s="272" t="s">
        <v>1732</v>
      </c>
      <c r="D971" s="272" t="s">
        <v>342</v>
      </c>
      <c r="E971" s="273" t="s">
        <v>1733</v>
      </c>
      <c r="F971" s="274" t="s">
        <v>1734</v>
      </c>
      <c r="G971" s="275" t="s">
        <v>359</v>
      </c>
      <c r="H971" s="276">
        <v>38.64</v>
      </c>
      <c r="I971" s="277"/>
      <c r="J971" s="278">
        <f>ROUND(I971*H971,0)</f>
        <v>0</v>
      </c>
      <c r="K971" s="279"/>
      <c r="L971" s="280"/>
      <c r="M971" s="281" t="s">
        <v>1</v>
      </c>
      <c r="N971" s="282" t="s">
        <v>48</v>
      </c>
      <c r="O971" s="91"/>
      <c r="P971" s="229">
        <f>O971*H971</f>
        <v>0</v>
      </c>
      <c r="Q971" s="229">
        <v>6E-05</v>
      </c>
      <c r="R971" s="229">
        <f>Q971*H971</f>
        <v>0.0023184</v>
      </c>
      <c r="S971" s="229">
        <v>0</v>
      </c>
      <c r="T971" s="230">
        <f>S971*H971</f>
        <v>0</v>
      </c>
      <c r="U971" s="38"/>
      <c r="V971" s="38"/>
      <c r="W971" s="38"/>
      <c r="X971" s="38"/>
      <c r="Y971" s="38"/>
      <c r="Z971" s="38"/>
      <c r="AA971" s="38"/>
      <c r="AB971" s="38"/>
      <c r="AC971" s="38"/>
      <c r="AD971" s="38"/>
      <c r="AE971" s="38"/>
      <c r="AR971" s="231" t="s">
        <v>223</v>
      </c>
      <c r="AT971" s="231" t="s">
        <v>342</v>
      </c>
      <c r="AU971" s="231" t="s">
        <v>92</v>
      </c>
      <c r="AY971" s="17" t="s">
        <v>129</v>
      </c>
      <c r="BE971" s="232">
        <f>IF(N971="základní",J971,0)</f>
        <v>0</v>
      </c>
      <c r="BF971" s="232">
        <f>IF(N971="snížená",J971,0)</f>
        <v>0</v>
      </c>
      <c r="BG971" s="232">
        <f>IF(N971="zákl. přenesená",J971,0)</f>
        <v>0</v>
      </c>
      <c r="BH971" s="232">
        <f>IF(N971="sníž. přenesená",J971,0)</f>
        <v>0</v>
      </c>
      <c r="BI971" s="232">
        <f>IF(N971="nulová",J971,0)</f>
        <v>0</v>
      </c>
      <c r="BJ971" s="17" t="s">
        <v>8</v>
      </c>
      <c r="BK971" s="232">
        <f>ROUND(I971*H971,0)</f>
        <v>0</v>
      </c>
      <c r="BL971" s="17" t="s">
        <v>151</v>
      </c>
      <c r="BM971" s="231" t="s">
        <v>1735</v>
      </c>
    </row>
    <row r="972" spans="1:51" s="13" customFormat="1" ht="12">
      <c r="A972" s="13"/>
      <c r="B972" s="238"/>
      <c r="C972" s="239"/>
      <c r="D972" s="240" t="s">
        <v>187</v>
      </c>
      <c r="E972" s="239"/>
      <c r="F972" s="242" t="s">
        <v>1731</v>
      </c>
      <c r="G972" s="239"/>
      <c r="H972" s="243">
        <v>38.64</v>
      </c>
      <c r="I972" s="244"/>
      <c r="J972" s="239"/>
      <c r="K972" s="239"/>
      <c r="L972" s="245"/>
      <c r="M972" s="246"/>
      <c r="N972" s="247"/>
      <c r="O972" s="247"/>
      <c r="P972" s="247"/>
      <c r="Q972" s="247"/>
      <c r="R972" s="247"/>
      <c r="S972" s="247"/>
      <c r="T972" s="248"/>
      <c r="U972" s="13"/>
      <c r="V972" s="13"/>
      <c r="W972" s="13"/>
      <c r="X972" s="13"/>
      <c r="Y972" s="13"/>
      <c r="Z972" s="13"/>
      <c r="AA972" s="13"/>
      <c r="AB972" s="13"/>
      <c r="AC972" s="13"/>
      <c r="AD972" s="13"/>
      <c r="AE972" s="13"/>
      <c r="AT972" s="249" t="s">
        <v>187</v>
      </c>
      <c r="AU972" s="249" t="s">
        <v>92</v>
      </c>
      <c r="AV972" s="13" t="s">
        <v>92</v>
      </c>
      <c r="AW972" s="13" t="s">
        <v>4</v>
      </c>
      <c r="AX972" s="13" t="s">
        <v>8</v>
      </c>
      <c r="AY972" s="249" t="s">
        <v>129</v>
      </c>
    </row>
    <row r="973" spans="1:65" s="2" customFormat="1" ht="33" customHeight="1">
      <c r="A973" s="38"/>
      <c r="B973" s="39"/>
      <c r="C973" s="219" t="s">
        <v>1736</v>
      </c>
      <c r="D973" s="219" t="s">
        <v>132</v>
      </c>
      <c r="E973" s="220" t="s">
        <v>1737</v>
      </c>
      <c r="F973" s="221" t="s">
        <v>1738</v>
      </c>
      <c r="G973" s="222" t="s">
        <v>359</v>
      </c>
      <c r="H973" s="223">
        <v>3.6</v>
      </c>
      <c r="I973" s="224"/>
      <c r="J973" s="225">
        <f>ROUND(I973*H973,0)</f>
        <v>0</v>
      </c>
      <c r="K973" s="226"/>
      <c r="L973" s="44"/>
      <c r="M973" s="227" t="s">
        <v>1</v>
      </c>
      <c r="N973" s="228" t="s">
        <v>48</v>
      </c>
      <c r="O973" s="91"/>
      <c r="P973" s="229">
        <f>O973*H973</f>
        <v>0</v>
      </c>
      <c r="Q973" s="229">
        <v>0</v>
      </c>
      <c r="R973" s="229">
        <f>Q973*H973</f>
        <v>0</v>
      </c>
      <c r="S973" s="229">
        <v>0</v>
      </c>
      <c r="T973" s="230">
        <f>S973*H973</f>
        <v>0</v>
      </c>
      <c r="U973" s="38"/>
      <c r="V973" s="38"/>
      <c r="W973" s="38"/>
      <c r="X973" s="38"/>
      <c r="Y973" s="38"/>
      <c r="Z973" s="38"/>
      <c r="AA973" s="38"/>
      <c r="AB973" s="38"/>
      <c r="AC973" s="38"/>
      <c r="AD973" s="38"/>
      <c r="AE973" s="38"/>
      <c r="AR973" s="231" t="s">
        <v>308</v>
      </c>
      <c r="AT973" s="231" t="s">
        <v>132</v>
      </c>
      <c r="AU973" s="231" t="s">
        <v>92</v>
      </c>
      <c r="AY973" s="17" t="s">
        <v>129</v>
      </c>
      <c r="BE973" s="232">
        <f>IF(N973="základní",J973,0)</f>
        <v>0</v>
      </c>
      <c r="BF973" s="232">
        <f>IF(N973="snížená",J973,0)</f>
        <v>0</v>
      </c>
      <c r="BG973" s="232">
        <f>IF(N973="zákl. přenesená",J973,0)</f>
        <v>0</v>
      </c>
      <c r="BH973" s="232">
        <f>IF(N973="sníž. přenesená",J973,0)</f>
        <v>0</v>
      </c>
      <c r="BI973" s="232">
        <f>IF(N973="nulová",J973,0)</f>
        <v>0</v>
      </c>
      <c r="BJ973" s="17" t="s">
        <v>8</v>
      </c>
      <c r="BK973" s="232">
        <f>ROUND(I973*H973,0)</f>
        <v>0</v>
      </c>
      <c r="BL973" s="17" t="s">
        <v>308</v>
      </c>
      <c r="BM973" s="231" t="s">
        <v>1739</v>
      </c>
    </row>
    <row r="974" spans="1:65" s="2" customFormat="1" ht="21.75" customHeight="1">
      <c r="A974" s="38"/>
      <c r="B974" s="39"/>
      <c r="C974" s="272" t="s">
        <v>1740</v>
      </c>
      <c r="D974" s="272" t="s">
        <v>342</v>
      </c>
      <c r="E974" s="273" t="s">
        <v>1741</v>
      </c>
      <c r="F974" s="274" t="s">
        <v>1742</v>
      </c>
      <c r="G974" s="275" t="s">
        <v>359</v>
      </c>
      <c r="H974" s="276">
        <v>3.6</v>
      </c>
      <c r="I974" s="277"/>
      <c r="J974" s="278">
        <f>ROUND(I974*H974,0)</f>
        <v>0</v>
      </c>
      <c r="K974" s="279"/>
      <c r="L974" s="280"/>
      <c r="M974" s="281" t="s">
        <v>1</v>
      </c>
      <c r="N974" s="282" t="s">
        <v>48</v>
      </c>
      <c r="O974" s="91"/>
      <c r="P974" s="229">
        <f>O974*H974</f>
        <v>0</v>
      </c>
      <c r="Q974" s="229">
        <v>0.0015</v>
      </c>
      <c r="R974" s="229">
        <f>Q974*H974</f>
        <v>0.0054</v>
      </c>
      <c r="S974" s="229">
        <v>0</v>
      </c>
      <c r="T974" s="230">
        <f>S974*H974</f>
        <v>0</v>
      </c>
      <c r="U974" s="38"/>
      <c r="V974" s="38"/>
      <c r="W974" s="38"/>
      <c r="X974" s="38"/>
      <c r="Y974" s="38"/>
      <c r="Z974" s="38"/>
      <c r="AA974" s="38"/>
      <c r="AB974" s="38"/>
      <c r="AC974" s="38"/>
      <c r="AD974" s="38"/>
      <c r="AE974" s="38"/>
      <c r="AR974" s="231" t="s">
        <v>390</v>
      </c>
      <c r="AT974" s="231" t="s">
        <v>342</v>
      </c>
      <c r="AU974" s="231" t="s">
        <v>92</v>
      </c>
      <c r="AY974" s="17" t="s">
        <v>129</v>
      </c>
      <c r="BE974" s="232">
        <f>IF(N974="základní",J974,0)</f>
        <v>0</v>
      </c>
      <c r="BF974" s="232">
        <f>IF(N974="snížená",J974,0)</f>
        <v>0</v>
      </c>
      <c r="BG974" s="232">
        <f>IF(N974="zákl. přenesená",J974,0)</f>
        <v>0</v>
      </c>
      <c r="BH974" s="232">
        <f>IF(N974="sníž. přenesená",J974,0)</f>
        <v>0</v>
      </c>
      <c r="BI974" s="232">
        <f>IF(N974="nulová",J974,0)</f>
        <v>0</v>
      </c>
      <c r="BJ974" s="17" t="s">
        <v>8</v>
      </c>
      <c r="BK974" s="232">
        <f>ROUND(I974*H974,0)</f>
        <v>0</v>
      </c>
      <c r="BL974" s="17" t="s">
        <v>308</v>
      </c>
      <c r="BM974" s="231" t="s">
        <v>1743</v>
      </c>
    </row>
    <row r="975" spans="1:51" s="13" customFormat="1" ht="12">
      <c r="A975" s="13"/>
      <c r="B975" s="238"/>
      <c r="C975" s="239"/>
      <c r="D975" s="240" t="s">
        <v>187</v>
      </c>
      <c r="E975" s="241" t="s">
        <v>1</v>
      </c>
      <c r="F975" s="242" t="s">
        <v>1744</v>
      </c>
      <c r="G975" s="239"/>
      <c r="H975" s="243">
        <v>3.6</v>
      </c>
      <c r="I975" s="244"/>
      <c r="J975" s="239"/>
      <c r="K975" s="239"/>
      <c r="L975" s="245"/>
      <c r="M975" s="246"/>
      <c r="N975" s="247"/>
      <c r="O975" s="247"/>
      <c r="P975" s="247"/>
      <c r="Q975" s="247"/>
      <c r="R975" s="247"/>
      <c r="S975" s="247"/>
      <c r="T975" s="248"/>
      <c r="U975" s="13"/>
      <c r="V975" s="13"/>
      <c r="W975" s="13"/>
      <c r="X975" s="13"/>
      <c r="Y975" s="13"/>
      <c r="Z975" s="13"/>
      <c r="AA975" s="13"/>
      <c r="AB975" s="13"/>
      <c r="AC975" s="13"/>
      <c r="AD975" s="13"/>
      <c r="AE975" s="13"/>
      <c r="AT975" s="249" t="s">
        <v>187</v>
      </c>
      <c r="AU975" s="249" t="s">
        <v>92</v>
      </c>
      <c r="AV975" s="13" t="s">
        <v>92</v>
      </c>
      <c r="AW975" s="13" t="s">
        <v>36</v>
      </c>
      <c r="AX975" s="13" t="s">
        <v>8</v>
      </c>
      <c r="AY975" s="249" t="s">
        <v>129</v>
      </c>
    </row>
    <row r="976" spans="1:65" s="2" customFormat="1" ht="24.15" customHeight="1">
      <c r="A976" s="38"/>
      <c r="B976" s="39"/>
      <c r="C976" s="272" t="s">
        <v>1745</v>
      </c>
      <c r="D976" s="272" t="s">
        <v>342</v>
      </c>
      <c r="E976" s="273" t="s">
        <v>1746</v>
      </c>
      <c r="F976" s="274" t="s">
        <v>1747</v>
      </c>
      <c r="G976" s="275" t="s">
        <v>333</v>
      </c>
      <c r="H976" s="276">
        <v>4</v>
      </c>
      <c r="I976" s="277"/>
      <c r="J976" s="278">
        <f>ROUND(I976*H976,0)</f>
        <v>0</v>
      </c>
      <c r="K976" s="279"/>
      <c r="L976" s="280"/>
      <c r="M976" s="281" t="s">
        <v>1</v>
      </c>
      <c r="N976" s="282" t="s">
        <v>48</v>
      </c>
      <c r="O976" s="91"/>
      <c r="P976" s="229">
        <f>O976*H976</f>
        <v>0</v>
      </c>
      <c r="Q976" s="229">
        <v>0.0002</v>
      </c>
      <c r="R976" s="229">
        <f>Q976*H976</f>
        <v>0.0008</v>
      </c>
      <c r="S976" s="229">
        <v>0</v>
      </c>
      <c r="T976" s="230">
        <f>S976*H976</f>
        <v>0</v>
      </c>
      <c r="U976" s="38"/>
      <c r="V976" s="38"/>
      <c r="W976" s="38"/>
      <c r="X976" s="38"/>
      <c r="Y976" s="38"/>
      <c r="Z976" s="38"/>
      <c r="AA976" s="38"/>
      <c r="AB976" s="38"/>
      <c r="AC976" s="38"/>
      <c r="AD976" s="38"/>
      <c r="AE976" s="38"/>
      <c r="AR976" s="231" t="s">
        <v>390</v>
      </c>
      <c r="AT976" s="231" t="s">
        <v>342</v>
      </c>
      <c r="AU976" s="231" t="s">
        <v>92</v>
      </c>
      <c r="AY976" s="17" t="s">
        <v>129</v>
      </c>
      <c r="BE976" s="232">
        <f>IF(N976="základní",J976,0)</f>
        <v>0</v>
      </c>
      <c r="BF976" s="232">
        <f>IF(N976="snížená",J976,0)</f>
        <v>0</v>
      </c>
      <c r="BG976" s="232">
        <f>IF(N976="zákl. přenesená",J976,0)</f>
        <v>0</v>
      </c>
      <c r="BH976" s="232">
        <f>IF(N976="sníž. přenesená",J976,0)</f>
        <v>0</v>
      </c>
      <c r="BI976" s="232">
        <f>IF(N976="nulová",J976,0)</f>
        <v>0</v>
      </c>
      <c r="BJ976" s="17" t="s">
        <v>8</v>
      </c>
      <c r="BK976" s="232">
        <f>ROUND(I976*H976,0)</f>
        <v>0</v>
      </c>
      <c r="BL976" s="17" t="s">
        <v>308</v>
      </c>
      <c r="BM976" s="231" t="s">
        <v>1748</v>
      </c>
    </row>
    <row r="977" spans="1:65" s="2" customFormat="1" ht="33" customHeight="1">
      <c r="A977" s="38"/>
      <c r="B977" s="39"/>
      <c r="C977" s="219" t="s">
        <v>1749</v>
      </c>
      <c r="D977" s="219" t="s">
        <v>132</v>
      </c>
      <c r="E977" s="220" t="s">
        <v>1737</v>
      </c>
      <c r="F977" s="221" t="s">
        <v>1738</v>
      </c>
      <c r="G977" s="222" t="s">
        <v>359</v>
      </c>
      <c r="H977" s="223">
        <v>9.96</v>
      </c>
      <c r="I977" s="224"/>
      <c r="J977" s="225">
        <f>ROUND(I977*H977,0)</f>
        <v>0</v>
      </c>
      <c r="K977" s="226"/>
      <c r="L977" s="44"/>
      <c r="M977" s="227" t="s">
        <v>1</v>
      </c>
      <c r="N977" s="228" t="s">
        <v>48</v>
      </c>
      <c r="O977" s="91"/>
      <c r="P977" s="229">
        <f>O977*H977</f>
        <v>0</v>
      </c>
      <c r="Q977" s="229">
        <v>0</v>
      </c>
      <c r="R977" s="229">
        <f>Q977*H977</f>
        <v>0</v>
      </c>
      <c r="S977" s="229">
        <v>0</v>
      </c>
      <c r="T977" s="230">
        <f>S977*H977</f>
        <v>0</v>
      </c>
      <c r="U977" s="38"/>
      <c r="V977" s="38"/>
      <c r="W977" s="38"/>
      <c r="X977" s="38"/>
      <c r="Y977" s="38"/>
      <c r="Z977" s="38"/>
      <c r="AA977" s="38"/>
      <c r="AB977" s="38"/>
      <c r="AC977" s="38"/>
      <c r="AD977" s="38"/>
      <c r="AE977" s="38"/>
      <c r="AR977" s="231" t="s">
        <v>308</v>
      </c>
      <c r="AT977" s="231" t="s">
        <v>132</v>
      </c>
      <c r="AU977" s="231" t="s">
        <v>92</v>
      </c>
      <c r="AY977" s="17" t="s">
        <v>129</v>
      </c>
      <c r="BE977" s="232">
        <f>IF(N977="základní",J977,0)</f>
        <v>0</v>
      </c>
      <c r="BF977" s="232">
        <f>IF(N977="snížená",J977,0)</f>
        <v>0</v>
      </c>
      <c r="BG977" s="232">
        <f>IF(N977="zákl. přenesená",J977,0)</f>
        <v>0</v>
      </c>
      <c r="BH977" s="232">
        <f>IF(N977="sníž. přenesená",J977,0)</f>
        <v>0</v>
      </c>
      <c r="BI977" s="232">
        <f>IF(N977="nulová",J977,0)</f>
        <v>0</v>
      </c>
      <c r="BJ977" s="17" t="s">
        <v>8</v>
      </c>
      <c r="BK977" s="232">
        <f>ROUND(I977*H977,0)</f>
        <v>0</v>
      </c>
      <c r="BL977" s="17" t="s">
        <v>308</v>
      </c>
      <c r="BM977" s="231" t="s">
        <v>1750</v>
      </c>
    </row>
    <row r="978" spans="1:51" s="13" customFormat="1" ht="12">
      <c r="A978" s="13"/>
      <c r="B978" s="238"/>
      <c r="C978" s="239"/>
      <c r="D978" s="240" t="s">
        <v>187</v>
      </c>
      <c r="E978" s="241" t="s">
        <v>1</v>
      </c>
      <c r="F978" s="242" t="s">
        <v>1682</v>
      </c>
      <c r="G978" s="239"/>
      <c r="H978" s="243">
        <v>9.96</v>
      </c>
      <c r="I978" s="244"/>
      <c r="J978" s="239"/>
      <c r="K978" s="239"/>
      <c r="L978" s="245"/>
      <c r="M978" s="246"/>
      <c r="N978" s="247"/>
      <c r="O978" s="247"/>
      <c r="P978" s="247"/>
      <c r="Q978" s="247"/>
      <c r="R978" s="247"/>
      <c r="S978" s="247"/>
      <c r="T978" s="248"/>
      <c r="U978" s="13"/>
      <c r="V978" s="13"/>
      <c r="W978" s="13"/>
      <c r="X978" s="13"/>
      <c r="Y978" s="13"/>
      <c r="Z978" s="13"/>
      <c r="AA978" s="13"/>
      <c r="AB978" s="13"/>
      <c r="AC978" s="13"/>
      <c r="AD978" s="13"/>
      <c r="AE978" s="13"/>
      <c r="AT978" s="249" t="s">
        <v>187</v>
      </c>
      <c r="AU978" s="249" t="s">
        <v>92</v>
      </c>
      <c r="AV978" s="13" t="s">
        <v>92</v>
      </c>
      <c r="AW978" s="13" t="s">
        <v>36</v>
      </c>
      <c r="AX978" s="13" t="s">
        <v>8</v>
      </c>
      <c r="AY978" s="249" t="s">
        <v>129</v>
      </c>
    </row>
    <row r="979" spans="1:65" s="2" customFormat="1" ht="21.75" customHeight="1">
      <c r="A979" s="38"/>
      <c r="B979" s="39"/>
      <c r="C979" s="272" t="s">
        <v>1751</v>
      </c>
      <c r="D979" s="272" t="s">
        <v>342</v>
      </c>
      <c r="E979" s="273" t="s">
        <v>1741</v>
      </c>
      <c r="F979" s="274" t="s">
        <v>1742</v>
      </c>
      <c r="G979" s="275" t="s">
        <v>359</v>
      </c>
      <c r="H979" s="276">
        <v>9.96</v>
      </c>
      <c r="I979" s="277"/>
      <c r="J979" s="278">
        <f>ROUND(I979*H979,0)</f>
        <v>0</v>
      </c>
      <c r="K979" s="279"/>
      <c r="L979" s="280"/>
      <c r="M979" s="281" t="s">
        <v>1</v>
      </c>
      <c r="N979" s="282" t="s">
        <v>48</v>
      </c>
      <c r="O979" s="91"/>
      <c r="P979" s="229">
        <f>O979*H979</f>
        <v>0</v>
      </c>
      <c r="Q979" s="229">
        <v>0.0015</v>
      </c>
      <c r="R979" s="229">
        <f>Q979*H979</f>
        <v>0.014940000000000002</v>
      </c>
      <c r="S979" s="229">
        <v>0</v>
      </c>
      <c r="T979" s="230">
        <f>S979*H979</f>
        <v>0</v>
      </c>
      <c r="U979" s="38"/>
      <c r="V979" s="38"/>
      <c r="W979" s="38"/>
      <c r="X979" s="38"/>
      <c r="Y979" s="38"/>
      <c r="Z979" s="38"/>
      <c r="AA979" s="38"/>
      <c r="AB979" s="38"/>
      <c r="AC979" s="38"/>
      <c r="AD979" s="38"/>
      <c r="AE979" s="38"/>
      <c r="AR979" s="231" t="s">
        <v>390</v>
      </c>
      <c r="AT979" s="231" t="s">
        <v>342</v>
      </c>
      <c r="AU979" s="231" t="s">
        <v>92</v>
      </c>
      <c r="AY979" s="17" t="s">
        <v>129</v>
      </c>
      <c r="BE979" s="232">
        <f>IF(N979="základní",J979,0)</f>
        <v>0</v>
      </c>
      <c r="BF979" s="232">
        <f>IF(N979="snížená",J979,0)</f>
        <v>0</v>
      </c>
      <c r="BG979" s="232">
        <f>IF(N979="zákl. přenesená",J979,0)</f>
        <v>0</v>
      </c>
      <c r="BH979" s="232">
        <f>IF(N979="sníž. přenesená",J979,0)</f>
        <v>0</v>
      </c>
      <c r="BI979" s="232">
        <f>IF(N979="nulová",J979,0)</f>
        <v>0</v>
      </c>
      <c r="BJ979" s="17" t="s">
        <v>8</v>
      </c>
      <c r="BK979" s="232">
        <f>ROUND(I979*H979,0)</f>
        <v>0</v>
      </c>
      <c r="BL979" s="17" t="s">
        <v>308</v>
      </c>
      <c r="BM979" s="231" t="s">
        <v>1752</v>
      </c>
    </row>
    <row r="980" spans="1:65" s="2" customFormat="1" ht="24.15" customHeight="1">
      <c r="A980" s="38"/>
      <c r="B980" s="39"/>
      <c r="C980" s="272" t="s">
        <v>1753</v>
      </c>
      <c r="D980" s="272" t="s">
        <v>342</v>
      </c>
      <c r="E980" s="273" t="s">
        <v>1746</v>
      </c>
      <c r="F980" s="274" t="s">
        <v>1747</v>
      </c>
      <c r="G980" s="275" t="s">
        <v>333</v>
      </c>
      <c r="H980" s="276">
        <v>6</v>
      </c>
      <c r="I980" s="277"/>
      <c r="J980" s="278">
        <f>ROUND(I980*H980,0)</f>
        <v>0</v>
      </c>
      <c r="K980" s="279"/>
      <c r="L980" s="280"/>
      <c r="M980" s="281" t="s">
        <v>1</v>
      </c>
      <c r="N980" s="282" t="s">
        <v>48</v>
      </c>
      <c r="O980" s="91"/>
      <c r="P980" s="229">
        <f>O980*H980</f>
        <v>0</v>
      </c>
      <c r="Q980" s="229">
        <v>0.0002</v>
      </c>
      <c r="R980" s="229">
        <f>Q980*H980</f>
        <v>0.0012000000000000001</v>
      </c>
      <c r="S980" s="229">
        <v>0</v>
      </c>
      <c r="T980" s="230">
        <f>S980*H980</f>
        <v>0</v>
      </c>
      <c r="U980" s="38"/>
      <c r="V980" s="38"/>
      <c r="W980" s="38"/>
      <c r="X980" s="38"/>
      <c r="Y980" s="38"/>
      <c r="Z980" s="38"/>
      <c r="AA980" s="38"/>
      <c r="AB980" s="38"/>
      <c r="AC980" s="38"/>
      <c r="AD980" s="38"/>
      <c r="AE980" s="38"/>
      <c r="AR980" s="231" t="s">
        <v>390</v>
      </c>
      <c r="AT980" s="231" t="s">
        <v>342</v>
      </c>
      <c r="AU980" s="231" t="s">
        <v>92</v>
      </c>
      <c r="AY980" s="17" t="s">
        <v>129</v>
      </c>
      <c r="BE980" s="232">
        <f>IF(N980="základní",J980,0)</f>
        <v>0</v>
      </c>
      <c r="BF980" s="232">
        <f>IF(N980="snížená",J980,0)</f>
        <v>0</v>
      </c>
      <c r="BG980" s="232">
        <f>IF(N980="zákl. přenesená",J980,0)</f>
        <v>0</v>
      </c>
      <c r="BH980" s="232">
        <f>IF(N980="sníž. přenesená",J980,0)</f>
        <v>0</v>
      </c>
      <c r="BI980" s="232">
        <f>IF(N980="nulová",J980,0)</f>
        <v>0</v>
      </c>
      <c r="BJ980" s="17" t="s">
        <v>8</v>
      </c>
      <c r="BK980" s="232">
        <f>ROUND(I980*H980,0)</f>
        <v>0</v>
      </c>
      <c r="BL980" s="17" t="s">
        <v>308</v>
      </c>
      <c r="BM980" s="231" t="s">
        <v>1754</v>
      </c>
    </row>
    <row r="981" spans="1:65" s="2" customFormat="1" ht="24.15" customHeight="1">
      <c r="A981" s="38"/>
      <c r="B981" s="39"/>
      <c r="C981" s="219" t="s">
        <v>1755</v>
      </c>
      <c r="D981" s="219" t="s">
        <v>132</v>
      </c>
      <c r="E981" s="220" t="s">
        <v>1756</v>
      </c>
      <c r="F981" s="221" t="s">
        <v>1757</v>
      </c>
      <c r="G981" s="222" t="s">
        <v>359</v>
      </c>
      <c r="H981" s="223">
        <v>24</v>
      </c>
      <c r="I981" s="224"/>
      <c r="J981" s="225">
        <f>ROUND(I981*H981,0)</f>
        <v>0</v>
      </c>
      <c r="K981" s="226"/>
      <c r="L981" s="44"/>
      <c r="M981" s="227" t="s">
        <v>1</v>
      </c>
      <c r="N981" s="228" t="s">
        <v>48</v>
      </c>
      <c r="O981" s="91"/>
      <c r="P981" s="229">
        <f>O981*H981</f>
        <v>0</v>
      </c>
      <c r="Q981" s="229">
        <v>0</v>
      </c>
      <c r="R981" s="229">
        <f>Q981*H981</f>
        <v>0</v>
      </c>
      <c r="S981" s="229">
        <v>0</v>
      </c>
      <c r="T981" s="230">
        <f>S981*H981</f>
        <v>0</v>
      </c>
      <c r="U981" s="38"/>
      <c r="V981" s="38"/>
      <c r="W981" s="38"/>
      <c r="X981" s="38"/>
      <c r="Y981" s="38"/>
      <c r="Z981" s="38"/>
      <c r="AA981" s="38"/>
      <c r="AB981" s="38"/>
      <c r="AC981" s="38"/>
      <c r="AD981" s="38"/>
      <c r="AE981" s="38"/>
      <c r="AR981" s="231" t="s">
        <v>308</v>
      </c>
      <c r="AT981" s="231" t="s">
        <v>132</v>
      </c>
      <c r="AU981" s="231" t="s">
        <v>92</v>
      </c>
      <c r="AY981" s="17" t="s">
        <v>129</v>
      </c>
      <c r="BE981" s="232">
        <f>IF(N981="základní",J981,0)</f>
        <v>0</v>
      </c>
      <c r="BF981" s="232">
        <f>IF(N981="snížená",J981,0)</f>
        <v>0</v>
      </c>
      <c r="BG981" s="232">
        <f>IF(N981="zákl. přenesená",J981,0)</f>
        <v>0</v>
      </c>
      <c r="BH981" s="232">
        <f>IF(N981="sníž. přenesená",J981,0)</f>
        <v>0</v>
      </c>
      <c r="BI981" s="232">
        <f>IF(N981="nulová",J981,0)</f>
        <v>0</v>
      </c>
      <c r="BJ981" s="17" t="s">
        <v>8</v>
      </c>
      <c r="BK981" s="232">
        <f>ROUND(I981*H981,0)</f>
        <v>0</v>
      </c>
      <c r="BL981" s="17" t="s">
        <v>308</v>
      </c>
      <c r="BM981" s="231" t="s">
        <v>1758</v>
      </c>
    </row>
    <row r="982" spans="1:51" s="13" customFormat="1" ht="12">
      <c r="A982" s="13"/>
      <c r="B982" s="238"/>
      <c r="C982" s="239"/>
      <c r="D982" s="240" t="s">
        <v>187</v>
      </c>
      <c r="E982" s="241" t="s">
        <v>1</v>
      </c>
      <c r="F982" s="242" t="s">
        <v>1759</v>
      </c>
      <c r="G982" s="239"/>
      <c r="H982" s="243">
        <v>24</v>
      </c>
      <c r="I982" s="244"/>
      <c r="J982" s="239"/>
      <c r="K982" s="239"/>
      <c r="L982" s="245"/>
      <c r="M982" s="246"/>
      <c r="N982" s="247"/>
      <c r="O982" s="247"/>
      <c r="P982" s="247"/>
      <c r="Q982" s="247"/>
      <c r="R982" s="247"/>
      <c r="S982" s="247"/>
      <c r="T982" s="248"/>
      <c r="U982" s="13"/>
      <c r="V982" s="13"/>
      <c r="W982" s="13"/>
      <c r="X982" s="13"/>
      <c r="Y982" s="13"/>
      <c r="Z982" s="13"/>
      <c r="AA982" s="13"/>
      <c r="AB982" s="13"/>
      <c r="AC982" s="13"/>
      <c r="AD982" s="13"/>
      <c r="AE982" s="13"/>
      <c r="AT982" s="249" t="s">
        <v>187</v>
      </c>
      <c r="AU982" s="249" t="s">
        <v>92</v>
      </c>
      <c r="AV982" s="13" t="s">
        <v>92</v>
      </c>
      <c r="AW982" s="13" t="s">
        <v>36</v>
      </c>
      <c r="AX982" s="13" t="s">
        <v>8</v>
      </c>
      <c r="AY982" s="249" t="s">
        <v>129</v>
      </c>
    </row>
    <row r="983" spans="1:65" s="2" customFormat="1" ht="24.15" customHeight="1">
      <c r="A983" s="38"/>
      <c r="B983" s="39"/>
      <c r="C983" s="272" t="s">
        <v>1760</v>
      </c>
      <c r="D983" s="272" t="s">
        <v>342</v>
      </c>
      <c r="E983" s="273" t="s">
        <v>1761</v>
      </c>
      <c r="F983" s="274" t="s">
        <v>1762</v>
      </c>
      <c r="G983" s="275" t="s">
        <v>359</v>
      </c>
      <c r="H983" s="276">
        <v>24</v>
      </c>
      <c r="I983" s="277"/>
      <c r="J983" s="278">
        <f>ROUND(I983*H983,0)</f>
        <v>0</v>
      </c>
      <c r="K983" s="279"/>
      <c r="L983" s="280"/>
      <c r="M983" s="281" t="s">
        <v>1</v>
      </c>
      <c r="N983" s="282" t="s">
        <v>48</v>
      </c>
      <c r="O983" s="91"/>
      <c r="P983" s="229">
        <f>O983*H983</f>
        <v>0</v>
      </c>
      <c r="Q983" s="229">
        <v>0.00023</v>
      </c>
      <c r="R983" s="229">
        <f>Q983*H983</f>
        <v>0.005520000000000001</v>
      </c>
      <c r="S983" s="229">
        <v>0</v>
      </c>
      <c r="T983" s="230">
        <f>S983*H983</f>
        <v>0</v>
      </c>
      <c r="U983" s="38"/>
      <c r="V983" s="38"/>
      <c r="W983" s="38"/>
      <c r="X983" s="38"/>
      <c r="Y983" s="38"/>
      <c r="Z983" s="38"/>
      <c r="AA983" s="38"/>
      <c r="AB983" s="38"/>
      <c r="AC983" s="38"/>
      <c r="AD983" s="38"/>
      <c r="AE983" s="38"/>
      <c r="AR983" s="231" t="s">
        <v>390</v>
      </c>
      <c r="AT983" s="231" t="s">
        <v>342</v>
      </c>
      <c r="AU983" s="231" t="s">
        <v>92</v>
      </c>
      <c r="AY983" s="17" t="s">
        <v>129</v>
      </c>
      <c r="BE983" s="232">
        <f>IF(N983="základní",J983,0)</f>
        <v>0</v>
      </c>
      <c r="BF983" s="232">
        <f>IF(N983="snížená",J983,0)</f>
        <v>0</v>
      </c>
      <c r="BG983" s="232">
        <f>IF(N983="zákl. přenesená",J983,0)</f>
        <v>0</v>
      </c>
      <c r="BH983" s="232">
        <f>IF(N983="sníž. přenesená",J983,0)</f>
        <v>0</v>
      </c>
      <c r="BI983" s="232">
        <f>IF(N983="nulová",J983,0)</f>
        <v>0</v>
      </c>
      <c r="BJ983" s="17" t="s">
        <v>8</v>
      </c>
      <c r="BK983" s="232">
        <f>ROUND(I983*H983,0)</f>
        <v>0</v>
      </c>
      <c r="BL983" s="17" t="s">
        <v>308</v>
      </c>
      <c r="BM983" s="231" t="s">
        <v>1763</v>
      </c>
    </row>
    <row r="984" spans="1:65" s="2" customFormat="1" ht="24.15" customHeight="1">
      <c r="A984" s="38"/>
      <c r="B984" s="39"/>
      <c r="C984" s="219" t="s">
        <v>1764</v>
      </c>
      <c r="D984" s="219" t="s">
        <v>132</v>
      </c>
      <c r="E984" s="220" t="s">
        <v>1765</v>
      </c>
      <c r="F984" s="221" t="s">
        <v>1766</v>
      </c>
      <c r="G984" s="222" t="s">
        <v>359</v>
      </c>
      <c r="H984" s="223">
        <v>10</v>
      </c>
      <c r="I984" s="224"/>
      <c r="J984" s="225">
        <f>ROUND(I984*H984,0)</f>
        <v>0</v>
      </c>
      <c r="K984" s="226"/>
      <c r="L984" s="44"/>
      <c r="M984" s="227" t="s">
        <v>1</v>
      </c>
      <c r="N984" s="228" t="s">
        <v>48</v>
      </c>
      <c r="O984" s="91"/>
      <c r="P984" s="229">
        <f>O984*H984</f>
        <v>0</v>
      </c>
      <c r="Q984" s="229">
        <v>0</v>
      </c>
      <c r="R984" s="229">
        <f>Q984*H984</f>
        <v>0</v>
      </c>
      <c r="S984" s="229">
        <v>0</v>
      </c>
      <c r="T984" s="230">
        <f>S984*H984</f>
        <v>0</v>
      </c>
      <c r="U984" s="38"/>
      <c r="V984" s="38"/>
      <c r="W984" s="38"/>
      <c r="X984" s="38"/>
      <c r="Y984" s="38"/>
      <c r="Z984" s="38"/>
      <c r="AA984" s="38"/>
      <c r="AB984" s="38"/>
      <c r="AC984" s="38"/>
      <c r="AD984" s="38"/>
      <c r="AE984" s="38"/>
      <c r="AR984" s="231" t="s">
        <v>308</v>
      </c>
      <c r="AT984" s="231" t="s">
        <v>132</v>
      </c>
      <c r="AU984" s="231" t="s">
        <v>92</v>
      </c>
      <c r="AY984" s="17" t="s">
        <v>129</v>
      </c>
      <c r="BE984" s="232">
        <f>IF(N984="základní",J984,0)</f>
        <v>0</v>
      </c>
      <c r="BF984" s="232">
        <f>IF(N984="snížená",J984,0)</f>
        <v>0</v>
      </c>
      <c r="BG984" s="232">
        <f>IF(N984="zákl. přenesená",J984,0)</f>
        <v>0</v>
      </c>
      <c r="BH984" s="232">
        <f>IF(N984="sníž. přenesená",J984,0)</f>
        <v>0</v>
      </c>
      <c r="BI984" s="232">
        <f>IF(N984="nulová",J984,0)</f>
        <v>0</v>
      </c>
      <c r="BJ984" s="17" t="s">
        <v>8</v>
      </c>
      <c r="BK984" s="232">
        <f>ROUND(I984*H984,0)</f>
        <v>0</v>
      </c>
      <c r="BL984" s="17" t="s">
        <v>308</v>
      </c>
      <c r="BM984" s="231" t="s">
        <v>1767</v>
      </c>
    </row>
    <row r="985" spans="1:51" s="13" customFormat="1" ht="12">
      <c r="A985" s="13"/>
      <c r="B985" s="238"/>
      <c r="C985" s="239"/>
      <c r="D985" s="240" t="s">
        <v>187</v>
      </c>
      <c r="E985" s="241" t="s">
        <v>1</v>
      </c>
      <c r="F985" s="242" t="s">
        <v>1768</v>
      </c>
      <c r="G985" s="239"/>
      <c r="H985" s="243">
        <v>10</v>
      </c>
      <c r="I985" s="244"/>
      <c r="J985" s="239"/>
      <c r="K985" s="239"/>
      <c r="L985" s="245"/>
      <c r="M985" s="246"/>
      <c r="N985" s="247"/>
      <c r="O985" s="247"/>
      <c r="P985" s="247"/>
      <c r="Q985" s="247"/>
      <c r="R985" s="247"/>
      <c r="S985" s="247"/>
      <c r="T985" s="248"/>
      <c r="U985" s="13"/>
      <c r="V985" s="13"/>
      <c r="W985" s="13"/>
      <c r="X985" s="13"/>
      <c r="Y985" s="13"/>
      <c r="Z985" s="13"/>
      <c r="AA985" s="13"/>
      <c r="AB985" s="13"/>
      <c r="AC985" s="13"/>
      <c r="AD985" s="13"/>
      <c r="AE985" s="13"/>
      <c r="AT985" s="249" t="s">
        <v>187</v>
      </c>
      <c r="AU985" s="249" t="s">
        <v>92</v>
      </c>
      <c r="AV985" s="13" t="s">
        <v>92</v>
      </c>
      <c r="AW985" s="13" t="s">
        <v>36</v>
      </c>
      <c r="AX985" s="13" t="s">
        <v>8</v>
      </c>
      <c r="AY985" s="249" t="s">
        <v>129</v>
      </c>
    </row>
    <row r="986" spans="1:65" s="2" customFormat="1" ht="24.15" customHeight="1">
      <c r="A986" s="38"/>
      <c r="B986" s="39"/>
      <c r="C986" s="272" t="s">
        <v>1769</v>
      </c>
      <c r="D986" s="272" t="s">
        <v>342</v>
      </c>
      <c r="E986" s="273" t="s">
        <v>1770</v>
      </c>
      <c r="F986" s="274" t="s">
        <v>1771</v>
      </c>
      <c r="G986" s="275" t="s">
        <v>359</v>
      </c>
      <c r="H986" s="276">
        <v>10</v>
      </c>
      <c r="I986" s="277"/>
      <c r="J986" s="278">
        <f>ROUND(I986*H986,0)</f>
        <v>0</v>
      </c>
      <c r="K986" s="279"/>
      <c r="L986" s="280"/>
      <c r="M986" s="281" t="s">
        <v>1</v>
      </c>
      <c r="N986" s="282" t="s">
        <v>48</v>
      </c>
      <c r="O986" s="91"/>
      <c r="P986" s="229">
        <f>O986*H986</f>
        <v>0</v>
      </c>
      <c r="Q986" s="229">
        <v>0.00023</v>
      </c>
      <c r="R986" s="229">
        <f>Q986*H986</f>
        <v>0.0023</v>
      </c>
      <c r="S986" s="229">
        <v>0</v>
      </c>
      <c r="T986" s="230">
        <f>S986*H986</f>
        <v>0</v>
      </c>
      <c r="U986" s="38"/>
      <c r="V986" s="38"/>
      <c r="W986" s="38"/>
      <c r="X986" s="38"/>
      <c r="Y986" s="38"/>
      <c r="Z986" s="38"/>
      <c r="AA986" s="38"/>
      <c r="AB986" s="38"/>
      <c r="AC986" s="38"/>
      <c r="AD986" s="38"/>
      <c r="AE986" s="38"/>
      <c r="AR986" s="231" t="s">
        <v>390</v>
      </c>
      <c r="AT986" s="231" t="s">
        <v>342</v>
      </c>
      <c r="AU986" s="231" t="s">
        <v>92</v>
      </c>
      <c r="AY986" s="17" t="s">
        <v>129</v>
      </c>
      <c r="BE986" s="232">
        <f>IF(N986="základní",J986,0)</f>
        <v>0</v>
      </c>
      <c r="BF986" s="232">
        <f>IF(N986="snížená",J986,0)</f>
        <v>0</v>
      </c>
      <c r="BG986" s="232">
        <f>IF(N986="zákl. přenesená",J986,0)</f>
        <v>0</v>
      </c>
      <c r="BH986" s="232">
        <f>IF(N986="sníž. přenesená",J986,0)</f>
        <v>0</v>
      </c>
      <c r="BI986" s="232">
        <f>IF(N986="nulová",J986,0)</f>
        <v>0</v>
      </c>
      <c r="BJ986" s="17" t="s">
        <v>8</v>
      </c>
      <c r="BK986" s="232">
        <f>ROUND(I986*H986,0)</f>
        <v>0</v>
      </c>
      <c r="BL986" s="17" t="s">
        <v>308</v>
      </c>
      <c r="BM986" s="231" t="s">
        <v>1772</v>
      </c>
    </row>
    <row r="987" spans="1:65" s="2" customFormat="1" ht="49.05" customHeight="1">
      <c r="A987" s="38"/>
      <c r="B987" s="39"/>
      <c r="C987" s="219" t="s">
        <v>1773</v>
      </c>
      <c r="D987" s="219" t="s">
        <v>132</v>
      </c>
      <c r="E987" s="220" t="s">
        <v>1774</v>
      </c>
      <c r="F987" s="221" t="s">
        <v>1775</v>
      </c>
      <c r="G987" s="222" t="s">
        <v>265</v>
      </c>
      <c r="H987" s="223">
        <v>4.992</v>
      </c>
      <c r="I987" s="224"/>
      <c r="J987" s="225">
        <f>ROUND(I987*H987,0)</f>
        <v>0</v>
      </c>
      <c r="K987" s="226"/>
      <c r="L987" s="44"/>
      <c r="M987" s="227" t="s">
        <v>1</v>
      </c>
      <c r="N987" s="228" t="s">
        <v>48</v>
      </c>
      <c r="O987" s="91"/>
      <c r="P987" s="229">
        <f>O987*H987</f>
        <v>0</v>
      </c>
      <c r="Q987" s="229">
        <v>0</v>
      </c>
      <c r="R987" s="229">
        <f>Q987*H987</f>
        <v>0</v>
      </c>
      <c r="S987" s="229">
        <v>0</v>
      </c>
      <c r="T987" s="230">
        <f>S987*H987</f>
        <v>0</v>
      </c>
      <c r="U987" s="38"/>
      <c r="V987" s="38"/>
      <c r="W987" s="38"/>
      <c r="X987" s="38"/>
      <c r="Y987" s="38"/>
      <c r="Z987" s="38"/>
      <c r="AA987" s="38"/>
      <c r="AB987" s="38"/>
      <c r="AC987" s="38"/>
      <c r="AD987" s="38"/>
      <c r="AE987" s="38"/>
      <c r="AR987" s="231" t="s">
        <v>308</v>
      </c>
      <c r="AT987" s="231" t="s">
        <v>132</v>
      </c>
      <c r="AU987" s="231" t="s">
        <v>92</v>
      </c>
      <c r="AY987" s="17" t="s">
        <v>129</v>
      </c>
      <c r="BE987" s="232">
        <f>IF(N987="základní",J987,0)</f>
        <v>0</v>
      </c>
      <c r="BF987" s="232">
        <f>IF(N987="snížená",J987,0)</f>
        <v>0</v>
      </c>
      <c r="BG987" s="232">
        <f>IF(N987="zákl. přenesená",J987,0)</f>
        <v>0</v>
      </c>
      <c r="BH987" s="232">
        <f>IF(N987="sníž. přenesená",J987,0)</f>
        <v>0</v>
      </c>
      <c r="BI987" s="232">
        <f>IF(N987="nulová",J987,0)</f>
        <v>0</v>
      </c>
      <c r="BJ987" s="17" t="s">
        <v>8</v>
      </c>
      <c r="BK987" s="232">
        <f>ROUND(I987*H987,0)</f>
        <v>0</v>
      </c>
      <c r="BL987" s="17" t="s">
        <v>308</v>
      </c>
      <c r="BM987" s="231" t="s">
        <v>1776</v>
      </c>
    </row>
    <row r="988" spans="1:65" s="2" customFormat="1" ht="55.5" customHeight="1">
      <c r="A988" s="38"/>
      <c r="B988" s="39"/>
      <c r="C988" s="219" t="s">
        <v>1777</v>
      </c>
      <c r="D988" s="219" t="s">
        <v>132</v>
      </c>
      <c r="E988" s="220" t="s">
        <v>1778</v>
      </c>
      <c r="F988" s="221" t="s">
        <v>1779</v>
      </c>
      <c r="G988" s="222" t="s">
        <v>265</v>
      </c>
      <c r="H988" s="223">
        <v>4.992</v>
      </c>
      <c r="I988" s="224"/>
      <c r="J988" s="225">
        <f>ROUND(I988*H988,0)</f>
        <v>0</v>
      </c>
      <c r="K988" s="226"/>
      <c r="L988" s="44"/>
      <c r="M988" s="227" t="s">
        <v>1</v>
      </c>
      <c r="N988" s="228" t="s">
        <v>48</v>
      </c>
      <c r="O988" s="91"/>
      <c r="P988" s="229">
        <f>O988*H988</f>
        <v>0</v>
      </c>
      <c r="Q988" s="229">
        <v>0</v>
      </c>
      <c r="R988" s="229">
        <f>Q988*H988</f>
        <v>0</v>
      </c>
      <c r="S988" s="229">
        <v>0</v>
      </c>
      <c r="T988" s="230">
        <f>S988*H988</f>
        <v>0</v>
      </c>
      <c r="U988" s="38"/>
      <c r="V988" s="38"/>
      <c r="W988" s="38"/>
      <c r="X988" s="38"/>
      <c r="Y988" s="38"/>
      <c r="Z988" s="38"/>
      <c r="AA988" s="38"/>
      <c r="AB988" s="38"/>
      <c r="AC988" s="38"/>
      <c r="AD988" s="38"/>
      <c r="AE988" s="38"/>
      <c r="AR988" s="231" t="s">
        <v>308</v>
      </c>
      <c r="AT988" s="231" t="s">
        <v>132</v>
      </c>
      <c r="AU988" s="231" t="s">
        <v>92</v>
      </c>
      <c r="AY988" s="17" t="s">
        <v>129</v>
      </c>
      <c r="BE988" s="232">
        <f>IF(N988="základní",J988,0)</f>
        <v>0</v>
      </c>
      <c r="BF988" s="232">
        <f>IF(N988="snížená",J988,0)</f>
        <v>0</v>
      </c>
      <c r="BG988" s="232">
        <f>IF(N988="zákl. přenesená",J988,0)</f>
        <v>0</v>
      </c>
      <c r="BH988" s="232">
        <f>IF(N988="sníž. přenesená",J988,0)</f>
        <v>0</v>
      </c>
      <c r="BI988" s="232">
        <f>IF(N988="nulová",J988,0)</f>
        <v>0</v>
      </c>
      <c r="BJ988" s="17" t="s">
        <v>8</v>
      </c>
      <c r="BK988" s="232">
        <f>ROUND(I988*H988,0)</f>
        <v>0</v>
      </c>
      <c r="BL988" s="17" t="s">
        <v>308</v>
      </c>
      <c r="BM988" s="231" t="s">
        <v>1780</v>
      </c>
    </row>
    <row r="989" spans="1:63" s="12" customFormat="1" ht="22.8" customHeight="1">
      <c r="A989" s="12"/>
      <c r="B989" s="203"/>
      <c r="C989" s="204"/>
      <c r="D989" s="205" t="s">
        <v>82</v>
      </c>
      <c r="E989" s="217" t="s">
        <v>1781</v>
      </c>
      <c r="F989" s="217" t="s">
        <v>1782</v>
      </c>
      <c r="G989" s="204"/>
      <c r="H989" s="204"/>
      <c r="I989" s="207"/>
      <c r="J989" s="218">
        <f>BK989</f>
        <v>0</v>
      </c>
      <c r="K989" s="204"/>
      <c r="L989" s="209"/>
      <c r="M989" s="210"/>
      <c r="N989" s="211"/>
      <c r="O989" s="211"/>
      <c r="P989" s="212">
        <f>SUM(P990:P1001)</f>
        <v>0</v>
      </c>
      <c r="Q989" s="211"/>
      <c r="R989" s="212">
        <f>SUM(R990:R1001)</f>
        <v>0.6081800000000002</v>
      </c>
      <c r="S989" s="211"/>
      <c r="T989" s="213">
        <f>SUM(T990:T1001)</f>
        <v>0</v>
      </c>
      <c r="U989" s="12"/>
      <c r="V989" s="12"/>
      <c r="W989" s="12"/>
      <c r="X989" s="12"/>
      <c r="Y989" s="12"/>
      <c r="Z989" s="12"/>
      <c r="AA989" s="12"/>
      <c r="AB989" s="12"/>
      <c r="AC989" s="12"/>
      <c r="AD989" s="12"/>
      <c r="AE989" s="12"/>
      <c r="AR989" s="214" t="s">
        <v>92</v>
      </c>
      <c r="AT989" s="215" t="s">
        <v>82</v>
      </c>
      <c r="AU989" s="215" t="s">
        <v>8</v>
      </c>
      <c r="AY989" s="214" t="s">
        <v>129</v>
      </c>
      <c r="BK989" s="216">
        <f>SUM(BK990:BK1001)</f>
        <v>0</v>
      </c>
    </row>
    <row r="990" spans="1:65" s="2" customFormat="1" ht="24.15" customHeight="1">
      <c r="A990" s="38"/>
      <c r="B990" s="39"/>
      <c r="C990" s="219" t="s">
        <v>1783</v>
      </c>
      <c r="D990" s="219" t="s">
        <v>132</v>
      </c>
      <c r="E990" s="220" t="s">
        <v>1784</v>
      </c>
      <c r="F990" s="221" t="s">
        <v>1785</v>
      </c>
      <c r="G990" s="222" t="s">
        <v>265</v>
      </c>
      <c r="H990" s="223">
        <v>0.372</v>
      </c>
      <c r="I990" s="224"/>
      <c r="J990" s="225">
        <f>ROUND(I990*H990,0)</f>
        <v>0</v>
      </c>
      <c r="K990" s="226"/>
      <c r="L990" s="44"/>
      <c r="M990" s="227" t="s">
        <v>1</v>
      </c>
      <c r="N990" s="228" t="s">
        <v>48</v>
      </c>
      <c r="O990" s="91"/>
      <c r="P990" s="229">
        <f>O990*H990</f>
        <v>0</v>
      </c>
      <c r="Q990" s="229">
        <v>0</v>
      </c>
      <c r="R990" s="229">
        <f>Q990*H990</f>
        <v>0</v>
      </c>
      <c r="S990" s="229">
        <v>0</v>
      </c>
      <c r="T990" s="230">
        <f>S990*H990</f>
        <v>0</v>
      </c>
      <c r="U990" s="38"/>
      <c r="V990" s="38"/>
      <c r="W990" s="38"/>
      <c r="X990" s="38"/>
      <c r="Y990" s="38"/>
      <c r="Z990" s="38"/>
      <c r="AA990" s="38"/>
      <c r="AB990" s="38"/>
      <c r="AC990" s="38"/>
      <c r="AD990" s="38"/>
      <c r="AE990" s="38"/>
      <c r="AR990" s="231" t="s">
        <v>308</v>
      </c>
      <c r="AT990" s="231" t="s">
        <v>132</v>
      </c>
      <c r="AU990" s="231" t="s">
        <v>92</v>
      </c>
      <c r="AY990" s="17" t="s">
        <v>129</v>
      </c>
      <c r="BE990" s="232">
        <f>IF(N990="základní",J990,0)</f>
        <v>0</v>
      </c>
      <c r="BF990" s="232">
        <f>IF(N990="snížená",J990,0)</f>
        <v>0</v>
      </c>
      <c r="BG990" s="232">
        <f>IF(N990="zákl. přenesená",J990,0)</f>
        <v>0</v>
      </c>
      <c r="BH990" s="232">
        <f>IF(N990="sníž. přenesená",J990,0)</f>
        <v>0</v>
      </c>
      <c r="BI990" s="232">
        <f>IF(N990="nulová",J990,0)</f>
        <v>0</v>
      </c>
      <c r="BJ990" s="17" t="s">
        <v>8</v>
      </c>
      <c r="BK990" s="232">
        <f>ROUND(I990*H990,0)</f>
        <v>0</v>
      </c>
      <c r="BL990" s="17" t="s">
        <v>308</v>
      </c>
      <c r="BM990" s="231" t="s">
        <v>1786</v>
      </c>
    </row>
    <row r="991" spans="1:65" s="2" customFormat="1" ht="24.15" customHeight="1">
      <c r="A991" s="38"/>
      <c r="B991" s="39"/>
      <c r="C991" s="219" t="s">
        <v>1787</v>
      </c>
      <c r="D991" s="219" t="s">
        <v>132</v>
      </c>
      <c r="E991" s="220" t="s">
        <v>1788</v>
      </c>
      <c r="F991" s="221" t="s">
        <v>1789</v>
      </c>
      <c r="G991" s="222" t="s">
        <v>716</v>
      </c>
      <c r="H991" s="223">
        <v>64</v>
      </c>
      <c r="I991" s="224"/>
      <c r="J991" s="225">
        <f>ROUND(I991*H991,0)</f>
        <v>0</v>
      </c>
      <c r="K991" s="226"/>
      <c r="L991" s="44"/>
      <c r="M991" s="227" t="s">
        <v>1</v>
      </c>
      <c r="N991" s="228" t="s">
        <v>48</v>
      </c>
      <c r="O991" s="91"/>
      <c r="P991" s="229">
        <f>O991*H991</f>
        <v>0</v>
      </c>
      <c r="Q991" s="229">
        <v>7E-05</v>
      </c>
      <c r="R991" s="229">
        <f>Q991*H991</f>
        <v>0.00448</v>
      </c>
      <c r="S991" s="229">
        <v>0</v>
      </c>
      <c r="T991" s="230">
        <f>S991*H991</f>
        <v>0</v>
      </c>
      <c r="U991" s="38"/>
      <c r="V991" s="38"/>
      <c r="W991" s="38"/>
      <c r="X991" s="38"/>
      <c r="Y991" s="38"/>
      <c r="Z991" s="38"/>
      <c r="AA991" s="38"/>
      <c r="AB991" s="38"/>
      <c r="AC991" s="38"/>
      <c r="AD991" s="38"/>
      <c r="AE991" s="38"/>
      <c r="AR991" s="231" t="s">
        <v>308</v>
      </c>
      <c r="AT991" s="231" t="s">
        <v>132</v>
      </c>
      <c r="AU991" s="231" t="s">
        <v>92</v>
      </c>
      <c r="AY991" s="17" t="s">
        <v>129</v>
      </c>
      <c r="BE991" s="232">
        <f>IF(N991="základní",J991,0)</f>
        <v>0</v>
      </c>
      <c r="BF991" s="232">
        <f>IF(N991="snížená",J991,0)</f>
        <v>0</v>
      </c>
      <c r="BG991" s="232">
        <f>IF(N991="zákl. přenesená",J991,0)</f>
        <v>0</v>
      </c>
      <c r="BH991" s="232">
        <f>IF(N991="sníž. přenesená",J991,0)</f>
        <v>0</v>
      </c>
      <c r="BI991" s="232">
        <f>IF(N991="nulová",J991,0)</f>
        <v>0</v>
      </c>
      <c r="BJ991" s="17" t="s">
        <v>8</v>
      </c>
      <c r="BK991" s="232">
        <f>ROUND(I991*H991,0)</f>
        <v>0</v>
      </c>
      <c r="BL991" s="17" t="s">
        <v>308</v>
      </c>
      <c r="BM991" s="231" t="s">
        <v>1790</v>
      </c>
    </row>
    <row r="992" spans="1:65" s="2" customFormat="1" ht="21.75" customHeight="1">
      <c r="A992" s="38"/>
      <c r="B992" s="39"/>
      <c r="C992" s="272" t="s">
        <v>1791</v>
      </c>
      <c r="D992" s="272" t="s">
        <v>342</v>
      </c>
      <c r="E992" s="273" t="s">
        <v>1792</v>
      </c>
      <c r="F992" s="274" t="s">
        <v>1793</v>
      </c>
      <c r="G992" s="275" t="s">
        <v>265</v>
      </c>
      <c r="H992" s="276">
        <v>0.064</v>
      </c>
      <c r="I992" s="277"/>
      <c r="J992" s="278">
        <f>ROUND(I992*H992,0)</f>
        <v>0</v>
      </c>
      <c r="K992" s="279"/>
      <c r="L992" s="280"/>
      <c r="M992" s="281" t="s">
        <v>1</v>
      </c>
      <c r="N992" s="282" t="s">
        <v>48</v>
      </c>
      <c r="O992" s="91"/>
      <c r="P992" s="229">
        <f>O992*H992</f>
        <v>0</v>
      </c>
      <c r="Q992" s="229">
        <v>1</v>
      </c>
      <c r="R992" s="229">
        <f>Q992*H992</f>
        <v>0.064</v>
      </c>
      <c r="S992" s="229">
        <v>0</v>
      </c>
      <c r="T992" s="230">
        <f>S992*H992</f>
        <v>0</v>
      </c>
      <c r="U992" s="38"/>
      <c r="V992" s="38"/>
      <c r="W992" s="38"/>
      <c r="X992" s="38"/>
      <c r="Y992" s="38"/>
      <c r="Z992" s="38"/>
      <c r="AA992" s="38"/>
      <c r="AB992" s="38"/>
      <c r="AC992" s="38"/>
      <c r="AD992" s="38"/>
      <c r="AE992" s="38"/>
      <c r="AR992" s="231" t="s">
        <v>390</v>
      </c>
      <c r="AT992" s="231" t="s">
        <v>342</v>
      </c>
      <c r="AU992" s="231" t="s">
        <v>92</v>
      </c>
      <c r="AY992" s="17" t="s">
        <v>129</v>
      </c>
      <c r="BE992" s="232">
        <f>IF(N992="základní",J992,0)</f>
        <v>0</v>
      </c>
      <c r="BF992" s="232">
        <f>IF(N992="snížená",J992,0)</f>
        <v>0</v>
      </c>
      <c r="BG992" s="232">
        <f>IF(N992="zákl. přenesená",J992,0)</f>
        <v>0</v>
      </c>
      <c r="BH992" s="232">
        <f>IF(N992="sníž. přenesená",J992,0)</f>
        <v>0</v>
      </c>
      <c r="BI992" s="232">
        <f>IF(N992="nulová",J992,0)</f>
        <v>0</v>
      </c>
      <c r="BJ992" s="17" t="s">
        <v>8</v>
      </c>
      <c r="BK992" s="232">
        <f>ROUND(I992*H992,0)</f>
        <v>0</v>
      </c>
      <c r="BL992" s="17" t="s">
        <v>308</v>
      </c>
      <c r="BM992" s="231" t="s">
        <v>1794</v>
      </c>
    </row>
    <row r="993" spans="1:51" s="13" customFormat="1" ht="12">
      <c r="A993" s="13"/>
      <c r="B993" s="238"/>
      <c r="C993" s="239"/>
      <c r="D993" s="240" t="s">
        <v>187</v>
      </c>
      <c r="E993" s="241" t="s">
        <v>1</v>
      </c>
      <c r="F993" s="242" t="s">
        <v>1795</v>
      </c>
      <c r="G993" s="239"/>
      <c r="H993" s="243">
        <v>0.064</v>
      </c>
      <c r="I993" s="244"/>
      <c r="J993" s="239"/>
      <c r="K993" s="239"/>
      <c r="L993" s="245"/>
      <c r="M993" s="246"/>
      <c r="N993" s="247"/>
      <c r="O993" s="247"/>
      <c r="P993" s="247"/>
      <c r="Q993" s="247"/>
      <c r="R993" s="247"/>
      <c r="S993" s="247"/>
      <c r="T993" s="248"/>
      <c r="U993" s="13"/>
      <c r="V993" s="13"/>
      <c r="W993" s="13"/>
      <c r="X993" s="13"/>
      <c r="Y993" s="13"/>
      <c r="Z993" s="13"/>
      <c r="AA993" s="13"/>
      <c r="AB993" s="13"/>
      <c r="AC993" s="13"/>
      <c r="AD993" s="13"/>
      <c r="AE993" s="13"/>
      <c r="AT993" s="249" t="s">
        <v>187</v>
      </c>
      <c r="AU993" s="249" t="s">
        <v>92</v>
      </c>
      <c r="AV993" s="13" t="s">
        <v>92</v>
      </c>
      <c r="AW993" s="13" t="s">
        <v>36</v>
      </c>
      <c r="AX993" s="13" t="s">
        <v>8</v>
      </c>
      <c r="AY993" s="249" t="s">
        <v>129</v>
      </c>
    </row>
    <row r="994" spans="1:65" s="2" customFormat="1" ht="24.15" customHeight="1">
      <c r="A994" s="38"/>
      <c r="B994" s="39"/>
      <c r="C994" s="219" t="s">
        <v>1796</v>
      </c>
      <c r="D994" s="219" t="s">
        <v>132</v>
      </c>
      <c r="E994" s="220" t="s">
        <v>1797</v>
      </c>
      <c r="F994" s="221" t="s">
        <v>1798</v>
      </c>
      <c r="G994" s="222" t="s">
        <v>716</v>
      </c>
      <c r="H994" s="223">
        <v>514</v>
      </c>
      <c r="I994" s="224"/>
      <c r="J994" s="225">
        <f>ROUND(I994*H994,0)</f>
        <v>0</v>
      </c>
      <c r="K994" s="226"/>
      <c r="L994" s="44"/>
      <c r="M994" s="227" t="s">
        <v>1</v>
      </c>
      <c r="N994" s="228" t="s">
        <v>48</v>
      </c>
      <c r="O994" s="91"/>
      <c r="P994" s="229">
        <f>O994*H994</f>
        <v>0</v>
      </c>
      <c r="Q994" s="229">
        <v>5E-05</v>
      </c>
      <c r="R994" s="229">
        <f>Q994*H994</f>
        <v>0.0257</v>
      </c>
      <c r="S994" s="229">
        <v>0</v>
      </c>
      <c r="T994" s="230">
        <f>S994*H994</f>
        <v>0</v>
      </c>
      <c r="U994" s="38"/>
      <c r="V994" s="38"/>
      <c r="W994" s="38"/>
      <c r="X994" s="38"/>
      <c r="Y994" s="38"/>
      <c r="Z994" s="38"/>
      <c r="AA994" s="38"/>
      <c r="AB994" s="38"/>
      <c r="AC994" s="38"/>
      <c r="AD994" s="38"/>
      <c r="AE994" s="38"/>
      <c r="AR994" s="231" t="s">
        <v>308</v>
      </c>
      <c r="AT994" s="231" t="s">
        <v>132</v>
      </c>
      <c r="AU994" s="231" t="s">
        <v>92</v>
      </c>
      <c r="AY994" s="17" t="s">
        <v>129</v>
      </c>
      <c r="BE994" s="232">
        <f>IF(N994="základní",J994,0)</f>
        <v>0</v>
      </c>
      <c r="BF994" s="232">
        <f>IF(N994="snížená",J994,0)</f>
        <v>0</v>
      </c>
      <c r="BG994" s="232">
        <f>IF(N994="zákl. přenesená",J994,0)</f>
        <v>0</v>
      </c>
      <c r="BH994" s="232">
        <f>IF(N994="sníž. přenesená",J994,0)</f>
        <v>0</v>
      </c>
      <c r="BI994" s="232">
        <f>IF(N994="nulová",J994,0)</f>
        <v>0</v>
      </c>
      <c r="BJ994" s="17" t="s">
        <v>8</v>
      </c>
      <c r="BK994" s="232">
        <f>ROUND(I994*H994,0)</f>
        <v>0</v>
      </c>
      <c r="BL994" s="17" t="s">
        <v>308</v>
      </c>
      <c r="BM994" s="231" t="s">
        <v>1799</v>
      </c>
    </row>
    <row r="995" spans="1:51" s="13" customFormat="1" ht="12">
      <c r="A995" s="13"/>
      <c r="B995" s="238"/>
      <c r="C995" s="239"/>
      <c r="D995" s="240" t="s">
        <v>187</v>
      </c>
      <c r="E995" s="241" t="s">
        <v>1</v>
      </c>
      <c r="F995" s="242" t="s">
        <v>1800</v>
      </c>
      <c r="G995" s="239"/>
      <c r="H995" s="243">
        <v>514</v>
      </c>
      <c r="I995" s="244"/>
      <c r="J995" s="239"/>
      <c r="K995" s="239"/>
      <c r="L995" s="245"/>
      <c r="M995" s="246"/>
      <c r="N995" s="247"/>
      <c r="O995" s="247"/>
      <c r="P995" s="247"/>
      <c r="Q995" s="247"/>
      <c r="R995" s="247"/>
      <c r="S995" s="247"/>
      <c r="T995" s="248"/>
      <c r="U995" s="13"/>
      <c r="V995" s="13"/>
      <c r="W995" s="13"/>
      <c r="X995" s="13"/>
      <c r="Y995" s="13"/>
      <c r="Z995" s="13"/>
      <c r="AA995" s="13"/>
      <c r="AB995" s="13"/>
      <c r="AC995" s="13"/>
      <c r="AD995" s="13"/>
      <c r="AE995" s="13"/>
      <c r="AT995" s="249" t="s">
        <v>187</v>
      </c>
      <c r="AU995" s="249" t="s">
        <v>92</v>
      </c>
      <c r="AV995" s="13" t="s">
        <v>92</v>
      </c>
      <c r="AW995" s="13" t="s">
        <v>36</v>
      </c>
      <c r="AX995" s="13" t="s">
        <v>8</v>
      </c>
      <c r="AY995" s="249" t="s">
        <v>129</v>
      </c>
    </row>
    <row r="996" spans="1:65" s="2" customFormat="1" ht="24.15" customHeight="1">
      <c r="A996" s="38"/>
      <c r="B996" s="39"/>
      <c r="C996" s="272" t="s">
        <v>1801</v>
      </c>
      <c r="D996" s="272" t="s">
        <v>342</v>
      </c>
      <c r="E996" s="273" t="s">
        <v>1802</v>
      </c>
      <c r="F996" s="274" t="s">
        <v>1803</v>
      </c>
      <c r="G996" s="275" t="s">
        <v>265</v>
      </c>
      <c r="H996" s="276">
        <v>0.488</v>
      </c>
      <c r="I996" s="277"/>
      <c r="J996" s="278">
        <f>ROUND(I996*H996,0)</f>
        <v>0</v>
      </c>
      <c r="K996" s="279"/>
      <c r="L996" s="280"/>
      <c r="M996" s="281" t="s">
        <v>1</v>
      </c>
      <c r="N996" s="282" t="s">
        <v>48</v>
      </c>
      <c r="O996" s="91"/>
      <c r="P996" s="229">
        <f>O996*H996</f>
        <v>0</v>
      </c>
      <c r="Q996" s="229">
        <v>1</v>
      </c>
      <c r="R996" s="229">
        <f>Q996*H996</f>
        <v>0.488</v>
      </c>
      <c r="S996" s="229">
        <v>0</v>
      </c>
      <c r="T996" s="230">
        <f>S996*H996</f>
        <v>0</v>
      </c>
      <c r="U996" s="38"/>
      <c r="V996" s="38"/>
      <c r="W996" s="38"/>
      <c r="X996" s="38"/>
      <c r="Y996" s="38"/>
      <c r="Z996" s="38"/>
      <c r="AA996" s="38"/>
      <c r="AB996" s="38"/>
      <c r="AC996" s="38"/>
      <c r="AD996" s="38"/>
      <c r="AE996" s="38"/>
      <c r="AR996" s="231" t="s">
        <v>390</v>
      </c>
      <c r="AT996" s="231" t="s">
        <v>342</v>
      </c>
      <c r="AU996" s="231" t="s">
        <v>92</v>
      </c>
      <c r="AY996" s="17" t="s">
        <v>129</v>
      </c>
      <c r="BE996" s="232">
        <f>IF(N996="základní",J996,0)</f>
        <v>0</v>
      </c>
      <c r="BF996" s="232">
        <f>IF(N996="snížená",J996,0)</f>
        <v>0</v>
      </c>
      <c r="BG996" s="232">
        <f>IF(N996="zákl. přenesená",J996,0)</f>
        <v>0</v>
      </c>
      <c r="BH996" s="232">
        <f>IF(N996="sníž. přenesená",J996,0)</f>
        <v>0</v>
      </c>
      <c r="BI996" s="232">
        <f>IF(N996="nulová",J996,0)</f>
        <v>0</v>
      </c>
      <c r="BJ996" s="17" t="s">
        <v>8</v>
      </c>
      <c r="BK996" s="232">
        <f>ROUND(I996*H996,0)</f>
        <v>0</v>
      </c>
      <c r="BL996" s="17" t="s">
        <v>308</v>
      </c>
      <c r="BM996" s="231" t="s">
        <v>1804</v>
      </c>
    </row>
    <row r="997" spans="1:51" s="13" customFormat="1" ht="12">
      <c r="A997" s="13"/>
      <c r="B997" s="238"/>
      <c r="C997" s="239"/>
      <c r="D997" s="240" t="s">
        <v>187</v>
      </c>
      <c r="E997" s="241" t="s">
        <v>1</v>
      </c>
      <c r="F997" s="242" t="s">
        <v>1805</v>
      </c>
      <c r="G997" s="239"/>
      <c r="H997" s="243">
        <v>0.488</v>
      </c>
      <c r="I997" s="244"/>
      <c r="J997" s="239"/>
      <c r="K997" s="239"/>
      <c r="L997" s="245"/>
      <c r="M997" s="246"/>
      <c r="N997" s="247"/>
      <c r="O997" s="247"/>
      <c r="P997" s="247"/>
      <c r="Q997" s="247"/>
      <c r="R997" s="247"/>
      <c r="S997" s="247"/>
      <c r="T997" s="248"/>
      <c r="U997" s="13"/>
      <c r="V997" s="13"/>
      <c r="W997" s="13"/>
      <c r="X997" s="13"/>
      <c r="Y997" s="13"/>
      <c r="Z997" s="13"/>
      <c r="AA997" s="13"/>
      <c r="AB997" s="13"/>
      <c r="AC997" s="13"/>
      <c r="AD997" s="13"/>
      <c r="AE997" s="13"/>
      <c r="AT997" s="249" t="s">
        <v>187</v>
      </c>
      <c r="AU997" s="249" t="s">
        <v>92</v>
      </c>
      <c r="AV997" s="13" t="s">
        <v>92</v>
      </c>
      <c r="AW997" s="13" t="s">
        <v>36</v>
      </c>
      <c r="AX997" s="13" t="s">
        <v>8</v>
      </c>
      <c r="AY997" s="249" t="s">
        <v>129</v>
      </c>
    </row>
    <row r="998" spans="1:65" s="2" customFormat="1" ht="21.75" customHeight="1">
      <c r="A998" s="38"/>
      <c r="B998" s="39"/>
      <c r="C998" s="272" t="s">
        <v>1806</v>
      </c>
      <c r="D998" s="272" t="s">
        <v>342</v>
      </c>
      <c r="E998" s="273" t="s">
        <v>1807</v>
      </c>
      <c r="F998" s="274" t="s">
        <v>1808</v>
      </c>
      <c r="G998" s="275" t="s">
        <v>265</v>
      </c>
      <c r="H998" s="276">
        <v>0.026</v>
      </c>
      <c r="I998" s="277"/>
      <c r="J998" s="278">
        <f>ROUND(I998*H998,0)</f>
        <v>0</v>
      </c>
      <c r="K998" s="279"/>
      <c r="L998" s="280"/>
      <c r="M998" s="281" t="s">
        <v>1</v>
      </c>
      <c r="N998" s="282" t="s">
        <v>48</v>
      </c>
      <c r="O998" s="91"/>
      <c r="P998" s="229">
        <f>O998*H998</f>
        <v>0</v>
      </c>
      <c r="Q998" s="229">
        <v>1</v>
      </c>
      <c r="R998" s="229">
        <f>Q998*H998</f>
        <v>0.026</v>
      </c>
      <c r="S998" s="229">
        <v>0</v>
      </c>
      <c r="T998" s="230">
        <f>S998*H998</f>
        <v>0</v>
      </c>
      <c r="U998" s="38"/>
      <c r="V998" s="38"/>
      <c r="W998" s="38"/>
      <c r="X998" s="38"/>
      <c r="Y998" s="38"/>
      <c r="Z998" s="38"/>
      <c r="AA998" s="38"/>
      <c r="AB998" s="38"/>
      <c r="AC998" s="38"/>
      <c r="AD998" s="38"/>
      <c r="AE998" s="38"/>
      <c r="AR998" s="231" t="s">
        <v>390</v>
      </c>
      <c r="AT998" s="231" t="s">
        <v>342</v>
      </c>
      <c r="AU998" s="231" t="s">
        <v>92</v>
      </c>
      <c r="AY998" s="17" t="s">
        <v>129</v>
      </c>
      <c r="BE998" s="232">
        <f>IF(N998="základní",J998,0)</f>
        <v>0</v>
      </c>
      <c r="BF998" s="232">
        <f>IF(N998="snížená",J998,0)</f>
        <v>0</v>
      </c>
      <c r="BG998" s="232">
        <f>IF(N998="zákl. přenesená",J998,0)</f>
        <v>0</v>
      </c>
      <c r="BH998" s="232">
        <f>IF(N998="sníž. přenesená",J998,0)</f>
        <v>0</v>
      </c>
      <c r="BI998" s="232">
        <f>IF(N998="nulová",J998,0)</f>
        <v>0</v>
      </c>
      <c r="BJ998" s="17" t="s">
        <v>8</v>
      </c>
      <c r="BK998" s="232">
        <f>ROUND(I998*H998,0)</f>
        <v>0</v>
      </c>
      <c r="BL998" s="17" t="s">
        <v>308</v>
      </c>
      <c r="BM998" s="231" t="s">
        <v>1809</v>
      </c>
    </row>
    <row r="999" spans="1:51" s="13" customFormat="1" ht="12">
      <c r="A999" s="13"/>
      <c r="B999" s="238"/>
      <c r="C999" s="239"/>
      <c r="D999" s="240" t="s">
        <v>187</v>
      </c>
      <c r="E999" s="241" t="s">
        <v>1</v>
      </c>
      <c r="F999" s="242" t="s">
        <v>1810</v>
      </c>
      <c r="G999" s="239"/>
      <c r="H999" s="243">
        <v>0.026</v>
      </c>
      <c r="I999" s="244"/>
      <c r="J999" s="239"/>
      <c r="K999" s="239"/>
      <c r="L999" s="245"/>
      <c r="M999" s="246"/>
      <c r="N999" s="247"/>
      <c r="O999" s="247"/>
      <c r="P999" s="247"/>
      <c r="Q999" s="247"/>
      <c r="R999" s="247"/>
      <c r="S999" s="247"/>
      <c r="T999" s="248"/>
      <c r="U999" s="13"/>
      <c r="V999" s="13"/>
      <c r="W999" s="13"/>
      <c r="X999" s="13"/>
      <c r="Y999" s="13"/>
      <c r="Z999" s="13"/>
      <c r="AA999" s="13"/>
      <c r="AB999" s="13"/>
      <c r="AC999" s="13"/>
      <c r="AD999" s="13"/>
      <c r="AE999" s="13"/>
      <c r="AT999" s="249" t="s">
        <v>187</v>
      </c>
      <c r="AU999" s="249" t="s">
        <v>92</v>
      </c>
      <c r="AV999" s="13" t="s">
        <v>92</v>
      </c>
      <c r="AW999" s="13" t="s">
        <v>36</v>
      </c>
      <c r="AX999" s="13" t="s">
        <v>8</v>
      </c>
      <c r="AY999" s="249" t="s">
        <v>129</v>
      </c>
    </row>
    <row r="1000" spans="1:65" s="2" customFormat="1" ht="49.05" customHeight="1">
      <c r="A1000" s="38"/>
      <c r="B1000" s="39"/>
      <c r="C1000" s="219" t="s">
        <v>1811</v>
      </c>
      <c r="D1000" s="219" t="s">
        <v>132</v>
      </c>
      <c r="E1000" s="220" t="s">
        <v>1812</v>
      </c>
      <c r="F1000" s="221" t="s">
        <v>1813</v>
      </c>
      <c r="G1000" s="222" t="s">
        <v>265</v>
      </c>
      <c r="H1000" s="223">
        <v>0.608</v>
      </c>
      <c r="I1000" s="224"/>
      <c r="J1000" s="225">
        <f>ROUND(I1000*H1000,0)</f>
        <v>0</v>
      </c>
      <c r="K1000" s="226"/>
      <c r="L1000" s="44"/>
      <c r="M1000" s="227" t="s">
        <v>1</v>
      </c>
      <c r="N1000" s="228" t="s">
        <v>48</v>
      </c>
      <c r="O1000" s="91"/>
      <c r="P1000" s="229">
        <f>O1000*H1000</f>
        <v>0</v>
      </c>
      <c r="Q1000" s="229">
        <v>0</v>
      </c>
      <c r="R1000" s="229">
        <f>Q1000*H1000</f>
        <v>0</v>
      </c>
      <c r="S1000" s="229">
        <v>0</v>
      </c>
      <c r="T1000" s="230">
        <f>S1000*H1000</f>
        <v>0</v>
      </c>
      <c r="U1000" s="38"/>
      <c r="V1000" s="38"/>
      <c r="W1000" s="38"/>
      <c r="X1000" s="38"/>
      <c r="Y1000" s="38"/>
      <c r="Z1000" s="38"/>
      <c r="AA1000" s="38"/>
      <c r="AB1000" s="38"/>
      <c r="AC1000" s="38"/>
      <c r="AD1000" s="38"/>
      <c r="AE1000" s="38"/>
      <c r="AR1000" s="231" t="s">
        <v>308</v>
      </c>
      <c r="AT1000" s="231" t="s">
        <v>132</v>
      </c>
      <c r="AU1000" s="231" t="s">
        <v>92</v>
      </c>
      <c r="AY1000" s="17" t="s">
        <v>129</v>
      </c>
      <c r="BE1000" s="232">
        <f>IF(N1000="základní",J1000,0)</f>
        <v>0</v>
      </c>
      <c r="BF1000" s="232">
        <f>IF(N1000="snížená",J1000,0)</f>
        <v>0</v>
      </c>
      <c r="BG1000" s="232">
        <f>IF(N1000="zákl. přenesená",J1000,0)</f>
        <v>0</v>
      </c>
      <c r="BH1000" s="232">
        <f>IF(N1000="sníž. přenesená",J1000,0)</f>
        <v>0</v>
      </c>
      <c r="BI1000" s="232">
        <f>IF(N1000="nulová",J1000,0)</f>
        <v>0</v>
      </c>
      <c r="BJ1000" s="17" t="s">
        <v>8</v>
      </c>
      <c r="BK1000" s="232">
        <f>ROUND(I1000*H1000,0)</f>
        <v>0</v>
      </c>
      <c r="BL1000" s="17" t="s">
        <v>308</v>
      </c>
      <c r="BM1000" s="231" t="s">
        <v>1814</v>
      </c>
    </row>
    <row r="1001" spans="1:65" s="2" customFormat="1" ht="55.5" customHeight="1">
      <c r="A1001" s="38"/>
      <c r="B1001" s="39"/>
      <c r="C1001" s="219" t="s">
        <v>1815</v>
      </c>
      <c r="D1001" s="219" t="s">
        <v>132</v>
      </c>
      <c r="E1001" s="220" t="s">
        <v>1816</v>
      </c>
      <c r="F1001" s="221" t="s">
        <v>1817</v>
      </c>
      <c r="G1001" s="222" t="s">
        <v>265</v>
      </c>
      <c r="H1001" s="223">
        <v>0.608</v>
      </c>
      <c r="I1001" s="224"/>
      <c r="J1001" s="225">
        <f>ROUND(I1001*H1001,0)</f>
        <v>0</v>
      </c>
      <c r="K1001" s="226"/>
      <c r="L1001" s="44"/>
      <c r="M1001" s="227" t="s">
        <v>1</v>
      </c>
      <c r="N1001" s="228" t="s">
        <v>48</v>
      </c>
      <c r="O1001" s="91"/>
      <c r="P1001" s="229">
        <f>O1001*H1001</f>
        <v>0</v>
      </c>
      <c r="Q1001" s="229">
        <v>0</v>
      </c>
      <c r="R1001" s="229">
        <f>Q1001*H1001</f>
        <v>0</v>
      </c>
      <c r="S1001" s="229">
        <v>0</v>
      </c>
      <c r="T1001" s="230">
        <f>S1001*H1001</f>
        <v>0</v>
      </c>
      <c r="U1001" s="38"/>
      <c r="V1001" s="38"/>
      <c r="W1001" s="38"/>
      <c r="X1001" s="38"/>
      <c r="Y1001" s="38"/>
      <c r="Z1001" s="38"/>
      <c r="AA1001" s="38"/>
      <c r="AB1001" s="38"/>
      <c r="AC1001" s="38"/>
      <c r="AD1001" s="38"/>
      <c r="AE1001" s="38"/>
      <c r="AR1001" s="231" t="s">
        <v>308</v>
      </c>
      <c r="AT1001" s="231" t="s">
        <v>132</v>
      </c>
      <c r="AU1001" s="231" t="s">
        <v>92</v>
      </c>
      <c r="AY1001" s="17" t="s">
        <v>129</v>
      </c>
      <c r="BE1001" s="232">
        <f>IF(N1001="základní",J1001,0)</f>
        <v>0</v>
      </c>
      <c r="BF1001" s="232">
        <f>IF(N1001="snížená",J1001,0)</f>
        <v>0</v>
      </c>
      <c r="BG1001" s="232">
        <f>IF(N1001="zákl. přenesená",J1001,0)</f>
        <v>0</v>
      </c>
      <c r="BH1001" s="232">
        <f>IF(N1001="sníž. přenesená",J1001,0)</f>
        <v>0</v>
      </c>
      <c r="BI1001" s="232">
        <f>IF(N1001="nulová",J1001,0)</f>
        <v>0</v>
      </c>
      <c r="BJ1001" s="17" t="s">
        <v>8</v>
      </c>
      <c r="BK1001" s="232">
        <f>ROUND(I1001*H1001,0)</f>
        <v>0</v>
      </c>
      <c r="BL1001" s="17" t="s">
        <v>308</v>
      </c>
      <c r="BM1001" s="231" t="s">
        <v>1818</v>
      </c>
    </row>
    <row r="1002" spans="1:63" s="12" customFormat="1" ht="22.8" customHeight="1">
      <c r="A1002" s="12"/>
      <c r="B1002" s="203"/>
      <c r="C1002" s="204"/>
      <c r="D1002" s="205" t="s">
        <v>82</v>
      </c>
      <c r="E1002" s="217" t="s">
        <v>1819</v>
      </c>
      <c r="F1002" s="217" t="s">
        <v>1820</v>
      </c>
      <c r="G1002" s="204"/>
      <c r="H1002" s="204"/>
      <c r="I1002" s="207"/>
      <c r="J1002" s="218">
        <f>BK1002</f>
        <v>0</v>
      </c>
      <c r="K1002" s="204"/>
      <c r="L1002" s="209"/>
      <c r="M1002" s="210"/>
      <c r="N1002" s="211"/>
      <c r="O1002" s="211"/>
      <c r="P1002" s="212">
        <f>SUM(P1003:P1035)</f>
        <v>0</v>
      </c>
      <c r="Q1002" s="211"/>
      <c r="R1002" s="212">
        <f>SUM(R1003:R1035)</f>
        <v>0.8081394</v>
      </c>
      <c r="S1002" s="211"/>
      <c r="T1002" s="213">
        <f>SUM(T1003:T1035)</f>
        <v>4.5284211999999995</v>
      </c>
      <c r="U1002" s="12"/>
      <c r="V1002" s="12"/>
      <c r="W1002" s="12"/>
      <c r="X1002" s="12"/>
      <c r="Y1002" s="12"/>
      <c r="Z1002" s="12"/>
      <c r="AA1002" s="12"/>
      <c r="AB1002" s="12"/>
      <c r="AC1002" s="12"/>
      <c r="AD1002" s="12"/>
      <c r="AE1002" s="12"/>
      <c r="AR1002" s="214" t="s">
        <v>92</v>
      </c>
      <c r="AT1002" s="215" t="s">
        <v>82</v>
      </c>
      <c r="AU1002" s="215" t="s">
        <v>8</v>
      </c>
      <c r="AY1002" s="214" t="s">
        <v>129</v>
      </c>
      <c r="BK1002" s="216">
        <f>SUM(BK1003:BK1035)</f>
        <v>0</v>
      </c>
    </row>
    <row r="1003" spans="1:65" s="2" customFormat="1" ht="24.15" customHeight="1">
      <c r="A1003" s="38"/>
      <c r="B1003" s="39"/>
      <c r="C1003" s="219" t="s">
        <v>1821</v>
      </c>
      <c r="D1003" s="219" t="s">
        <v>132</v>
      </c>
      <c r="E1003" s="220" t="s">
        <v>1822</v>
      </c>
      <c r="F1003" s="221" t="s">
        <v>1823</v>
      </c>
      <c r="G1003" s="222" t="s">
        <v>359</v>
      </c>
      <c r="H1003" s="223">
        <v>82.8</v>
      </c>
      <c r="I1003" s="224"/>
      <c r="J1003" s="225">
        <f>ROUND(I1003*H1003,0)</f>
        <v>0</v>
      </c>
      <c r="K1003" s="226"/>
      <c r="L1003" s="44"/>
      <c r="M1003" s="227" t="s">
        <v>1</v>
      </c>
      <c r="N1003" s="228" t="s">
        <v>48</v>
      </c>
      <c r="O1003" s="91"/>
      <c r="P1003" s="229">
        <f>O1003*H1003</f>
        <v>0</v>
      </c>
      <c r="Q1003" s="229">
        <v>0</v>
      </c>
      <c r="R1003" s="229">
        <f>Q1003*H1003</f>
        <v>0</v>
      </c>
      <c r="S1003" s="229">
        <v>0.01174</v>
      </c>
      <c r="T1003" s="230">
        <f>S1003*H1003</f>
        <v>0.972072</v>
      </c>
      <c r="U1003" s="38"/>
      <c r="V1003" s="38"/>
      <c r="W1003" s="38"/>
      <c r="X1003" s="38"/>
      <c r="Y1003" s="38"/>
      <c r="Z1003" s="38"/>
      <c r="AA1003" s="38"/>
      <c r="AB1003" s="38"/>
      <c r="AC1003" s="38"/>
      <c r="AD1003" s="38"/>
      <c r="AE1003" s="38"/>
      <c r="AR1003" s="231" t="s">
        <v>308</v>
      </c>
      <c r="AT1003" s="231" t="s">
        <v>132</v>
      </c>
      <c r="AU1003" s="231" t="s">
        <v>92</v>
      </c>
      <c r="AY1003" s="17" t="s">
        <v>129</v>
      </c>
      <c r="BE1003" s="232">
        <f>IF(N1003="základní",J1003,0)</f>
        <v>0</v>
      </c>
      <c r="BF1003" s="232">
        <f>IF(N1003="snížená",J1003,0)</f>
        <v>0</v>
      </c>
      <c r="BG1003" s="232">
        <f>IF(N1003="zákl. přenesená",J1003,0)</f>
        <v>0</v>
      </c>
      <c r="BH1003" s="232">
        <f>IF(N1003="sníž. přenesená",J1003,0)</f>
        <v>0</v>
      </c>
      <c r="BI1003" s="232">
        <f>IF(N1003="nulová",J1003,0)</f>
        <v>0</v>
      </c>
      <c r="BJ1003" s="17" t="s">
        <v>8</v>
      </c>
      <c r="BK1003" s="232">
        <f>ROUND(I1003*H1003,0)</f>
        <v>0</v>
      </c>
      <c r="BL1003" s="17" t="s">
        <v>308</v>
      </c>
      <c r="BM1003" s="231" t="s">
        <v>1824</v>
      </c>
    </row>
    <row r="1004" spans="1:51" s="13" customFormat="1" ht="12">
      <c r="A1004" s="13"/>
      <c r="B1004" s="238"/>
      <c r="C1004" s="239"/>
      <c r="D1004" s="240" t="s">
        <v>187</v>
      </c>
      <c r="E1004" s="241" t="s">
        <v>1</v>
      </c>
      <c r="F1004" s="242" t="s">
        <v>1825</v>
      </c>
      <c r="G1004" s="239"/>
      <c r="H1004" s="243">
        <v>9.3</v>
      </c>
      <c r="I1004" s="244"/>
      <c r="J1004" s="239"/>
      <c r="K1004" s="239"/>
      <c r="L1004" s="245"/>
      <c r="M1004" s="246"/>
      <c r="N1004" s="247"/>
      <c r="O1004" s="247"/>
      <c r="P1004" s="247"/>
      <c r="Q1004" s="247"/>
      <c r="R1004" s="247"/>
      <c r="S1004" s="247"/>
      <c r="T1004" s="248"/>
      <c r="U1004" s="13"/>
      <c r="V1004" s="13"/>
      <c r="W1004" s="13"/>
      <c r="X1004" s="13"/>
      <c r="Y1004" s="13"/>
      <c r="Z1004" s="13"/>
      <c r="AA1004" s="13"/>
      <c r="AB1004" s="13"/>
      <c r="AC1004" s="13"/>
      <c r="AD1004" s="13"/>
      <c r="AE1004" s="13"/>
      <c r="AT1004" s="249" t="s">
        <v>187</v>
      </c>
      <c r="AU1004" s="249" t="s">
        <v>92</v>
      </c>
      <c r="AV1004" s="13" t="s">
        <v>92</v>
      </c>
      <c r="AW1004" s="13" t="s">
        <v>36</v>
      </c>
      <c r="AX1004" s="13" t="s">
        <v>83</v>
      </c>
      <c r="AY1004" s="249" t="s">
        <v>129</v>
      </c>
    </row>
    <row r="1005" spans="1:51" s="13" customFormat="1" ht="12">
      <c r="A1005" s="13"/>
      <c r="B1005" s="238"/>
      <c r="C1005" s="239"/>
      <c r="D1005" s="240" t="s">
        <v>187</v>
      </c>
      <c r="E1005" s="241" t="s">
        <v>1</v>
      </c>
      <c r="F1005" s="242" t="s">
        <v>1826</v>
      </c>
      <c r="G1005" s="239"/>
      <c r="H1005" s="243">
        <v>9.1</v>
      </c>
      <c r="I1005" s="244"/>
      <c r="J1005" s="239"/>
      <c r="K1005" s="239"/>
      <c r="L1005" s="245"/>
      <c r="M1005" s="246"/>
      <c r="N1005" s="247"/>
      <c r="O1005" s="247"/>
      <c r="P1005" s="247"/>
      <c r="Q1005" s="247"/>
      <c r="R1005" s="247"/>
      <c r="S1005" s="247"/>
      <c r="T1005" s="248"/>
      <c r="U1005" s="13"/>
      <c r="V1005" s="13"/>
      <c r="W1005" s="13"/>
      <c r="X1005" s="13"/>
      <c r="Y1005" s="13"/>
      <c r="Z1005" s="13"/>
      <c r="AA1005" s="13"/>
      <c r="AB1005" s="13"/>
      <c r="AC1005" s="13"/>
      <c r="AD1005" s="13"/>
      <c r="AE1005" s="13"/>
      <c r="AT1005" s="249" t="s">
        <v>187</v>
      </c>
      <c r="AU1005" s="249" t="s">
        <v>92</v>
      </c>
      <c r="AV1005" s="13" t="s">
        <v>92</v>
      </c>
      <c r="AW1005" s="13" t="s">
        <v>36</v>
      </c>
      <c r="AX1005" s="13" t="s">
        <v>83</v>
      </c>
      <c r="AY1005" s="249" t="s">
        <v>129</v>
      </c>
    </row>
    <row r="1006" spans="1:51" s="13" customFormat="1" ht="12">
      <c r="A1006" s="13"/>
      <c r="B1006" s="238"/>
      <c r="C1006" s="239"/>
      <c r="D1006" s="240" t="s">
        <v>187</v>
      </c>
      <c r="E1006" s="241" t="s">
        <v>1</v>
      </c>
      <c r="F1006" s="242" t="s">
        <v>1827</v>
      </c>
      <c r="G1006" s="239"/>
      <c r="H1006" s="243">
        <v>14.6</v>
      </c>
      <c r="I1006" s="244"/>
      <c r="J1006" s="239"/>
      <c r="K1006" s="239"/>
      <c r="L1006" s="245"/>
      <c r="M1006" s="246"/>
      <c r="N1006" s="247"/>
      <c r="O1006" s="247"/>
      <c r="P1006" s="247"/>
      <c r="Q1006" s="247"/>
      <c r="R1006" s="247"/>
      <c r="S1006" s="247"/>
      <c r="T1006" s="248"/>
      <c r="U1006" s="13"/>
      <c r="V1006" s="13"/>
      <c r="W1006" s="13"/>
      <c r="X1006" s="13"/>
      <c r="Y1006" s="13"/>
      <c r="Z1006" s="13"/>
      <c r="AA1006" s="13"/>
      <c r="AB1006" s="13"/>
      <c r="AC1006" s="13"/>
      <c r="AD1006" s="13"/>
      <c r="AE1006" s="13"/>
      <c r="AT1006" s="249" t="s">
        <v>187</v>
      </c>
      <c r="AU1006" s="249" t="s">
        <v>92</v>
      </c>
      <c r="AV1006" s="13" t="s">
        <v>92</v>
      </c>
      <c r="AW1006" s="13" t="s">
        <v>36</v>
      </c>
      <c r="AX1006" s="13" t="s">
        <v>83</v>
      </c>
      <c r="AY1006" s="249" t="s">
        <v>129</v>
      </c>
    </row>
    <row r="1007" spans="1:51" s="13" customFormat="1" ht="12">
      <c r="A1007" s="13"/>
      <c r="B1007" s="238"/>
      <c r="C1007" s="239"/>
      <c r="D1007" s="240" t="s">
        <v>187</v>
      </c>
      <c r="E1007" s="241" t="s">
        <v>1</v>
      </c>
      <c r="F1007" s="242" t="s">
        <v>1828</v>
      </c>
      <c r="G1007" s="239"/>
      <c r="H1007" s="243">
        <v>13.6</v>
      </c>
      <c r="I1007" s="244"/>
      <c r="J1007" s="239"/>
      <c r="K1007" s="239"/>
      <c r="L1007" s="245"/>
      <c r="M1007" s="246"/>
      <c r="N1007" s="247"/>
      <c r="O1007" s="247"/>
      <c r="P1007" s="247"/>
      <c r="Q1007" s="247"/>
      <c r="R1007" s="247"/>
      <c r="S1007" s="247"/>
      <c r="T1007" s="248"/>
      <c r="U1007" s="13"/>
      <c r="V1007" s="13"/>
      <c r="W1007" s="13"/>
      <c r="X1007" s="13"/>
      <c r="Y1007" s="13"/>
      <c r="Z1007" s="13"/>
      <c r="AA1007" s="13"/>
      <c r="AB1007" s="13"/>
      <c r="AC1007" s="13"/>
      <c r="AD1007" s="13"/>
      <c r="AE1007" s="13"/>
      <c r="AT1007" s="249" t="s">
        <v>187</v>
      </c>
      <c r="AU1007" s="249" t="s">
        <v>92</v>
      </c>
      <c r="AV1007" s="13" t="s">
        <v>92</v>
      </c>
      <c r="AW1007" s="13" t="s">
        <v>36</v>
      </c>
      <c r="AX1007" s="13" t="s">
        <v>83</v>
      </c>
      <c r="AY1007" s="249" t="s">
        <v>129</v>
      </c>
    </row>
    <row r="1008" spans="1:51" s="15" customFormat="1" ht="12">
      <c r="A1008" s="15"/>
      <c r="B1008" s="261"/>
      <c r="C1008" s="262"/>
      <c r="D1008" s="240" t="s">
        <v>187</v>
      </c>
      <c r="E1008" s="263" t="s">
        <v>1</v>
      </c>
      <c r="F1008" s="264" t="s">
        <v>682</v>
      </c>
      <c r="G1008" s="262"/>
      <c r="H1008" s="265">
        <v>46.6</v>
      </c>
      <c r="I1008" s="266"/>
      <c r="J1008" s="262"/>
      <c r="K1008" s="262"/>
      <c r="L1008" s="267"/>
      <c r="M1008" s="268"/>
      <c r="N1008" s="269"/>
      <c r="O1008" s="269"/>
      <c r="P1008" s="269"/>
      <c r="Q1008" s="269"/>
      <c r="R1008" s="269"/>
      <c r="S1008" s="269"/>
      <c r="T1008" s="270"/>
      <c r="U1008" s="15"/>
      <c r="V1008" s="15"/>
      <c r="W1008" s="15"/>
      <c r="X1008" s="15"/>
      <c r="Y1008" s="15"/>
      <c r="Z1008" s="15"/>
      <c r="AA1008" s="15"/>
      <c r="AB1008" s="15"/>
      <c r="AC1008" s="15"/>
      <c r="AD1008" s="15"/>
      <c r="AE1008" s="15"/>
      <c r="AT1008" s="271" t="s">
        <v>187</v>
      </c>
      <c r="AU1008" s="271" t="s">
        <v>92</v>
      </c>
      <c r="AV1008" s="15" t="s">
        <v>145</v>
      </c>
      <c r="AW1008" s="15" t="s">
        <v>36</v>
      </c>
      <c r="AX1008" s="15" t="s">
        <v>83</v>
      </c>
      <c r="AY1008" s="271" t="s">
        <v>129</v>
      </c>
    </row>
    <row r="1009" spans="1:51" s="13" customFormat="1" ht="12">
      <c r="A1009" s="13"/>
      <c r="B1009" s="238"/>
      <c r="C1009" s="239"/>
      <c r="D1009" s="240" t="s">
        <v>187</v>
      </c>
      <c r="E1009" s="241" t="s">
        <v>1</v>
      </c>
      <c r="F1009" s="242" t="s">
        <v>1829</v>
      </c>
      <c r="G1009" s="239"/>
      <c r="H1009" s="243">
        <v>18.4</v>
      </c>
      <c r="I1009" s="244"/>
      <c r="J1009" s="239"/>
      <c r="K1009" s="239"/>
      <c r="L1009" s="245"/>
      <c r="M1009" s="246"/>
      <c r="N1009" s="247"/>
      <c r="O1009" s="247"/>
      <c r="P1009" s="247"/>
      <c r="Q1009" s="247"/>
      <c r="R1009" s="247"/>
      <c r="S1009" s="247"/>
      <c r="T1009" s="248"/>
      <c r="U1009" s="13"/>
      <c r="V1009" s="13"/>
      <c r="W1009" s="13"/>
      <c r="X1009" s="13"/>
      <c r="Y1009" s="13"/>
      <c r="Z1009" s="13"/>
      <c r="AA1009" s="13"/>
      <c r="AB1009" s="13"/>
      <c r="AC1009" s="13"/>
      <c r="AD1009" s="13"/>
      <c r="AE1009" s="13"/>
      <c r="AT1009" s="249" t="s">
        <v>187</v>
      </c>
      <c r="AU1009" s="249" t="s">
        <v>92</v>
      </c>
      <c r="AV1009" s="13" t="s">
        <v>92</v>
      </c>
      <c r="AW1009" s="13" t="s">
        <v>36</v>
      </c>
      <c r="AX1009" s="13" t="s">
        <v>83</v>
      </c>
      <c r="AY1009" s="249" t="s">
        <v>129</v>
      </c>
    </row>
    <row r="1010" spans="1:51" s="13" customFormat="1" ht="12">
      <c r="A1010" s="13"/>
      <c r="B1010" s="238"/>
      <c r="C1010" s="239"/>
      <c r="D1010" s="240" t="s">
        <v>187</v>
      </c>
      <c r="E1010" s="241" t="s">
        <v>1</v>
      </c>
      <c r="F1010" s="242" t="s">
        <v>1830</v>
      </c>
      <c r="G1010" s="239"/>
      <c r="H1010" s="243">
        <v>17.8</v>
      </c>
      <c r="I1010" s="244"/>
      <c r="J1010" s="239"/>
      <c r="K1010" s="239"/>
      <c r="L1010" s="245"/>
      <c r="M1010" s="246"/>
      <c r="N1010" s="247"/>
      <c r="O1010" s="247"/>
      <c r="P1010" s="247"/>
      <c r="Q1010" s="247"/>
      <c r="R1010" s="247"/>
      <c r="S1010" s="247"/>
      <c r="T1010" s="248"/>
      <c r="U1010" s="13"/>
      <c r="V1010" s="13"/>
      <c r="W1010" s="13"/>
      <c r="X1010" s="13"/>
      <c r="Y1010" s="13"/>
      <c r="Z1010" s="13"/>
      <c r="AA1010" s="13"/>
      <c r="AB1010" s="13"/>
      <c r="AC1010" s="13"/>
      <c r="AD1010" s="13"/>
      <c r="AE1010" s="13"/>
      <c r="AT1010" s="249" t="s">
        <v>187</v>
      </c>
      <c r="AU1010" s="249" t="s">
        <v>92</v>
      </c>
      <c r="AV1010" s="13" t="s">
        <v>92</v>
      </c>
      <c r="AW1010" s="13" t="s">
        <v>36</v>
      </c>
      <c r="AX1010" s="13" t="s">
        <v>83</v>
      </c>
      <c r="AY1010" s="249" t="s">
        <v>129</v>
      </c>
    </row>
    <row r="1011" spans="1:51" s="15" customFormat="1" ht="12">
      <c r="A1011" s="15"/>
      <c r="B1011" s="261"/>
      <c r="C1011" s="262"/>
      <c r="D1011" s="240" t="s">
        <v>187</v>
      </c>
      <c r="E1011" s="263" t="s">
        <v>1</v>
      </c>
      <c r="F1011" s="264" t="s">
        <v>685</v>
      </c>
      <c r="G1011" s="262"/>
      <c r="H1011" s="265">
        <v>36.2</v>
      </c>
      <c r="I1011" s="266"/>
      <c r="J1011" s="262"/>
      <c r="K1011" s="262"/>
      <c r="L1011" s="267"/>
      <c r="M1011" s="268"/>
      <c r="N1011" s="269"/>
      <c r="O1011" s="269"/>
      <c r="P1011" s="269"/>
      <c r="Q1011" s="269"/>
      <c r="R1011" s="269"/>
      <c r="S1011" s="269"/>
      <c r="T1011" s="270"/>
      <c r="U1011" s="15"/>
      <c r="V1011" s="15"/>
      <c r="W1011" s="15"/>
      <c r="X1011" s="15"/>
      <c r="Y1011" s="15"/>
      <c r="Z1011" s="15"/>
      <c r="AA1011" s="15"/>
      <c r="AB1011" s="15"/>
      <c r="AC1011" s="15"/>
      <c r="AD1011" s="15"/>
      <c r="AE1011" s="15"/>
      <c r="AT1011" s="271" t="s">
        <v>187</v>
      </c>
      <c r="AU1011" s="271" t="s">
        <v>92</v>
      </c>
      <c r="AV1011" s="15" t="s">
        <v>145</v>
      </c>
      <c r="AW1011" s="15" t="s">
        <v>36</v>
      </c>
      <c r="AX1011" s="15" t="s">
        <v>83</v>
      </c>
      <c r="AY1011" s="271" t="s">
        <v>129</v>
      </c>
    </row>
    <row r="1012" spans="1:51" s="14" customFormat="1" ht="12">
      <c r="A1012" s="14"/>
      <c r="B1012" s="250"/>
      <c r="C1012" s="251"/>
      <c r="D1012" s="240" t="s">
        <v>187</v>
      </c>
      <c r="E1012" s="252" t="s">
        <v>1</v>
      </c>
      <c r="F1012" s="253" t="s">
        <v>191</v>
      </c>
      <c r="G1012" s="251"/>
      <c r="H1012" s="254">
        <v>82.8</v>
      </c>
      <c r="I1012" s="255"/>
      <c r="J1012" s="251"/>
      <c r="K1012" s="251"/>
      <c r="L1012" s="256"/>
      <c r="M1012" s="257"/>
      <c r="N1012" s="258"/>
      <c r="O1012" s="258"/>
      <c r="P1012" s="258"/>
      <c r="Q1012" s="258"/>
      <c r="R1012" s="258"/>
      <c r="S1012" s="258"/>
      <c r="T1012" s="259"/>
      <c r="U1012" s="14"/>
      <c r="V1012" s="14"/>
      <c r="W1012" s="14"/>
      <c r="X1012" s="14"/>
      <c r="Y1012" s="14"/>
      <c r="Z1012" s="14"/>
      <c r="AA1012" s="14"/>
      <c r="AB1012" s="14"/>
      <c r="AC1012" s="14"/>
      <c r="AD1012" s="14"/>
      <c r="AE1012" s="14"/>
      <c r="AT1012" s="260" t="s">
        <v>187</v>
      </c>
      <c r="AU1012" s="260" t="s">
        <v>92</v>
      </c>
      <c r="AV1012" s="14" t="s">
        <v>151</v>
      </c>
      <c r="AW1012" s="14" t="s">
        <v>36</v>
      </c>
      <c r="AX1012" s="14" t="s">
        <v>8</v>
      </c>
      <c r="AY1012" s="260" t="s">
        <v>129</v>
      </c>
    </row>
    <row r="1013" spans="1:65" s="2" customFormat="1" ht="33" customHeight="1">
      <c r="A1013" s="38"/>
      <c r="B1013" s="39"/>
      <c r="C1013" s="219" t="s">
        <v>1831</v>
      </c>
      <c r="D1013" s="219" t="s">
        <v>132</v>
      </c>
      <c r="E1013" s="220" t="s">
        <v>1832</v>
      </c>
      <c r="F1013" s="221" t="s">
        <v>1833</v>
      </c>
      <c r="G1013" s="222" t="s">
        <v>359</v>
      </c>
      <c r="H1013" s="223">
        <v>36.2</v>
      </c>
      <c r="I1013" s="224"/>
      <c r="J1013" s="225">
        <f>ROUND(I1013*H1013,0)</f>
        <v>0</v>
      </c>
      <c r="K1013" s="226"/>
      <c r="L1013" s="44"/>
      <c r="M1013" s="227" t="s">
        <v>1</v>
      </c>
      <c r="N1013" s="228" t="s">
        <v>48</v>
      </c>
      <c r="O1013" s="91"/>
      <c r="P1013" s="229">
        <f>O1013*H1013</f>
        <v>0</v>
      </c>
      <c r="Q1013" s="229">
        <v>0.00103</v>
      </c>
      <c r="R1013" s="229">
        <f>Q1013*H1013</f>
        <v>0.03728600000000001</v>
      </c>
      <c r="S1013" s="229">
        <v>0</v>
      </c>
      <c r="T1013" s="230">
        <f>S1013*H1013</f>
        <v>0</v>
      </c>
      <c r="U1013" s="38"/>
      <c r="V1013" s="38"/>
      <c r="W1013" s="38"/>
      <c r="X1013" s="38"/>
      <c r="Y1013" s="38"/>
      <c r="Z1013" s="38"/>
      <c r="AA1013" s="38"/>
      <c r="AB1013" s="38"/>
      <c r="AC1013" s="38"/>
      <c r="AD1013" s="38"/>
      <c r="AE1013" s="38"/>
      <c r="AR1013" s="231" t="s">
        <v>308</v>
      </c>
      <c r="AT1013" s="231" t="s">
        <v>132</v>
      </c>
      <c r="AU1013" s="231" t="s">
        <v>92</v>
      </c>
      <c r="AY1013" s="17" t="s">
        <v>129</v>
      </c>
      <c r="BE1013" s="232">
        <f>IF(N1013="základní",J1013,0)</f>
        <v>0</v>
      </c>
      <c r="BF1013" s="232">
        <f>IF(N1013="snížená",J1013,0)</f>
        <v>0</v>
      </c>
      <c r="BG1013" s="232">
        <f>IF(N1013="zákl. přenesená",J1013,0)</f>
        <v>0</v>
      </c>
      <c r="BH1013" s="232">
        <f>IF(N1013="sníž. přenesená",J1013,0)</f>
        <v>0</v>
      </c>
      <c r="BI1013" s="232">
        <f>IF(N1013="nulová",J1013,0)</f>
        <v>0</v>
      </c>
      <c r="BJ1013" s="17" t="s">
        <v>8</v>
      </c>
      <c r="BK1013" s="232">
        <f>ROUND(I1013*H1013,0)</f>
        <v>0</v>
      </c>
      <c r="BL1013" s="17" t="s">
        <v>308</v>
      </c>
      <c r="BM1013" s="231" t="s">
        <v>1834</v>
      </c>
    </row>
    <row r="1014" spans="1:51" s="13" customFormat="1" ht="12">
      <c r="A1014" s="13"/>
      <c r="B1014" s="238"/>
      <c r="C1014" s="239"/>
      <c r="D1014" s="240" t="s">
        <v>187</v>
      </c>
      <c r="E1014" s="241" t="s">
        <v>1</v>
      </c>
      <c r="F1014" s="242" t="s">
        <v>1835</v>
      </c>
      <c r="G1014" s="239"/>
      <c r="H1014" s="243">
        <v>36.2</v>
      </c>
      <c r="I1014" s="244"/>
      <c r="J1014" s="239"/>
      <c r="K1014" s="239"/>
      <c r="L1014" s="245"/>
      <c r="M1014" s="246"/>
      <c r="N1014" s="247"/>
      <c r="O1014" s="247"/>
      <c r="P1014" s="247"/>
      <c r="Q1014" s="247"/>
      <c r="R1014" s="247"/>
      <c r="S1014" s="247"/>
      <c r="T1014" s="248"/>
      <c r="U1014" s="13"/>
      <c r="V1014" s="13"/>
      <c r="W1014" s="13"/>
      <c r="X1014" s="13"/>
      <c r="Y1014" s="13"/>
      <c r="Z1014" s="13"/>
      <c r="AA1014" s="13"/>
      <c r="AB1014" s="13"/>
      <c r="AC1014" s="13"/>
      <c r="AD1014" s="13"/>
      <c r="AE1014" s="13"/>
      <c r="AT1014" s="249" t="s">
        <v>187</v>
      </c>
      <c r="AU1014" s="249" t="s">
        <v>92</v>
      </c>
      <c r="AV1014" s="13" t="s">
        <v>92</v>
      </c>
      <c r="AW1014" s="13" t="s">
        <v>36</v>
      </c>
      <c r="AX1014" s="13" t="s">
        <v>8</v>
      </c>
      <c r="AY1014" s="249" t="s">
        <v>129</v>
      </c>
    </row>
    <row r="1015" spans="1:65" s="2" customFormat="1" ht="24.15" customHeight="1">
      <c r="A1015" s="38"/>
      <c r="B1015" s="39"/>
      <c r="C1015" s="272" t="s">
        <v>1836</v>
      </c>
      <c r="D1015" s="272" t="s">
        <v>342</v>
      </c>
      <c r="E1015" s="273" t="s">
        <v>1837</v>
      </c>
      <c r="F1015" s="274" t="s">
        <v>1838</v>
      </c>
      <c r="G1015" s="275" t="s">
        <v>185</v>
      </c>
      <c r="H1015" s="276">
        <v>10.86</v>
      </c>
      <c r="I1015" s="277"/>
      <c r="J1015" s="278">
        <f>ROUND(I1015*H1015,0)</f>
        <v>0</v>
      </c>
      <c r="K1015" s="279"/>
      <c r="L1015" s="280"/>
      <c r="M1015" s="281" t="s">
        <v>1</v>
      </c>
      <c r="N1015" s="282" t="s">
        <v>48</v>
      </c>
      <c r="O1015" s="91"/>
      <c r="P1015" s="229">
        <f>O1015*H1015</f>
        <v>0</v>
      </c>
      <c r="Q1015" s="229">
        <v>0.02</v>
      </c>
      <c r="R1015" s="229">
        <f>Q1015*H1015</f>
        <v>0.2172</v>
      </c>
      <c r="S1015" s="229">
        <v>0</v>
      </c>
      <c r="T1015" s="230">
        <f>S1015*H1015</f>
        <v>0</v>
      </c>
      <c r="U1015" s="38"/>
      <c r="V1015" s="38"/>
      <c r="W1015" s="38"/>
      <c r="X1015" s="38"/>
      <c r="Y1015" s="38"/>
      <c r="Z1015" s="38"/>
      <c r="AA1015" s="38"/>
      <c r="AB1015" s="38"/>
      <c r="AC1015" s="38"/>
      <c r="AD1015" s="38"/>
      <c r="AE1015" s="38"/>
      <c r="AR1015" s="231" t="s">
        <v>390</v>
      </c>
      <c r="AT1015" s="231" t="s">
        <v>342</v>
      </c>
      <c r="AU1015" s="231" t="s">
        <v>92</v>
      </c>
      <c r="AY1015" s="17" t="s">
        <v>129</v>
      </c>
      <c r="BE1015" s="232">
        <f>IF(N1015="základní",J1015,0)</f>
        <v>0</v>
      </c>
      <c r="BF1015" s="232">
        <f>IF(N1015="snížená",J1015,0)</f>
        <v>0</v>
      </c>
      <c r="BG1015" s="232">
        <f>IF(N1015="zákl. přenesená",J1015,0)</f>
        <v>0</v>
      </c>
      <c r="BH1015" s="232">
        <f>IF(N1015="sníž. přenesená",J1015,0)</f>
        <v>0</v>
      </c>
      <c r="BI1015" s="232">
        <f>IF(N1015="nulová",J1015,0)</f>
        <v>0</v>
      </c>
      <c r="BJ1015" s="17" t="s">
        <v>8</v>
      </c>
      <c r="BK1015" s="232">
        <f>ROUND(I1015*H1015,0)</f>
        <v>0</v>
      </c>
      <c r="BL1015" s="17" t="s">
        <v>308</v>
      </c>
      <c r="BM1015" s="231" t="s">
        <v>1839</v>
      </c>
    </row>
    <row r="1016" spans="1:51" s="13" customFormat="1" ht="12">
      <c r="A1016" s="13"/>
      <c r="B1016" s="238"/>
      <c r="C1016" s="239"/>
      <c r="D1016" s="240" t="s">
        <v>187</v>
      </c>
      <c r="E1016" s="241" t="s">
        <v>1</v>
      </c>
      <c r="F1016" s="242" t="s">
        <v>1840</v>
      </c>
      <c r="G1016" s="239"/>
      <c r="H1016" s="243">
        <v>7.24</v>
      </c>
      <c r="I1016" s="244"/>
      <c r="J1016" s="239"/>
      <c r="K1016" s="239"/>
      <c r="L1016" s="245"/>
      <c r="M1016" s="246"/>
      <c r="N1016" s="247"/>
      <c r="O1016" s="247"/>
      <c r="P1016" s="247"/>
      <c r="Q1016" s="247"/>
      <c r="R1016" s="247"/>
      <c r="S1016" s="247"/>
      <c r="T1016" s="248"/>
      <c r="U1016" s="13"/>
      <c r="V1016" s="13"/>
      <c r="W1016" s="13"/>
      <c r="X1016" s="13"/>
      <c r="Y1016" s="13"/>
      <c r="Z1016" s="13"/>
      <c r="AA1016" s="13"/>
      <c r="AB1016" s="13"/>
      <c r="AC1016" s="13"/>
      <c r="AD1016" s="13"/>
      <c r="AE1016" s="13"/>
      <c r="AT1016" s="249" t="s">
        <v>187</v>
      </c>
      <c r="AU1016" s="249" t="s">
        <v>92</v>
      </c>
      <c r="AV1016" s="13" t="s">
        <v>92</v>
      </c>
      <c r="AW1016" s="13" t="s">
        <v>36</v>
      </c>
      <c r="AX1016" s="13" t="s">
        <v>8</v>
      </c>
      <c r="AY1016" s="249" t="s">
        <v>129</v>
      </c>
    </row>
    <row r="1017" spans="1:51" s="13" customFormat="1" ht="12">
      <c r="A1017" s="13"/>
      <c r="B1017" s="238"/>
      <c r="C1017" s="239"/>
      <c r="D1017" s="240" t="s">
        <v>187</v>
      </c>
      <c r="E1017" s="239"/>
      <c r="F1017" s="242" t="s">
        <v>1841</v>
      </c>
      <c r="G1017" s="239"/>
      <c r="H1017" s="243">
        <v>10.86</v>
      </c>
      <c r="I1017" s="244"/>
      <c r="J1017" s="239"/>
      <c r="K1017" s="239"/>
      <c r="L1017" s="245"/>
      <c r="M1017" s="246"/>
      <c r="N1017" s="247"/>
      <c r="O1017" s="247"/>
      <c r="P1017" s="247"/>
      <c r="Q1017" s="247"/>
      <c r="R1017" s="247"/>
      <c r="S1017" s="247"/>
      <c r="T1017" s="248"/>
      <c r="U1017" s="13"/>
      <c r="V1017" s="13"/>
      <c r="W1017" s="13"/>
      <c r="X1017" s="13"/>
      <c r="Y1017" s="13"/>
      <c r="Z1017" s="13"/>
      <c r="AA1017" s="13"/>
      <c r="AB1017" s="13"/>
      <c r="AC1017" s="13"/>
      <c r="AD1017" s="13"/>
      <c r="AE1017" s="13"/>
      <c r="AT1017" s="249" t="s">
        <v>187</v>
      </c>
      <c r="AU1017" s="249" t="s">
        <v>92</v>
      </c>
      <c r="AV1017" s="13" t="s">
        <v>92</v>
      </c>
      <c r="AW1017" s="13" t="s">
        <v>4</v>
      </c>
      <c r="AX1017" s="13" t="s">
        <v>8</v>
      </c>
      <c r="AY1017" s="249" t="s">
        <v>129</v>
      </c>
    </row>
    <row r="1018" spans="1:65" s="2" customFormat="1" ht="24.15" customHeight="1">
      <c r="A1018" s="38"/>
      <c r="B1018" s="39"/>
      <c r="C1018" s="219" t="s">
        <v>1842</v>
      </c>
      <c r="D1018" s="219" t="s">
        <v>132</v>
      </c>
      <c r="E1018" s="220" t="s">
        <v>1843</v>
      </c>
      <c r="F1018" s="221" t="s">
        <v>1844</v>
      </c>
      <c r="G1018" s="222" t="s">
        <v>185</v>
      </c>
      <c r="H1018" s="223">
        <v>42.76</v>
      </c>
      <c r="I1018" s="224"/>
      <c r="J1018" s="225">
        <f>ROUND(I1018*H1018,0)</f>
        <v>0</v>
      </c>
      <c r="K1018" s="226"/>
      <c r="L1018" s="44"/>
      <c r="M1018" s="227" t="s">
        <v>1</v>
      </c>
      <c r="N1018" s="228" t="s">
        <v>48</v>
      </c>
      <c r="O1018" s="91"/>
      <c r="P1018" s="229">
        <f>O1018*H1018</f>
        <v>0</v>
      </c>
      <c r="Q1018" s="229">
        <v>0</v>
      </c>
      <c r="R1018" s="229">
        <f>Q1018*H1018</f>
        <v>0</v>
      </c>
      <c r="S1018" s="229">
        <v>0.08317</v>
      </c>
      <c r="T1018" s="230">
        <f>S1018*H1018</f>
        <v>3.5563491999999997</v>
      </c>
      <c r="U1018" s="38"/>
      <c r="V1018" s="38"/>
      <c r="W1018" s="38"/>
      <c r="X1018" s="38"/>
      <c r="Y1018" s="38"/>
      <c r="Z1018" s="38"/>
      <c r="AA1018" s="38"/>
      <c r="AB1018" s="38"/>
      <c r="AC1018" s="38"/>
      <c r="AD1018" s="38"/>
      <c r="AE1018" s="38"/>
      <c r="AR1018" s="231" t="s">
        <v>308</v>
      </c>
      <c r="AT1018" s="231" t="s">
        <v>132</v>
      </c>
      <c r="AU1018" s="231" t="s">
        <v>92</v>
      </c>
      <c r="AY1018" s="17" t="s">
        <v>129</v>
      </c>
      <c r="BE1018" s="232">
        <f>IF(N1018="základní",J1018,0)</f>
        <v>0</v>
      </c>
      <c r="BF1018" s="232">
        <f>IF(N1018="snížená",J1018,0)</f>
        <v>0</v>
      </c>
      <c r="BG1018" s="232">
        <f>IF(N1018="zákl. přenesená",J1018,0)</f>
        <v>0</v>
      </c>
      <c r="BH1018" s="232">
        <f>IF(N1018="sníž. přenesená",J1018,0)</f>
        <v>0</v>
      </c>
      <c r="BI1018" s="232">
        <f>IF(N1018="nulová",J1018,0)</f>
        <v>0</v>
      </c>
      <c r="BJ1018" s="17" t="s">
        <v>8</v>
      </c>
      <c r="BK1018" s="232">
        <f>ROUND(I1018*H1018,0)</f>
        <v>0</v>
      </c>
      <c r="BL1018" s="17" t="s">
        <v>308</v>
      </c>
      <c r="BM1018" s="231" t="s">
        <v>1845</v>
      </c>
    </row>
    <row r="1019" spans="1:51" s="13" customFormat="1" ht="12">
      <c r="A1019" s="13"/>
      <c r="B1019" s="238"/>
      <c r="C1019" s="239"/>
      <c r="D1019" s="240" t="s">
        <v>187</v>
      </c>
      <c r="E1019" s="241" t="s">
        <v>1</v>
      </c>
      <c r="F1019" s="242" t="s">
        <v>672</v>
      </c>
      <c r="G1019" s="239"/>
      <c r="H1019" s="243">
        <v>26.8</v>
      </c>
      <c r="I1019" s="244"/>
      <c r="J1019" s="239"/>
      <c r="K1019" s="239"/>
      <c r="L1019" s="245"/>
      <c r="M1019" s="246"/>
      <c r="N1019" s="247"/>
      <c r="O1019" s="247"/>
      <c r="P1019" s="247"/>
      <c r="Q1019" s="247"/>
      <c r="R1019" s="247"/>
      <c r="S1019" s="247"/>
      <c r="T1019" s="248"/>
      <c r="U1019" s="13"/>
      <c r="V1019" s="13"/>
      <c r="W1019" s="13"/>
      <c r="X1019" s="13"/>
      <c r="Y1019" s="13"/>
      <c r="Z1019" s="13"/>
      <c r="AA1019" s="13"/>
      <c r="AB1019" s="13"/>
      <c r="AC1019" s="13"/>
      <c r="AD1019" s="13"/>
      <c r="AE1019" s="13"/>
      <c r="AT1019" s="249" t="s">
        <v>187</v>
      </c>
      <c r="AU1019" s="249" t="s">
        <v>92</v>
      </c>
      <c r="AV1019" s="13" t="s">
        <v>92</v>
      </c>
      <c r="AW1019" s="13" t="s">
        <v>36</v>
      </c>
      <c r="AX1019" s="13" t="s">
        <v>83</v>
      </c>
      <c r="AY1019" s="249" t="s">
        <v>129</v>
      </c>
    </row>
    <row r="1020" spans="1:51" s="13" customFormat="1" ht="12">
      <c r="A1020" s="13"/>
      <c r="B1020" s="238"/>
      <c r="C1020" s="239"/>
      <c r="D1020" s="240" t="s">
        <v>187</v>
      </c>
      <c r="E1020" s="241" t="s">
        <v>1</v>
      </c>
      <c r="F1020" s="242" t="s">
        <v>673</v>
      </c>
      <c r="G1020" s="239"/>
      <c r="H1020" s="243">
        <v>15.96</v>
      </c>
      <c r="I1020" s="244"/>
      <c r="J1020" s="239"/>
      <c r="K1020" s="239"/>
      <c r="L1020" s="245"/>
      <c r="M1020" s="246"/>
      <c r="N1020" s="247"/>
      <c r="O1020" s="247"/>
      <c r="P1020" s="247"/>
      <c r="Q1020" s="247"/>
      <c r="R1020" s="247"/>
      <c r="S1020" s="247"/>
      <c r="T1020" s="248"/>
      <c r="U1020" s="13"/>
      <c r="V1020" s="13"/>
      <c r="W1020" s="13"/>
      <c r="X1020" s="13"/>
      <c r="Y1020" s="13"/>
      <c r="Z1020" s="13"/>
      <c r="AA1020" s="13"/>
      <c r="AB1020" s="13"/>
      <c r="AC1020" s="13"/>
      <c r="AD1020" s="13"/>
      <c r="AE1020" s="13"/>
      <c r="AT1020" s="249" t="s">
        <v>187</v>
      </c>
      <c r="AU1020" s="249" t="s">
        <v>92</v>
      </c>
      <c r="AV1020" s="13" t="s">
        <v>92</v>
      </c>
      <c r="AW1020" s="13" t="s">
        <v>36</v>
      </c>
      <c r="AX1020" s="13" t="s">
        <v>83</v>
      </c>
      <c r="AY1020" s="249" t="s">
        <v>129</v>
      </c>
    </row>
    <row r="1021" spans="1:51" s="14" customFormat="1" ht="12">
      <c r="A1021" s="14"/>
      <c r="B1021" s="250"/>
      <c r="C1021" s="251"/>
      <c r="D1021" s="240" t="s">
        <v>187</v>
      </c>
      <c r="E1021" s="252" t="s">
        <v>1</v>
      </c>
      <c r="F1021" s="253" t="s">
        <v>191</v>
      </c>
      <c r="G1021" s="251"/>
      <c r="H1021" s="254">
        <v>42.760000000000005</v>
      </c>
      <c r="I1021" s="255"/>
      <c r="J1021" s="251"/>
      <c r="K1021" s="251"/>
      <c r="L1021" s="256"/>
      <c r="M1021" s="257"/>
      <c r="N1021" s="258"/>
      <c r="O1021" s="258"/>
      <c r="P1021" s="258"/>
      <c r="Q1021" s="258"/>
      <c r="R1021" s="258"/>
      <c r="S1021" s="258"/>
      <c r="T1021" s="259"/>
      <c r="U1021" s="14"/>
      <c r="V1021" s="14"/>
      <c r="W1021" s="14"/>
      <c r="X1021" s="14"/>
      <c r="Y1021" s="14"/>
      <c r="Z1021" s="14"/>
      <c r="AA1021" s="14"/>
      <c r="AB1021" s="14"/>
      <c r="AC1021" s="14"/>
      <c r="AD1021" s="14"/>
      <c r="AE1021" s="14"/>
      <c r="AT1021" s="260" t="s">
        <v>187</v>
      </c>
      <c r="AU1021" s="260" t="s">
        <v>92</v>
      </c>
      <c r="AV1021" s="14" t="s">
        <v>151</v>
      </c>
      <c r="AW1021" s="14" t="s">
        <v>36</v>
      </c>
      <c r="AX1021" s="14" t="s">
        <v>8</v>
      </c>
      <c r="AY1021" s="260" t="s">
        <v>129</v>
      </c>
    </row>
    <row r="1022" spans="1:65" s="2" customFormat="1" ht="44.25" customHeight="1">
      <c r="A1022" s="38"/>
      <c r="B1022" s="39"/>
      <c r="C1022" s="219" t="s">
        <v>1846</v>
      </c>
      <c r="D1022" s="219" t="s">
        <v>132</v>
      </c>
      <c r="E1022" s="220" t="s">
        <v>1847</v>
      </c>
      <c r="F1022" s="221" t="s">
        <v>1848</v>
      </c>
      <c r="G1022" s="222" t="s">
        <v>185</v>
      </c>
      <c r="H1022" s="223">
        <v>15.96</v>
      </c>
      <c r="I1022" s="224"/>
      <c r="J1022" s="225">
        <f>ROUND(I1022*H1022,0)</f>
        <v>0</v>
      </c>
      <c r="K1022" s="226"/>
      <c r="L1022" s="44"/>
      <c r="M1022" s="227" t="s">
        <v>1</v>
      </c>
      <c r="N1022" s="228" t="s">
        <v>48</v>
      </c>
      <c r="O1022" s="91"/>
      <c r="P1022" s="229">
        <f>O1022*H1022</f>
        <v>0</v>
      </c>
      <c r="Q1022" s="229">
        <v>0.00909</v>
      </c>
      <c r="R1022" s="229">
        <f>Q1022*H1022</f>
        <v>0.14507640000000002</v>
      </c>
      <c r="S1022" s="229">
        <v>0</v>
      </c>
      <c r="T1022" s="230">
        <f>S1022*H1022</f>
        <v>0</v>
      </c>
      <c r="U1022" s="38"/>
      <c r="V1022" s="38"/>
      <c r="W1022" s="38"/>
      <c r="X1022" s="38"/>
      <c r="Y1022" s="38"/>
      <c r="Z1022" s="38"/>
      <c r="AA1022" s="38"/>
      <c r="AB1022" s="38"/>
      <c r="AC1022" s="38"/>
      <c r="AD1022" s="38"/>
      <c r="AE1022" s="38"/>
      <c r="AR1022" s="231" t="s">
        <v>308</v>
      </c>
      <c r="AT1022" s="231" t="s">
        <v>132</v>
      </c>
      <c r="AU1022" s="231" t="s">
        <v>92</v>
      </c>
      <c r="AY1022" s="17" t="s">
        <v>129</v>
      </c>
      <c r="BE1022" s="232">
        <f>IF(N1022="základní",J1022,0)</f>
        <v>0</v>
      </c>
      <c r="BF1022" s="232">
        <f>IF(N1022="snížená",J1022,0)</f>
        <v>0</v>
      </c>
      <c r="BG1022" s="232">
        <f>IF(N1022="zákl. přenesená",J1022,0)</f>
        <v>0</v>
      </c>
      <c r="BH1022" s="232">
        <f>IF(N1022="sníž. přenesená",J1022,0)</f>
        <v>0</v>
      </c>
      <c r="BI1022" s="232">
        <f>IF(N1022="nulová",J1022,0)</f>
        <v>0</v>
      </c>
      <c r="BJ1022" s="17" t="s">
        <v>8</v>
      </c>
      <c r="BK1022" s="232">
        <f>ROUND(I1022*H1022,0)</f>
        <v>0</v>
      </c>
      <c r="BL1022" s="17" t="s">
        <v>308</v>
      </c>
      <c r="BM1022" s="231" t="s">
        <v>1849</v>
      </c>
    </row>
    <row r="1023" spans="1:51" s="13" customFormat="1" ht="12">
      <c r="A1023" s="13"/>
      <c r="B1023" s="238"/>
      <c r="C1023" s="239"/>
      <c r="D1023" s="240" t="s">
        <v>187</v>
      </c>
      <c r="E1023" s="241" t="s">
        <v>1</v>
      </c>
      <c r="F1023" s="242" t="s">
        <v>654</v>
      </c>
      <c r="G1023" s="239"/>
      <c r="H1023" s="243">
        <v>15.96</v>
      </c>
      <c r="I1023" s="244"/>
      <c r="J1023" s="239"/>
      <c r="K1023" s="239"/>
      <c r="L1023" s="245"/>
      <c r="M1023" s="246"/>
      <c r="N1023" s="247"/>
      <c r="O1023" s="247"/>
      <c r="P1023" s="247"/>
      <c r="Q1023" s="247"/>
      <c r="R1023" s="247"/>
      <c r="S1023" s="247"/>
      <c r="T1023" s="248"/>
      <c r="U1023" s="13"/>
      <c r="V1023" s="13"/>
      <c r="W1023" s="13"/>
      <c r="X1023" s="13"/>
      <c r="Y1023" s="13"/>
      <c r="Z1023" s="13"/>
      <c r="AA1023" s="13"/>
      <c r="AB1023" s="13"/>
      <c r="AC1023" s="13"/>
      <c r="AD1023" s="13"/>
      <c r="AE1023" s="13"/>
      <c r="AT1023" s="249" t="s">
        <v>187</v>
      </c>
      <c r="AU1023" s="249" t="s">
        <v>92</v>
      </c>
      <c r="AV1023" s="13" t="s">
        <v>92</v>
      </c>
      <c r="AW1023" s="13" t="s">
        <v>36</v>
      </c>
      <c r="AX1023" s="13" t="s">
        <v>8</v>
      </c>
      <c r="AY1023" s="249" t="s">
        <v>129</v>
      </c>
    </row>
    <row r="1024" spans="1:65" s="2" customFormat="1" ht="37.8" customHeight="1">
      <c r="A1024" s="38"/>
      <c r="B1024" s="39"/>
      <c r="C1024" s="272" t="s">
        <v>1850</v>
      </c>
      <c r="D1024" s="272" t="s">
        <v>342</v>
      </c>
      <c r="E1024" s="273" t="s">
        <v>1851</v>
      </c>
      <c r="F1024" s="274" t="s">
        <v>1852</v>
      </c>
      <c r="G1024" s="275" t="s">
        <v>185</v>
      </c>
      <c r="H1024" s="276">
        <v>17.556</v>
      </c>
      <c r="I1024" s="277"/>
      <c r="J1024" s="278">
        <f>ROUND(I1024*H1024,0)</f>
        <v>0</v>
      </c>
      <c r="K1024" s="279"/>
      <c r="L1024" s="280"/>
      <c r="M1024" s="281" t="s">
        <v>1</v>
      </c>
      <c r="N1024" s="282" t="s">
        <v>48</v>
      </c>
      <c r="O1024" s="91"/>
      <c r="P1024" s="229">
        <f>O1024*H1024</f>
        <v>0</v>
      </c>
      <c r="Q1024" s="229">
        <v>0.022</v>
      </c>
      <c r="R1024" s="229">
        <f>Q1024*H1024</f>
        <v>0.386232</v>
      </c>
      <c r="S1024" s="229">
        <v>0</v>
      </c>
      <c r="T1024" s="230">
        <f>S1024*H1024</f>
        <v>0</v>
      </c>
      <c r="U1024" s="38"/>
      <c r="V1024" s="38"/>
      <c r="W1024" s="38"/>
      <c r="X1024" s="38"/>
      <c r="Y1024" s="38"/>
      <c r="Z1024" s="38"/>
      <c r="AA1024" s="38"/>
      <c r="AB1024" s="38"/>
      <c r="AC1024" s="38"/>
      <c r="AD1024" s="38"/>
      <c r="AE1024" s="38"/>
      <c r="AR1024" s="231" t="s">
        <v>390</v>
      </c>
      <c r="AT1024" s="231" t="s">
        <v>342</v>
      </c>
      <c r="AU1024" s="231" t="s">
        <v>92</v>
      </c>
      <c r="AY1024" s="17" t="s">
        <v>129</v>
      </c>
      <c r="BE1024" s="232">
        <f>IF(N1024="základní",J1024,0)</f>
        <v>0</v>
      </c>
      <c r="BF1024" s="232">
        <f>IF(N1024="snížená",J1024,0)</f>
        <v>0</v>
      </c>
      <c r="BG1024" s="232">
        <f>IF(N1024="zákl. přenesená",J1024,0)</f>
        <v>0</v>
      </c>
      <c r="BH1024" s="232">
        <f>IF(N1024="sníž. přenesená",J1024,0)</f>
        <v>0</v>
      </c>
      <c r="BI1024" s="232">
        <f>IF(N1024="nulová",J1024,0)</f>
        <v>0</v>
      </c>
      <c r="BJ1024" s="17" t="s">
        <v>8</v>
      </c>
      <c r="BK1024" s="232">
        <f>ROUND(I1024*H1024,0)</f>
        <v>0</v>
      </c>
      <c r="BL1024" s="17" t="s">
        <v>308</v>
      </c>
      <c r="BM1024" s="231" t="s">
        <v>1853</v>
      </c>
    </row>
    <row r="1025" spans="1:51" s="13" customFormat="1" ht="12">
      <c r="A1025" s="13"/>
      <c r="B1025" s="238"/>
      <c r="C1025" s="239"/>
      <c r="D1025" s="240" t="s">
        <v>187</v>
      </c>
      <c r="E1025" s="239"/>
      <c r="F1025" s="242" t="s">
        <v>1854</v>
      </c>
      <c r="G1025" s="239"/>
      <c r="H1025" s="243">
        <v>17.556</v>
      </c>
      <c r="I1025" s="244"/>
      <c r="J1025" s="239"/>
      <c r="K1025" s="239"/>
      <c r="L1025" s="245"/>
      <c r="M1025" s="246"/>
      <c r="N1025" s="247"/>
      <c r="O1025" s="247"/>
      <c r="P1025" s="247"/>
      <c r="Q1025" s="247"/>
      <c r="R1025" s="247"/>
      <c r="S1025" s="247"/>
      <c r="T1025" s="248"/>
      <c r="U1025" s="13"/>
      <c r="V1025" s="13"/>
      <c r="W1025" s="13"/>
      <c r="X1025" s="13"/>
      <c r="Y1025" s="13"/>
      <c r="Z1025" s="13"/>
      <c r="AA1025" s="13"/>
      <c r="AB1025" s="13"/>
      <c r="AC1025" s="13"/>
      <c r="AD1025" s="13"/>
      <c r="AE1025" s="13"/>
      <c r="AT1025" s="249" t="s">
        <v>187</v>
      </c>
      <c r="AU1025" s="249" t="s">
        <v>92</v>
      </c>
      <c r="AV1025" s="13" t="s">
        <v>92</v>
      </c>
      <c r="AW1025" s="13" t="s">
        <v>4</v>
      </c>
      <c r="AX1025" s="13" t="s">
        <v>8</v>
      </c>
      <c r="AY1025" s="249" t="s">
        <v>129</v>
      </c>
    </row>
    <row r="1026" spans="1:65" s="2" customFormat="1" ht="33" customHeight="1">
      <c r="A1026" s="38"/>
      <c r="B1026" s="39"/>
      <c r="C1026" s="219" t="s">
        <v>1855</v>
      </c>
      <c r="D1026" s="219" t="s">
        <v>132</v>
      </c>
      <c r="E1026" s="220" t="s">
        <v>1856</v>
      </c>
      <c r="F1026" s="221" t="s">
        <v>1857</v>
      </c>
      <c r="G1026" s="222" t="s">
        <v>185</v>
      </c>
      <c r="H1026" s="223">
        <v>23.2</v>
      </c>
      <c r="I1026" s="224"/>
      <c r="J1026" s="225">
        <f>ROUND(I1026*H1026,0)</f>
        <v>0</v>
      </c>
      <c r="K1026" s="226"/>
      <c r="L1026" s="44"/>
      <c r="M1026" s="227" t="s">
        <v>1</v>
      </c>
      <c r="N1026" s="228" t="s">
        <v>48</v>
      </c>
      <c r="O1026" s="91"/>
      <c r="P1026" s="229">
        <f>O1026*H1026</f>
        <v>0</v>
      </c>
      <c r="Q1026" s="229">
        <v>0</v>
      </c>
      <c r="R1026" s="229">
        <f>Q1026*H1026</f>
        <v>0</v>
      </c>
      <c r="S1026" s="229">
        <v>0</v>
      </c>
      <c r="T1026" s="230">
        <f>S1026*H1026</f>
        <v>0</v>
      </c>
      <c r="U1026" s="38"/>
      <c r="V1026" s="38"/>
      <c r="W1026" s="38"/>
      <c r="X1026" s="38"/>
      <c r="Y1026" s="38"/>
      <c r="Z1026" s="38"/>
      <c r="AA1026" s="38"/>
      <c r="AB1026" s="38"/>
      <c r="AC1026" s="38"/>
      <c r="AD1026" s="38"/>
      <c r="AE1026" s="38"/>
      <c r="AR1026" s="231" t="s">
        <v>308</v>
      </c>
      <c r="AT1026" s="231" t="s">
        <v>132</v>
      </c>
      <c r="AU1026" s="231" t="s">
        <v>92</v>
      </c>
      <c r="AY1026" s="17" t="s">
        <v>129</v>
      </c>
      <c r="BE1026" s="232">
        <f>IF(N1026="základní",J1026,0)</f>
        <v>0</v>
      </c>
      <c r="BF1026" s="232">
        <f>IF(N1026="snížená",J1026,0)</f>
        <v>0</v>
      </c>
      <c r="BG1026" s="232">
        <f>IF(N1026="zákl. přenesená",J1026,0)</f>
        <v>0</v>
      </c>
      <c r="BH1026" s="232">
        <f>IF(N1026="sníž. přenesená",J1026,0)</f>
        <v>0</v>
      </c>
      <c r="BI1026" s="232">
        <f>IF(N1026="nulová",J1026,0)</f>
        <v>0</v>
      </c>
      <c r="BJ1026" s="17" t="s">
        <v>8</v>
      </c>
      <c r="BK1026" s="232">
        <f>ROUND(I1026*H1026,0)</f>
        <v>0</v>
      </c>
      <c r="BL1026" s="17" t="s">
        <v>308</v>
      </c>
      <c r="BM1026" s="231" t="s">
        <v>1858</v>
      </c>
    </row>
    <row r="1027" spans="1:51" s="13" customFormat="1" ht="12">
      <c r="A1027" s="13"/>
      <c r="B1027" s="238"/>
      <c r="C1027" s="239"/>
      <c r="D1027" s="240" t="s">
        <v>187</v>
      </c>
      <c r="E1027" s="241" t="s">
        <v>1</v>
      </c>
      <c r="F1027" s="242" t="s">
        <v>1859</v>
      </c>
      <c r="G1027" s="239"/>
      <c r="H1027" s="243">
        <v>23.2</v>
      </c>
      <c r="I1027" s="244"/>
      <c r="J1027" s="239"/>
      <c r="K1027" s="239"/>
      <c r="L1027" s="245"/>
      <c r="M1027" s="246"/>
      <c r="N1027" s="247"/>
      <c r="O1027" s="247"/>
      <c r="P1027" s="247"/>
      <c r="Q1027" s="247"/>
      <c r="R1027" s="247"/>
      <c r="S1027" s="247"/>
      <c r="T1027" s="248"/>
      <c r="U1027" s="13"/>
      <c r="V1027" s="13"/>
      <c r="W1027" s="13"/>
      <c r="X1027" s="13"/>
      <c r="Y1027" s="13"/>
      <c r="Z1027" s="13"/>
      <c r="AA1027" s="13"/>
      <c r="AB1027" s="13"/>
      <c r="AC1027" s="13"/>
      <c r="AD1027" s="13"/>
      <c r="AE1027" s="13"/>
      <c r="AT1027" s="249" t="s">
        <v>187</v>
      </c>
      <c r="AU1027" s="249" t="s">
        <v>92</v>
      </c>
      <c r="AV1027" s="13" t="s">
        <v>92</v>
      </c>
      <c r="AW1027" s="13" t="s">
        <v>36</v>
      </c>
      <c r="AX1027" s="13" t="s">
        <v>8</v>
      </c>
      <c r="AY1027" s="249" t="s">
        <v>129</v>
      </c>
    </row>
    <row r="1028" spans="1:65" s="2" customFormat="1" ht="37.8" customHeight="1">
      <c r="A1028" s="38"/>
      <c r="B1028" s="39"/>
      <c r="C1028" s="219" t="s">
        <v>1860</v>
      </c>
      <c r="D1028" s="219" t="s">
        <v>132</v>
      </c>
      <c r="E1028" s="220" t="s">
        <v>1861</v>
      </c>
      <c r="F1028" s="221" t="s">
        <v>1862</v>
      </c>
      <c r="G1028" s="222" t="s">
        <v>185</v>
      </c>
      <c r="H1028" s="223">
        <v>23.2</v>
      </c>
      <c r="I1028" s="224"/>
      <c r="J1028" s="225">
        <f>ROUND(I1028*H1028,0)</f>
        <v>0</v>
      </c>
      <c r="K1028" s="226"/>
      <c r="L1028" s="44"/>
      <c r="M1028" s="227" t="s">
        <v>1</v>
      </c>
      <c r="N1028" s="228" t="s">
        <v>48</v>
      </c>
      <c r="O1028" s="91"/>
      <c r="P1028" s="229">
        <f>O1028*H1028</f>
        <v>0</v>
      </c>
      <c r="Q1028" s="229">
        <v>0</v>
      </c>
      <c r="R1028" s="229">
        <f>Q1028*H1028</f>
        <v>0</v>
      </c>
      <c r="S1028" s="229">
        <v>0</v>
      </c>
      <c r="T1028" s="230">
        <f>S1028*H1028</f>
        <v>0</v>
      </c>
      <c r="U1028" s="38"/>
      <c r="V1028" s="38"/>
      <c r="W1028" s="38"/>
      <c r="X1028" s="38"/>
      <c r="Y1028" s="38"/>
      <c r="Z1028" s="38"/>
      <c r="AA1028" s="38"/>
      <c r="AB1028" s="38"/>
      <c r="AC1028" s="38"/>
      <c r="AD1028" s="38"/>
      <c r="AE1028" s="38"/>
      <c r="AR1028" s="231" t="s">
        <v>308</v>
      </c>
      <c r="AT1028" s="231" t="s">
        <v>132</v>
      </c>
      <c r="AU1028" s="231" t="s">
        <v>92</v>
      </c>
      <c r="AY1028" s="17" t="s">
        <v>129</v>
      </c>
      <c r="BE1028" s="232">
        <f>IF(N1028="základní",J1028,0)</f>
        <v>0</v>
      </c>
      <c r="BF1028" s="232">
        <f>IF(N1028="snížená",J1028,0)</f>
        <v>0</v>
      </c>
      <c r="BG1028" s="232">
        <f>IF(N1028="zákl. přenesená",J1028,0)</f>
        <v>0</v>
      </c>
      <c r="BH1028" s="232">
        <f>IF(N1028="sníž. přenesená",J1028,0)</f>
        <v>0</v>
      </c>
      <c r="BI1028" s="232">
        <f>IF(N1028="nulová",J1028,0)</f>
        <v>0</v>
      </c>
      <c r="BJ1028" s="17" t="s">
        <v>8</v>
      </c>
      <c r="BK1028" s="232">
        <f>ROUND(I1028*H1028,0)</f>
        <v>0</v>
      </c>
      <c r="BL1028" s="17" t="s">
        <v>308</v>
      </c>
      <c r="BM1028" s="231" t="s">
        <v>1863</v>
      </c>
    </row>
    <row r="1029" spans="1:65" s="2" customFormat="1" ht="24.15" customHeight="1">
      <c r="A1029" s="38"/>
      <c r="B1029" s="39"/>
      <c r="C1029" s="219" t="s">
        <v>1864</v>
      </c>
      <c r="D1029" s="219" t="s">
        <v>132</v>
      </c>
      <c r="E1029" s="220" t="s">
        <v>1865</v>
      </c>
      <c r="F1029" s="221" t="s">
        <v>1866</v>
      </c>
      <c r="G1029" s="222" t="s">
        <v>185</v>
      </c>
      <c r="H1029" s="223">
        <v>23.2</v>
      </c>
      <c r="I1029" s="224"/>
      <c r="J1029" s="225">
        <f>ROUND(I1029*H1029,0)</f>
        <v>0</v>
      </c>
      <c r="K1029" s="226"/>
      <c r="L1029" s="44"/>
      <c r="M1029" s="227" t="s">
        <v>1</v>
      </c>
      <c r="N1029" s="228" t="s">
        <v>48</v>
      </c>
      <c r="O1029" s="91"/>
      <c r="P1029" s="229">
        <f>O1029*H1029</f>
        <v>0</v>
      </c>
      <c r="Q1029" s="229">
        <v>0.0003</v>
      </c>
      <c r="R1029" s="229">
        <f>Q1029*H1029</f>
        <v>0.006959999999999999</v>
      </c>
      <c r="S1029" s="229">
        <v>0</v>
      </c>
      <c r="T1029" s="230">
        <f>S1029*H1029</f>
        <v>0</v>
      </c>
      <c r="U1029" s="38"/>
      <c r="V1029" s="38"/>
      <c r="W1029" s="38"/>
      <c r="X1029" s="38"/>
      <c r="Y1029" s="38"/>
      <c r="Z1029" s="38"/>
      <c r="AA1029" s="38"/>
      <c r="AB1029" s="38"/>
      <c r="AC1029" s="38"/>
      <c r="AD1029" s="38"/>
      <c r="AE1029" s="38"/>
      <c r="AR1029" s="231" t="s">
        <v>308</v>
      </c>
      <c r="AT1029" s="231" t="s">
        <v>132</v>
      </c>
      <c r="AU1029" s="231" t="s">
        <v>92</v>
      </c>
      <c r="AY1029" s="17" t="s">
        <v>129</v>
      </c>
      <c r="BE1029" s="232">
        <f>IF(N1029="základní",J1029,0)</f>
        <v>0</v>
      </c>
      <c r="BF1029" s="232">
        <f>IF(N1029="snížená",J1029,0)</f>
        <v>0</v>
      </c>
      <c r="BG1029" s="232">
        <f>IF(N1029="zákl. přenesená",J1029,0)</f>
        <v>0</v>
      </c>
      <c r="BH1029" s="232">
        <f>IF(N1029="sníž. přenesená",J1029,0)</f>
        <v>0</v>
      </c>
      <c r="BI1029" s="232">
        <f>IF(N1029="nulová",J1029,0)</f>
        <v>0</v>
      </c>
      <c r="BJ1029" s="17" t="s">
        <v>8</v>
      </c>
      <c r="BK1029" s="232">
        <f>ROUND(I1029*H1029,0)</f>
        <v>0</v>
      </c>
      <c r="BL1029" s="17" t="s">
        <v>308</v>
      </c>
      <c r="BM1029" s="231" t="s">
        <v>1867</v>
      </c>
    </row>
    <row r="1030" spans="1:65" s="2" customFormat="1" ht="16.5" customHeight="1">
      <c r="A1030" s="38"/>
      <c r="B1030" s="39"/>
      <c r="C1030" s="219" t="s">
        <v>1868</v>
      </c>
      <c r="D1030" s="219" t="s">
        <v>132</v>
      </c>
      <c r="E1030" s="220" t="s">
        <v>1869</v>
      </c>
      <c r="F1030" s="221" t="s">
        <v>1870</v>
      </c>
      <c r="G1030" s="222" t="s">
        <v>359</v>
      </c>
      <c r="H1030" s="223">
        <v>36.2</v>
      </c>
      <c r="I1030" s="224"/>
      <c r="J1030" s="225">
        <f>ROUND(I1030*H1030,0)</f>
        <v>0</v>
      </c>
      <c r="K1030" s="226"/>
      <c r="L1030" s="44"/>
      <c r="M1030" s="227" t="s">
        <v>1</v>
      </c>
      <c r="N1030" s="228" t="s">
        <v>48</v>
      </c>
      <c r="O1030" s="91"/>
      <c r="P1030" s="229">
        <f>O1030*H1030</f>
        <v>0</v>
      </c>
      <c r="Q1030" s="229">
        <v>3E-05</v>
      </c>
      <c r="R1030" s="229">
        <f>Q1030*H1030</f>
        <v>0.0010860000000000002</v>
      </c>
      <c r="S1030" s="229">
        <v>0</v>
      </c>
      <c r="T1030" s="230">
        <f>S1030*H1030</f>
        <v>0</v>
      </c>
      <c r="U1030" s="38"/>
      <c r="V1030" s="38"/>
      <c r="W1030" s="38"/>
      <c r="X1030" s="38"/>
      <c r="Y1030" s="38"/>
      <c r="Z1030" s="38"/>
      <c r="AA1030" s="38"/>
      <c r="AB1030" s="38"/>
      <c r="AC1030" s="38"/>
      <c r="AD1030" s="38"/>
      <c r="AE1030" s="38"/>
      <c r="AR1030" s="231" t="s">
        <v>308</v>
      </c>
      <c r="AT1030" s="231" t="s">
        <v>132</v>
      </c>
      <c r="AU1030" s="231" t="s">
        <v>92</v>
      </c>
      <c r="AY1030" s="17" t="s">
        <v>129</v>
      </c>
      <c r="BE1030" s="232">
        <f>IF(N1030="základní",J1030,0)</f>
        <v>0</v>
      </c>
      <c r="BF1030" s="232">
        <f>IF(N1030="snížená",J1030,0)</f>
        <v>0</v>
      </c>
      <c r="BG1030" s="232">
        <f>IF(N1030="zákl. přenesená",J1030,0)</f>
        <v>0</v>
      </c>
      <c r="BH1030" s="232">
        <f>IF(N1030="sníž. přenesená",J1030,0)</f>
        <v>0</v>
      </c>
      <c r="BI1030" s="232">
        <f>IF(N1030="nulová",J1030,0)</f>
        <v>0</v>
      </c>
      <c r="BJ1030" s="17" t="s">
        <v>8</v>
      </c>
      <c r="BK1030" s="232">
        <f>ROUND(I1030*H1030,0)</f>
        <v>0</v>
      </c>
      <c r="BL1030" s="17" t="s">
        <v>308</v>
      </c>
      <c r="BM1030" s="231" t="s">
        <v>1871</v>
      </c>
    </row>
    <row r="1031" spans="1:65" s="2" customFormat="1" ht="24.15" customHeight="1">
      <c r="A1031" s="38"/>
      <c r="B1031" s="39"/>
      <c r="C1031" s="219" t="s">
        <v>1872</v>
      </c>
      <c r="D1031" s="219" t="s">
        <v>132</v>
      </c>
      <c r="E1031" s="220" t="s">
        <v>1873</v>
      </c>
      <c r="F1031" s="221" t="s">
        <v>1874</v>
      </c>
      <c r="G1031" s="222" t="s">
        <v>359</v>
      </c>
      <c r="H1031" s="223">
        <v>36.2</v>
      </c>
      <c r="I1031" s="224"/>
      <c r="J1031" s="225">
        <f>ROUND(I1031*H1031,0)</f>
        <v>0</v>
      </c>
      <c r="K1031" s="226"/>
      <c r="L1031" s="44"/>
      <c r="M1031" s="227" t="s">
        <v>1</v>
      </c>
      <c r="N1031" s="228" t="s">
        <v>48</v>
      </c>
      <c r="O1031" s="91"/>
      <c r="P1031" s="229">
        <f>O1031*H1031</f>
        <v>0</v>
      </c>
      <c r="Q1031" s="229">
        <v>0.00034</v>
      </c>
      <c r="R1031" s="229">
        <f>Q1031*H1031</f>
        <v>0.012308000000000001</v>
      </c>
      <c r="S1031" s="229">
        <v>0</v>
      </c>
      <c r="T1031" s="230">
        <f>S1031*H1031</f>
        <v>0</v>
      </c>
      <c r="U1031" s="38"/>
      <c r="V1031" s="38"/>
      <c r="W1031" s="38"/>
      <c r="X1031" s="38"/>
      <c r="Y1031" s="38"/>
      <c r="Z1031" s="38"/>
      <c r="AA1031" s="38"/>
      <c r="AB1031" s="38"/>
      <c r="AC1031" s="38"/>
      <c r="AD1031" s="38"/>
      <c r="AE1031" s="38"/>
      <c r="AR1031" s="231" t="s">
        <v>308</v>
      </c>
      <c r="AT1031" s="231" t="s">
        <v>132</v>
      </c>
      <c r="AU1031" s="231" t="s">
        <v>92</v>
      </c>
      <c r="AY1031" s="17" t="s">
        <v>129</v>
      </c>
      <c r="BE1031" s="232">
        <f>IF(N1031="základní",J1031,0)</f>
        <v>0</v>
      </c>
      <c r="BF1031" s="232">
        <f>IF(N1031="snížená",J1031,0)</f>
        <v>0</v>
      </c>
      <c r="BG1031" s="232">
        <f>IF(N1031="zákl. přenesená",J1031,0)</f>
        <v>0</v>
      </c>
      <c r="BH1031" s="232">
        <f>IF(N1031="sníž. přenesená",J1031,0)</f>
        <v>0</v>
      </c>
      <c r="BI1031" s="232">
        <f>IF(N1031="nulová",J1031,0)</f>
        <v>0</v>
      </c>
      <c r="BJ1031" s="17" t="s">
        <v>8</v>
      </c>
      <c r="BK1031" s="232">
        <f>ROUND(I1031*H1031,0)</f>
        <v>0</v>
      </c>
      <c r="BL1031" s="17" t="s">
        <v>308</v>
      </c>
      <c r="BM1031" s="231" t="s">
        <v>1875</v>
      </c>
    </row>
    <row r="1032" spans="1:65" s="2" customFormat="1" ht="16.5" customHeight="1">
      <c r="A1032" s="38"/>
      <c r="B1032" s="39"/>
      <c r="C1032" s="272" t="s">
        <v>1876</v>
      </c>
      <c r="D1032" s="272" t="s">
        <v>342</v>
      </c>
      <c r="E1032" s="273" t="s">
        <v>1877</v>
      </c>
      <c r="F1032" s="274" t="s">
        <v>1878</v>
      </c>
      <c r="G1032" s="275" t="s">
        <v>359</v>
      </c>
      <c r="H1032" s="276">
        <v>39.82</v>
      </c>
      <c r="I1032" s="277"/>
      <c r="J1032" s="278">
        <f>ROUND(I1032*H1032,0)</f>
        <v>0</v>
      </c>
      <c r="K1032" s="279"/>
      <c r="L1032" s="280"/>
      <c r="M1032" s="281" t="s">
        <v>1</v>
      </c>
      <c r="N1032" s="282" t="s">
        <v>48</v>
      </c>
      <c r="O1032" s="91"/>
      <c r="P1032" s="229">
        <f>O1032*H1032</f>
        <v>0</v>
      </c>
      <c r="Q1032" s="229">
        <v>5E-05</v>
      </c>
      <c r="R1032" s="229">
        <f>Q1032*H1032</f>
        <v>0.001991</v>
      </c>
      <c r="S1032" s="229">
        <v>0</v>
      </c>
      <c r="T1032" s="230">
        <f>S1032*H1032</f>
        <v>0</v>
      </c>
      <c r="U1032" s="38"/>
      <c r="V1032" s="38"/>
      <c r="W1032" s="38"/>
      <c r="X1032" s="38"/>
      <c r="Y1032" s="38"/>
      <c r="Z1032" s="38"/>
      <c r="AA1032" s="38"/>
      <c r="AB1032" s="38"/>
      <c r="AC1032" s="38"/>
      <c r="AD1032" s="38"/>
      <c r="AE1032" s="38"/>
      <c r="AR1032" s="231" t="s">
        <v>390</v>
      </c>
      <c r="AT1032" s="231" t="s">
        <v>342</v>
      </c>
      <c r="AU1032" s="231" t="s">
        <v>92</v>
      </c>
      <c r="AY1032" s="17" t="s">
        <v>129</v>
      </c>
      <c r="BE1032" s="232">
        <f>IF(N1032="základní",J1032,0)</f>
        <v>0</v>
      </c>
      <c r="BF1032" s="232">
        <f>IF(N1032="snížená",J1032,0)</f>
        <v>0</v>
      </c>
      <c r="BG1032" s="232">
        <f>IF(N1032="zákl. přenesená",J1032,0)</f>
        <v>0</v>
      </c>
      <c r="BH1032" s="232">
        <f>IF(N1032="sníž. přenesená",J1032,0)</f>
        <v>0</v>
      </c>
      <c r="BI1032" s="232">
        <f>IF(N1032="nulová",J1032,0)</f>
        <v>0</v>
      </c>
      <c r="BJ1032" s="17" t="s">
        <v>8</v>
      </c>
      <c r="BK1032" s="232">
        <f>ROUND(I1032*H1032,0)</f>
        <v>0</v>
      </c>
      <c r="BL1032" s="17" t="s">
        <v>308</v>
      </c>
      <c r="BM1032" s="231" t="s">
        <v>1879</v>
      </c>
    </row>
    <row r="1033" spans="1:51" s="13" customFormat="1" ht="12">
      <c r="A1033" s="13"/>
      <c r="B1033" s="238"/>
      <c r="C1033" s="239"/>
      <c r="D1033" s="240" t="s">
        <v>187</v>
      </c>
      <c r="E1033" s="239"/>
      <c r="F1033" s="242" t="s">
        <v>1880</v>
      </c>
      <c r="G1033" s="239"/>
      <c r="H1033" s="243">
        <v>39.82</v>
      </c>
      <c r="I1033" s="244"/>
      <c r="J1033" s="239"/>
      <c r="K1033" s="239"/>
      <c r="L1033" s="245"/>
      <c r="M1033" s="246"/>
      <c r="N1033" s="247"/>
      <c r="O1033" s="247"/>
      <c r="P1033" s="247"/>
      <c r="Q1033" s="247"/>
      <c r="R1033" s="247"/>
      <c r="S1033" s="247"/>
      <c r="T1033" s="248"/>
      <c r="U1033" s="13"/>
      <c r="V1033" s="13"/>
      <c r="W1033" s="13"/>
      <c r="X1033" s="13"/>
      <c r="Y1033" s="13"/>
      <c r="Z1033" s="13"/>
      <c r="AA1033" s="13"/>
      <c r="AB1033" s="13"/>
      <c r="AC1033" s="13"/>
      <c r="AD1033" s="13"/>
      <c r="AE1033" s="13"/>
      <c r="AT1033" s="249" t="s">
        <v>187</v>
      </c>
      <c r="AU1033" s="249" t="s">
        <v>92</v>
      </c>
      <c r="AV1033" s="13" t="s">
        <v>92</v>
      </c>
      <c r="AW1033" s="13" t="s">
        <v>4</v>
      </c>
      <c r="AX1033" s="13" t="s">
        <v>8</v>
      </c>
      <c r="AY1033" s="249" t="s">
        <v>129</v>
      </c>
    </row>
    <row r="1034" spans="1:65" s="2" customFormat="1" ht="49.05" customHeight="1">
      <c r="A1034" s="38"/>
      <c r="B1034" s="39"/>
      <c r="C1034" s="219" t="s">
        <v>1881</v>
      </c>
      <c r="D1034" s="219" t="s">
        <v>132</v>
      </c>
      <c r="E1034" s="220" t="s">
        <v>1882</v>
      </c>
      <c r="F1034" s="221" t="s">
        <v>1883</v>
      </c>
      <c r="G1034" s="222" t="s">
        <v>265</v>
      </c>
      <c r="H1034" s="223">
        <v>0.808</v>
      </c>
      <c r="I1034" s="224"/>
      <c r="J1034" s="225">
        <f>ROUND(I1034*H1034,0)</f>
        <v>0</v>
      </c>
      <c r="K1034" s="226"/>
      <c r="L1034" s="44"/>
      <c r="M1034" s="227" t="s">
        <v>1</v>
      </c>
      <c r="N1034" s="228" t="s">
        <v>48</v>
      </c>
      <c r="O1034" s="91"/>
      <c r="P1034" s="229">
        <f>O1034*H1034</f>
        <v>0</v>
      </c>
      <c r="Q1034" s="229">
        <v>0</v>
      </c>
      <c r="R1034" s="229">
        <f>Q1034*H1034</f>
        <v>0</v>
      </c>
      <c r="S1034" s="229">
        <v>0</v>
      </c>
      <c r="T1034" s="230">
        <f>S1034*H1034</f>
        <v>0</v>
      </c>
      <c r="U1034" s="38"/>
      <c r="V1034" s="38"/>
      <c r="W1034" s="38"/>
      <c r="X1034" s="38"/>
      <c r="Y1034" s="38"/>
      <c r="Z1034" s="38"/>
      <c r="AA1034" s="38"/>
      <c r="AB1034" s="38"/>
      <c r="AC1034" s="38"/>
      <c r="AD1034" s="38"/>
      <c r="AE1034" s="38"/>
      <c r="AR1034" s="231" t="s">
        <v>308</v>
      </c>
      <c r="AT1034" s="231" t="s">
        <v>132</v>
      </c>
      <c r="AU1034" s="231" t="s">
        <v>92</v>
      </c>
      <c r="AY1034" s="17" t="s">
        <v>129</v>
      </c>
      <c r="BE1034" s="232">
        <f>IF(N1034="základní",J1034,0)</f>
        <v>0</v>
      </c>
      <c r="BF1034" s="232">
        <f>IF(N1034="snížená",J1034,0)</f>
        <v>0</v>
      </c>
      <c r="BG1034" s="232">
        <f>IF(N1034="zákl. přenesená",J1034,0)</f>
        <v>0</v>
      </c>
      <c r="BH1034" s="232">
        <f>IF(N1034="sníž. přenesená",J1034,0)</f>
        <v>0</v>
      </c>
      <c r="BI1034" s="232">
        <f>IF(N1034="nulová",J1034,0)</f>
        <v>0</v>
      </c>
      <c r="BJ1034" s="17" t="s">
        <v>8</v>
      </c>
      <c r="BK1034" s="232">
        <f>ROUND(I1034*H1034,0)</f>
        <v>0</v>
      </c>
      <c r="BL1034" s="17" t="s">
        <v>308</v>
      </c>
      <c r="BM1034" s="231" t="s">
        <v>1884</v>
      </c>
    </row>
    <row r="1035" spans="1:65" s="2" customFormat="1" ht="49.05" customHeight="1">
      <c r="A1035" s="38"/>
      <c r="B1035" s="39"/>
      <c r="C1035" s="219" t="s">
        <v>1885</v>
      </c>
      <c r="D1035" s="219" t="s">
        <v>132</v>
      </c>
      <c r="E1035" s="220" t="s">
        <v>1886</v>
      </c>
      <c r="F1035" s="221" t="s">
        <v>1887</v>
      </c>
      <c r="G1035" s="222" t="s">
        <v>265</v>
      </c>
      <c r="H1035" s="223">
        <v>0.808</v>
      </c>
      <c r="I1035" s="224"/>
      <c r="J1035" s="225">
        <f>ROUND(I1035*H1035,0)</f>
        <v>0</v>
      </c>
      <c r="K1035" s="226"/>
      <c r="L1035" s="44"/>
      <c r="M1035" s="227" t="s">
        <v>1</v>
      </c>
      <c r="N1035" s="228" t="s">
        <v>48</v>
      </c>
      <c r="O1035" s="91"/>
      <c r="P1035" s="229">
        <f>O1035*H1035</f>
        <v>0</v>
      </c>
      <c r="Q1035" s="229">
        <v>0</v>
      </c>
      <c r="R1035" s="229">
        <f>Q1035*H1035</f>
        <v>0</v>
      </c>
      <c r="S1035" s="229">
        <v>0</v>
      </c>
      <c r="T1035" s="230">
        <f>S1035*H1035</f>
        <v>0</v>
      </c>
      <c r="U1035" s="38"/>
      <c r="V1035" s="38"/>
      <c r="W1035" s="38"/>
      <c r="X1035" s="38"/>
      <c r="Y1035" s="38"/>
      <c r="Z1035" s="38"/>
      <c r="AA1035" s="38"/>
      <c r="AB1035" s="38"/>
      <c r="AC1035" s="38"/>
      <c r="AD1035" s="38"/>
      <c r="AE1035" s="38"/>
      <c r="AR1035" s="231" t="s">
        <v>308</v>
      </c>
      <c r="AT1035" s="231" t="s">
        <v>132</v>
      </c>
      <c r="AU1035" s="231" t="s">
        <v>92</v>
      </c>
      <c r="AY1035" s="17" t="s">
        <v>129</v>
      </c>
      <c r="BE1035" s="232">
        <f>IF(N1035="základní",J1035,0)</f>
        <v>0</v>
      </c>
      <c r="BF1035" s="232">
        <f>IF(N1035="snížená",J1035,0)</f>
        <v>0</v>
      </c>
      <c r="BG1035" s="232">
        <f>IF(N1035="zákl. přenesená",J1035,0)</f>
        <v>0</v>
      </c>
      <c r="BH1035" s="232">
        <f>IF(N1035="sníž. přenesená",J1035,0)</f>
        <v>0</v>
      </c>
      <c r="BI1035" s="232">
        <f>IF(N1035="nulová",J1035,0)</f>
        <v>0</v>
      </c>
      <c r="BJ1035" s="17" t="s">
        <v>8</v>
      </c>
      <c r="BK1035" s="232">
        <f>ROUND(I1035*H1035,0)</f>
        <v>0</v>
      </c>
      <c r="BL1035" s="17" t="s">
        <v>308</v>
      </c>
      <c r="BM1035" s="231" t="s">
        <v>1888</v>
      </c>
    </row>
    <row r="1036" spans="1:63" s="12" customFormat="1" ht="22.8" customHeight="1">
      <c r="A1036" s="12"/>
      <c r="B1036" s="203"/>
      <c r="C1036" s="204"/>
      <c r="D1036" s="205" t="s">
        <v>82</v>
      </c>
      <c r="E1036" s="217" t="s">
        <v>1889</v>
      </c>
      <c r="F1036" s="217" t="s">
        <v>1890</v>
      </c>
      <c r="G1036" s="204"/>
      <c r="H1036" s="204"/>
      <c r="I1036" s="207"/>
      <c r="J1036" s="218">
        <f>BK1036</f>
        <v>0</v>
      </c>
      <c r="K1036" s="204"/>
      <c r="L1036" s="209"/>
      <c r="M1036" s="210"/>
      <c r="N1036" s="211"/>
      <c r="O1036" s="211"/>
      <c r="P1036" s="212">
        <f>SUM(P1037:P1059)</f>
        <v>0</v>
      </c>
      <c r="Q1036" s="211"/>
      <c r="R1036" s="212">
        <f>SUM(R1037:R1059)</f>
        <v>1.5037540600000003</v>
      </c>
      <c r="S1036" s="211"/>
      <c r="T1036" s="213">
        <f>SUM(T1037:T1059)</f>
        <v>0.38733000000000006</v>
      </c>
      <c r="U1036" s="12"/>
      <c r="V1036" s="12"/>
      <c r="W1036" s="12"/>
      <c r="X1036" s="12"/>
      <c r="Y1036" s="12"/>
      <c r="Z1036" s="12"/>
      <c r="AA1036" s="12"/>
      <c r="AB1036" s="12"/>
      <c r="AC1036" s="12"/>
      <c r="AD1036" s="12"/>
      <c r="AE1036" s="12"/>
      <c r="AR1036" s="214" t="s">
        <v>92</v>
      </c>
      <c r="AT1036" s="215" t="s">
        <v>82</v>
      </c>
      <c r="AU1036" s="215" t="s">
        <v>8</v>
      </c>
      <c r="AY1036" s="214" t="s">
        <v>129</v>
      </c>
      <c r="BK1036" s="216">
        <f>SUM(BK1037:BK1059)</f>
        <v>0</v>
      </c>
    </row>
    <row r="1037" spans="1:65" s="2" customFormat="1" ht="21.75" customHeight="1">
      <c r="A1037" s="38"/>
      <c r="B1037" s="39"/>
      <c r="C1037" s="219" t="s">
        <v>1891</v>
      </c>
      <c r="D1037" s="219" t="s">
        <v>132</v>
      </c>
      <c r="E1037" s="220" t="s">
        <v>1892</v>
      </c>
      <c r="F1037" s="221" t="s">
        <v>1893</v>
      </c>
      <c r="G1037" s="222" t="s">
        <v>359</v>
      </c>
      <c r="H1037" s="223">
        <v>378.64</v>
      </c>
      <c r="I1037" s="224"/>
      <c r="J1037" s="225">
        <f>ROUND(I1037*H1037,0)</f>
        <v>0</v>
      </c>
      <c r="K1037" s="226"/>
      <c r="L1037" s="44"/>
      <c r="M1037" s="227" t="s">
        <v>1</v>
      </c>
      <c r="N1037" s="228" t="s">
        <v>48</v>
      </c>
      <c r="O1037" s="91"/>
      <c r="P1037" s="229">
        <f>O1037*H1037</f>
        <v>0</v>
      </c>
      <c r="Q1037" s="229">
        <v>0</v>
      </c>
      <c r="R1037" s="229">
        <f>Q1037*H1037</f>
        <v>0</v>
      </c>
      <c r="S1037" s="229">
        <v>0</v>
      </c>
      <c r="T1037" s="230">
        <f>S1037*H1037</f>
        <v>0</v>
      </c>
      <c r="U1037" s="38"/>
      <c r="V1037" s="38"/>
      <c r="W1037" s="38"/>
      <c r="X1037" s="38"/>
      <c r="Y1037" s="38"/>
      <c r="Z1037" s="38"/>
      <c r="AA1037" s="38"/>
      <c r="AB1037" s="38"/>
      <c r="AC1037" s="38"/>
      <c r="AD1037" s="38"/>
      <c r="AE1037" s="38"/>
      <c r="AR1037" s="231" t="s">
        <v>308</v>
      </c>
      <c r="AT1037" s="231" t="s">
        <v>132</v>
      </c>
      <c r="AU1037" s="231" t="s">
        <v>92</v>
      </c>
      <c r="AY1037" s="17" t="s">
        <v>129</v>
      </c>
      <c r="BE1037" s="232">
        <f>IF(N1037="základní",J1037,0)</f>
        <v>0</v>
      </c>
      <c r="BF1037" s="232">
        <f>IF(N1037="snížená",J1037,0)</f>
        <v>0</v>
      </c>
      <c r="BG1037" s="232">
        <f>IF(N1037="zákl. přenesená",J1037,0)</f>
        <v>0</v>
      </c>
      <c r="BH1037" s="232">
        <f>IF(N1037="sníž. přenesená",J1037,0)</f>
        <v>0</v>
      </c>
      <c r="BI1037" s="232">
        <f>IF(N1037="nulová",J1037,0)</f>
        <v>0</v>
      </c>
      <c r="BJ1037" s="17" t="s">
        <v>8</v>
      </c>
      <c r="BK1037" s="232">
        <f>ROUND(I1037*H1037,0)</f>
        <v>0</v>
      </c>
      <c r="BL1037" s="17" t="s">
        <v>308</v>
      </c>
      <c r="BM1037" s="231" t="s">
        <v>1894</v>
      </c>
    </row>
    <row r="1038" spans="1:51" s="13" customFormat="1" ht="12">
      <c r="A1038" s="13"/>
      <c r="B1038" s="238"/>
      <c r="C1038" s="239"/>
      <c r="D1038" s="240" t="s">
        <v>187</v>
      </c>
      <c r="E1038" s="241" t="s">
        <v>1</v>
      </c>
      <c r="F1038" s="242" t="s">
        <v>1895</v>
      </c>
      <c r="G1038" s="239"/>
      <c r="H1038" s="243">
        <v>112.3</v>
      </c>
      <c r="I1038" s="244"/>
      <c r="J1038" s="239"/>
      <c r="K1038" s="239"/>
      <c r="L1038" s="245"/>
      <c r="M1038" s="246"/>
      <c r="N1038" s="247"/>
      <c r="O1038" s="247"/>
      <c r="P1038" s="247"/>
      <c r="Q1038" s="247"/>
      <c r="R1038" s="247"/>
      <c r="S1038" s="247"/>
      <c r="T1038" s="248"/>
      <c r="U1038" s="13"/>
      <c r="V1038" s="13"/>
      <c r="W1038" s="13"/>
      <c r="X1038" s="13"/>
      <c r="Y1038" s="13"/>
      <c r="Z1038" s="13"/>
      <c r="AA1038" s="13"/>
      <c r="AB1038" s="13"/>
      <c r="AC1038" s="13"/>
      <c r="AD1038" s="13"/>
      <c r="AE1038" s="13"/>
      <c r="AT1038" s="249" t="s">
        <v>187</v>
      </c>
      <c r="AU1038" s="249" t="s">
        <v>92</v>
      </c>
      <c r="AV1038" s="13" t="s">
        <v>92</v>
      </c>
      <c r="AW1038" s="13" t="s">
        <v>36</v>
      </c>
      <c r="AX1038" s="13" t="s">
        <v>83</v>
      </c>
      <c r="AY1038" s="249" t="s">
        <v>129</v>
      </c>
    </row>
    <row r="1039" spans="1:51" s="13" customFormat="1" ht="12">
      <c r="A1039" s="13"/>
      <c r="B1039" s="238"/>
      <c r="C1039" s="239"/>
      <c r="D1039" s="240" t="s">
        <v>187</v>
      </c>
      <c r="E1039" s="241" t="s">
        <v>1</v>
      </c>
      <c r="F1039" s="242" t="s">
        <v>1896</v>
      </c>
      <c r="G1039" s="239"/>
      <c r="H1039" s="243">
        <v>266.34</v>
      </c>
      <c r="I1039" s="244"/>
      <c r="J1039" s="239"/>
      <c r="K1039" s="239"/>
      <c r="L1039" s="245"/>
      <c r="M1039" s="246"/>
      <c r="N1039" s="247"/>
      <c r="O1039" s="247"/>
      <c r="P1039" s="247"/>
      <c r="Q1039" s="247"/>
      <c r="R1039" s="247"/>
      <c r="S1039" s="247"/>
      <c r="T1039" s="248"/>
      <c r="U1039" s="13"/>
      <c r="V1039" s="13"/>
      <c r="W1039" s="13"/>
      <c r="X1039" s="13"/>
      <c r="Y1039" s="13"/>
      <c r="Z1039" s="13"/>
      <c r="AA1039" s="13"/>
      <c r="AB1039" s="13"/>
      <c r="AC1039" s="13"/>
      <c r="AD1039" s="13"/>
      <c r="AE1039" s="13"/>
      <c r="AT1039" s="249" t="s">
        <v>187</v>
      </c>
      <c r="AU1039" s="249" t="s">
        <v>92</v>
      </c>
      <c r="AV1039" s="13" t="s">
        <v>92</v>
      </c>
      <c r="AW1039" s="13" t="s">
        <v>36</v>
      </c>
      <c r="AX1039" s="13" t="s">
        <v>83</v>
      </c>
      <c r="AY1039" s="249" t="s">
        <v>129</v>
      </c>
    </row>
    <row r="1040" spans="1:51" s="14" customFormat="1" ht="12">
      <c r="A1040" s="14"/>
      <c r="B1040" s="250"/>
      <c r="C1040" s="251"/>
      <c r="D1040" s="240" t="s">
        <v>187</v>
      </c>
      <c r="E1040" s="252" t="s">
        <v>1</v>
      </c>
      <c r="F1040" s="253" t="s">
        <v>191</v>
      </c>
      <c r="G1040" s="251"/>
      <c r="H1040" s="254">
        <v>378.64</v>
      </c>
      <c r="I1040" s="255"/>
      <c r="J1040" s="251"/>
      <c r="K1040" s="251"/>
      <c r="L1040" s="256"/>
      <c r="M1040" s="257"/>
      <c r="N1040" s="258"/>
      <c r="O1040" s="258"/>
      <c r="P1040" s="258"/>
      <c r="Q1040" s="258"/>
      <c r="R1040" s="258"/>
      <c r="S1040" s="258"/>
      <c r="T1040" s="259"/>
      <c r="U1040" s="14"/>
      <c r="V1040" s="14"/>
      <c r="W1040" s="14"/>
      <c r="X1040" s="14"/>
      <c r="Y1040" s="14"/>
      <c r="Z1040" s="14"/>
      <c r="AA1040" s="14"/>
      <c r="AB1040" s="14"/>
      <c r="AC1040" s="14"/>
      <c r="AD1040" s="14"/>
      <c r="AE1040" s="14"/>
      <c r="AT1040" s="260" t="s">
        <v>187</v>
      </c>
      <c r="AU1040" s="260" t="s">
        <v>92</v>
      </c>
      <c r="AV1040" s="14" t="s">
        <v>151</v>
      </c>
      <c r="AW1040" s="14" t="s">
        <v>36</v>
      </c>
      <c r="AX1040" s="14" t="s">
        <v>8</v>
      </c>
      <c r="AY1040" s="260" t="s">
        <v>129</v>
      </c>
    </row>
    <row r="1041" spans="1:65" s="2" customFormat="1" ht="16.5" customHeight="1">
      <c r="A1041" s="38"/>
      <c r="B1041" s="39"/>
      <c r="C1041" s="219" t="s">
        <v>1897</v>
      </c>
      <c r="D1041" s="219" t="s">
        <v>132</v>
      </c>
      <c r="E1041" s="220" t="s">
        <v>1898</v>
      </c>
      <c r="F1041" s="221" t="s">
        <v>1899</v>
      </c>
      <c r="G1041" s="222" t="s">
        <v>359</v>
      </c>
      <c r="H1041" s="223">
        <v>378.64</v>
      </c>
      <c r="I1041" s="224"/>
      <c r="J1041" s="225">
        <f>ROUND(I1041*H1041,0)</f>
        <v>0</v>
      </c>
      <c r="K1041" s="226"/>
      <c r="L1041" s="44"/>
      <c r="M1041" s="227" t="s">
        <v>1</v>
      </c>
      <c r="N1041" s="228" t="s">
        <v>48</v>
      </c>
      <c r="O1041" s="91"/>
      <c r="P1041" s="229">
        <f>O1041*H1041</f>
        <v>0</v>
      </c>
      <c r="Q1041" s="229">
        <v>1E-05</v>
      </c>
      <c r="R1041" s="229">
        <f>Q1041*H1041</f>
        <v>0.0037864</v>
      </c>
      <c r="S1041" s="229">
        <v>0</v>
      </c>
      <c r="T1041" s="230">
        <f>S1041*H1041</f>
        <v>0</v>
      </c>
      <c r="U1041" s="38"/>
      <c r="V1041" s="38"/>
      <c r="W1041" s="38"/>
      <c r="X1041" s="38"/>
      <c r="Y1041" s="38"/>
      <c r="Z1041" s="38"/>
      <c r="AA1041" s="38"/>
      <c r="AB1041" s="38"/>
      <c r="AC1041" s="38"/>
      <c r="AD1041" s="38"/>
      <c r="AE1041" s="38"/>
      <c r="AR1041" s="231" t="s">
        <v>308</v>
      </c>
      <c r="AT1041" s="231" t="s">
        <v>132</v>
      </c>
      <c r="AU1041" s="231" t="s">
        <v>92</v>
      </c>
      <c r="AY1041" s="17" t="s">
        <v>129</v>
      </c>
      <c r="BE1041" s="232">
        <f>IF(N1041="základní",J1041,0)</f>
        <v>0</v>
      </c>
      <c r="BF1041" s="232">
        <f>IF(N1041="snížená",J1041,0)</f>
        <v>0</v>
      </c>
      <c r="BG1041" s="232">
        <f>IF(N1041="zákl. přenesená",J1041,0)</f>
        <v>0</v>
      </c>
      <c r="BH1041" s="232">
        <f>IF(N1041="sníž. přenesená",J1041,0)</f>
        <v>0</v>
      </c>
      <c r="BI1041" s="232">
        <f>IF(N1041="nulová",J1041,0)</f>
        <v>0</v>
      </c>
      <c r="BJ1041" s="17" t="s">
        <v>8</v>
      </c>
      <c r="BK1041" s="232">
        <f>ROUND(I1041*H1041,0)</f>
        <v>0</v>
      </c>
      <c r="BL1041" s="17" t="s">
        <v>308</v>
      </c>
      <c r="BM1041" s="231" t="s">
        <v>1900</v>
      </c>
    </row>
    <row r="1042" spans="1:51" s="13" customFormat="1" ht="12">
      <c r="A1042" s="13"/>
      <c r="B1042" s="238"/>
      <c r="C1042" s="239"/>
      <c r="D1042" s="240" t="s">
        <v>187</v>
      </c>
      <c r="E1042" s="241" t="s">
        <v>1</v>
      </c>
      <c r="F1042" s="242" t="s">
        <v>1901</v>
      </c>
      <c r="G1042" s="239"/>
      <c r="H1042" s="243">
        <v>112.3</v>
      </c>
      <c r="I1042" s="244"/>
      <c r="J1042" s="239"/>
      <c r="K1042" s="239"/>
      <c r="L1042" s="245"/>
      <c r="M1042" s="246"/>
      <c r="N1042" s="247"/>
      <c r="O1042" s="247"/>
      <c r="P1042" s="247"/>
      <c r="Q1042" s="247"/>
      <c r="R1042" s="247"/>
      <c r="S1042" s="247"/>
      <c r="T1042" s="248"/>
      <c r="U1042" s="13"/>
      <c r="V1042" s="13"/>
      <c r="W1042" s="13"/>
      <c r="X1042" s="13"/>
      <c r="Y1042" s="13"/>
      <c r="Z1042" s="13"/>
      <c r="AA1042" s="13"/>
      <c r="AB1042" s="13"/>
      <c r="AC1042" s="13"/>
      <c r="AD1042" s="13"/>
      <c r="AE1042" s="13"/>
      <c r="AT1042" s="249" t="s">
        <v>187</v>
      </c>
      <c r="AU1042" s="249" t="s">
        <v>92</v>
      </c>
      <c r="AV1042" s="13" t="s">
        <v>92</v>
      </c>
      <c r="AW1042" s="13" t="s">
        <v>36</v>
      </c>
      <c r="AX1042" s="13" t="s">
        <v>83</v>
      </c>
      <c r="AY1042" s="249" t="s">
        <v>129</v>
      </c>
    </row>
    <row r="1043" spans="1:51" s="13" customFormat="1" ht="12">
      <c r="A1043" s="13"/>
      <c r="B1043" s="238"/>
      <c r="C1043" s="239"/>
      <c r="D1043" s="240" t="s">
        <v>187</v>
      </c>
      <c r="E1043" s="241" t="s">
        <v>1</v>
      </c>
      <c r="F1043" s="242" t="s">
        <v>1896</v>
      </c>
      <c r="G1043" s="239"/>
      <c r="H1043" s="243">
        <v>266.34</v>
      </c>
      <c r="I1043" s="244"/>
      <c r="J1043" s="239"/>
      <c r="K1043" s="239"/>
      <c r="L1043" s="245"/>
      <c r="M1043" s="246"/>
      <c r="N1043" s="247"/>
      <c r="O1043" s="247"/>
      <c r="P1043" s="247"/>
      <c r="Q1043" s="247"/>
      <c r="R1043" s="247"/>
      <c r="S1043" s="247"/>
      <c r="T1043" s="248"/>
      <c r="U1043" s="13"/>
      <c r="V1043" s="13"/>
      <c r="W1043" s="13"/>
      <c r="X1043" s="13"/>
      <c r="Y1043" s="13"/>
      <c r="Z1043" s="13"/>
      <c r="AA1043" s="13"/>
      <c r="AB1043" s="13"/>
      <c r="AC1043" s="13"/>
      <c r="AD1043" s="13"/>
      <c r="AE1043" s="13"/>
      <c r="AT1043" s="249" t="s">
        <v>187</v>
      </c>
      <c r="AU1043" s="249" t="s">
        <v>92</v>
      </c>
      <c r="AV1043" s="13" t="s">
        <v>92</v>
      </c>
      <c r="AW1043" s="13" t="s">
        <v>36</v>
      </c>
      <c r="AX1043" s="13" t="s">
        <v>83</v>
      </c>
      <c r="AY1043" s="249" t="s">
        <v>129</v>
      </c>
    </row>
    <row r="1044" spans="1:51" s="14" customFormat="1" ht="12">
      <c r="A1044" s="14"/>
      <c r="B1044" s="250"/>
      <c r="C1044" s="251"/>
      <c r="D1044" s="240" t="s">
        <v>187</v>
      </c>
      <c r="E1044" s="252" t="s">
        <v>1</v>
      </c>
      <c r="F1044" s="253" t="s">
        <v>191</v>
      </c>
      <c r="G1044" s="251"/>
      <c r="H1044" s="254">
        <v>378.64</v>
      </c>
      <c r="I1044" s="255"/>
      <c r="J1044" s="251"/>
      <c r="K1044" s="251"/>
      <c r="L1044" s="256"/>
      <c r="M1044" s="257"/>
      <c r="N1044" s="258"/>
      <c r="O1044" s="258"/>
      <c r="P1044" s="258"/>
      <c r="Q1044" s="258"/>
      <c r="R1044" s="258"/>
      <c r="S1044" s="258"/>
      <c r="T1044" s="259"/>
      <c r="U1044" s="14"/>
      <c r="V1044" s="14"/>
      <c r="W1044" s="14"/>
      <c r="X1044" s="14"/>
      <c r="Y1044" s="14"/>
      <c r="Z1044" s="14"/>
      <c r="AA1044" s="14"/>
      <c r="AB1044" s="14"/>
      <c r="AC1044" s="14"/>
      <c r="AD1044" s="14"/>
      <c r="AE1044" s="14"/>
      <c r="AT1044" s="260" t="s">
        <v>187</v>
      </c>
      <c r="AU1044" s="260" t="s">
        <v>92</v>
      </c>
      <c r="AV1044" s="14" t="s">
        <v>151</v>
      </c>
      <c r="AW1044" s="14" t="s">
        <v>36</v>
      </c>
      <c r="AX1044" s="14" t="s">
        <v>8</v>
      </c>
      <c r="AY1044" s="260" t="s">
        <v>129</v>
      </c>
    </row>
    <row r="1045" spans="1:65" s="2" customFormat="1" ht="16.5" customHeight="1">
      <c r="A1045" s="38"/>
      <c r="B1045" s="39"/>
      <c r="C1045" s="272" t="s">
        <v>1902</v>
      </c>
      <c r="D1045" s="272" t="s">
        <v>342</v>
      </c>
      <c r="E1045" s="273" t="s">
        <v>1903</v>
      </c>
      <c r="F1045" s="274" t="s">
        <v>1904</v>
      </c>
      <c r="G1045" s="275" t="s">
        <v>359</v>
      </c>
      <c r="H1045" s="276">
        <v>378.64</v>
      </c>
      <c r="I1045" s="277"/>
      <c r="J1045" s="278">
        <f>ROUND(I1045*H1045,0)</f>
        <v>0</v>
      </c>
      <c r="K1045" s="279"/>
      <c r="L1045" s="280"/>
      <c r="M1045" s="281" t="s">
        <v>1</v>
      </c>
      <c r="N1045" s="282" t="s">
        <v>48</v>
      </c>
      <c r="O1045" s="91"/>
      <c r="P1045" s="229">
        <f>O1045*H1045</f>
        <v>0</v>
      </c>
      <c r="Q1045" s="229">
        <v>0.00028</v>
      </c>
      <c r="R1045" s="229">
        <f>Q1045*H1045</f>
        <v>0.10601919999999998</v>
      </c>
      <c r="S1045" s="229">
        <v>0</v>
      </c>
      <c r="T1045" s="230">
        <f>S1045*H1045</f>
        <v>0</v>
      </c>
      <c r="U1045" s="38"/>
      <c r="V1045" s="38"/>
      <c r="W1045" s="38"/>
      <c r="X1045" s="38"/>
      <c r="Y1045" s="38"/>
      <c r="Z1045" s="38"/>
      <c r="AA1045" s="38"/>
      <c r="AB1045" s="38"/>
      <c r="AC1045" s="38"/>
      <c r="AD1045" s="38"/>
      <c r="AE1045" s="38"/>
      <c r="AR1045" s="231" t="s">
        <v>390</v>
      </c>
      <c r="AT1045" s="231" t="s">
        <v>342</v>
      </c>
      <c r="AU1045" s="231" t="s">
        <v>92</v>
      </c>
      <c r="AY1045" s="17" t="s">
        <v>129</v>
      </c>
      <c r="BE1045" s="232">
        <f>IF(N1045="základní",J1045,0)</f>
        <v>0</v>
      </c>
      <c r="BF1045" s="232">
        <f>IF(N1045="snížená",J1045,0)</f>
        <v>0</v>
      </c>
      <c r="BG1045" s="232">
        <f>IF(N1045="zákl. přenesená",J1045,0)</f>
        <v>0</v>
      </c>
      <c r="BH1045" s="232">
        <f>IF(N1045="sníž. přenesená",J1045,0)</f>
        <v>0</v>
      </c>
      <c r="BI1045" s="232">
        <f>IF(N1045="nulová",J1045,0)</f>
        <v>0</v>
      </c>
      <c r="BJ1045" s="17" t="s">
        <v>8</v>
      </c>
      <c r="BK1045" s="232">
        <f>ROUND(I1045*H1045,0)</f>
        <v>0</v>
      </c>
      <c r="BL1045" s="17" t="s">
        <v>308</v>
      </c>
      <c r="BM1045" s="231" t="s">
        <v>1905</v>
      </c>
    </row>
    <row r="1046" spans="1:65" s="2" customFormat="1" ht="24.15" customHeight="1">
      <c r="A1046" s="38"/>
      <c r="B1046" s="39"/>
      <c r="C1046" s="219" t="s">
        <v>1906</v>
      </c>
      <c r="D1046" s="219" t="s">
        <v>132</v>
      </c>
      <c r="E1046" s="220" t="s">
        <v>1907</v>
      </c>
      <c r="F1046" s="221" t="s">
        <v>1908</v>
      </c>
      <c r="G1046" s="222" t="s">
        <v>185</v>
      </c>
      <c r="H1046" s="223">
        <v>129.11</v>
      </c>
      <c r="I1046" s="224"/>
      <c r="J1046" s="225">
        <f>ROUND(I1046*H1046,0)</f>
        <v>0</v>
      </c>
      <c r="K1046" s="226"/>
      <c r="L1046" s="44"/>
      <c r="M1046" s="227" t="s">
        <v>1</v>
      </c>
      <c r="N1046" s="228" t="s">
        <v>48</v>
      </c>
      <c r="O1046" s="91"/>
      <c r="P1046" s="229">
        <f>O1046*H1046</f>
        <v>0</v>
      </c>
      <c r="Q1046" s="229">
        <v>0</v>
      </c>
      <c r="R1046" s="229">
        <f>Q1046*H1046</f>
        <v>0</v>
      </c>
      <c r="S1046" s="229">
        <v>0.003</v>
      </c>
      <c r="T1046" s="230">
        <f>S1046*H1046</f>
        <v>0.38733000000000006</v>
      </c>
      <c r="U1046" s="38"/>
      <c r="V1046" s="38"/>
      <c r="W1046" s="38"/>
      <c r="X1046" s="38"/>
      <c r="Y1046" s="38"/>
      <c r="Z1046" s="38"/>
      <c r="AA1046" s="38"/>
      <c r="AB1046" s="38"/>
      <c r="AC1046" s="38"/>
      <c r="AD1046" s="38"/>
      <c r="AE1046" s="38"/>
      <c r="AR1046" s="231" t="s">
        <v>308</v>
      </c>
      <c r="AT1046" s="231" t="s">
        <v>132</v>
      </c>
      <c r="AU1046" s="231" t="s">
        <v>92</v>
      </c>
      <c r="AY1046" s="17" t="s">
        <v>129</v>
      </c>
      <c r="BE1046" s="232">
        <f>IF(N1046="základní",J1046,0)</f>
        <v>0</v>
      </c>
      <c r="BF1046" s="232">
        <f>IF(N1046="snížená",J1046,0)</f>
        <v>0</v>
      </c>
      <c r="BG1046" s="232">
        <f>IF(N1046="zákl. přenesená",J1046,0)</f>
        <v>0</v>
      </c>
      <c r="BH1046" s="232">
        <f>IF(N1046="sníž. přenesená",J1046,0)</f>
        <v>0</v>
      </c>
      <c r="BI1046" s="232">
        <f>IF(N1046="nulová",J1046,0)</f>
        <v>0</v>
      </c>
      <c r="BJ1046" s="17" t="s">
        <v>8</v>
      </c>
      <c r="BK1046" s="232">
        <f>ROUND(I1046*H1046,0)</f>
        <v>0</v>
      </c>
      <c r="BL1046" s="17" t="s">
        <v>308</v>
      </c>
      <c r="BM1046" s="231" t="s">
        <v>1909</v>
      </c>
    </row>
    <row r="1047" spans="1:51" s="13" customFormat="1" ht="12">
      <c r="A1047" s="13"/>
      <c r="B1047" s="238"/>
      <c r="C1047" s="239"/>
      <c r="D1047" s="240" t="s">
        <v>187</v>
      </c>
      <c r="E1047" s="241" t="s">
        <v>1</v>
      </c>
      <c r="F1047" s="242" t="s">
        <v>1910</v>
      </c>
      <c r="G1047" s="239"/>
      <c r="H1047" s="243">
        <v>129.11</v>
      </c>
      <c r="I1047" s="244"/>
      <c r="J1047" s="239"/>
      <c r="K1047" s="239"/>
      <c r="L1047" s="245"/>
      <c r="M1047" s="246"/>
      <c r="N1047" s="247"/>
      <c r="O1047" s="247"/>
      <c r="P1047" s="247"/>
      <c r="Q1047" s="247"/>
      <c r="R1047" s="247"/>
      <c r="S1047" s="247"/>
      <c r="T1047" s="248"/>
      <c r="U1047" s="13"/>
      <c r="V1047" s="13"/>
      <c r="W1047" s="13"/>
      <c r="X1047" s="13"/>
      <c r="Y1047" s="13"/>
      <c r="Z1047" s="13"/>
      <c r="AA1047" s="13"/>
      <c r="AB1047" s="13"/>
      <c r="AC1047" s="13"/>
      <c r="AD1047" s="13"/>
      <c r="AE1047" s="13"/>
      <c r="AT1047" s="249" t="s">
        <v>187</v>
      </c>
      <c r="AU1047" s="249" t="s">
        <v>92</v>
      </c>
      <c r="AV1047" s="13" t="s">
        <v>92</v>
      </c>
      <c r="AW1047" s="13" t="s">
        <v>36</v>
      </c>
      <c r="AX1047" s="13" t="s">
        <v>8</v>
      </c>
      <c r="AY1047" s="249" t="s">
        <v>129</v>
      </c>
    </row>
    <row r="1048" spans="1:65" s="2" customFormat="1" ht="24.15" customHeight="1">
      <c r="A1048" s="38"/>
      <c r="B1048" s="39"/>
      <c r="C1048" s="219" t="s">
        <v>1911</v>
      </c>
      <c r="D1048" s="219" t="s">
        <v>132</v>
      </c>
      <c r="E1048" s="220" t="s">
        <v>1912</v>
      </c>
      <c r="F1048" s="221" t="s">
        <v>1913</v>
      </c>
      <c r="G1048" s="222" t="s">
        <v>185</v>
      </c>
      <c r="H1048" s="223">
        <v>129.11</v>
      </c>
      <c r="I1048" s="224"/>
      <c r="J1048" s="225">
        <f>ROUND(I1048*H1048,0)</f>
        <v>0</v>
      </c>
      <c r="K1048" s="226"/>
      <c r="L1048" s="44"/>
      <c r="M1048" s="227" t="s">
        <v>1</v>
      </c>
      <c r="N1048" s="228" t="s">
        <v>48</v>
      </c>
      <c r="O1048" s="91"/>
      <c r="P1048" s="229">
        <f>O1048*H1048</f>
        <v>0</v>
      </c>
      <c r="Q1048" s="229">
        <v>0.0003</v>
      </c>
      <c r="R1048" s="229">
        <f>Q1048*H1048</f>
        <v>0.038733000000000004</v>
      </c>
      <c r="S1048" s="229">
        <v>0</v>
      </c>
      <c r="T1048" s="230">
        <f>S1048*H1048</f>
        <v>0</v>
      </c>
      <c r="U1048" s="38"/>
      <c r="V1048" s="38"/>
      <c r="W1048" s="38"/>
      <c r="X1048" s="38"/>
      <c r="Y1048" s="38"/>
      <c r="Z1048" s="38"/>
      <c r="AA1048" s="38"/>
      <c r="AB1048" s="38"/>
      <c r="AC1048" s="38"/>
      <c r="AD1048" s="38"/>
      <c r="AE1048" s="38"/>
      <c r="AR1048" s="231" t="s">
        <v>308</v>
      </c>
      <c r="AT1048" s="231" t="s">
        <v>132</v>
      </c>
      <c r="AU1048" s="231" t="s">
        <v>92</v>
      </c>
      <c r="AY1048" s="17" t="s">
        <v>129</v>
      </c>
      <c r="BE1048" s="232">
        <f>IF(N1048="základní",J1048,0)</f>
        <v>0</v>
      </c>
      <c r="BF1048" s="232">
        <f>IF(N1048="snížená",J1048,0)</f>
        <v>0</v>
      </c>
      <c r="BG1048" s="232">
        <f>IF(N1048="zákl. přenesená",J1048,0)</f>
        <v>0</v>
      </c>
      <c r="BH1048" s="232">
        <f>IF(N1048="sníž. přenesená",J1048,0)</f>
        <v>0</v>
      </c>
      <c r="BI1048" s="232">
        <f>IF(N1048="nulová",J1048,0)</f>
        <v>0</v>
      </c>
      <c r="BJ1048" s="17" t="s">
        <v>8</v>
      </c>
      <c r="BK1048" s="232">
        <f>ROUND(I1048*H1048,0)</f>
        <v>0</v>
      </c>
      <c r="BL1048" s="17" t="s">
        <v>308</v>
      </c>
      <c r="BM1048" s="231" t="s">
        <v>1914</v>
      </c>
    </row>
    <row r="1049" spans="1:51" s="13" customFormat="1" ht="12">
      <c r="A1049" s="13"/>
      <c r="B1049" s="238"/>
      <c r="C1049" s="239"/>
      <c r="D1049" s="240" t="s">
        <v>187</v>
      </c>
      <c r="E1049" s="241" t="s">
        <v>1</v>
      </c>
      <c r="F1049" s="242" t="s">
        <v>1915</v>
      </c>
      <c r="G1049" s="239"/>
      <c r="H1049" s="243">
        <v>129.11</v>
      </c>
      <c r="I1049" s="244"/>
      <c r="J1049" s="239"/>
      <c r="K1049" s="239"/>
      <c r="L1049" s="245"/>
      <c r="M1049" s="246"/>
      <c r="N1049" s="247"/>
      <c r="O1049" s="247"/>
      <c r="P1049" s="247"/>
      <c r="Q1049" s="247"/>
      <c r="R1049" s="247"/>
      <c r="S1049" s="247"/>
      <c r="T1049" s="248"/>
      <c r="U1049" s="13"/>
      <c r="V1049" s="13"/>
      <c r="W1049" s="13"/>
      <c r="X1049" s="13"/>
      <c r="Y1049" s="13"/>
      <c r="Z1049" s="13"/>
      <c r="AA1049" s="13"/>
      <c r="AB1049" s="13"/>
      <c r="AC1049" s="13"/>
      <c r="AD1049" s="13"/>
      <c r="AE1049" s="13"/>
      <c r="AT1049" s="249" t="s">
        <v>187</v>
      </c>
      <c r="AU1049" s="249" t="s">
        <v>92</v>
      </c>
      <c r="AV1049" s="13" t="s">
        <v>92</v>
      </c>
      <c r="AW1049" s="13" t="s">
        <v>36</v>
      </c>
      <c r="AX1049" s="13" t="s">
        <v>8</v>
      </c>
      <c r="AY1049" s="249" t="s">
        <v>129</v>
      </c>
    </row>
    <row r="1050" spans="1:65" s="2" customFormat="1" ht="16.5" customHeight="1">
      <c r="A1050" s="38"/>
      <c r="B1050" s="39"/>
      <c r="C1050" s="272" t="s">
        <v>1916</v>
      </c>
      <c r="D1050" s="272" t="s">
        <v>342</v>
      </c>
      <c r="E1050" s="273" t="s">
        <v>1917</v>
      </c>
      <c r="F1050" s="274" t="s">
        <v>1918</v>
      </c>
      <c r="G1050" s="275" t="s">
        <v>185</v>
      </c>
      <c r="H1050" s="276">
        <v>131.692</v>
      </c>
      <c r="I1050" s="277"/>
      <c r="J1050" s="278">
        <f>ROUND(I1050*H1050,0)</f>
        <v>0</v>
      </c>
      <c r="K1050" s="279"/>
      <c r="L1050" s="280"/>
      <c r="M1050" s="281" t="s">
        <v>1</v>
      </c>
      <c r="N1050" s="282" t="s">
        <v>48</v>
      </c>
      <c r="O1050" s="91"/>
      <c r="P1050" s="229">
        <f>O1050*H1050</f>
        <v>0</v>
      </c>
      <c r="Q1050" s="229">
        <v>0.00283</v>
      </c>
      <c r="R1050" s="229">
        <f>Q1050*H1050</f>
        <v>0.37268836000000005</v>
      </c>
      <c r="S1050" s="229">
        <v>0</v>
      </c>
      <c r="T1050" s="230">
        <f>S1050*H1050</f>
        <v>0</v>
      </c>
      <c r="U1050" s="38"/>
      <c r="V1050" s="38"/>
      <c r="W1050" s="38"/>
      <c r="X1050" s="38"/>
      <c r="Y1050" s="38"/>
      <c r="Z1050" s="38"/>
      <c r="AA1050" s="38"/>
      <c r="AB1050" s="38"/>
      <c r="AC1050" s="38"/>
      <c r="AD1050" s="38"/>
      <c r="AE1050" s="38"/>
      <c r="AR1050" s="231" t="s">
        <v>390</v>
      </c>
      <c r="AT1050" s="231" t="s">
        <v>342</v>
      </c>
      <c r="AU1050" s="231" t="s">
        <v>92</v>
      </c>
      <c r="AY1050" s="17" t="s">
        <v>129</v>
      </c>
      <c r="BE1050" s="232">
        <f>IF(N1050="základní",J1050,0)</f>
        <v>0</v>
      </c>
      <c r="BF1050" s="232">
        <f>IF(N1050="snížená",J1050,0)</f>
        <v>0</v>
      </c>
      <c r="BG1050" s="232">
        <f>IF(N1050="zákl. přenesená",J1050,0)</f>
        <v>0</v>
      </c>
      <c r="BH1050" s="232">
        <f>IF(N1050="sníž. přenesená",J1050,0)</f>
        <v>0</v>
      </c>
      <c r="BI1050" s="232">
        <f>IF(N1050="nulová",J1050,0)</f>
        <v>0</v>
      </c>
      <c r="BJ1050" s="17" t="s">
        <v>8</v>
      </c>
      <c r="BK1050" s="232">
        <f>ROUND(I1050*H1050,0)</f>
        <v>0</v>
      </c>
      <c r="BL1050" s="17" t="s">
        <v>308</v>
      </c>
      <c r="BM1050" s="231" t="s">
        <v>1919</v>
      </c>
    </row>
    <row r="1051" spans="1:51" s="13" customFormat="1" ht="12">
      <c r="A1051" s="13"/>
      <c r="B1051" s="238"/>
      <c r="C1051" s="239"/>
      <c r="D1051" s="240" t="s">
        <v>187</v>
      </c>
      <c r="E1051" s="241" t="s">
        <v>1</v>
      </c>
      <c r="F1051" s="242" t="s">
        <v>1915</v>
      </c>
      <c r="G1051" s="239"/>
      <c r="H1051" s="243">
        <v>129.11</v>
      </c>
      <c r="I1051" s="244"/>
      <c r="J1051" s="239"/>
      <c r="K1051" s="239"/>
      <c r="L1051" s="245"/>
      <c r="M1051" s="246"/>
      <c r="N1051" s="247"/>
      <c r="O1051" s="247"/>
      <c r="P1051" s="247"/>
      <c r="Q1051" s="247"/>
      <c r="R1051" s="247"/>
      <c r="S1051" s="247"/>
      <c r="T1051" s="248"/>
      <c r="U1051" s="13"/>
      <c r="V1051" s="13"/>
      <c r="W1051" s="13"/>
      <c r="X1051" s="13"/>
      <c r="Y1051" s="13"/>
      <c r="Z1051" s="13"/>
      <c r="AA1051" s="13"/>
      <c r="AB1051" s="13"/>
      <c r="AC1051" s="13"/>
      <c r="AD1051" s="13"/>
      <c r="AE1051" s="13"/>
      <c r="AT1051" s="249" t="s">
        <v>187</v>
      </c>
      <c r="AU1051" s="249" t="s">
        <v>92</v>
      </c>
      <c r="AV1051" s="13" t="s">
        <v>92</v>
      </c>
      <c r="AW1051" s="13" t="s">
        <v>36</v>
      </c>
      <c r="AX1051" s="13" t="s">
        <v>8</v>
      </c>
      <c r="AY1051" s="249" t="s">
        <v>129</v>
      </c>
    </row>
    <row r="1052" spans="1:51" s="13" customFormat="1" ht="12">
      <c r="A1052" s="13"/>
      <c r="B1052" s="238"/>
      <c r="C1052" s="239"/>
      <c r="D1052" s="240" t="s">
        <v>187</v>
      </c>
      <c r="E1052" s="239"/>
      <c r="F1052" s="242" t="s">
        <v>1920</v>
      </c>
      <c r="G1052" s="239"/>
      <c r="H1052" s="243">
        <v>131.692</v>
      </c>
      <c r="I1052" s="244"/>
      <c r="J1052" s="239"/>
      <c r="K1052" s="239"/>
      <c r="L1052" s="245"/>
      <c r="M1052" s="246"/>
      <c r="N1052" s="247"/>
      <c r="O1052" s="247"/>
      <c r="P1052" s="247"/>
      <c r="Q1052" s="247"/>
      <c r="R1052" s="247"/>
      <c r="S1052" s="247"/>
      <c r="T1052" s="248"/>
      <c r="U1052" s="13"/>
      <c r="V1052" s="13"/>
      <c r="W1052" s="13"/>
      <c r="X1052" s="13"/>
      <c r="Y1052" s="13"/>
      <c r="Z1052" s="13"/>
      <c r="AA1052" s="13"/>
      <c r="AB1052" s="13"/>
      <c r="AC1052" s="13"/>
      <c r="AD1052" s="13"/>
      <c r="AE1052" s="13"/>
      <c r="AT1052" s="249" t="s">
        <v>187</v>
      </c>
      <c r="AU1052" s="249" t="s">
        <v>92</v>
      </c>
      <c r="AV1052" s="13" t="s">
        <v>92</v>
      </c>
      <c r="AW1052" s="13" t="s">
        <v>4</v>
      </c>
      <c r="AX1052" s="13" t="s">
        <v>8</v>
      </c>
      <c r="AY1052" s="249" t="s">
        <v>129</v>
      </c>
    </row>
    <row r="1053" spans="1:65" s="2" customFormat="1" ht="24.15" customHeight="1">
      <c r="A1053" s="38"/>
      <c r="B1053" s="39"/>
      <c r="C1053" s="219" t="s">
        <v>1921</v>
      </c>
      <c r="D1053" s="219" t="s">
        <v>132</v>
      </c>
      <c r="E1053" s="220" t="s">
        <v>1922</v>
      </c>
      <c r="F1053" s="221" t="s">
        <v>1923</v>
      </c>
      <c r="G1053" s="222" t="s">
        <v>359</v>
      </c>
      <c r="H1053" s="223">
        <v>161.388</v>
      </c>
      <c r="I1053" s="224"/>
      <c r="J1053" s="225">
        <f>ROUND(I1053*H1053,0)</f>
        <v>0</v>
      </c>
      <c r="K1053" s="226"/>
      <c r="L1053" s="44"/>
      <c r="M1053" s="227" t="s">
        <v>1</v>
      </c>
      <c r="N1053" s="228" t="s">
        <v>48</v>
      </c>
      <c r="O1053" s="91"/>
      <c r="P1053" s="229">
        <f>O1053*H1053</f>
        <v>0</v>
      </c>
      <c r="Q1053" s="229">
        <v>0</v>
      </c>
      <c r="R1053" s="229">
        <f>Q1053*H1053</f>
        <v>0</v>
      </c>
      <c r="S1053" s="229">
        <v>0</v>
      </c>
      <c r="T1053" s="230">
        <f>S1053*H1053</f>
        <v>0</v>
      </c>
      <c r="U1053" s="38"/>
      <c r="V1053" s="38"/>
      <c r="W1053" s="38"/>
      <c r="X1053" s="38"/>
      <c r="Y1053" s="38"/>
      <c r="Z1053" s="38"/>
      <c r="AA1053" s="38"/>
      <c r="AB1053" s="38"/>
      <c r="AC1053" s="38"/>
      <c r="AD1053" s="38"/>
      <c r="AE1053" s="38"/>
      <c r="AR1053" s="231" t="s">
        <v>308</v>
      </c>
      <c r="AT1053" s="231" t="s">
        <v>132</v>
      </c>
      <c r="AU1053" s="231" t="s">
        <v>92</v>
      </c>
      <c r="AY1053" s="17" t="s">
        <v>129</v>
      </c>
      <c r="BE1053" s="232">
        <f>IF(N1053="základní",J1053,0)</f>
        <v>0</v>
      </c>
      <c r="BF1053" s="232">
        <f>IF(N1053="snížená",J1053,0)</f>
        <v>0</v>
      </c>
      <c r="BG1053" s="232">
        <f>IF(N1053="zákl. přenesená",J1053,0)</f>
        <v>0</v>
      </c>
      <c r="BH1053" s="232">
        <f>IF(N1053="sníž. přenesená",J1053,0)</f>
        <v>0</v>
      </c>
      <c r="BI1053" s="232">
        <f>IF(N1053="nulová",J1053,0)</f>
        <v>0</v>
      </c>
      <c r="BJ1053" s="17" t="s">
        <v>8</v>
      </c>
      <c r="BK1053" s="232">
        <f>ROUND(I1053*H1053,0)</f>
        <v>0</v>
      </c>
      <c r="BL1053" s="17" t="s">
        <v>308</v>
      </c>
      <c r="BM1053" s="231" t="s">
        <v>1924</v>
      </c>
    </row>
    <row r="1054" spans="1:51" s="13" customFormat="1" ht="12">
      <c r="A1054" s="13"/>
      <c r="B1054" s="238"/>
      <c r="C1054" s="239"/>
      <c r="D1054" s="240" t="s">
        <v>187</v>
      </c>
      <c r="E1054" s="241" t="s">
        <v>1</v>
      </c>
      <c r="F1054" s="242" t="s">
        <v>1925</v>
      </c>
      <c r="G1054" s="239"/>
      <c r="H1054" s="243">
        <v>161.388</v>
      </c>
      <c r="I1054" s="244"/>
      <c r="J1054" s="239"/>
      <c r="K1054" s="239"/>
      <c r="L1054" s="245"/>
      <c r="M1054" s="246"/>
      <c r="N1054" s="247"/>
      <c r="O1054" s="247"/>
      <c r="P1054" s="247"/>
      <c r="Q1054" s="247"/>
      <c r="R1054" s="247"/>
      <c r="S1054" s="247"/>
      <c r="T1054" s="248"/>
      <c r="U1054" s="13"/>
      <c r="V1054" s="13"/>
      <c r="W1054" s="13"/>
      <c r="X1054" s="13"/>
      <c r="Y1054" s="13"/>
      <c r="Z1054" s="13"/>
      <c r="AA1054" s="13"/>
      <c r="AB1054" s="13"/>
      <c r="AC1054" s="13"/>
      <c r="AD1054" s="13"/>
      <c r="AE1054" s="13"/>
      <c r="AT1054" s="249" t="s">
        <v>187</v>
      </c>
      <c r="AU1054" s="249" t="s">
        <v>92</v>
      </c>
      <c r="AV1054" s="13" t="s">
        <v>92</v>
      </c>
      <c r="AW1054" s="13" t="s">
        <v>36</v>
      </c>
      <c r="AX1054" s="13" t="s">
        <v>8</v>
      </c>
      <c r="AY1054" s="249" t="s">
        <v>129</v>
      </c>
    </row>
    <row r="1055" spans="1:65" s="2" customFormat="1" ht="24.15" customHeight="1">
      <c r="A1055" s="38"/>
      <c r="B1055" s="39"/>
      <c r="C1055" s="219" t="s">
        <v>1926</v>
      </c>
      <c r="D1055" s="219" t="s">
        <v>132</v>
      </c>
      <c r="E1055" s="220" t="s">
        <v>1927</v>
      </c>
      <c r="F1055" s="221" t="s">
        <v>1928</v>
      </c>
      <c r="G1055" s="222" t="s">
        <v>185</v>
      </c>
      <c r="H1055" s="223">
        <v>129.11</v>
      </c>
      <c r="I1055" s="224"/>
      <c r="J1055" s="225">
        <f>ROUND(I1055*H1055,0)</f>
        <v>0</v>
      </c>
      <c r="K1055" s="226"/>
      <c r="L1055" s="44"/>
      <c r="M1055" s="227" t="s">
        <v>1</v>
      </c>
      <c r="N1055" s="228" t="s">
        <v>48</v>
      </c>
      <c r="O1055" s="91"/>
      <c r="P1055" s="229">
        <f>O1055*H1055</f>
        <v>0</v>
      </c>
      <c r="Q1055" s="229">
        <v>0</v>
      </c>
      <c r="R1055" s="229">
        <f>Q1055*H1055</f>
        <v>0</v>
      </c>
      <c r="S1055" s="229">
        <v>0</v>
      </c>
      <c r="T1055" s="230">
        <f>S1055*H1055</f>
        <v>0</v>
      </c>
      <c r="U1055" s="38"/>
      <c r="V1055" s="38"/>
      <c r="W1055" s="38"/>
      <c r="X1055" s="38"/>
      <c r="Y1055" s="38"/>
      <c r="Z1055" s="38"/>
      <c r="AA1055" s="38"/>
      <c r="AB1055" s="38"/>
      <c r="AC1055" s="38"/>
      <c r="AD1055" s="38"/>
      <c r="AE1055" s="38"/>
      <c r="AR1055" s="231" t="s">
        <v>308</v>
      </c>
      <c r="AT1055" s="231" t="s">
        <v>132</v>
      </c>
      <c r="AU1055" s="231" t="s">
        <v>92</v>
      </c>
      <c r="AY1055" s="17" t="s">
        <v>129</v>
      </c>
      <c r="BE1055" s="232">
        <f>IF(N1055="základní",J1055,0)</f>
        <v>0</v>
      </c>
      <c r="BF1055" s="232">
        <f>IF(N1055="snížená",J1055,0)</f>
        <v>0</v>
      </c>
      <c r="BG1055" s="232">
        <f>IF(N1055="zákl. přenesená",J1055,0)</f>
        <v>0</v>
      </c>
      <c r="BH1055" s="232">
        <f>IF(N1055="sníž. přenesená",J1055,0)</f>
        <v>0</v>
      </c>
      <c r="BI1055" s="232">
        <f>IF(N1055="nulová",J1055,0)</f>
        <v>0</v>
      </c>
      <c r="BJ1055" s="17" t="s">
        <v>8</v>
      </c>
      <c r="BK1055" s="232">
        <f>ROUND(I1055*H1055,0)</f>
        <v>0</v>
      </c>
      <c r="BL1055" s="17" t="s">
        <v>308</v>
      </c>
      <c r="BM1055" s="231" t="s">
        <v>1929</v>
      </c>
    </row>
    <row r="1056" spans="1:65" s="2" customFormat="1" ht="24.15" customHeight="1">
      <c r="A1056" s="38"/>
      <c r="B1056" s="39"/>
      <c r="C1056" s="219" t="s">
        <v>1930</v>
      </c>
      <c r="D1056" s="219" t="s">
        <v>132</v>
      </c>
      <c r="E1056" s="220" t="s">
        <v>1931</v>
      </c>
      <c r="F1056" s="221" t="s">
        <v>1932</v>
      </c>
      <c r="G1056" s="222" t="s">
        <v>185</v>
      </c>
      <c r="H1056" s="223">
        <v>129.11</v>
      </c>
      <c r="I1056" s="224"/>
      <c r="J1056" s="225">
        <f>ROUND(I1056*H1056,0)</f>
        <v>0</v>
      </c>
      <c r="K1056" s="226"/>
      <c r="L1056" s="44"/>
      <c r="M1056" s="227" t="s">
        <v>1</v>
      </c>
      <c r="N1056" s="228" t="s">
        <v>48</v>
      </c>
      <c r="O1056" s="91"/>
      <c r="P1056" s="229">
        <f>O1056*H1056</f>
        <v>0</v>
      </c>
      <c r="Q1056" s="229">
        <v>3E-05</v>
      </c>
      <c r="R1056" s="229">
        <f>Q1056*H1056</f>
        <v>0.0038733000000000005</v>
      </c>
      <c r="S1056" s="229">
        <v>0</v>
      </c>
      <c r="T1056" s="230">
        <f>S1056*H1056</f>
        <v>0</v>
      </c>
      <c r="U1056" s="38"/>
      <c r="V1056" s="38"/>
      <c r="W1056" s="38"/>
      <c r="X1056" s="38"/>
      <c r="Y1056" s="38"/>
      <c r="Z1056" s="38"/>
      <c r="AA1056" s="38"/>
      <c r="AB1056" s="38"/>
      <c r="AC1056" s="38"/>
      <c r="AD1056" s="38"/>
      <c r="AE1056" s="38"/>
      <c r="AR1056" s="231" t="s">
        <v>308</v>
      </c>
      <c r="AT1056" s="231" t="s">
        <v>132</v>
      </c>
      <c r="AU1056" s="231" t="s">
        <v>92</v>
      </c>
      <c r="AY1056" s="17" t="s">
        <v>129</v>
      </c>
      <c r="BE1056" s="232">
        <f>IF(N1056="základní",J1056,0)</f>
        <v>0</v>
      </c>
      <c r="BF1056" s="232">
        <f>IF(N1056="snížená",J1056,0)</f>
        <v>0</v>
      </c>
      <c r="BG1056" s="232">
        <f>IF(N1056="zákl. přenesená",J1056,0)</f>
        <v>0</v>
      </c>
      <c r="BH1056" s="232">
        <f>IF(N1056="sníž. přenesená",J1056,0)</f>
        <v>0</v>
      </c>
      <c r="BI1056" s="232">
        <f>IF(N1056="nulová",J1056,0)</f>
        <v>0</v>
      </c>
      <c r="BJ1056" s="17" t="s">
        <v>8</v>
      </c>
      <c r="BK1056" s="232">
        <f>ROUND(I1056*H1056,0)</f>
        <v>0</v>
      </c>
      <c r="BL1056" s="17" t="s">
        <v>308</v>
      </c>
      <c r="BM1056" s="231" t="s">
        <v>1933</v>
      </c>
    </row>
    <row r="1057" spans="1:65" s="2" customFormat="1" ht="33" customHeight="1">
      <c r="A1057" s="38"/>
      <c r="B1057" s="39"/>
      <c r="C1057" s="219" t="s">
        <v>1934</v>
      </c>
      <c r="D1057" s="219" t="s">
        <v>132</v>
      </c>
      <c r="E1057" s="220" t="s">
        <v>1935</v>
      </c>
      <c r="F1057" s="221" t="s">
        <v>1936</v>
      </c>
      <c r="G1057" s="222" t="s">
        <v>185</v>
      </c>
      <c r="H1057" s="223">
        <v>129.11</v>
      </c>
      <c r="I1057" s="224"/>
      <c r="J1057" s="225">
        <f>ROUND(I1057*H1057,0)</f>
        <v>0</v>
      </c>
      <c r="K1057" s="226"/>
      <c r="L1057" s="44"/>
      <c r="M1057" s="227" t="s">
        <v>1</v>
      </c>
      <c r="N1057" s="228" t="s">
        <v>48</v>
      </c>
      <c r="O1057" s="91"/>
      <c r="P1057" s="229">
        <f>O1057*H1057</f>
        <v>0</v>
      </c>
      <c r="Q1057" s="229">
        <v>0.00758</v>
      </c>
      <c r="R1057" s="229">
        <f>Q1057*H1057</f>
        <v>0.9786538000000001</v>
      </c>
      <c r="S1057" s="229">
        <v>0</v>
      </c>
      <c r="T1057" s="230">
        <f>S1057*H1057</f>
        <v>0</v>
      </c>
      <c r="U1057" s="38"/>
      <c r="V1057" s="38"/>
      <c r="W1057" s="38"/>
      <c r="X1057" s="38"/>
      <c r="Y1057" s="38"/>
      <c r="Z1057" s="38"/>
      <c r="AA1057" s="38"/>
      <c r="AB1057" s="38"/>
      <c r="AC1057" s="38"/>
      <c r="AD1057" s="38"/>
      <c r="AE1057" s="38"/>
      <c r="AR1057" s="231" t="s">
        <v>308</v>
      </c>
      <c r="AT1057" s="231" t="s">
        <v>132</v>
      </c>
      <c r="AU1057" s="231" t="s">
        <v>92</v>
      </c>
      <c r="AY1057" s="17" t="s">
        <v>129</v>
      </c>
      <c r="BE1057" s="232">
        <f>IF(N1057="základní",J1057,0)</f>
        <v>0</v>
      </c>
      <c r="BF1057" s="232">
        <f>IF(N1057="snížená",J1057,0)</f>
        <v>0</v>
      </c>
      <c r="BG1057" s="232">
        <f>IF(N1057="zákl. přenesená",J1057,0)</f>
        <v>0</v>
      </c>
      <c r="BH1057" s="232">
        <f>IF(N1057="sníž. přenesená",J1057,0)</f>
        <v>0</v>
      </c>
      <c r="BI1057" s="232">
        <f>IF(N1057="nulová",J1057,0)</f>
        <v>0</v>
      </c>
      <c r="BJ1057" s="17" t="s">
        <v>8</v>
      </c>
      <c r="BK1057" s="232">
        <f>ROUND(I1057*H1057,0)</f>
        <v>0</v>
      </c>
      <c r="BL1057" s="17" t="s">
        <v>308</v>
      </c>
      <c r="BM1057" s="231" t="s">
        <v>1937</v>
      </c>
    </row>
    <row r="1058" spans="1:65" s="2" customFormat="1" ht="49.05" customHeight="1">
      <c r="A1058" s="38"/>
      <c r="B1058" s="39"/>
      <c r="C1058" s="219" t="s">
        <v>1938</v>
      </c>
      <c r="D1058" s="219" t="s">
        <v>132</v>
      </c>
      <c r="E1058" s="220" t="s">
        <v>1939</v>
      </c>
      <c r="F1058" s="221" t="s">
        <v>1940</v>
      </c>
      <c r="G1058" s="222" t="s">
        <v>265</v>
      </c>
      <c r="H1058" s="223">
        <v>1.504</v>
      </c>
      <c r="I1058" s="224"/>
      <c r="J1058" s="225">
        <f>ROUND(I1058*H1058,0)</f>
        <v>0</v>
      </c>
      <c r="K1058" s="226"/>
      <c r="L1058" s="44"/>
      <c r="M1058" s="227" t="s">
        <v>1</v>
      </c>
      <c r="N1058" s="228" t="s">
        <v>48</v>
      </c>
      <c r="O1058" s="91"/>
      <c r="P1058" s="229">
        <f>O1058*H1058</f>
        <v>0</v>
      </c>
      <c r="Q1058" s="229">
        <v>0</v>
      </c>
      <c r="R1058" s="229">
        <f>Q1058*H1058</f>
        <v>0</v>
      </c>
      <c r="S1058" s="229">
        <v>0</v>
      </c>
      <c r="T1058" s="230">
        <f>S1058*H1058</f>
        <v>0</v>
      </c>
      <c r="U1058" s="38"/>
      <c r="V1058" s="38"/>
      <c r="W1058" s="38"/>
      <c r="X1058" s="38"/>
      <c r="Y1058" s="38"/>
      <c r="Z1058" s="38"/>
      <c r="AA1058" s="38"/>
      <c r="AB1058" s="38"/>
      <c r="AC1058" s="38"/>
      <c r="AD1058" s="38"/>
      <c r="AE1058" s="38"/>
      <c r="AR1058" s="231" t="s">
        <v>308</v>
      </c>
      <c r="AT1058" s="231" t="s">
        <v>132</v>
      </c>
      <c r="AU1058" s="231" t="s">
        <v>92</v>
      </c>
      <c r="AY1058" s="17" t="s">
        <v>129</v>
      </c>
      <c r="BE1058" s="232">
        <f>IF(N1058="základní",J1058,0)</f>
        <v>0</v>
      </c>
      <c r="BF1058" s="232">
        <f>IF(N1058="snížená",J1058,0)</f>
        <v>0</v>
      </c>
      <c r="BG1058" s="232">
        <f>IF(N1058="zákl. přenesená",J1058,0)</f>
        <v>0</v>
      </c>
      <c r="BH1058" s="232">
        <f>IF(N1058="sníž. přenesená",J1058,0)</f>
        <v>0</v>
      </c>
      <c r="BI1058" s="232">
        <f>IF(N1058="nulová",J1058,0)</f>
        <v>0</v>
      </c>
      <c r="BJ1058" s="17" t="s">
        <v>8</v>
      </c>
      <c r="BK1058" s="232">
        <f>ROUND(I1058*H1058,0)</f>
        <v>0</v>
      </c>
      <c r="BL1058" s="17" t="s">
        <v>308</v>
      </c>
      <c r="BM1058" s="231" t="s">
        <v>1941</v>
      </c>
    </row>
    <row r="1059" spans="1:65" s="2" customFormat="1" ht="55.5" customHeight="1">
      <c r="A1059" s="38"/>
      <c r="B1059" s="39"/>
      <c r="C1059" s="219" t="s">
        <v>1942</v>
      </c>
      <c r="D1059" s="219" t="s">
        <v>132</v>
      </c>
      <c r="E1059" s="220" t="s">
        <v>1943</v>
      </c>
      <c r="F1059" s="221" t="s">
        <v>1944</v>
      </c>
      <c r="G1059" s="222" t="s">
        <v>265</v>
      </c>
      <c r="H1059" s="223">
        <v>1.504</v>
      </c>
      <c r="I1059" s="224"/>
      <c r="J1059" s="225">
        <f>ROUND(I1059*H1059,0)</f>
        <v>0</v>
      </c>
      <c r="K1059" s="226"/>
      <c r="L1059" s="44"/>
      <c r="M1059" s="227" t="s">
        <v>1</v>
      </c>
      <c r="N1059" s="228" t="s">
        <v>48</v>
      </c>
      <c r="O1059" s="91"/>
      <c r="P1059" s="229">
        <f>O1059*H1059</f>
        <v>0</v>
      </c>
      <c r="Q1059" s="229">
        <v>0</v>
      </c>
      <c r="R1059" s="229">
        <f>Q1059*H1059</f>
        <v>0</v>
      </c>
      <c r="S1059" s="229">
        <v>0</v>
      </c>
      <c r="T1059" s="230">
        <f>S1059*H1059</f>
        <v>0</v>
      </c>
      <c r="U1059" s="38"/>
      <c r="V1059" s="38"/>
      <c r="W1059" s="38"/>
      <c r="X1059" s="38"/>
      <c r="Y1059" s="38"/>
      <c r="Z1059" s="38"/>
      <c r="AA1059" s="38"/>
      <c r="AB1059" s="38"/>
      <c r="AC1059" s="38"/>
      <c r="AD1059" s="38"/>
      <c r="AE1059" s="38"/>
      <c r="AR1059" s="231" t="s">
        <v>308</v>
      </c>
      <c r="AT1059" s="231" t="s">
        <v>132</v>
      </c>
      <c r="AU1059" s="231" t="s">
        <v>92</v>
      </c>
      <c r="AY1059" s="17" t="s">
        <v>129</v>
      </c>
      <c r="BE1059" s="232">
        <f>IF(N1059="základní",J1059,0)</f>
        <v>0</v>
      </c>
      <c r="BF1059" s="232">
        <f>IF(N1059="snížená",J1059,0)</f>
        <v>0</v>
      </c>
      <c r="BG1059" s="232">
        <f>IF(N1059="zákl. přenesená",J1059,0)</f>
        <v>0</v>
      </c>
      <c r="BH1059" s="232">
        <f>IF(N1059="sníž. přenesená",J1059,0)</f>
        <v>0</v>
      </c>
      <c r="BI1059" s="232">
        <f>IF(N1059="nulová",J1059,0)</f>
        <v>0</v>
      </c>
      <c r="BJ1059" s="17" t="s">
        <v>8</v>
      </c>
      <c r="BK1059" s="232">
        <f>ROUND(I1059*H1059,0)</f>
        <v>0</v>
      </c>
      <c r="BL1059" s="17" t="s">
        <v>308</v>
      </c>
      <c r="BM1059" s="231" t="s">
        <v>1945</v>
      </c>
    </row>
    <row r="1060" spans="1:63" s="12" customFormat="1" ht="22.8" customHeight="1">
      <c r="A1060" s="12"/>
      <c r="B1060" s="203"/>
      <c r="C1060" s="204"/>
      <c r="D1060" s="205" t="s">
        <v>82</v>
      </c>
      <c r="E1060" s="217" t="s">
        <v>1946</v>
      </c>
      <c r="F1060" s="217" t="s">
        <v>1947</v>
      </c>
      <c r="G1060" s="204"/>
      <c r="H1060" s="204"/>
      <c r="I1060" s="207"/>
      <c r="J1060" s="218">
        <f>BK1060</f>
        <v>0</v>
      </c>
      <c r="K1060" s="204"/>
      <c r="L1060" s="209"/>
      <c r="M1060" s="210"/>
      <c r="N1060" s="211"/>
      <c r="O1060" s="211"/>
      <c r="P1060" s="212">
        <f>SUM(P1061:P1087)</f>
        <v>0</v>
      </c>
      <c r="Q1060" s="211"/>
      <c r="R1060" s="212">
        <f>SUM(R1061:R1087)</f>
        <v>0.27573321999999995</v>
      </c>
      <c r="S1060" s="211"/>
      <c r="T1060" s="213">
        <f>SUM(T1061:T1087)</f>
        <v>0</v>
      </c>
      <c r="U1060" s="12"/>
      <c r="V1060" s="12"/>
      <c r="W1060" s="12"/>
      <c r="X1060" s="12"/>
      <c r="Y1060" s="12"/>
      <c r="Z1060" s="12"/>
      <c r="AA1060" s="12"/>
      <c r="AB1060" s="12"/>
      <c r="AC1060" s="12"/>
      <c r="AD1060" s="12"/>
      <c r="AE1060" s="12"/>
      <c r="AR1060" s="214" t="s">
        <v>92</v>
      </c>
      <c r="AT1060" s="215" t="s">
        <v>82</v>
      </c>
      <c r="AU1060" s="215" t="s">
        <v>8</v>
      </c>
      <c r="AY1060" s="214" t="s">
        <v>129</v>
      </c>
      <c r="BK1060" s="216">
        <f>SUM(BK1061:BK1087)</f>
        <v>0</v>
      </c>
    </row>
    <row r="1061" spans="1:65" s="2" customFormat="1" ht="44.25" customHeight="1">
      <c r="A1061" s="38"/>
      <c r="B1061" s="39"/>
      <c r="C1061" s="219" t="s">
        <v>1948</v>
      </c>
      <c r="D1061" s="219" t="s">
        <v>132</v>
      </c>
      <c r="E1061" s="220" t="s">
        <v>1949</v>
      </c>
      <c r="F1061" s="221" t="s">
        <v>1950</v>
      </c>
      <c r="G1061" s="222" t="s">
        <v>957</v>
      </c>
      <c r="H1061" s="223">
        <v>1</v>
      </c>
      <c r="I1061" s="224"/>
      <c r="J1061" s="225">
        <f>ROUND(I1061*H1061,0)</f>
        <v>0</v>
      </c>
      <c r="K1061" s="226"/>
      <c r="L1061" s="44"/>
      <c r="M1061" s="227" t="s">
        <v>1</v>
      </c>
      <c r="N1061" s="228" t="s">
        <v>48</v>
      </c>
      <c r="O1061" s="91"/>
      <c r="P1061" s="229">
        <f>O1061*H1061</f>
        <v>0</v>
      </c>
      <c r="Q1061" s="229">
        <v>0.00021</v>
      </c>
      <c r="R1061" s="229">
        <f>Q1061*H1061</f>
        <v>0.00021</v>
      </c>
      <c r="S1061" s="229">
        <v>0</v>
      </c>
      <c r="T1061" s="230">
        <f>S1061*H1061</f>
        <v>0</v>
      </c>
      <c r="U1061" s="38"/>
      <c r="V1061" s="38"/>
      <c r="W1061" s="38"/>
      <c r="X1061" s="38"/>
      <c r="Y1061" s="38"/>
      <c r="Z1061" s="38"/>
      <c r="AA1061" s="38"/>
      <c r="AB1061" s="38"/>
      <c r="AC1061" s="38"/>
      <c r="AD1061" s="38"/>
      <c r="AE1061" s="38"/>
      <c r="AR1061" s="231" t="s">
        <v>308</v>
      </c>
      <c r="AT1061" s="231" t="s">
        <v>132</v>
      </c>
      <c r="AU1061" s="231" t="s">
        <v>92</v>
      </c>
      <c r="AY1061" s="17" t="s">
        <v>129</v>
      </c>
      <c r="BE1061" s="232">
        <f>IF(N1061="základní",J1061,0)</f>
        <v>0</v>
      </c>
      <c r="BF1061" s="232">
        <f>IF(N1061="snížená",J1061,0)</f>
        <v>0</v>
      </c>
      <c r="BG1061" s="232">
        <f>IF(N1061="zákl. přenesená",J1061,0)</f>
        <v>0</v>
      </c>
      <c r="BH1061" s="232">
        <f>IF(N1061="sníž. přenesená",J1061,0)</f>
        <v>0</v>
      </c>
      <c r="BI1061" s="232">
        <f>IF(N1061="nulová",J1061,0)</f>
        <v>0</v>
      </c>
      <c r="BJ1061" s="17" t="s">
        <v>8</v>
      </c>
      <c r="BK1061" s="232">
        <f>ROUND(I1061*H1061,0)</f>
        <v>0</v>
      </c>
      <c r="BL1061" s="17" t="s">
        <v>308</v>
      </c>
      <c r="BM1061" s="231" t="s">
        <v>1951</v>
      </c>
    </row>
    <row r="1062" spans="1:65" s="2" customFormat="1" ht="21.75" customHeight="1">
      <c r="A1062" s="38"/>
      <c r="B1062" s="39"/>
      <c r="C1062" s="219" t="s">
        <v>1952</v>
      </c>
      <c r="D1062" s="219" t="s">
        <v>132</v>
      </c>
      <c r="E1062" s="220" t="s">
        <v>1953</v>
      </c>
      <c r="F1062" s="221" t="s">
        <v>1954</v>
      </c>
      <c r="G1062" s="222" t="s">
        <v>185</v>
      </c>
      <c r="H1062" s="223">
        <v>85.6</v>
      </c>
      <c r="I1062" s="224"/>
      <c r="J1062" s="225">
        <f>ROUND(I1062*H1062,0)</f>
        <v>0</v>
      </c>
      <c r="K1062" s="226"/>
      <c r="L1062" s="44"/>
      <c r="M1062" s="227" t="s">
        <v>1</v>
      </c>
      <c r="N1062" s="228" t="s">
        <v>48</v>
      </c>
      <c r="O1062" s="91"/>
      <c r="P1062" s="229">
        <f>O1062*H1062</f>
        <v>0</v>
      </c>
      <c r="Q1062" s="229">
        <v>6E-05</v>
      </c>
      <c r="R1062" s="229">
        <f>Q1062*H1062</f>
        <v>0.005136</v>
      </c>
      <c r="S1062" s="229">
        <v>0</v>
      </c>
      <c r="T1062" s="230">
        <f>S1062*H1062</f>
        <v>0</v>
      </c>
      <c r="U1062" s="38"/>
      <c r="V1062" s="38"/>
      <c r="W1062" s="38"/>
      <c r="X1062" s="38"/>
      <c r="Y1062" s="38"/>
      <c r="Z1062" s="38"/>
      <c r="AA1062" s="38"/>
      <c r="AB1062" s="38"/>
      <c r="AC1062" s="38"/>
      <c r="AD1062" s="38"/>
      <c r="AE1062" s="38"/>
      <c r="AR1062" s="231" t="s">
        <v>308</v>
      </c>
      <c r="AT1062" s="231" t="s">
        <v>132</v>
      </c>
      <c r="AU1062" s="231" t="s">
        <v>92</v>
      </c>
      <c r="AY1062" s="17" t="s">
        <v>129</v>
      </c>
      <c r="BE1062" s="232">
        <f>IF(N1062="základní",J1062,0)</f>
        <v>0</v>
      </c>
      <c r="BF1062" s="232">
        <f>IF(N1062="snížená",J1062,0)</f>
        <v>0</v>
      </c>
      <c r="BG1062" s="232">
        <f>IF(N1062="zákl. přenesená",J1062,0)</f>
        <v>0</v>
      </c>
      <c r="BH1062" s="232">
        <f>IF(N1062="sníž. přenesená",J1062,0)</f>
        <v>0</v>
      </c>
      <c r="BI1062" s="232">
        <f>IF(N1062="nulová",J1062,0)</f>
        <v>0</v>
      </c>
      <c r="BJ1062" s="17" t="s">
        <v>8</v>
      </c>
      <c r="BK1062" s="232">
        <f>ROUND(I1062*H1062,0)</f>
        <v>0</v>
      </c>
      <c r="BL1062" s="17" t="s">
        <v>308</v>
      </c>
      <c r="BM1062" s="231" t="s">
        <v>1955</v>
      </c>
    </row>
    <row r="1063" spans="1:51" s="13" customFormat="1" ht="12">
      <c r="A1063" s="13"/>
      <c r="B1063" s="238"/>
      <c r="C1063" s="239"/>
      <c r="D1063" s="240" t="s">
        <v>187</v>
      </c>
      <c r="E1063" s="241" t="s">
        <v>1</v>
      </c>
      <c r="F1063" s="242" t="s">
        <v>1956</v>
      </c>
      <c r="G1063" s="239"/>
      <c r="H1063" s="243">
        <v>85.6</v>
      </c>
      <c r="I1063" s="244"/>
      <c r="J1063" s="239"/>
      <c r="K1063" s="239"/>
      <c r="L1063" s="245"/>
      <c r="M1063" s="246"/>
      <c r="N1063" s="247"/>
      <c r="O1063" s="247"/>
      <c r="P1063" s="247"/>
      <c r="Q1063" s="247"/>
      <c r="R1063" s="247"/>
      <c r="S1063" s="247"/>
      <c r="T1063" s="248"/>
      <c r="U1063" s="13"/>
      <c r="V1063" s="13"/>
      <c r="W1063" s="13"/>
      <c r="X1063" s="13"/>
      <c r="Y1063" s="13"/>
      <c r="Z1063" s="13"/>
      <c r="AA1063" s="13"/>
      <c r="AB1063" s="13"/>
      <c r="AC1063" s="13"/>
      <c r="AD1063" s="13"/>
      <c r="AE1063" s="13"/>
      <c r="AT1063" s="249" t="s">
        <v>187</v>
      </c>
      <c r="AU1063" s="249" t="s">
        <v>92</v>
      </c>
      <c r="AV1063" s="13" t="s">
        <v>92</v>
      </c>
      <c r="AW1063" s="13" t="s">
        <v>36</v>
      </c>
      <c r="AX1063" s="13" t="s">
        <v>8</v>
      </c>
      <c r="AY1063" s="249" t="s">
        <v>129</v>
      </c>
    </row>
    <row r="1064" spans="1:65" s="2" customFormat="1" ht="24.15" customHeight="1">
      <c r="A1064" s="38"/>
      <c r="B1064" s="39"/>
      <c r="C1064" s="219" t="s">
        <v>1957</v>
      </c>
      <c r="D1064" s="219" t="s">
        <v>132</v>
      </c>
      <c r="E1064" s="220" t="s">
        <v>1958</v>
      </c>
      <c r="F1064" s="221" t="s">
        <v>1959</v>
      </c>
      <c r="G1064" s="222" t="s">
        <v>185</v>
      </c>
      <c r="H1064" s="223">
        <v>163.45</v>
      </c>
      <c r="I1064" s="224"/>
      <c r="J1064" s="225">
        <f>ROUND(I1064*H1064,0)</f>
        <v>0</v>
      </c>
      <c r="K1064" s="226"/>
      <c r="L1064" s="44"/>
      <c r="M1064" s="227" t="s">
        <v>1</v>
      </c>
      <c r="N1064" s="228" t="s">
        <v>48</v>
      </c>
      <c r="O1064" s="91"/>
      <c r="P1064" s="229">
        <f>O1064*H1064</f>
        <v>0</v>
      </c>
      <c r="Q1064" s="229">
        <v>0.00012</v>
      </c>
      <c r="R1064" s="229">
        <f>Q1064*H1064</f>
        <v>0.019614</v>
      </c>
      <c r="S1064" s="229">
        <v>0</v>
      </c>
      <c r="T1064" s="230">
        <f>S1064*H1064</f>
        <v>0</v>
      </c>
      <c r="U1064" s="38"/>
      <c r="V1064" s="38"/>
      <c r="W1064" s="38"/>
      <c r="X1064" s="38"/>
      <c r="Y1064" s="38"/>
      <c r="Z1064" s="38"/>
      <c r="AA1064" s="38"/>
      <c r="AB1064" s="38"/>
      <c r="AC1064" s="38"/>
      <c r="AD1064" s="38"/>
      <c r="AE1064" s="38"/>
      <c r="AR1064" s="231" t="s">
        <v>308</v>
      </c>
      <c r="AT1064" s="231" t="s">
        <v>132</v>
      </c>
      <c r="AU1064" s="231" t="s">
        <v>92</v>
      </c>
      <c r="AY1064" s="17" t="s">
        <v>129</v>
      </c>
      <c r="BE1064" s="232">
        <f>IF(N1064="základní",J1064,0)</f>
        <v>0</v>
      </c>
      <c r="BF1064" s="232">
        <f>IF(N1064="snížená",J1064,0)</f>
        <v>0</v>
      </c>
      <c r="BG1064" s="232">
        <f>IF(N1064="zákl. přenesená",J1064,0)</f>
        <v>0</v>
      </c>
      <c r="BH1064" s="232">
        <f>IF(N1064="sníž. přenesená",J1064,0)</f>
        <v>0</v>
      </c>
      <c r="BI1064" s="232">
        <f>IF(N1064="nulová",J1064,0)</f>
        <v>0</v>
      </c>
      <c r="BJ1064" s="17" t="s">
        <v>8</v>
      </c>
      <c r="BK1064" s="232">
        <f>ROUND(I1064*H1064,0)</f>
        <v>0</v>
      </c>
      <c r="BL1064" s="17" t="s">
        <v>308</v>
      </c>
      <c r="BM1064" s="231" t="s">
        <v>1960</v>
      </c>
    </row>
    <row r="1065" spans="1:51" s="13" customFormat="1" ht="12">
      <c r="A1065" s="13"/>
      <c r="B1065" s="238"/>
      <c r="C1065" s="239"/>
      <c r="D1065" s="240" t="s">
        <v>187</v>
      </c>
      <c r="E1065" s="241" t="s">
        <v>1</v>
      </c>
      <c r="F1065" s="242" t="s">
        <v>1961</v>
      </c>
      <c r="G1065" s="239"/>
      <c r="H1065" s="243">
        <v>8.4</v>
      </c>
      <c r="I1065" s="244"/>
      <c r="J1065" s="239"/>
      <c r="K1065" s="239"/>
      <c r="L1065" s="245"/>
      <c r="M1065" s="246"/>
      <c r="N1065" s="247"/>
      <c r="O1065" s="247"/>
      <c r="P1065" s="247"/>
      <c r="Q1065" s="247"/>
      <c r="R1065" s="247"/>
      <c r="S1065" s="247"/>
      <c r="T1065" s="248"/>
      <c r="U1065" s="13"/>
      <c r="V1065" s="13"/>
      <c r="W1065" s="13"/>
      <c r="X1065" s="13"/>
      <c r="Y1065" s="13"/>
      <c r="Z1065" s="13"/>
      <c r="AA1065" s="13"/>
      <c r="AB1065" s="13"/>
      <c r="AC1065" s="13"/>
      <c r="AD1065" s="13"/>
      <c r="AE1065" s="13"/>
      <c r="AT1065" s="249" t="s">
        <v>187</v>
      </c>
      <c r="AU1065" s="249" t="s">
        <v>92</v>
      </c>
      <c r="AV1065" s="13" t="s">
        <v>92</v>
      </c>
      <c r="AW1065" s="13" t="s">
        <v>36</v>
      </c>
      <c r="AX1065" s="13" t="s">
        <v>83</v>
      </c>
      <c r="AY1065" s="249" t="s">
        <v>129</v>
      </c>
    </row>
    <row r="1066" spans="1:51" s="13" customFormat="1" ht="12">
      <c r="A1066" s="13"/>
      <c r="B1066" s="238"/>
      <c r="C1066" s="239"/>
      <c r="D1066" s="240" t="s">
        <v>187</v>
      </c>
      <c r="E1066" s="241" t="s">
        <v>1</v>
      </c>
      <c r="F1066" s="242" t="s">
        <v>1647</v>
      </c>
      <c r="G1066" s="239"/>
      <c r="H1066" s="243">
        <v>10.45</v>
      </c>
      <c r="I1066" s="244"/>
      <c r="J1066" s="239"/>
      <c r="K1066" s="239"/>
      <c r="L1066" s="245"/>
      <c r="M1066" s="246"/>
      <c r="N1066" s="247"/>
      <c r="O1066" s="247"/>
      <c r="P1066" s="247"/>
      <c r="Q1066" s="247"/>
      <c r="R1066" s="247"/>
      <c r="S1066" s="247"/>
      <c r="T1066" s="248"/>
      <c r="U1066" s="13"/>
      <c r="V1066" s="13"/>
      <c r="W1066" s="13"/>
      <c r="X1066" s="13"/>
      <c r="Y1066" s="13"/>
      <c r="Z1066" s="13"/>
      <c r="AA1066" s="13"/>
      <c r="AB1066" s="13"/>
      <c r="AC1066" s="13"/>
      <c r="AD1066" s="13"/>
      <c r="AE1066" s="13"/>
      <c r="AT1066" s="249" t="s">
        <v>187</v>
      </c>
      <c r="AU1066" s="249" t="s">
        <v>92</v>
      </c>
      <c r="AV1066" s="13" t="s">
        <v>92</v>
      </c>
      <c r="AW1066" s="13" t="s">
        <v>36</v>
      </c>
      <c r="AX1066" s="13" t="s">
        <v>83</v>
      </c>
      <c r="AY1066" s="249" t="s">
        <v>129</v>
      </c>
    </row>
    <row r="1067" spans="1:51" s="13" customFormat="1" ht="12">
      <c r="A1067" s="13"/>
      <c r="B1067" s="238"/>
      <c r="C1067" s="239"/>
      <c r="D1067" s="240" t="s">
        <v>187</v>
      </c>
      <c r="E1067" s="241" t="s">
        <v>1</v>
      </c>
      <c r="F1067" s="242" t="s">
        <v>1648</v>
      </c>
      <c r="G1067" s="239"/>
      <c r="H1067" s="243">
        <v>10</v>
      </c>
      <c r="I1067" s="244"/>
      <c r="J1067" s="239"/>
      <c r="K1067" s="239"/>
      <c r="L1067" s="245"/>
      <c r="M1067" s="246"/>
      <c r="N1067" s="247"/>
      <c r="O1067" s="247"/>
      <c r="P1067" s="247"/>
      <c r="Q1067" s="247"/>
      <c r="R1067" s="247"/>
      <c r="S1067" s="247"/>
      <c r="T1067" s="248"/>
      <c r="U1067" s="13"/>
      <c r="V1067" s="13"/>
      <c r="W1067" s="13"/>
      <c r="X1067" s="13"/>
      <c r="Y1067" s="13"/>
      <c r="Z1067" s="13"/>
      <c r="AA1067" s="13"/>
      <c r="AB1067" s="13"/>
      <c r="AC1067" s="13"/>
      <c r="AD1067" s="13"/>
      <c r="AE1067" s="13"/>
      <c r="AT1067" s="249" t="s">
        <v>187</v>
      </c>
      <c r="AU1067" s="249" t="s">
        <v>92</v>
      </c>
      <c r="AV1067" s="13" t="s">
        <v>92</v>
      </c>
      <c r="AW1067" s="13" t="s">
        <v>36</v>
      </c>
      <c r="AX1067" s="13" t="s">
        <v>83</v>
      </c>
      <c r="AY1067" s="249" t="s">
        <v>129</v>
      </c>
    </row>
    <row r="1068" spans="1:51" s="13" customFormat="1" ht="12">
      <c r="A1068" s="13"/>
      <c r="B1068" s="238"/>
      <c r="C1068" s="239"/>
      <c r="D1068" s="240" t="s">
        <v>187</v>
      </c>
      <c r="E1068" s="241" t="s">
        <v>1</v>
      </c>
      <c r="F1068" s="242" t="s">
        <v>1651</v>
      </c>
      <c r="G1068" s="239"/>
      <c r="H1068" s="243">
        <v>130.6</v>
      </c>
      <c r="I1068" s="244"/>
      <c r="J1068" s="239"/>
      <c r="K1068" s="239"/>
      <c r="L1068" s="245"/>
      <c r="M1068" s="246"/>
      <c r="N1068" s="247"/>
      <c r="O1068" s="247"/>
      <c r="P1068" s="247"/>
      <c r="Q1068" s="247"/>
      <c r="R1068" s="247"/>
      <c r="S1068" s="247"/>
      <c r="T1068" s="248"/>
      <c r="U1068" s="13"/>
      <c r="V1068" s="13"/>
      <c r="W1068" s="13"/>
      <c r="X1068" s="13"/>
      <c r="Y1068" s="13"/>
      <c r="Z1068" s="13"/>
      <c r="AA1068" s="13"/>
      <c r="AB1068" s="13"/>
      <c r="AC1068" s="13"/>
      <c r="AD1068" s="13"/>
      <c r="AE1068" s="13"/>
      <c r="AT1068" s="249" t="s">
        <v>187</v>
      </c>
      <c r="AU1068" s="249" t="s">
        <v>92</v>
      </c>
      <c r="AV1068" s="13" t="s">
        <v>92</v>
      </c>
      <c r="AW1068" s="13" t="s">
        <v>36</v>
      </c>
      <c r="AX1068" s="13" t="s">
        <v>83</v>
      </c>
      <c r="AY1068" s="249" t="s">
        <v>129</v>
      </c>
    </row>
    <row r="1069" spans="1:51" s="13" customFormat="1" ht="12">
      <c r="A1069" s="13"/>
      <c r="B1069" s="238"/>
      <c r="C1069" s="239"/>
      <c r="D1069" s="240" t="s">
        <v>187</v>
      </c>
      <c r="E1069" s="241" t="s">
        <v>1</v>
      </c>
      <c r="F1069" s="242" t="s">
        <v>1650</v>
      </c>
      <c r="G1069" s="239"/>
      <c r="H1069" s="243">
        <v>4</v>
      </c>
      <c r="I1069" s="244"/>
      <c r="J1069" s="239"/>
      <c r="K1069" s="239"/>
      <c r="L1069" s="245"/>
      <c r="M1069" s="246"/>
      <c r="N1069" s="247"/>
      <c r="O1069" s="247"/>
      <c r="P1069" s="247"/>
      <c r="Q1069" s="247"/>
      <c r="R1069" s="247"/>
      <c r="S1069" s="247"/>
      <c r="T1069" s="248"/>
      <c r="U1069" s="13"/>
      <c r="V1069" s="13"/>
      <c r="W1069" s="13"/>
      <c r="X1069" s="13"/>
      <c r="Y1069" s="13"/>
      <c r="Z1069" s="13"/>
      <c r="AA1069" s="13"/>
      <c r="AB1069" s="13"/>
      <c r="AC1069" s="13"/>
      <c r="AD1069" s="13"/>
      <c r="AE1069" s="13"/>
      <c r="AT1069" s="249" t="s">
        <v>187</v>
      </c>
      <c r="AU1069" s="249" t="s">
        <v>92</v>
      </c>
      <c r="AV1069" s="13" t="s">
        <v>92</v>
      </c>
      <c r="AW1069" s="13" t="s">
        <v>36</v>
      </c>
      <c r="AX1069" s="13" t="s">
        <v>83</v>
      </c>
      <c r="AY1069" s="249" t="s">
        <v>129</v>
      </c>
    </row>
    <row r="1070" spans="1:51" s="14" customFormat="1" ht="12">
      <c r="A1070" s="14"/>
      <c r="B1070" s="250"/>
      <c r="C1070" s="251"/>
      <c r="D1070" s="240" t="s">
        <v>187</v>
      </c>
      <c r="E1070" s="252" t="s">
        <v>1</v>
      </c>
      <c r="F1070" s="253" t="s">
        <v>191</v>
      </c>
      <c r="G1070" s="251"/>
      <c r="H1070" s="254">
        <v>163.45</v>
      </c>
      <c r="I1070" s="255"/>
      <c r="J1070" s="251"/>
      <c r="K1070" s="251"/>
      <c r="L1070" s="256"/>
      <c r="M1070" s="257"/>
      <c r="N1070" s="258"/>
      <c r="O1070" s="258"/>
      <c r="P1070" s="258"/>
      <c r="Q1070" s="258"/>
      <c r="R1070" s="258"/>
      <c r="S1070" s="258"/>
      <c r="T1070" s="259"/>
      <c r="U1070" s="14"/>
      <c r="V1070" s="14"/>
      <c r="W1070" s="14"/>
      <c r="X1070" s="14"/>
      <c r="Y1070" s="14"/>
      <c r="Z1070" s="14"/>
      <c r="AA1070" s="14"/>
      <c r="AB1070" s="14"/>
      <c r="AC1070" s="14"/>
      <c r="AD1070" s="14"/>
      <c r="AE1070" s="14"/>
      <c r="AT1070" s="260" t="s">
        <v>187</v>
      </c>
      <c r="AU1070" s="260" t="s">
        <v>92</v>
      </c>
      <c r="AV1070" s="14" t="s">
        <v>151</v>
      </c>
      <c r="AW1070" s="14" t="s">
        <v>36</v>
      </c>
      <c r="AX1070" s="14" t="s">
        <v>8</v>
      </c>
      <c r="AY1070" s="260" t="s">
        <v>129</v>
      </c>
    </row>
    <row r="1071" spans="1:65" s="2" customFormat="1" ht="24.15" customHeight="1">
      <c r="A1071" s="38"/>
      <c r="B1071" s="39"/>
      <c r="C1071" s="219" t="s">
        <v>1962</v>
      </c>
      <c r="D1071" s="219" t="s">
        <v>132</v>
      </c>
      <c r="E1071" s="220" t="s">
        <v>1963</v>
      </c>
      <c r="F1071" s="221" t="s">
        <v>1964</v>
      </c>
      <c r="G1071" s="222" t="s">
        <v>185</v>
      </c>
      <c r="H1071" s="223">
        <v>163.45</v>
      </c>
      <c r="I1071" s="224"/>
      <c r="J1071" s="225">
        <f>ROUND(I1071*H1071,0)</f>
        <v>0</v>
      </c>
      <c r="K1071" s="226"/>
      <c r="L1071" s="44"/>
      <c r="M1071" s="227" t="s">
        <v>1</v>
      </c>
      <c r="N1071" s="228" t="s">
        <v>48</v>
      </c>
      <c r="O1071" s="91"/>
      <c r="P1071" s="229">
        <f>O1071*H1071</f>
        <v>0</v>
      </c>
      <c r="Q1071" s="229">
        <v>0.00029</v>
      </c>
      <c r="R1071" s="229">
        <f>Q1071*H1071</f>
        <v>0.0474005</v>
      </c>
      <c r="S1071" s="229">
        <v>0</v>
      </c>
      <c r="T1071" s="230">
        <f>S1071*H1071</f>
        <v>0</v>
      </c>
      <c r="U1071" s="38"/>
      <c r="V1071" s="38"/>
      <c r="W1071" s="38"/>
      <c r="X1071" s="38"/>
      <c r="Y1071" s="38"/>
      <c r="Z1071" s="38"/>
      <c r="AA1071" s="38"/>
      <c r="AB1071" s="38"/>
      <c r="AC1071" s="38"/>
      <c r="AD1071" s="38"/>
      <c r="AE1071" s="38"/>
      <c r="AR1071" s="231" t="s">
        <v>308</v>
      </c>
      <c r="AT1071" s="231" t="s">
        <v>132</v>
      </c>
      <c r="AU1071" s="231" t="s">
        <v>92</v>
      </c>
      <c r="AY1071" s="17" t="s">
        <v>129</v>
      </c>
      <c r="BE1071" s="232">
        <f>IF(N1071="základní",J1071,0)</f>
        <v>0</v>
      </c>
      <c r="BF1071" s="232">
        <f>IF(N1071="snížená",J1071,0)</f>
        <v>0</v>
      </c>
      <c r="BG1071" s="232">
        <f>IF(N1071="zákl. přenesená",J1071,0)</f>
        <v>0</v>
      </c>
      <c r="BH1071" s="232">
        <f>IF(N1071="sníž. přenesená",J1071,0)</f>
        <v>0</v>
      </c>
      <c r="BI1071" s="232">
        <f>IF(N1071="nulová",J1071,0)</f>
        <v>0</v>
      </c>
      <c r="BJ1071" s="17" t="s">
        <v>8</v>
      </c>
      <c r="BK1071" s="232">
        <f>ROUND(I1071*H1071,0)</f>
        <v>0</v>
      </c>
      <c r="BL1071" s="17" t="s">
        <v>308</v>
      </c>
      <c r="BM1071" s="231" t="s">
        <v>1965</v>
      </c>
    </row>
    <row r="1072" spans="1:51" s="13" customFormat="1" ht="12">
      <c r="A1072" s="13"/>
      <c r="B1072" s="238"/>
      <c r="C1072" s="239"/>
      <c r="D1072" s="240" t="s">
        <v>187</v>
      </c>
      <c r="E1072" s="241" t="s">
        <v>1</v>
      </c>
      <c r="F1072" s="242" t="s">
        <v>1961</v>
      </c>
      <c r="G1072" s="239"/>
      <c r="H1072" s="243">
        <v>8.4</v>
      </c>
      <c r="I1072" s="244"/>
      <c r="J1072" s="239"/>
      <c r="K1072" s="239"/>
      <c r="L1072" s="245"/>
      <c r="M1072" s="246"/>
      <c r="N1072" s="247"/>
      <c r="O1072" s="247"/>
      <c r="P1072" s="247"/>
      <c r="Q1072" s="247"/>
      <c r="R1072" s="247"/>
      <c r="S1072" s="247"/>
      <c r="T1072" s="248"/>
      <c r="U1072" s="13"/>
      <c r="V1072" s="13"/>
      <c r="W1072" s="13"/>
      <c r="X1072" s="13"/>
      <c r="Y1072" s="13"/>
      <c r="Z1072" s="13"/>
      <c r="AA1072" s="13"/>
      <c r="AB1072" s="13"/>
      <c r="AC1072" s="13"/>
      <c r="AD1072" s="13"/>
      <c r="AE1072" s="13"/>
      <c r="AT1072" s="249" t="s">
        <v>187</v>
      </c>
      <c r="AU1072" s="249" t="s">
        <v>92</v>
      </c>
      <c r="AV1072" s="13" t="s">
        <v>92</v>
      </c>
      <c r="AW1072" s="13" t="s">
        <v>36</v>
      </c>
      <c r="AX1072" s="13" t="s">
        <v>83</v>
      </c>
      <c r="AY1072" s="249" t="s">
        <v>129</v>
      </c>
    </row>
    <row r="1073" spans="1:51" s="13" customFormat="1" ht="12">
      <c r="A1073" s="13"/>
      <c r="B1073" s="238"/>
      <c r="C1073" s="239"/>
      <c r="D1073" s="240" t="s">
        <v>187</v>
      </c>
      <c r="E1073" s="241" t="s">
        <v>1</v>
      </c>
      <c r="F1073" s="242" t="s">
        <v>1647</v>
      </c>
      <c r="G1073" s="239"/>
      <c r="H1073" s="243">
        <v>10.45</v>
      </c>
      <c r="I1073" s="244"/>
      <c r="J1073" s="239"/>
      <c r="K1073" s="239"/>
      <c r="L1073" s="245"/>
      <c r="M1073" s="246"/>
      <c r="N1073" s="247"/>
      <c r="O1073" s="247"/>
      <c r="P1073" s="247"/>
      <c r="Q1073" s="247"/>
      <c r="R1073" s="247"/>
      <c r="S1073" s="247"/>
      <c r="T1073" s="248"/>
      <c r="U1073" s="13"/>
      <c r="V1073" s="13"/>
      <c r="W1073" s="13"/>
      <c r="X1073" s="13"/>
      <c r="Y1073" s="13"/>
      <c r="Z1073" s="13"/>
      <c r="AA1073" s="13"/>
      <c r="AB1073" s="13"/>
      <c r="AC1073" s="13"/>
      <c r="AD1073" s="13"/>
      <c r="AE1073" s="13"/>
      <c r="AT1073" s="249" t="s">
        <v>187</v>
      </c>
      <c r="AU1073" s="249" t="s">
        <v>92</v>
      </c>
      <c r="AV1073" s="13" t="s">
        <v>92</v>
      </c>
      <c r="AW1073" s="13" t="s">
        <v>36</v>
      </c>
      <c r="AX1073" s="13" t="s">
        <v>83</v>
      </c>
      <c r="AY1073" s="249" t="s">
        <v>129</v>
      </c>
    </row>
    <row r="1074" spans="1:51" s="13" customFormat="1" ht="12">
      <c r="A1074" s="13"/>
      <c r="B1074" s="238"/>
      <c r="C1074" s="239"/>
      <c r="D1074" s="240" t="s">
        <v>187</v>
      </c>
      <c r="E1074" s="241" t="s">
        <v>1</v>
      </c>
      <c r="F1074" s="242" t="s">
        <v>1648</v>
      </c>
      <c r="G1074" s="239"/>
      <c r="H1074" s="243">
        <v>10</v>
      </c>
      <c r="I1074" s="244"/>
      <c r="J1074" s="239"/>
      <c r="K1074" s="239"/>
      <c r="L1074" s="245"/>
      <c r="M1074" s="246"/>
      <c r="N1074" s="247"/>
      <c r="O1074" s="247"/>
      <c r="P1074" s="247"/>
      <c r="Q1074" s="247"/>
      <c r="R1074" s="247"/>
      <c r="S1074" s="247"/>
      <c r="T1074" s="248"/>
      <c r="U1074" s="13"/>
      <c r="V1074" s="13"/>
      <c r="W1074" s="13"/>
      <c r="X1074" s="13"/>
      <c r="Y1074" s="13"/>
      <c r="Z1074" s="13"/>
      <c r="AA1074" s="13"/>
      <c r="AB1074" s="13"/>
      <c r="AC1074" s="13"/>
      <c r="AD1074" s="13"/>
      <c r="AE1074" s="13"/>
      <c r="AT1074" s="249" t="s">
        <v>187</v>
      </c>
      <c r="AU1074" s="249" t="s">
        <v>92</v>
      </c>
      <c r="AV1074" s="13" t="s">
        <v>92</v>
      </c>
      <c r="AW1074" s="13" t="s">
        <v>36</v>
      </c>
      <c r="AX1074" s="13" t="s">
        <v>83</v>
      </c>
      <c r="AY1074" s="249" t="s">
        <v>129</v>
      </c>
    </row>
    <row r="1075" spans="1:51" s="13" customFormat="1" ht="12">
      <c r="A1075" s="13"/>
      <c r="B1075" s="238"/>
      <c r="C1075" s="239"/>
      <c r="D1075" s="240" t="s">
        <v>187</v>
      </c>
      <c r="E1075" s="241" t="s">
        <v>1</v>
      </c>
      <c r="F1075" s="242" t="s">
        <v>1651</v>
      </c>
      <c r="G1075" s="239"/>
      <c r="H1075" s="243">
        <v>130.6</v>
      </c>
      <c r="I1075" s="244"/>
      <c r="J1075" s="239"/>
      <c r="K1075" s="239"/>
      <c r="L1075" s="245"/>
      <c r="M1075" s="246"/>
      <c r="N1075" s="247"/>
      <c r="O1075" s="247"/>
      <c r="P1075" s="247"/>
      <c r="Q1075" s="247"/>
      <c r="R1075" s="247"/>
      <c r="S1075" s="247"/>
      <c r="T1075" s="248"/>
      <c r="U1075" s="13"/>
      <c r="V1075" s="13"/>
      <c r="W1075" s="13"/>
      <c r="X1075" s="13"/>
      <c r="Y1075" s="13"/>
      <c r="Z1075" s="13"/>
      <c r="AA1075" s="13"/>
      <c r="AB1075" s="13"/>
      <c r="AC1075" s="13"/>
      <c r="AD1075" s="13"/>
      <c r="AE1075" s="13"/>
      <c r="AT1075" s="249" t="s">
        <v>187</v>
      </c>
      <c r="AU1075" s="249" t="s">
        <v>92</v>
      </c>
      <c r="AV1075" s="13" t="s">
        <v>92</v>
      </c>
      <c r="AW1075" s="13" t="s">
        <v>36</v>
      </c>
      <c r="AX1075" s="13" t="s">
        <v>83</v>
      </c>
      <c r="AY1075" s="249" t="s">
        <v>129</v>
      </c>
    </row>
    <row r="1076" spans="1:51" s="13" customFormat="1" ht="12">
      <c r="A1076" s="13"/>
      <c r="B1076" s="238"/>
      <c r="C1076" s="239"/>
      <c r="D1076" s="240" t="s">
        <v>187</v>
      </c>
      <c r="E1076" s="241" t="s">
        <v>1</v>
      </c>
      <c r="F1076" s="242" t="s">
        <v>1650</v>
      </c>
      <c r="G1076" s="239"/>
      <c r="H1076" s="243">
        <v>4</v>
      </c>
      <c r="I1076" s="244"/>
      <c r="J1076" s="239"/>
      <c r="K1076" s="239"/>
      <c r="L1076" s="245"/>
      <c r="M1076" s="246"/>
      <c r="N1076" s="247"/>
      <c r="O1076" s="247"/>
      <c r="P1076" s="247"/>
      <c r="Q1076" s="247"/>
      <c r="R1076" s="247"/>
      <c r="S1076" s="247"/>
      <c r="T1076" s="248"/>
      <c r="U1076" s="13"/>
      <c r="V1076" s="13"/>
      <c r="W1076" s="13"/>
      <c r="X1076" s="13"/>
      <c r="Y1076" s="13"/>
      <c r="Z1076" s="13"/>
      <c r="AA1076" s="13"/>
      <c r="AB1076" s="13"/>
      <c r="AC1076" s="13"/>
      <c r="AD1076" s="13"/>
      <c r="AE1076" s="13"/>
      <c r="AT1076" s="249" t="s">
        <v>187</v>
      </c>
      <c r="AU1076" s="249" t="s">
        <v>92</v>
      </c>
      <c r="AV1076" s="13" t="s">
        <v>92</v>
      </c>
      <c r="AW1076" s="13" t="s">
        <v>36</v>
      </c>
      <c r="AX1076" s="13" t="s">
        <v>83</v>
      </c>
      <c r="AY1076" s="249" t="s">
        <v>129</v>
      </c>
    </row>
    <row r="1077" spans="1:51" s="14" customFormat="1" ht="12">
      <c r="A1077" s="14"/>
      <c r="B1077" s="250"/>
      <c r="C1077" s="251"/>
      <c r="D1077" s="240" t="s">
        <v>187</v>
      </c>
      <c r="E1077" s="252" t="s">
        <v>1</v>
      </c>
      <c r="F1077" s="253" t="s">
        <v>191</v>
      </c>
      <c r="G1077" s="251"/>
      <c r="H1077" s="254">
        <v>163.45</v>
      </c>
      <c r="I1077" s="255"/>
      <c r="J1077" s="251"/>
      <c r="K1077" s="251"/>
      <c r="L1077" s="256"/>
      <c r="M1077" s="257"/>
      <c r="N1077" s="258"/>
      <c r="O1077" s="258"/>
      <c r="P1077" s="258"/>
      <c r="Q1077" s="258"/>
      <c r="R1077" s="258"/>
      <c r="S1077" s="258"/>
      <c r="T1077" s="259"/>
      <c r="U1077" s="14"/>
      <c r="V1077" s="14"/>
      <c r="W1077" s="14"/>
      <c r="X1077" s="14"/>
      <c r="Y1077" s="14"/>
      <c r="Z1077" s="14"/>
      <c r="AA1077" s="14"/>
      <c r="AB1077" s="14"/>
      <c r="AC1077" s="14"/>
      <c r="AD1077" s="14"/>
      <c r="AE1077" s="14"/>
      <c r="AT1077" s="260" t="s">
        <v>187</v>
      </c>
      <c r="AU1077" s="260" t="s">
        <v>92</v>
      </c>
      <c r="AV1077" s="14" t="s">
        <v>151</v>
      </c>
      <c r="AW1077" s="14" t="s">
        <v>36</v>
      </c>
      <c r="AX1077" s="14" t="s">
        <v>8</v>
      </c>
      <c r="AY1077" s="260" t="s">
        <v>129</v>
      </c>
    </row>
    <row r="1078" spans="1:65" s="2" customFormat="1" ht="49.05" customHeight="1">
      <c r="A1078" s="38"/>
      <c r="B1078" s="39"/>
      <c r="C1078" s="219" t="s">
        <v>1966</v>
      </c>
      <c r="D1078" s="219" t="s">
        <v>132</v>
      </c>
      <c r="E1078" s="220" t="s">
        <v>1967</v>
      </c>
      <c r="F1078" s="221" t="s">
        <v>1968</v>
      </c>
      <c r="G1078" s="222" t="s">
        <v>185</v>
      </c>
      <c r="H1078" s="223">
        <v>1452.448</v>
      </c>
      <c r="I1078" s="224"/>
      <c r="J1078" s="225">
        <f>ROUND(I1078*H1078,0)</f>
        <v>0</v>
      </c>
      <c r="K1078" s="226"/>
      <c r="L1078" s="44"/>
      <c r="M1078" s="227" t="s">
        <v>1</v>
      </c>
      <c r="N1078" s="228" t="s">
        <v>48</v>
      </c>
      <c r="O1078" s="91"/>
      <c r="P1078" s="229">
        <f>O1078*H1078</f>
        <v>0</v>
      </c>
      <c r="Q1078" s="229">
        <v>0.00014</v>
      </c>
      <c r="R1078" s="229">
        <f>Q1078*H1078</f>
        <v>0.20334272</v>
      </c>
      <c r="S1078" s="229">
        <v>0</v>
      </c>
      <c r="T1078" s="230">
        <f>S1078*H1078</f>
        <v>0</v>
      </c>
      <c r="U1078" s="38"/>
      <c r="V1078" s="38"/>
      <c r="W1078" s="38"/>
      <c r="X1078" s="38"/>
      <c r="Y1078" s="38"/>
      <c r="Z1078" s="38"/>
      <c r="AA1078" s="38"/>
      <c r="AB1078" s="38"/>
      <c r="AC1078" s="38"/>
      <c r="AD1078" s="38"/>
      <c r="AE1078" s="38"/>
      <c r="AR1078" s="231" t="s">
        <v>308</v>
      </c>
      <c r="AT1078" s="231" t="s">
        <v>132</v>
      </c>
      <c r="AU1078" s="231" t="s">
        <v>92</v>
      </c>
      <c r="AY1078" s="17" t="s">
        <v>129</v>
      </c>
      <c r="BE1078" s="232">
        <f>IF(N1078="základní",J1078,0)</f>
        <v>0</v>
      </c>
      <c r="BF1078" s="232">
        <f>IF(N1078="snížená",J1078,0)</f>
        <v>0</v>
      </c>
      <c r="BG1078" s="232">
        <f>IF(N1078="zákl. přenesená",J1078,0)</f>
        <v>0</v>
      </c>
      <c r="BH1078" s="232">
        <f>IF(N1078="sníž. přenesená",J1078,0)</f>
        <v>0</v>
      </c>
      <c r="BI1078" s="232">
        <f>IF(N1078="nulová",J1078,0)</f>
        <v>0</v>
      </c>
      <c r="BJ1078" s="17" t="s">
        <v>8</v>
      </c>
      <c r="BK1078" s="232">
        <f>ROUND(I1078*H1078,0)</f>
        <v>0</v>
      </c>
      <c r="BL1078" s="17" t="s">
        <v>308</v>
      </c>
      <c r="BM1078" s="231" t="s">
        <v>1969</v>
      </c>
    </row>
    <row r="1079" spans="1:51" s="13" customFormat="1" ht="12">
      <c r="A1079" s="13"/>
      <c r="B1079" s="238"/>
      <c r="C1079" s="239"/>
      <c r="D1079" s="240" t="s">
        <v>187</v>
      </c>
      <c r="E1079" s="241" t="s">
        <v>1</v>
      </c>
      <c r="F1079" s="242" t="s">
        <v>775</v>
      </c>
      <c r="G1079" s="239"/>
      <c r="H1079" s="243">
        <v>216.123</v>
      </c>
      <c r="I1079" s="244"/>
      <c r="J1079" s="239"/>
      <c r="K1079" s="239"/>
      <c r="L1079" s="245"/>
      <c r="M1079" s="246"/>
      <c r="N1079" s="247"/>
      <c r="O1079" s="247"/>
      <c r="P1079" s="247"/>
      <c r="Q1079" s="247"/>
      <c r="R1079" s="247"/>
      <c r="S1079" s="247"/>
      <c r="T1079" s="248"/>
      <c r="U1079" s="13"/>
      <c r="V1079" s="13"/>
      <c r="W1079" s="13"/>
      <c r="X1079" s="13"/>
      <c r="Y1079" s="13"/>
      <c r="Z1079" s="13"/>
      <c r="AA1079" s="13"/>
      <c r="AB1079" s="13"/>
      <c r="AC1079" s="13"/>
      <c r="AD1079" s="13"/>
      <c r="AE1079" s="13"/>
      <c r="AT1079" s="249" t="s">
        <v>187</v>
      </c>
      <c r="AU1079" s="249" t="s">
        <v>92</v>
      </c>
      <c r="AV1079" s="13" t="s">
        <v>92</v>
      </c>
      <c r="AW1079" s="13" t="s">
        <v>36</v>
      </c>
      <c r="AX1079" s="13" t="s">
        <v>83</v>
      </c>
      <c r="AY1079" s="249" t="s">
        <v>129</v>
      </c>
    </row>
    <row r="1080" spans="1:51" s="13" customFormat="1" ht="12">
      <c r="A1080" s="13"/>
      <c r="B1080" s="238"/>
      <c r="C1080" s="239"/>
      <c r="D1080" s="240" t="s">
        <v>187</v>
      </c>
      <c r="E1080" s="241" t="s">
        <v>1</v>
      </c>
      <c r="F1080" s="242" t="s">
        <v>771</v>
      </c>
      <c r="G1080" s="239"/>
      <c r="H1080" s="243">
        <v>13.904</v>
      </c>
      <c r="I1080" s="244"/>
      <c r="J1080" s="239"/>
      <c r="K1080" s="239"/>
      <c r="L1080" s="245"/>
      <c r="M1080" s="246"/>
      <c r="N1080" s="247"/>
      <c r="O1080" s="247"/>
      <c r="P1080" s="247"/>
      <c r="Q1080" s="247"/>
      <c r="R1080" s="247"/>
      <c r="S1080" s="247"/>
      <c r="T1080" s="248"/>
      <c r="U1080" s="13"/>
      <c r="V1080" s="13"/>
      <c r="W1080" s="13"/>
      <c r="X1080" s="13"/>
      <c r="Y1080" s="13"/>
      <c r="Z1080" s="13"/>
      <c r="AA1080" s="13"/>
      <c r="AB1080" s="13"/>
      <c r="AC1080" s="13"/>
      <c r="AD1080" s="13"/>
      <c r="AE1080" s="13"/>
      <c r="AT1080" s="249" t="s">
        <v>187</v>
      </c>
      <c r="AU1080" s="249" t="s">
        <v>92</v>
      </c>
      <c r="AV1080" s="13" t="s">
        <v>92</v>
      </c>
      <c r="AW1080" s="13" t="s">
        <v>36</v>
      </c>
      <c r="AX1080" s="13" t="s">
        <v>83</v>
      </c>
      <c r="AY1080" s="249" t="s">
        <v>129</v>
      </c>
    </row>
    <row r="1081" spans="1:51" s="15" customFormat="1" ht="12">
      <c r="A1081" s="15"/>
      <c r="B1081" s="261"/>
      <c r="C1081" s="262"/>
      <c r="D1081" s="240" t="s">
        <v>187</v>
      </c>
      <c r="E1081" s="263" t="s">
        <v>1</v>
      </c>
      <c r="F1081" s="264" t="s">
        <v>800</v>
      </c>
      <c r="G1081" s="262"/>
      <c r="H1081" s="265">
        <v>230.027</v>
      </c>
      <c r="I1081" s="266"/>
      <c r="J1081" s="262"/>
      <c r="K1081" s="262"/>
      <c r="L1081" s="267"/>
      <c r="M1081" s="268"/>
      <c r="N1081" s="269"/>
      <c r="O1081" s="269"/>
      <c r="P1081" s="269"/>
      <c r="Q1081" s="269"/>
      <c r="R1081" s="269"/>
      <c r="S1081" s="269"/>
      <c r="T1081" s="270"/>
      <c r="U1081" s="15"/>
      <c r="V1081" s="15"/>
      <c r="W1081" s="15"/>
      <c r="X1081" s="15"/>
      <c r="Y1081" s="15"/>
      <c r="Z1081" s="15"/>
      <c r="AA1081" s="15"/>
      <c r="AB1081" s="15"/>
      <c r="AC1081" s="15"/>
      <c r="AD1081" s="15"/>
      <c r="AE1081" s="15"/>
      <c r="AT1081" s="271" t="s">
        <v>187</v>
      </c>
      <c r="AU1081" s="271" t="s">
        <v>92</v>
      </c>
      <c r="AV1081" s="15" t="s">
        <v>145</v>
      </c>
      <c r="AW1081" s="15" t="s">
        <v>36</v>
      </c>
      <c r="AX1081" s="15" t="s">
        <v>83</v>
      </c>
      <c r="AY1081" s="271" t="s">
        <v>129</v>
      </c>
    </row>
    <row r="1082" spans="1:51" s="13" customFormat="1" ht="12">
      <c r="A1082" s="13"/>
      <c r="B1082" s="238"/>
      <c r="C1082" s="239"/>
      <c r="D1082" s="240" t="s">
        <v>187</v>
      </c>
      <c r="E1082" s="241" t="s">
        <v>1</v>
      </c>
      <c r="F1082" s="242" t="s">
        <v>801</v>
      </c>
      <c r="G1082" s="239"/>
      <c r="H1082" s="243">
        <v>480.274</v>
      </c>
      <c r="I1082" s="244"/>
      <c r="J1082" s="239"/>
      <c r="K1082" s="239"/>
      <c r="L1082" s="245"/>
      <c r="M1082" s="246"/>
      <c r="N1082" s="247"/>
      <c r="O1082" s="247"/>
      <c r="P1082" s="247"/>
      <c r="Q1082" s="247"/>
      <c r="R1082" s="247"/>
      <c r="S1082" s="247"/>
      <c r="T1082" s="248"/>
      <c r="U1082" s="13"/>
      <c r="V1082" s="13"/>
      <c r="W1082" s="13"/>
      <c r="X1082" s="13"/>
      <c r="Y1082" s="13"/>
      <c r="Z1082" s="13"/>
      <c r="AA1082" s="13"/>
      <c r="AB1082" s="13"/>
      <c r="AC1082" s="13"/>
      <c r="AD1082" s="13"/>
      <c r="AE1082" s="13"/>
      <c r="AT1082" s="249" t="s">
        <v>187</v>
      </c>
      <c r="AU1082" s="249" t="s">
        <v>92</v>
      </c>
      <c r="AV1082" s="13" t="s">
        <v>92</v>
      </c>
      <c r="AW1082" s="13" t="s">
        <v>36</v>
      </c>
      <c r="AX1082" s="13" t="s">
        <v>83</v>
      </c>
      <c r="AY1082" s="249" t="s">
        <v>129</v>
      </c>
    </row>
    <row r="1083" spans="1:51" s="13" customFormat="1" ht="12">
      <c r="A1083" s="13"/>
      <c r="B1083" s="238"/>
      <c r="C1083" s="239"/>
      <c r="D1083" s="240" t="s">
        <v>187</v>
      </c>
      <c r="E1083" s="241" t="s">
        <v>1</v>
      </c>
      <c r="F1083" s="242" t="s">
        <v>773</v>
      </c>
      <c r="G1083" s="239"/>
      <c r="H1083" s="243">
        <v>15.923</v>
      </c>
      <c r="I1083" s="244"/>
      <c r="J1083" s="239"/>
      <c r="K1083" s="239"/>
      <c r="L1083" s="245"/>
      <c r="M1083" s="246"/>
      <c r="N1083" s="247"/>
      <c r="O1083" s="247"/>
      <c r="P1083" s="247"/>
      <c r="Q1083" s="247"/>
      <c r="R1083" s="247"/>
      <c r="S1083" s="247"/>
      <c r="T1083" s="248"/>
      <c r="U1083" s="13"/>
      <c r="V1083" s="13"/>
      <c r="W1083" s="13"/>
      <c r="X1083" s="13"/>
      <c r="Y1083" s="13"/>
      <c r="Z1083" s="13"/>
      <c r="AA1083" s="13"/>
      <c r="AB1083" s="13"/>
      <c r="AC1083" s="13"/>
      <c r="AD1083" s="13"/>
      <c r="AE1083" s="13"/>
      <c r="AT1083" s="249" t="s">
        <v>187</v>
      </c>
      <c r="AU1083" s="249" t="s">
        <v>92</v>
      </c>
      <c r="AV1083" s="13" t="s">
        <v>92</v>
      </c>
      <c r="AW1083" s="13" t="s">
        <v>36</v>
      </c>
      <c r="AX1083" s="13" t="s">
        <v>83</v>
      </c>
      <c r="AY1083" s="249" t="s">
        <v>129</v>
      </c>
    </row>
    <row r="1084" spans="1:51" s="15" customFormat="1" ht="12">
      <c r="A1084" s="15"/>
      <c r="B1084" s="261"/>
      <c r="C1084" s="262"/>
      <c r="D1084" s="240" t="s">
        <v>187</v>
      </c>
      <c r="E1084" s="263" t="s">
        <v>1</v>
      </c>
      <c r="F1084" s="264" t="s">
        <v>800</v>
      </c>
      <c r="G1084" s="262"/>
      <c r="H1084" s="265">
        <v>496.197</v>
      </c>
      <c r="I1084" s="266"/>
      <c r="J1084" s="262"/>
      <c r="K1084" s="262"/>
      <c r="L1084" s="267"/>
      <c r="M1084" s="268"/>
      <c r="N1084" s="269"/>
      <c r="O1084" s="269"/>
      <c r="P1084" s="269"/>
      <c r="Q1084" s="269"/>
      <c r="R1084" s="269"/>
      <c r="S1084" s="269"/>
      <c r="T1084" s="270"/>
      <c r="U1084" s="15"/>
      <c r="V1084" s="15"/>
      <c r="W1084" s="15"/>
      <c r="X1084" s="15"/>
      <c r="Y1084" s="15"/>
      <c r="Z1084" s="15"/>
      <c r="AA1084" s="15"/>
      <c r="AB1084" s="15"/>
      <c r="AC1084" s="15"/>
      <c r="AD1084" s="15"/>
      <c r="AE1084" s="15"/>
      <c r="AT1084" s="271" t="s">
        <v>187</v>
      </c>
      <c r="AU1084" s="271" t="s">
        <v>92</v>
      </c>
      <c r="AV1084" s="15" t="s">
        <v>145</v>
      </c>
      <c r="AW1084" s="15" t="s">
        <v>36</v>
      </c>
      <c r="AX1084" s="15" t="s">
        <v>83</v>
      </c>
      <c r="AY1084" s="271" t="s">
        <v>129</v>
      </c>
    </row>
    <row r="1085" spans="1:51" s="14" customFormat="1" ht="12">
      <c r="A1085" s="14"/>
      <c r="B1085" s="250"/>
      <c r="C1085" s="251"/>
      <c r="D1085" s="240" t="s">
        <v>187</v>
      </c>
      <c r="E1085" s="252" t="s">
        <v>1</v>
      </c>
      <c r="F1085" s="253" t="s">
        <v>1970</v>
      </c>
      <c r="G1085" s="251"/>
      <c r="H1085" s="254">
        <v>726.2239999999999</v>
      </c>
      <c r="I1085" s="255"/>
      <c r="J1085" s="251"/>
      <c r="K1085" s="251"/>
      <c r="L1085" s="256"/>
      <c r="M1085" s="257"/>
      <c r="N1085" s="258"/>
      <c r="O1085" s="258"/>
      <c r="P1085" s="258"/>
      <c r="Q1085" s="258"/>
      <c r="R1085" s="258"/>
      <c r="S1085" s="258"/>
      <c r="T1085" s="259"/>
      <c r="U1085" s="14"/>
      <c r="V1085" s="14"/>
      <c r="W1085" s="14"/>
      <c r="X1085" s="14"/>
      <c r="Y1085" s="14"/>
      <c r="Z1085" s="14"/>
      <c r="AA1085" s="14"/>
      <c r="AB1085" s="14"/>
      <c r="AC1085" s="14"/>
      <c r="AD1085" s="14"/>
      <c r="AE1085" s="14"/>
      <c r="AT1085" s="260" t="s">
        <v>187</v>
      </c>
      <c r="AU1085" s="260" t="s">
        <v>92</v>
      </c>
      <c r="AV1085" s="14" t="s">
        <v>151</v>
      </c>
      <c r="AW1085" s="14" t="s">
        <v>36</v>
      </c>
      <c r="AX1085" s="14" t="s">
        <v>8</v>
      </c>
      <c r="AY1085" s="260" t="s">
        <v>129</v>
      </c>
    </row>
    <row r="1086" spans="1:51" s="13" customFormat="1" ht="12">
      <c r="A1086" s="13"/>
      <c r="B1086" s="238"/>
      <c r="C1086" s="239"/>
      <c r="D1086" s="240" t="s">
        <v>187</v>
      </c>
      <c r="E1086" s="239"/>
      <c r="F1086" s="242" t="s">
        <v>1971</v>
      </c>
      <c r="G1086" s="239"/>
      <c r="H1086" s="243">
        <v>1452.448</v>
      </c>
      <c r="I1086" s="244"/>
      <c r="J1086" s="239"/>
      <c r="K1086" s="239"/>
      <c r="L1086" s="245"/>
      <c r="M1086" s="246"/>
      <c r="N1086" s="247"/>
      <c r="O1086" s="247"/>
      <c r="P1086" s="247"/>
      <c r="Q1086" s="247"/>
      <c r="R1086" s="247"/>
      <c r="S1086" s="247"/>
      <c r="T1086" s="248"/>
      <c r="U1086" s="13"/>
      <c r="V1086" s="13"/>
      <c r="W1086" s="13"/>
      <c r="X1086" s="13"/>
      <c r="Y1086" s="13"/>
      <c r="Z1086" s="13"/>
      <c r="AA1086" s="13"/>
      <c r="AB1086" s="13"/>
      <c r="AC1086" s="13"/>
      <c r="AD1086" s="13"/>
      <c r="AE1086" s="13"/>
      <c r="AT1086" s="249" t="s">
        <v>187</v>
      </c>
      <c r="AU1086" s="249" t="s">
        <v>92</v>
      </c>
      <c r="AV1086" s="13" t="s">
        <v>92</v>
      </c>
      <c r="AW1086" s="13" t="s">
        <v>4</v>
      </c>
      <c r="AX1086" s="13" t="s">
        <v>8</v>
      </c>
      <c r="AY1086" s="249" t="s">
        <v>129</v>
      </c>
    </row>
    <row r="1087" spans="1:65" s="2" customFormat="1" ht="24.15" customHeight="1">
      <c r="A1087" s="38"/>
      <c r="B1087" s="39"/>
      <c r="C1087" s="219" t="s">
        <v>1972</v>
      </c>
      <c r="D1087" s="219" t="s">
        <v>132</v>
      </c>
      <c r="E1087" s="220" t="s">
        <v>1973</v>
      </c>
      <c r="F1087" s="221" t="s">
        <v>1974</v>
      </c>
      <c r="G1087" s="222" t="s">
        <v>957</v>
      </c>
      <c r="H1087" s="223">
        <v>1</v>
      </c>
      <c r="I1087" s="224"/>
      <c r="J1087" s="225">
        <f>ROUND(I1087*H1087,0)</f>
        <v>0</v>
      </c>
      <c r="K1087" s="226"/>
      <c r="L1087" s="44"/>
      <c r="M1087" s="227" t="s">
        <v>1</v>
      </c>
      <c r="N1087" s="228" t="s">
        <v>48</v>
      </c>
      <c r="O1087" s="91"/>
      <c r="P1087" s="229">
        <f>O1087*H1087</f>
        <v>0</v>
      </c>
      <c r="Q1087" s="229">
        <v>3E-05</v>
      </c>
      <c r="R1087" s="229">
        <f>Q1087*H1087</f>
        <v>3E-05</v>
      </c>
      <c r="S1087" s="229">
        <v>0</v>
      </c>
      <c r="T1087" s="230">
        <f>S1087*H1087</f>
        <v>0</v>
      </c>
      <c r="U1087" s="38"/>
      <c r="V1087" s="38"/>
      <c r="W1087" s="38"/>
      <c r="X1087" s="38"/>
      <c r="Y1087" s="38"/>
      <c r="Z1087" s="38"/>
      <c r="AA1087" s="38"/>
      <c r="AB1087" s="38"/>
      <c r="AC1087" s="38"/>
      <c r="AD1087" s="38"/>
      <c r="AE1087" s="38"/>
      <c r="AR1087" s="231" t="s">
        <v>308</v>
      </c>
      <c r="AT1087" s="231" t="s">
        <v>132</v>
      </c>
      <c r="AU1087" s="231" t="s">
        <v>92</v>
      </c>
      <c r="AY1087" s="17" t="s">
        <v>129</v>
      </c>
      <c r="BE1087" s="232">
        <f>IF(N1087="základní",J1087,0)</f>
        <v>0</v>
      </c>
      <c r="BF1087" s="232">
        <f>IF(N1087="snížená",J1087,0)</f>
        <v>0</v>
      </c>
      <c r="BG1087" s="232">
        <f>IF(N1087="zákl. přenesená",J1087,0)</f>
        <v>0</v>
      </c>
      <c r="BH1087" s="232">
        <f>IF(N1087="sníž. přenesená",J1087,0)</f>
        <v>0</v>
      </c>
      <c r="BI1087" s="232">
        <f>IF(N1087="nulová",J1087,0)</f>
        <v>0</v>
      </c>
      <c r="BJ1087" s="17" t="s">
        <v>8</v>
      </c>
      <c r="BK1087" s="232">
        <f>ROUND(I1087*H1087,0)</f>
        <v>0</v>
      </c>
      <c r="BL1087" s="17" t="s">
        <v>308</v>
      </c>
      <c r="BM1087" s="231" t="s">
        <v>1975</v>
      </c>
    </row>
    <row r="1088" spans="1:63" s="12" customFormat="1" ht="22.8" customHeight="1">
      <c r="A1088" s="12"/>
      <c r="B1088" s="203"/>
      <c r="C1088" s="204"/>
      <c r="D1088" s="205" t="s">
        <v>82</v>
      </c>
      <c r="E1088" s="217" t="s">
        <v>1976</v>
      </c>
      <c r="F1088" s="217" t="s">
        <v>1977</v>
      </c>
      <c r="G1088" s="204"/>
      <c r="H1088" s="204"/>
      <c r="I1088" s="207"/>
      <c r="J1088" s="218">
        <f>BK1088</f>
        <v>0</v>
      </c>
      <c r="K1088" s="204"/>
      <c r="L1088" s="209"/>
      <c r="M1088" s="210"/>
      <c r="N1088" s="211"/>
      <c r="O1088" s="211"/>
      <c r="P1088" s="212">
        <f>SUM(P1089:P1123)</f>
        <v>0</v>
      </c>
      <c r="Q1088" s="211"/>
      <c r="R1088" s="212">
        <f>SUM(R1089:R1123)</f>
        <v>1.897834</v>
      </c>
      <c r="S1088" s="211"/>
      <c r="T1088" s="213">
        <f>SUM(T1089:T1123)</f>
        <v>0.34110819</v>
      </c>
      <c r="U1088" s="12"/>
      <c r="V1088" s="12"/>
      <c r="W1088" s="12"/>
      <c r="X1088" s="12"/>
      <c r="Y1088" s="12"/>
      <c r="Z1088" s="12"/>
      <c r="AA1088" s="12"/>
      <c r="AB1088" s="12"/>
      <c r="AC1088" s="12"/>
      <c r="AD1088" s="12"/>
      <c r="AE1088" s="12"/>
      <c r="AR1088" s="214" t="s">
        <v>92</v>
      </c>
      <c r="AT1088" s="215" t="s">
        <v>82</v>
      </c>
      <c r="AU1088" s="215" t="s">
        <v>8</v>
      </c>
      <c r="AY1088" s="214" t="s">
        <v>129</v>
      </c>
      <c r="BK1088" s="216">
        <f>SUM(BK1089:BK1123)</f>
        <v>0</v>
      </c>
    </row>
    <row r="1089" spans="1:65" s="2" customFormat="1" ht="16.5" customHeight="1">
      <c r="A1089" s="38"/>
      <c r="B1089" s="39"/>
      <c r="C1089" s="219" t="s">
        <v>1978</v>
      </c>
      <c r="D1089" s="219" t="s">
        <v>132</v>
      </c>
      <c r="E1089" s="220" t="s">
        <v>1979</v>
      </c>
      <c r="F1089" s="221" t="s">
        <v>1980</v>
      </c>
      <c r="G1089" s="222" t="s">
        <v>185</v>
      </c>
      <c r="H1089" s="223">
        <v>1100.349</v>
      </c>
      <c r="I1089" s="224"/>
      <c r="J1089" s="225">
        <f>ROUND(I1089*H1089,0)</f>
        <v>0</v>
      </c>
      <c r="K1089" s="226"/>
      <c r="L1089" s="44"/>
      <c r="M1089" s="227" t="s">
        <v>1</v>
      </c>
      <c r="N1089" s="228" t="s">
        <v>48</v>
      </c>
      <c r="O1089" s="91"/>
      <c r="P1089" s="229">
        <f>O1089*H1089</f>
        <v>0</v>
      </c>
      <c r="Q1089" s="229">
        <v>0.001</v>
      </c>
      <c r="R1089" s="229">
        <f>Q1089*H1089</f>
        <v>1.100349</v>
      </c>
      <c r="S1089" s="229">
        <v>0.00031</v>
      </c>
      <c r="T1089" s="230">
        <f>S1089*H1089</f>
        <v>0.34110819</v>
      </c>
      <c r="U1089" s="38"/>
      <c r="V1089" s="38"/>
      <c r="W1089" s="38"/>
      <c r="X1089" s="38"/>
      <c r="Y1089" s="38"/>
      <c r="Z1089" s="38"/>
      <c r="AA1089" s="38"/>
      <c r="AB1089" s="38"/>
      <c r="AC1089" s="38"/>
      <c r="AD1089" s="38"/>
      <c r="AE1089" s="38"/>
      <c r="AR1089" s="231" t="s">
        <v>308</v>
      </c>
      <c r="AT1089" s="231" t="s">
        <v>132</v>
      </c>
      <c r="AU1089" s="231" t="s">
        <v>92</v>
      </c>
      <c r="AY1089" s="17" t="s">
        <v>129</v>
      </c>
      <c r="BE1089" s="232">
        <f>IF(N1089="základní",J1089,0)</f>
        <v>0</v>
      </c>
      <c r="BF1089" s="232">
        <f>IF(N1089="snížená",J1089,0)</f>
        <v>0</v>
      </c>
      <c r="BG1089" s="232">
        <f>IF(N1089="zákl. přenesená",J1089,0)</f>
        <v>0</v>
      </c>
      <c r="BH1089" s="232">
        <f>IF(N1089="sníž. přenesená",J1089,0)</f>
        <v>0</v>
      </c>
      <c r="BI1089" s="232">
        <f>IF(N1089="nulová",J1089,0)</f>
        <v>0</v>
      </c>
      <c r="BJ1089" s="17" t="s">
        <v>8</v>
      </c>
      <c r="BK1089" s="232">
        <f>ROUND(I1089*H1089,0)</f>
        <v>0</v>
      </c>
      <c r="BL1089" s="17" t="s">
        <v>308</v>
      </c>
      <c r="BM1089" s="231" t="s">
        <v>1981</v>
      </c>
    </row>
    <row r="1090" spans="1:51" s="13" customFormat="1" ht="12">
      <c r="A1090" s="13"/>
      <c r="B1090" s="238"/>
      <c r="C1090" s="239"/>
      <c r="D1090" s="240" t="s">
        <v>187</v>
      </c>
      <c r="E1090" s="241" t="s">
        <v>1</v>
      </c>
      <c r="F1090" s="242" t="s">
        <v>285</v>
      </c>
      <c r="G1090" s="239"/>
      <c r="H1090" s="243">
        <v>51.539</v>
      </c>
      <c r="I1090" s="244"/>
      <c r="J1090" s="239"/>
      <c r="K1090" s="239"/>
      <c r="L1090" s="245"/>
      <c r="M1090" s="246"/>
      <c r="N1090" s="247"/>
      <c r="O1090" s="247"/>
      <c r="P1090" s="247"/>
      <c r="Q1090" s="247"/>
      <c r="R1090" s="247"/>
      <c r="S1090" s="247"/>
      <c r="T1090" s="248"/>
      <c r="U1090" s="13"/>
      <c r="V1090" s="13"/>
      <c r="W1090" s="13"/>
      <c r="X1090" s="13"/>
      <c r="Y1090" s="13"/>
      <c r="Z1090" s="13"/>
      <c r="AA1090" s="13"/>
      <c r="AB1090" s="13"/>
      <c r="AC1090" s="13"/>
      <c r="AD1090" s="13"/>
      <c r="AE1090" s="13"/>
      <c r="AT1090" s="249" t="s">
        <v>187</v>
      </c>
      <c r="AU1090" s="249" t="s">
        <v>92</v>
      </c>
      <c r="AV1090" s="13" t="s">
        <v>92</v>
      </c>
      <c r="AW1090" s="13" t="s">
        <v>36</v>
      </c>
      <c r="AX1090" s="13" t="s">
        <v>83</v>
      </c>
      <c r="AY1090" s="249" t="s">
        <v>129</v>
      </c>
    </row>
    <row r="1091" spans="1:51" s="13" customFormat="1" ht="12">
      <c r="A1091" s="13"/>
      <c r="B1091" s="238"/>
      <c r="C1091" s="239"/>
      <c r="D1091" s="240" t="s">
        <v>187</v>
      </c>
      <c r="E1091" s="241" t="s">
        <v>1</v>
      </c>
      <c r="F1091" s="242" t="s">
        <v>286</v>
      </c>
      <c r="G1091" s="239"/>
      <c r="H1091" s="243">
        <v>36.329</v>
      </c>
      <c r="I1091" s="244"/>
      <c r="J1091" s="239"/>
      <c r="K1091" s="239"/>
      <c r="L1091" s="245"/>
      <c r="M1091" s="246"/>
      <c r="N1091" s="247"/>
      <c r="O1091" s="247"/>
      <c r="P1091" s="247"/>
      <c r="Q1091" s="247"/>
      <c r="R1091" s="247"/>
      <c r="S1091" s="247"/>
      <c r="T1091" s="248"/>
      <c r="U1091" s="13"/>
      <c r="V1091" s="13"/>
      <c r="W1091" s="13"/>
      <c r="X1091" s="13"/>
      <c r="Y1091" s="13"/>
      <c r="Z1091" s="13"/>
      <c r="AA1091" s="13"/>
      <c r="AB1091" s="13"/>
      <c r="AC1091" s="13"/>
      <c r="AD1091" s="13"/>
      <c r="AE1091" s="13"/>
      <c r="AT1091" s="249" t="s">
        <v>187</v>
      </c>
      <c r="AU1091" s="249" t="s">
        <v>92</v>
      </c>
      <c r="AV1091" s="13" t="s">
        <v>92</v>
      </c>
      <c r="AW1091" s="13" t="s">
        <v>36</v>
      </c>
      <c r="AX1091" s="13" t="s">
        <v>83</v>
      </c>
      <c r="AY1091" s="249" t="s">
        <v>129</v>
      </c>
    </row>
    <row r="1092" spans="1:51" s="13" customFormat="1" ht="12">
      <c r="A1092" s="13"/>
      <c r="B1092" s="238"/>
      <c r="C1092" s="239"/>
      <c r="D1092" s="240" t="s">
        <v>187</v>
      </c>
      <c r="E1092" s="241" t="s">
        <v>1</v>
      </c>
      <c r="F1092" s="242" t="s">
        <v>287</v>
      </c>
      <c r="G1092" s="239"/>
      <c r="H1092" s="243">
        <v>30.736</v>
      </c>
      <c r="I1092" s="244"/>
      <c r="J1092" s="239"/>
      <c r="K1092" s="239"/>
      <c r="L1092" s="245"/>
      <c r="M1092" s="246"/>
      <c r="N1092" s="247"/>
      <c r="O1092" s="247"/>
      <c r="P1092" s="247"/>
      <c r="Q1092" s="247"/>
      <c r="R1092" s="247"/>
      <c r="S1092" s="247"/>
      <c r="T1092" s="248"/>
      <c r="U1092" s="13"/>
      <c r="V1092" s="13"/>
      <c r="W1092" s="13"/>
      <c r="X1092" s="13"/>
      <c r="Y1092" s="13"/>
      <c r="Z1092" s="13"/>
      <c r="AA1092" s="13"/>
      <c r="AB1092" s="13"/>
      <c r="AC1092" s="13"/>
      <c r="AD1092" s="13"/>
      <c r="AE1092" s="13"/>
      <c r="AT1092" s="249" t="s">
        <v>187</v>
      </c>
      <c r="AU1092" s="249" t="s">
        <v>92</v>
      </c>
      <c r="AV1092" s="13" t="s">
        <v>92</v>
      </c>
      <c r="AW1092" s="13" t="s">
        <v>36</v>
      </c>
      <c r="AX1092" s="13" t="s">
        <v>83</v>
      </c>
      <c r="AY1092" s="249" t="s">
        <v>129</v>
      </c>
    </row>
    <row r="1093" spans="1:51" s="15" customFormat="1" ht="12">
      <c r="A1093" s="15"/>
      <c r="B1093" s="261"/>
      <c r="C1093" s="262"/>
      <c r="D1093" s="240" t="s">
        <v>187</v>
      </c>
      <c r="E1093" s="263" t="s">
        <v>1</v>
      </c>
      <c r="F1093" s="264" t="s">
        <v>288</v>
      </c>
      <c r="G1093" s="262"/>
      <c r="H1093" s="265">
        <v>118.604</v>
      </c>
      <c r="I1093" s="266"/>
      <c r="J1093" s="262"/>
      <c r="K1093" s="262"/>
      <c r="L1093" s="267"/>
      <c r="M1093" s="268"/>
      <c r="N1093" s="269"/>
      <c r="O1093" s="269"/>
      <c r="P1093" s="269"/>
      <c r="Q1093" s="269"/>
      <c r="R1093" s="269"/>
      <c r="S1093" s="269"/>
      <c r="T1093" s="270"/>
      <c r="U1093" s="15"/>
      <c r="V1093" s="15"/>
      <c r="W1093" s="15"/>
      <c r="X1093" s="15"/>
      <c r="Y1093" s="15"/>
      <c r="Z1093" s="15"/>
      <c r="AA1093" s="15"/>
      <c r="AB1093" s="15"/>
      <c r="AC1093" s="15"/>
      <c r="AD1093" s="15"/>
      <c r="AE1093" s="15"/>
      <c r="AT1093" s="271" t="s">
        <v>187</v>
      </c>
      <c r="AU1093" s="271" t="s">
        <v>92</v>
      </c>
      <c r="AV1093" s="15" t="s">
        <v>145</v>
      </c>
      <c r="AW1093" s="15" t="s">
        <v>36</v>
      </c>
      <c r="AX1093" s="15" t="s">
        <v>83</v>
      </c>
      <c r="AY1093" s="271" t="s">
        <v>129</v>
      </c>
    </row>
    <row r="1094" spans="1:51" s="13" customFormat="1" ht="12">
      <c r="A1094" s="13"/>
      <c r="B1094" s="238"/>
      <c r="C1094" s="239"/>
      <c r="D1094" s="240" t="s">
        <v>187</v>
      </c>
      <c r="E1094" s="241" t="s">
        <v>1</v>
      </c>
      <c r="F1094" s="242" t="s">
        <v>289</v>
      </c>
      <c r="G1094" s="239"/>
      <c r="H1094" s="243">
        <v>161.374</v>
      </c>
      <c r="I1094" s="244"/>
      <c r="J1094" s="239"/>
      <c r="K1094" s="239"/>
      <c r="L1094" s="245"/>
      <c r="M1094" s="246"/>
      <c r="N1094" s="247"/>
      <c r="O1094" s="247"/>
      <c r="P1094" s="247"/>
      <c r="Q1094" s="247"/>
      <c r="R1094" s="247"/>
      <c r="S1094" s="247"/>
      <c r="T1094" s="248"/>
      <c r="U1094" s="13"/>
      <c r="V1094" s="13"/>
      <c r="W1094" s="13"/>
      <c r="X1094" s="13"/>
      <c r="Y1094" s="13"/>
      <c r="Z1094" s="13"/>
      <c r="AA1094" s="13"/>
      <c r="AB1094" s="13"/>
      <c r="AC1094" s="13"/>
      <c r="AD1094" s="13"/>
      <c r="AE1094" s="13"/>
      <c r="AT1094" s="249" t="s">
        <v>187</v>
      </c>
      <c r="AU1094" s="249" t="s">
        <v>92</v>
      </c>
      <c r="AV1094" s="13" t="s">
        <v>92</v>
      </c>
      <c r="AW1094" s="13" t="s">
        <v>36</v>
      </c>
      <c r="AX1094" s="13" t="s">
        <v>83</v>
      </c>
      <c r="AY1094" s="249" t="s">
        <v>129</v>
      </c>
    </row>
    <row r="1095" spans="1:51" s="13" customFormat="1" ht="12">
      <c r="A1095" s="13"/>
      <c r="B1095" s="238"/>
      <c r="C1095" s="239"/>
      <c r="D1095" s="240" t="s">
        <v>187</v>
      </c>
      <c r="E1095" s="241" t="s">
        <v>1</v>
      </c>
      <c r="F1095" s="242" t="s">
        <v>290</v>
      </c>
      <c r="G1095" s="239"/>
      <c r="H1095" s="243">
        <v>18.24</v>
      </c>
      <c r="I1095" s="244"/>
      <c r="J1095" s="239"/>
      <c r="K1095" s="239"/>
      <c r="L1095" s="245"/>
      <c r="M1095" s="246"/>
      <c r="N1095" s="247"/>
      <c r="O1095" s="247"/>
      <c r="P1095" s="247"/>
      <c r="Q1095" s="247"/>
      <c r="R1095" s="247"/>
      <c r="S1095" s="247"/>
      <c r="T1095" s="248"/>
      <c r="U1095" s="13"/>
      <c r="V1095" s="13"/>
      <c r="W1095" s="13"/>
      <c r="X1095" s="13"/>
      <c r="Y1095" s="13"/>
      <c r="Z1095" s="13"/>
      <c r="AA1095" s="13"/>
      <c r="AB1095" s="13"/>
      <c r="AC1095" s="13"/>
      <c r="AD1095" s="13"/>
      <c r="AE1095" s="13"/>
      <c r="AT1095" s="249" t="s">
        <v>187</v>
      </c>
      <c r="AU1095" s="249" t="s">
        <v>92</v>
      </c>
      <c r="AV1095" s="13" t="s">
        <v>92</v>
      </c>
      <c r="AW1095" s="13" t="s">
        <v>36</v>
      </c>
      <c r="AX1095" s="13" t="s">
        <v>83</v>
      </c>
      <c r="AY1095" s="249" t="s">
        <v>129</v>
      </c>
    </row>
    <row r="1096" spans="1:51" s="15" customFormat="1" ht="12">
      <c r="A1096" s="15"/>
      <c r="B1096" s="261"/>
      <c r="C1096" s="262"/>
      <c r="D1096" s="240" t="s">
        <v>187</v>
      </c>
      <c r="E1096" s="263" t="s">
        <v>1</v>
      </c>
      <c r="F1096" s="264" t="s">
        <v>291</v>
      </c>
      <c r="G1096" s="262"/>
      <c r="H1096" s="265">
        <v>179.614</v>
      </c>
      <c r="I1096" s="266"/>
      <c r="J1096" s="262"/>
      <c r="K1096" s="262"/>
      <c r="L1096" s="267"/>
      <c r="M1096" s="268"/>
      <c r="N1096" s="269"/>
      <c r="O1096" s="269"/>
      <c r="P1096" s="269"/>
      <c r="Q1096" s="269"/>
      <c r="R1096" s="269"/>
      <c r="S1096" s="269"/>
      <c r="T1096" s="270"/>
      <c r="U1096" s="15"/>
      <c r="V1096" s="15"/>
      <c r="W1096" s="15"/>
      <c r="X1096" s="15"/>
      <c r="Y1096" s="15"/>
      <c r="Z1096" s="15"/>
      <c r="AA1096" s="15"/>
      <c r="AB1096" s="15"/>
      <c r="AC1096" s="15"/>
      <c r="AD1096" s="15"/>
      <c r="AE1096" s="15"/>
      <c r="AT1096" s="271" t="s">
        <v>187</v>
      </c>
      <c r="AU1096" s="271" t="s">
        <v>92</v>
      </c>
      <c r="AV1096" s="15" t="s">
        <v>145</v>
      </c>
      <c r="AW1096" s="15" t="s">
        <v>36</v>
      </c>
      <c r="AX1096" s="15" t="s">
        <v>83</v>
      </c>
      <c r="AY1096" s="271" t="s">
        <v>129</v>
      </c>
    </row>
    <row r="1097" spans="1:51" s="13" customFormat="1" ht="12">
      <c r="A1097" s="13"/>
      <c r="B1097" s="238"/>
      <c r="C1097" s="239"/>
      <c r="D1097" s="240" t="s">
        <v>187</v>
      </c>
      <c r="E1097" s="241" t="s">
        <v>1</v>
      </c>
      <c r="F1097" s="242" t="s">
        <v>292</v>
      </c>
      <c r="G1097" s="239"/>
      <c r="H1097" s="243">
        <v>467.109</v>
      </c>
      <c r="I1097" s="244"/>
      <c r="J1097" s="239"/>
      <c r="K1097" s="239"/>
      <c r="L1097" s="245"/>
      <c r="M1097" s="246"/>
      <c r="N1097" s="247"/>
      <c r="O1097" s="247"/>
      <c r="P1097" s="247"/>
      <c r="Q1097" s="247"/>
      <c r="R1097" s="247"/>
      <c r="S1097" s="247"/>
      <c r="T1097" s="248"/>
      <c r="U1097" s="13"/>
      <c r="V1097" s="13"/>
      <c r="W1097" s="13"/>
      <c r="X1097" s="13"/>
      <c r="Y1097" s="13"/>
      <c r="Z1097" s="13"/>
      <c r="AA1097" s="13"/>
      <c r="AB1097" s="13"/>
      <c r="AC1097" s="13"/>
      <c r="AD1097" s="13"/>
      <c r="AE1097" s="13"/>
      <c r="AT1097" s="249" t="s">
        <v>187</v>
      </c>
      <c r="AU1097" s="249" t="s">
        <v>92</v>
      </c>
      <c r="AV1097" s="13" t="s">
        <v>92</v>
      </c>
      <c r="AW1097" s="13" t="s">
        <v>36</v>
      </c>
      <c r="AX1097" s="13" t="s">
        <v>83</v>
      </c>
      <c r="AY1097" s="249" t="s">
        <v>129</v>
      </c>
    </row>
    <row r="1098" spans="1:51" s="13" customFormat="1" ht="12">
      <c r="A1098" s="13"/>
      <c r="B1098" s="238"/>
      <c r="C1098" s="239"/>
      <c r="D1098" s="240" t="s">
        <v>187</v>
      </c>
      <c r="E1098" s="241" t="s">
        <v>1</v>
      </c>
      <c r="F1098" s="242" t="s">
        <v>293</v>
      </c>
      <c r="G1098" s="239"/>
      <c r="H1098" s="243">
        <v>300.39</v>
      </c>
      <c r="I1098" s="244"/>
      <c r="J1098" s="239"/>
      <c r="K1098" s="239"/>
      <c r="L1098" s="245"/>
      <c r="M1098" s="246"/>
      <c r="N1098" s="247"/>
      <c r="O1098" s="247"/>
      <c r="P1098" s="247"/>
      <c r="Q1098" s="247"/>
      <c r="R1098" s="247"/>
      <c r="S1098" s="247"/>
      <c r="T1098" s="248"/>
      <c r="U1098" s="13"/>
      <c r="V1098" s="13"/>
      <c r="W1098" s="13"/>
      <c r="X1098" s="13"/>
      <c r="Y1098" s="13"/>
      <c r="Z1098" s="13"/>
      <c r="AA1098" s="13"/>
      <c r="AB1098" s="13"/>
      <c r="AC1098" s="13"/>
      <c r="AD1098" s="13"/>
      <c r="AE1098" s="13"/>
      <c r="AT1098" s="249" t="s">
        <v>187</v>
      </c>
      <c r="AU1098" s="249" t="s">
        <v>92</v>
      </c>
      <c r="AV1098" s="13" t="s">
        <v>92</v>
      </c>
      <c r="AW1098" s="13" t="s">
        <v>36</v>
      </c>
      <c r="AX1098" s="13" t="s">
        <v>83</v>
      </c>
      <c r="AY1098" s="249" t="s">
        <v>129</v>
      </c>
    </row>
    <row r="1099" spans="1:51" s="15" customFormat="1" ht="12">
      <c r="A1099" s="15"/>
      <c r="B1099" s="261"/>
      <c r="C1099" s="262"/>
      <c r="D1099" s="240" t="s">
        <v>187</v>
      </c>
      <c r="E1099" s="263" t="s">
        <v>1</v>
      </c>
      <c r="F1099" s="264" t="s">
        <v>294</v>
      </c>
      <c r="G1099" s="262"/>
      <c r="H1099" s="265">
        <v>767.499</v>
      </c>
      <c r="I1099" s="266"/>
      <c r="J1099" s="262"/>
      <c r="K1099" s="262"/>
      <c r="L1099" s="267"/>
      <c r="M1099" s="268"/>
      <c r="N1099" s="269"/>
      <c r="O1099" s="269"/>
      <c r="P1099" s="269"/>
      <c r="Q1099" s="269"/>
      <c r="R1099" s="269"/>
      <c r="S1099" s="269"/>
      <c r="T1099" s="270"/>
      <c r="U1099" s="15"/>
      <c r="V1099" s="15"/>
      <c r="W1099" s="15"/>
      <c r="X1099" s="15"/>
      <c r="Y1099" s="15"/>
      <c r="Z1099" s="15"/>
      <c r="AA1099" s="15"/>
      <c r="AB1099" s="15"/>
      <c r="AC1099" s="15"/>
      <c r="AD1099" s="15"/>
      <c r="AE1099" s="15"/>
      <c r="AT1099" s="271" t="s">
        <v>187</v>
      </c>
      <c r="AU1099" s="271" t="s">
        <v>92</v>
      </c>
      <c r="AV1099" s="15" t="s">
        <v>145</v>
      </c>
      <c r="AW1099" s="15" t="s">
        <v>36</v>
      </c>
      <c r="AX1099" s="15" t="s">
        <v>83</v>
      </c>
      <c r="AY1099" s="271" t="s">
        <v>129</v>
      </c>
    </row>
    <row r="1100" spans="1:51" s="13" customFormat="1" ht="12">
      <c r="A1100" s="13"/>
      <c r="B1100" s="238"/>
      <c r="C1100" s="239"/>
      <c r="D1100" s="240" t="s">
        <v>187</v>
      </c>
      <c r="E1100" s="241" t="s">
        <v>1</v>
      </c>
      <c r="F1100" s="242" t="s">
        <v>295</v>
      </c>
      <c r="G1100" s="239"/>
      <c r="H1100" s="243">
        <v>91.592</v>
      </c>
      <c r="I1100" s="244"/>
      <c r="J1100" s="239"/>
      <c r="K1100" s="239"/>
      <c r="L1100" s="245"/>
      <c r="M1100" s="246"/>
      <c r="N1100" s="247"/>
      <c r="O1100" s="247"/>
      <c r="P1100" s="247"/>
      <c r="Q1100" s="247"/>
      <c r="R1100" s="247"/>
      <c r="S1100" s="247"/>
      <c r="T1100" s="248"/>
      <c r="U1100" s="13"/>
      <c r="V1100" s="13"/>
      <c r="W1100" s="13"/>
      <c r="X1100" s="13"/>
      <c r="Y1100" s="13"/>
      <c r="Z1100" s="13"/>
      <c r="AA1100" s="13"/>
      <c r="AB1100" s="13"/>
      <c r="AC1100" s="13"/>
      <c r="AD1100" s="13"/>
      <c r="AE1100" s="13"/>
      <c r="AT1100" s="249" t="s">
        <v>187</v>
      </c>
      <c r="AU1100" s="249" t="s">
        <v>92</v>
      </c>
      <c r="AV1100" s="13" t="s">
        <v>92</v>
      </c>
      <c r="AW1100" s="13" t="s">
        <v>36</v>
      </c>
      <c r="AX1100" s="13" t="s">
        <v>83</v>
      </c>
      <c r="AY1100" s="249" t="s">
        <v>129</v>
      </c>
    </row>
    <row r="1101" spans="1:51" s="15" customFormat="1" ht="12">
      <c r="A1101" s="15"/>
      <c r="B1101" s="261"/>
      <c r="C1101" s="262"/>
      <c r="D1101" s="240" t="s">
        <v>187</v>
      </c>
      <c r="E1101" s="263" t="s">
        <v>1</v>
      </c>
      <c r="F1101" s="264" t="s">
        <v>296</v>
      </c>
      <c r="G1101" s="262"/>
      <c r="H1101" s="265">
        <v>91.592</v>
      </c>
      <c r="I1101" s="266"/>
      <c r="J1101" s="262"/>
      <c r="K1101" s="262"/>
      <c r="L1101" s="267"/>
      <c r="M1101" s="268"/>
      <c r="N1101" s="269"/>
      <c r="O1101" s="269"/>
      <c r="P1101" s="269"/>
      <c r="Q1101" s="269"/>
      <c r="R1101" s="269"/>
      <c r="S1101" s="269"/>
      <c r="T1101" s="270"/>
      <c r="U1101" s="15"/>
      <c r="V1101" s="15"/>
      <c r="W1101" s="15"/>
      <c r="X1101" s="15"/>
      <c r="Y1101" s="15"/>
      <c r="Z1101" s="15"/>
      <c r="AA1101" s="15"/>
      <c r="AB1101" s="15"/>
      <c r="AC1101" s="15"/>
      <c r="AD1101" s="15"/>
      <c r="AE1101" s="15"/>
      <c r="AT1101" s="271" t="s">
        <v>187</v>
      </c>
      <c r="AU1101" s="271" t="s">
        <v>92</v>
      </c>
      <c r="AV1101" s="15" t="s">
        <v>145</v>
      </c>
      <c r="AW1101" s="15" t="s">
        <v>36</v>
      </c>
      <c r="AX1101" s="15" t="s">
        <v>83</v>
      </c>
      <c r="AY1101" s="271" t="s">
        <v>129</v>
      </c>
    </row>
    <row r="1102" spans="1:51" s="13" customFormat="1" ht="12">
      <c r="A1102" s="13"/>
      <c r="B1102" s="238"/>
      <c r="C1102" s="239"/>
      <c r="D1102" s="240" t="s">
        <v>187</v>
      </c>
      <c r="E1102" s="241" t="s">
        <v>1</v>
      </c>
      <c r="F1102" s="242" t="s">
        <v>297</v>
      </c>
      <c r="G1102" s="239"/>
      <c r="H1102" s="243">
        <v>66.4</v>
      </c>
      <c r="I1102" s="244"/>
      <c r="J1102" s="239"/>
      <c r="K1102" s="239"/>
      <c r="L1102" s="245"/>
      <c r="M1102" s="246"/>
      <c r="N1102" s="247"/>
      <c r="O1102" s="247"/>
      <c r="P1102" s="247"/>
      <c r="Q1102" s="247"/>
      <c r="R1102" s="247"/>
      <c r="S1102" s="247"/>
      <c r="T1102" s="248"/>
      <c r="U1102" s="13"/>
      <c r="V1102" s="13"/>
      <c r="W1102" s="13"/>
      <c r="X1102" s="13"/>
      <c r="Y1102" s="13"/>
      <c r="Z1102" s="13"/>
      <c r="AA1102" s="13"/>
      <c r="AB1102" s="13"/>
      <c r="AC1102" s="13"/>
      <c r="AD1102" s="13"/>
      <c r="AE1102" s="13"/>
      <c r="AT1102" s="249" t="s">
        <v>187</v>
      </c>
      <c r="AU1102" s="249" t="s">
        <v>92</v>
      </c>
      <c r="AV1102" s="13" t="s">
        <v>92</v>
      </c>
      <c r="AW1102" s="13" t="s">
        <v>36</v>
      </c>
      <c r="AX1102" s="13" t="s">
        <v>83</v>
      </c>
      <c r="AY1102" s="249" t="s">
        <v>129</v>
      </c>
    </row>
    <row r="1103" spans="1:51" s="15" customFormat="1" ht="12">
      <c r="A1103" s="15"/>
      <c r="B1103" s="261"/>
      <c r="C1103" s="262"/>
      <c r="D1103" s="240" t="s">
        <v>187</v>
      </c>
      <c r="E1103" s="263" t="s">
        <v>1</v>
      </c>
      <c r="F1103" s="264" t="s">
        <v>298</v>
      </c>
      <c r="G1103" s="262"/>
      <c r="H1103" s="265">
        <v>66.4</v>
      </c>
      <c r="I1103" s="266"/>
      <c r="J1103" s="262"/>
      <c r="K1103" s="262"/>
      <c r="L1103" s="267"/>
      <c r="M1103" s="268"/>
      <c r="N1103" s="269"/>
      <c r="O1103" s="269"/>
      <c r="P1103" s="269"/>
      <c r="Q1103" s="269"/>
      <c r="R1103" s="269"/>
      <c r="S1103" s="269"/>
      <c r="T1103" s="270"/>
      <c r="U1103" s="15"/>
      <c r="V1103" s="15"/>
      <c r="W1103" s="15"/>
      <c r="X1103" s="15"/>
      <c r="Y1103" s="15"/>
      <c r="Z1103" s="15"/>
      <c r="AA1103" s="15"/>
      <c r="AB1103" s="15"/>
      <c r="AC1103" s="15"/>
      <c r="AD1103" s="15"/>
      <c r="AE1103" s="15"/>
      <c r="AT1103" s="271" t="s">
        <v>187</v>
      </c>
      <c r="AU1103" s="271" t="s">
        <v>92</v>
      </c>
      <c r="AV1103" s="15" t="s">
        <v>145</v>
      </c>
      <c r="AW1103" s="15" t="s">
        <v>36</v>
      </c>
      <c r="AX1103" s="15" t="s">
        <v>83</v>
      </c>
      <c r="AY1103" s="271" t="s">
        <v>129</v>
      </c>
    </row>
    <row r="1104" spans="1:51" s="13" customFormat="1" ht="12">
      <c r="A1104" s="13"/>
      <c r="B1104" s="238"/>
      <c r="C1104" s="239"/>
      <c r="D1104" s="240" t="s">
        <v>187</v>
      </c>
      <c r="E1104" s="241" t="s">
        <v>1</v>
      </c>
      <c r="F1104" s="242" t="s">
        <v>299</v>
      </c>
      <c r="G1104" s="239"/>
      <c r="H1104" s="243">
        <v>-16.8</v>
      </c>
      <c r="I1104" s="244"/>
      <c r="J1104" s="239"/>
      <c r="K1104" s="239"/>
      <c r="L1104" s="245"/>
      <c r="M1104" s="246"/>
      <c r="N1104" s="247"/>
      <c r="O1104" s="247"/>
      <c r="P1104" s="247"/>
      <c r="Q1104" s="247"/>
      <c r="R1104" s="247"/>
      <c r="S1104" s="247"/>
      <c r="T1104" s="248"/>
      <c r="U1104" s="13"/>
      <c r="V1104" s="13"/>
      <c r="W1104" s="13"/>
      <c r="X1104" s="13"/>
      <c r="Y1104" s="13"/>
      <c r="Z1104" s="13"/>
      <c r="AA1104" s="13"/>
      <c r="AB1104" s="13"/>
      <c r="AC1104" s="13"/>
      <c r="AD1104" s="13"/>
      <c r="AE1104" s="13"/>
      <c r="AT1104" s="249" t="s">
        <v>187</v>
      </c>
      <c r="AU1104" s="249" t="s">
        <v>92</v>
      </c>
      <c r="AV1104" s="13" t="s">
        <v>92</v>
      </c>
      <c r="AW1104" s="13" t="s">
        <v>36</v>
      </c>
      <c r="AX1104" s="13" t="s">
        <v>83</v>
      </c>
      <c r="AY1104" s="249" t="s">
        <v>129</v>
      </c>
    </row>
    <row r="1105" spans="1:51" s="13" customFormat="1" ht="12">
      <c r="A1105" s="13"/>
      <c r="B1105" s="238"/>
      <c r="C1105" s="239"/>
      <c r="D1105" s="240" t="s">
        <v>187</v>
      </c>
      <c r="E1105" s="241" t="s">
        <v>1</v>
      </c>
      <c r="F1105" s="242" t="s">
        <v>300</v>
      </c>
      <c r="G1105" s="239"/>
      <c r="H1105" s="243">
        <v>-96</v>
      </c>
      <c r="I1105" s="244"/>
      <c r="J1105" s="239"/>
      <c r="K1105" s="239"/>
      <c r="L1105" s="245"/>
      <c r="M1105" s="246"/>
      <c r="N1105" s="247"/>
      <c r="O1105" s="247"/>
      <c r="P1105" s="247"/>
      <c r="Q1105" s="247"/>
      <c r="R1105" s="247"/>
      <c r="S1105" s="247"/>
      <c r="T1105" s="248"/>
      <c r="U1105" s="13"/>
      <c r="V1105" s="13"/>
      <c r="W1105" s="13"/>
      <c r="X1105" s="13"/>
      <c r="Y1105" s="13"/>
      <c r="Z1105" s="13"/>
      <c r="AA1105" s="13"/>
      <c r="AB1105" s="13"/>
      <c r="AC1105" s="13"/>
      <c r="AD1105" s="13"/>
      <c r="AE1105" s="13"/>
      <c r="AT1105" s="249" t="s">
        <v>187</v>
      </c>
      <c r="AU1105" s="249" t="s">
        <v>92</v>
      </c>
      <c r="AV1105" s="13" t="s">
        <v>92</v>
      </c>
      <c r="AW1105" s="13" t="s">
        <v>36</v>
      </c>
      <c r="AX1105" s="13" t="s">
        <v>83</v>
      </c>
      <c r="AY1105" s="249" t="s">
        <v>129</v>
      </c>
    </row>
    <row r="1106" spans="1:51" s="15" customFormat="1" ht="12">
      <c r="A1106" s="15"/>
      <c r="B1106" s="261"/>
      <c r="C1106" s="262"/>
      <c r="D1106" s="240" t="s">
        <v>187</v>
      </c>
      <c r="E1106" s="263" t="s">
        <v>1</v>
      </c>
      <c r="F1106" s="264" t="s">
        <v>301</v>
      </c>
      <c r="G1106" s="262"/>
      <c r="H1106" s="265">
        <v>-112.8</v>
      </c>
      <c r="I1106" s="266"/>
      <c r="J1106" s="262"/>
      <c r="K1106" s="262"/>
      <c r="L1106" s="267"/>
      <c r="M1106" s="268"/>
      <c r="N1106" s="269"/>
      <c r="O1106" s="269"/>
      <c r="P1106" s="269"/>
      <c r="Q1106" s="269"/>
      <c r="R1106" s="269"/>
      <c r="S1106" s="269"/>
      <c r="T1106" s="270"/>
      <c r="U1106" s="15"/>
      <c r="V1106" s="15"/>
      <c r="W1106" s="15"/>
      <c r="X1106" s="15"/>
      <c r="Y1106" s="15"/>
      <c r="Z1106" s="15"/>
      <c r="AA1106" s="15"/>
      <c r="AB1106" s="15"/>
      <c r="AC1106" s="15"/>
      <c r="AD1106" s="15"/>
      <c r="AE1106" s="15"/>
      <c r="AT1106" s="271" t="s">
        <v>187</v>
      </c>
      <c r="AU1106" s="271" t="s">
        <v>92</v>
      </c>
      <c r="AV1106" s="15" t="s">
        <v>145</v>
      </c>
      <c r="AW1106" s="15" t="s">
        <v>36</v>
      </c>
      <c r="AX1106" s="15" t="s">
        <v>83</v>
      </c>
      <c r="AY1106" s="271" t="s">
        <v>129</v>
      </c>
    </row>
    <row r="1107" spans="1:51" s="13" customFormat="1" ht="12">
      <c r="A1107" s="13"/>
      <c r="B1107" s="238"/>
      <c r="C1107" s="239"/>
      <c r="D1107" s="240" t="s">
        <v>187</v>
      </c>
      <c r="E1107" s="241" t="s">
        <v>1</v>
      </c>
      <c r="F1107" s="242" t="s">
        <v>302</v>
      </c>
      <c r="G1107" s="239"/>
      <c r="H1107" s="243">
        <v>-24.8</v>
      </c>
      <c r="I1107" s="244"/>
      <c r="J1107" s="239"/>
      <c r="K1107" s="239"/>
      <c r="L1107" s="245"/>
      <c r="M1107" s="246"/>
      <c r="N1107" s="247"/>
      <c r="O1107" s="247"/>
      <c r="P1107" s="247"/>
      <c r="Q1107" s="247"/>
      <c r="R1107" s="247"/>
      <c r="S1107" s="247"/>
      <c r="T1107" s="248"/>
      <c r="U1107" s="13"/>
      <c r="V1107" s="13"/>
      <c r="W1107" s="13"/>
      <c r="X1107" s="13"/>
      <c r="Y1107" s="13"/>
      <c r="Z1107" s="13"/>
      <c r="AA1107" s="13"/>
      <c r="AB1107" s="13"/>
      <c r="AC1107" s="13"/>
      <c r="AD1107" s="13"/>
      <c r="AE1107" s="13"/>
      <c r="AT1107" s="249" t="s">
        <v>187</v>
      </c>
      <c r="AU1107" s="249" t="s">
        <v>92</v>
      </c>
      <c r="AV1107" s="13" t="s">
        <v>92</v>
      </c>
      <c r="AW1107" s="13" t="s">
        <v>36</v>
      </c>
      <c r="AX1107" s="13" t="s">
        <v>83</v>
      </c>
      <c r="AY1107" s="249" t="s">
        <v>129</v>
      </c>
    </row>
    <row r="1108" spans="1:51" s="15" customFormat="1" ht="12">
      <c r="A1108" s="15"/>
      <c r="B1108" s="261"/>
      <c r="C1108" s="262"/>
      <c r="D1108" s="240" t="s">
        <v>187</v>
      </c>
      <c r="E1108" s="263" t="s">
        <v>1</v>
      </c>
      <c r="F1108" s="264" t="s">
        <v>303</v>
      </c>
      <c r="G1108" s="262"/>
      <c r="H1108" s="265">
        <v>-24.8</v>
      </c>
      <c r="I1108" s="266"/>
      <c r="J1108" s="262"/>
      <c r="K1108" s="262"/>
      <c r="L1108" s="267"/>
      <c r="M1108" s="268"/>
      <c r="N1108" s="269"/>
      <c r="O1108" s="269"/>
      <c r="P1108" s="269"/>
      <c r="Q1108" s="269"/>
      <c r="R1108" s="269"/>
      <c r="S1108" s="269"/>
      <c r="T1108" s="270"/>
      <c r="U1108" s="15"/>
      <c r="V1108" s="15"/>
      <c r="W1108" s="15"/>
      <c r="X1108" s="15"/>
      <c r="Y1108" s="15"/>
      <c r="Z1108" s="15"/>
      <c r="AA1108" s="15"/>
      <c r="AB1108" s="15"/>
      <c r="AC1108" s="15"/>
      <c r="AD1108" s="15"/>
      <c r="AE1108" s="15"/>
      <c r="AT1108" s="271" t="s">
        <v>187</v>
      </c>
      <c r="AU1108" s="271" t="s">
        <v>92</v>
      </c>
      <c r="AV1108" s="15" t="s">
        <v>145</v>
      </c>
      <c r="AW1108" s="15" t="s">
        <v>36</v>
      </c>
      <c r="AX1108" s="15" t="s">
        <v>83</v>
      </c>
      <c r="AY1108" s="271" t="s">
        <v>129</v>
      </c>
    </row>
    <row r="1109" spans="1:51" s="13" customFormat="1" ht="12">
      <c r="A1109" s="13"/>
      <c r="B1109" s="238"/>
      <c r="C1109" s="239"/>
      <c r="D1109" s="240" t="s">
        <v>187</v>
      </c>
      <c r="E1109" s="241" t="s">
        <v>1</v>
      </c>
      <c r="F1109" s="242" t="s">
        <v>304</v>
      </c>
      <c r="G1109" s="239"/>
      <c r="H1109" s="243">
        <v>14.24</v>
      </c>
      <c r="I1109" s="244"/>
      <c r="J1109" s="239"/>
      <c r="K1109" s="239"/>
      <c r="L1109" s="245"/>
      <c r="M1109" s="246"/>
      <c r="N1109" s="247"/>
      <c r="O1109" s="247"/>
      <c r="P1109" s="247"/>
      <c r="Q1109" s="247"/>
      <c r="R1109" s="247"/>
      <c r="S1109" s="247"/>
      <c r="T1109" s="248"/>
      <c r="U1109" s="13"/>
      <c r="V1109" s="13"/>
      <c r="W1109" s="13"/>
      <c r="X1109" s="13"/>
      <c r="Y1109" s="13"/>
      <c r="Z1109" s="13"/>
      <c r="AA1109" s="13"/>
      <c r="AB1109" s="13"/>
      <c r="AC1109" s="13"/>
      <c r="AD1109" s="13"/>
      <c r="AE1109" s="13"/>
      <c r="AT1109" s="249" t="s">
        <v>187</v>
      </c>
      <c r="AU1109" s="249" t="s">
        <v>92</v>
      </c>
      <c r="AV1109" s="13" t="s">
        <v>92</v>
      </c>
      <c r="AW1109" s="13" t="s">
        <v>36</v>
      </c>
      <c r="AX1109" s="13" t="s">
        <v>83</v>
      </c>
      <c r="AY1109" s="249" t="s">
        <v>129</v>
      </c>
    </row>
    <row r="1110" spans="1:51" s="15" customFormat="1" ht="12">
      <c r="A1110" s="15"/>
      <c r="B1110" s="261"/>
      <c r="C1110" s="262"/>
      <c r="D1110" s="240" t="s">
        <v>187</v>
      </c>
      <c r="E1110" s="263" t="s">
        <v>1</v>
      </c>
      <c r="F1110" s="264" t="s">
        <v>305</v>
      </c>
      <c r="G1110" s="262"/>
      <c r="H1110" s="265">
        <v>14.24</v>
      </c>
      <c r="I1110" s="266"/>
      <c r="J1110" s="262"/>
      <c r="K1110" s="262"/>
      <c r="L1110" s="267"/>
      <c r="M1110" s="268"/>
      <c r="N1110" s="269"/>
      <c r="O1110" s="269"/>
      <c r="P1110" s="269"/>
      <c r="Q1110" s="269"/>
      <c r="R1110" s="269"/>
      <c r="S1110" s="269"/>
      <c r="T1110" s="270"/>
      <c r="U1110" s="15"/>
      <c r="V1110" s="15"/>
      <c r="W1110" s="15"/>
      <c r="X1110" s="15"/>
      <c r="Y1110" s="15"/>
      <c r="Z1110" s="15"/>
      <c r="AA1110" s="15"/>
      <c r="AB1110" s="15"/>
      <c r="AC1110" s="15"/>
      <c r="AD1110" s="15"/>
      <c r="AE1110" s="15"/>
      <c r="AT1110" s="271" t="s">
        <v>187</v>
      </c>
      <c r="AU1110" s="271" t="s">
        <v>92</v>
      </c>
      <c r="AV1110" s="15" t="s">
        <v>145</v>
      </c>
      <c r="AW1110" s="15" t="s">
        <v>36</v>
      </c>
      <c r="AX1110" s="15" t="s">
        <v>83</v>
      </c>
      <c r="AY1110" s="271" t="s">
        <v>129</v>
      </c>
    </row>
    <row r="1111" spans="1:51" s="14" customFormat="1" ht="12">
      <c r="A1111" s="14"/>
      <c r="B1111" s="250"/>
      <c r="C1111" s="251"/>
      <c r="D1111" s="240" t="s">
        <v>187</v>
      </c>
      <c r="E1111" s="252" t="s">
        <v>1</v>
      </c>
      <c r="F1111" s="253" t="s">
        <v>191</v>
      </c>
      <c r="G1111" s="251"/>
      <c r="H1111" s="254">
        <v>1100.3490000000004</v>
      </c>
      <c r="I1111" s="255"/>
      <c r="J1111" s="251"/>
      <c r="K1111" s="251"/>
      <c r="L1111" s="256"/>
      <c r="M1111" s="257"/>
      <c r="N1111" s="258"/>
      <c r="O1111" s="258"/>
      <c r="P1111" s="258"/>
      <c r="Q1111" s="258"/>
      <c r="R1111" s="258"/>
      <c r="S1111" s="258"/>
      <c r="T1111" s="259"/>
      <c r="U1111" s="14"/>
      <c r="V1111" s="14"/>
      <c r="W1111" s="14"/>
      <c r="X1111" s="14"/>
      <c r="Y1111" s="14"/>
      <c r="Z1111" s="14"/>
      <c r="AA1111" s="14"/>
      <c r="AB1111" s="14"/>
      <c r="AC1111" s="14"/>
      <c r="AD1111" s="14"/>
      <c r="AE1111" s="14"/>
      <c r="AT1111" s="260" t="s">
        <v>187</v>
      </c>
      <c r="AU1111" s="260" t="s">
        <v>92</v>
      </c>
      <c r="AV1111" s="14" t="s">
        <v>151</v>
      </c>
      <c r="AW1111" s="14" t="s">
        <v>36</v>
      </c>
      <c r="AX1111" s="14" t="s">
        <v>8</v>
      </c>
      <c r="AY1111" s="260" t="s">
        <v>129</v>
      </c>
    </row>
    <row r="1112" spans="1:65" s="2" customFormat="1" ht="24.15" customHeight="1">
      <c r="A1112" s="38"/>
      <c r="B1112" s="39"/>
      <c r="C1112" s="219" t="s">
        <v>1982</v>
      </c>
      <c r="D1112" s="219" t="s">
        <v>132</v>
      </c>
      <c r="E1112" s="220" t="s">
        <v>1983</v>
      </c>
      <c r="F1112" s="221" t="s">
        <v>1984</v>
      </c>
      <c r="G1112" s="222" t="s">
        <v>185</v>
      </c>
      <c r="H1112" s="223">
        <v>1100.349</v>
      </c>
      <c r="I1112" s="224"/>
      <c r="J1112" s="225">
        <f>ROUND(I1112*H1112,0)</f>
        <v>0</v>
      </c>
      <c r="K1112" s="226"/>
      <c r="L1112" s="44"/>
      <c r="M1112" s="227" t="s">
        <v>1</v>
      </c>
      <c r="N1112" s="228" t="s">
        <v>48</v>
      </c>
      <c r="O1112" s="91"/>
      <c r="P1112" s="229">
        <f>O1112*H1112</f>
        <v>0</v>
      </c>
      <c r="Q1112" s="229">
        <v>0</v>
      </c>
      <c r="R1112" s="229">
        <f>Q1112*H1112</f>
        <v>0</v>
      </c>
      <c r="S1112" s="229">
        <v>0</v>
      </c>
      <c r="T1112" s="230">
        <f>S1112*H1112</f>
        <v>0</v>
      </c>
      <c r="U1112" s="38"/>
      <c r="V1112" s="38"/>
      <c r="W1112" s="38"/>
      <c r="X1112" s="38"/>
      <c r="Y1112" s="38"/>
      <c r="Z1112" s="38"/>
      <c r="AA1112" s="38"/>
      <c r="AB1112" s="38"/>
      <c r="AC1112" s="38"/>
      <c r="AD1112" s="38"/>
      <c r="AE1112" s="38"/>
      <c r="AR1112" s="231" t="s">
        <v>308</v>
      </c>
      <c r="AT1112" s="231" t="s">
        <v>132</v>
      </c>
      <c r="AU1112" s="231" t="s">
        <v>92</v>
      </c>
      <c r="AY1112" s="17" t="s">
        <v>129</v>
      </c>
      <c r="BE1112" s="232">
        <f>IF(N1112="základní",J1112,0)</f>
        <v>0</v>
      </c>
      <c r="BF1112" s="232">
        <f>IF(N1112="snížená",J1112,0)</f>
        <v>0</v>
      </c>
      <c r="BG1112" s="232">
        <f>IF(N1112="zákl. přenesená",J1112,0)</f>
        <v>0</v>
      </c>
      <c r="BH1112" s="232">
        <f>IF(N1112="sníž. přenesená",J1112,0)</f>
        <v>0</v>
      </c>
      <c r="BI1112" s="232">
        <f>IF(N1112="nulová",J1112,0)</f>
        <v>0</v>
      </c>
      <c r="BJ1112" s="17" t="s">
        <v>8</v>
      </c>
      <c r="BK1112" s="232">
        <f>ROUND(I1112*H1112,0)</f>
        <v>0</v>
      </c>
      <c r="BL1112" s="17" t="s">
        <v>308</v>
      </c>
      <c r="BM1112" s="231" t="s">
        <v>1985</v>
      </c>
    </row>
    <row r="1113" spans="1:65" s="2" customFormat="1" ht="33" customHeight="1">
      <c r="A1113" s="38"/>
      <c r="B1113" s="39"/>
      <c r="C1113" s="219" t="s">
        <v>1986</v>
      </c>
      <c r="D1113" s="219" t="s">
        <v>132</v>
      </c>
      <c r="E1113" s="220" t="s">
        <v>1987</v>
      </c>
      <c r="F1113" s="221" t="s">
        <v>1988</v>
      </c>
      <c r="G1113" s="222" t="s">
        <v>185</v>
      </c>
      <c r="H1113" s="223">
        <v>1594.97</v>
      </c>
      <c r="I1113" s="224"/>
      <c r="J1113" s="225">
        <f>ROUND(I1113*H1113,0)</f>
        <v>0</v>
      </c>
      <c r="K1113" s="226"/>
      <c r="L1113" s="44"/>
      <c r="M1113" s="227" t="s">
        <v>1</v>
      </c>
      <c r="N1113" s="228" t="s">
        <v>48</v>
      </c>
      <c r="O1113" s="91"/>
      <c r="P1113" s="229">
        <f>O1113*H1113</f>
        <v>0</v>
      </c>
      <c r="Q1113" s="229">
        <v>0.0002</v>
      </c>
      <c r="R1113" s="229">
        <f>Q1113*H1113</f>
        <v>0.318994</v>
      </c>
      <c r="S1113" s="229">
        <v>0</v>
      </c>
      <c r="T1113" s="230">
        <f>S1113*H1113</f>
        <v>0</v>
      </c>
      <c r="U1113" s="38"/>
      <c r="V1113" s="38"/>
      <c r="W1113" s="38"/>
      <c r="X1113" s="38"/>
      <c r="Y1113" s="38"/>
      <c r="Z1113" s="38"/>
      <c r="AA1113" s="38"/>
      <c r="AB1113" s="38"/>
      <c r="AC1113" s="38"/>
      <c r="AD1113" s="38"/>
      <c r="AE1113" s="38"/>
      <c r="AR1113" s="231" t="s">
        <v>308</v>
      </c>
      <c r="AT1113" s="231" t="s">
        <v>132</v>
      </c>
      <c r="AU1113" s="231" t="s">
        <v>92</v>
      </c>
      <c r="AY1113" s="17" t="s">
        <v>129</v>
      </c>
      <c r="BE1113" s="232">
        <f>IF(N1113="základní",J1113,0)</f>
        <v>0</v>
      </c>
      <c r="BF1113" s="232">
        <f>IF(N1113="snížená",J1113,0)</f>
        <v>0</v>
      </c>
      <c r="BG1113" s="232">
        <f>IF(N1113="zákl. přenesená",J1113,0)</f>
        <v>0</v>
      </c>
      <c r="BH1113" s="232">
        <f>IF(N1113="sníž. přenesená",J1113,0)</f>
        <v>0</v>
      </c>
      <c r="BI1113" s="232">
        <f>IF(N1113="nulová",J1113,0)</f>
        <v>0</v>
      </c>
      <c r="BJ1113" s="17" t="s">
        <v>8</v>
      </c>
      <c r="BK1113" s="232">
        <f>ROUND(I1113*H1113,0)</f>
        <v>0</v>
      </c>
      <c r="BL1113" s="17" t="s">
        <v>308</v>
      </c>
      <c r="BM1113" s="231" t="s">
        <v>1989</v>
      </c>
    </row>
    <row r="1114" spans="1:51" s="13" customFormat="1" ht="12">
      <c r="A1114" s="13"/>
      <c r="B1114" s="238"/>
      <c r="C1114" s="239"/>
      <c r="D1114" s="240" t="s">
        <v>187</v>
      </c>
      <c r="E1114" s="241" t="s">
        <v>1</v>
      </c>
      <c r="F1114" s="242" t="s">
        <v>1990</v>
      </c>
      <c r="G1114" s="239"/>
      <c r="H1114" s="243">
        <v>1100.349</v>
      </c>
      <c r="I1114" s="244"/>
      <c r="J1114" s="239"/>
      <c r="K1114" s="239"/>
      <c r="L1114" s="245"/>
      <c r="M1114" s="246"/>
      <c r="N1114" s="247"/>
      <c r="O1114" s="247"/>
      <c r="P1114" s="247"/>
      <c r="Q1114" s="247"/>
      <c r="R1114" s="247"/>
      <c r="S1114" s="247"/>
      <c r="T1114" s="248"/>
      <c r="U1114" s="13"/>
      <c r="V1114" s="13"/>
      <c r="W1114" s="13"/>
      <c r="X1114" s="13"/>
      <c r="Y1114" s="13"/>
      <c r="Z1114" s="13"/>
      <c r="AA1114" s="13"/>
      <c r="AB1114" s="13"/>
      <c r="AC1114" s="13"/>
      <c r="AD1114" s="13"/>
      <c r="AE1114" s="13"/>
      <c r="AT1114" s="249" t="s">
        <v>187</v>
      </c>
      <c r="AU1114" s="249" t="s">
        <v>92</v>
      </c>
      <c r="AV1114" s="13" t="s">
        <v>92</v>
      </c>
      <c r="AW1114" s="13" t="s">
        <v>36</v>
      </c>
      <c r="AX1114" s="13" t="s">
        <v>83</v>
      </c>
      <c r="AY1114" s="249" t="s">
        <v>129</v>
      </c>
    </row>
    <row r="1115" spans="1:51" s="13" customFormat="1" ht="12">
      <c r="A1115" s="13"/>
      <c r="B1115" s="238"/>
      <c r="C1115" s="239"/>
      <c r="D1115" s="240" t="s">
        <v>187</v>
      </c>
      <c r="E1115" s="241" t="s">
        <v>1</v>
      </c>
      <c r="F1115" s="242" t="s">
        <v>1991</v>
      </c>
      <c r="G1115" s="239"/>
      <c r="H1115" s="243">
        <v>464.221</v>
      </c>
      <c r="I1115" s="244"/>
      <c r="J1115" s="239"/>
      <c r="K1115" s="239"/>
      <c r="L1115" s="245"/>
      <c r="M1115" s="246"/>
      <c r="N1115" s="247"/>
      <c r="O1115" s="247"/>
      <c r="P1115" s="247"/>
      <c r="Q1115" s="247"/>
      <c r="R1115" s="247"/>
      <c r="S1115" s="247"/>
      <c r="T1115" s="248"/>
      <c r="U1115" s="13"/>
      <c r="V1115" s="13"/>
      <c r="W1115" s="13"/>
      <c r="X1115" s="13"/>
      <c r="Y1115" s="13"/>
      <c r="Z1115" s="13"/>
      <c r="AA1115" s="13"/>
      <c r="AB1115" s="13"/>
      <c r="AC1115" s="13"/>
      <c r="AD1115" s="13"/>
      <c r="AE1115" s="13"/>
      <c r="AT1115" s="249" t="s">
        <v>187</v>
      </c>
      <c r="AU1115" s="249" t="s">
        <v>92</v>
      </c>
      <c r="AV1115" s="13" t="s">
        <v>92</v>
      </c>
      <c r="AW1115" s="13" t="s">
        <v>36</v>
      </c>
      <c r="AX1115" s="13" t="s">
        <v>83</v>
      </c>
      <c r="AY1115" s="249" t="s">
        <v>129</v>
      </c>
    </row>
    <row r="1116" spans="1:51" s="13" customFormat="1" ht="12">
      <c r="A1116" s="13"/>
      <c r="B1116" s="238"/>
      <c r="C1116" s="239"/>
      <c r="D1116" s="240" t="s">
        <v>187</v>
      </c>
      <c r="E1116" s="241" t="s">
        <v>1</v>
      </c>
      <c r="F1116" s="242" t="s">
        <v>1992</v>
      </c>
      <c r="G1116" s="239"/>
      <c r="H1116" s="243">
        <v>30.4</v>
      </c>
      <c r="I1116" s="244"/>
      <c r="J1116" s="239"/>
      <c r="K1116" s="239"/>
      <c r="L1116" s="245"/>
      <c r="M1116" s="246"/>
      <c r="N1116" s="247"/>
      <c r="O1116" s="247"/>
      <c r="P1116" s="247"/>
      <c r="Q1116" s="247"/>
      <c r="R1116" s="247"/>
      <c r="S1116" s="247"/>
      <c r="T1116" s="248"/>
      <c r="U1116" s="13"/>
      <c r="V1116" s="13"/>
      <c r="W1116" s="13"/>
      <c r="X1116" s="13"/>
      <c r="Y1116" s="13"/>
      <c r="Z1116" s="13"/>
      <c r="AA1116" s="13"/>
      <c r="AB1116" s="13"/>
      <c r="AC1116" s="13"/>
      <c r="AD1116" s="13"/>
      <c r="AE1116" s="13"/>
      <c r="AT1116" s="249" t="s">
        <v>187</v>
      </c>
      <c r="AU1116" s="249" t="s">
        <v>92</v>
      </c>
      <c r="AV1116" s="13" t="s">
        <v>92</v>
      </c>
      <c r="AW1116" s="13" t="s">
        <v>36</v>
      </c>
      <c r="AX1116" s="13" t="s">
        <v>83</v>
      </c>
      <c r="AY1116" s="249" t="s">
        <v>129</v>
      </c>
    </row>
    <row r="1117" spans="1:51" s="14" customFormat="1" ht="12">
      <c r="A1117" s="14"/>
      <c r="B1117" s="250"/>
      <c r="C1117" s="251"/>
      <c r="D1117" s="240" t="s">
        <v>187</v>
      </c>
      <c r="E1117" s="252" t="s">
        <v>1</v>
      </c>
      <c r="F1117" s="253" t="s">
        <v>191</v>
      </c>
      <c r="G1117" s="251"/>
      <c r="H1117" s="254">
        <v>1594.97</v>
      </c>
      <c r="I1117" s="255"/>
      <c r="J1117" s="251"/>
      <c r="K1117" s="251"/>
      <c r="L1117" s="256"/>
      <c r="M1117" s="257"/>
      <c r="N1117" s="258"/>
      <c r="O1117" s="258"/>
      <c r="P1117" s="258"/>
      <c r="Q1117" s="258"/>
      <c r="R1117" s="258"/>
      <c r="S1117" s="258"/>
      <c r="T1117" s="259"/>
      <c r="U1117" s="14"/>
      <c r="V1117" s="14"/>
      <c r="W1117" s="14"/>
      <c r="X1117" s="14"/>
      <c r="Y1117" s="14"/>
      <c r="Z1117" s="14"/>
      <c r="AA1117" s="14"/>
      <c r="AB1117" s="14"/>
      <c r="AC1117" s="14"/>
      <c r="AD1117" s="14"/>
      <c r="AE1117" s="14"/>
      <c r="AT1117" s="260" t="s">
        <v>187</v>
      </c>
      <c r="AU1117" s="260" t="s">
        <v>92</v>
      </c>
      <c r="AV1117" s="14" t="s">
        <v>151</v>
      </c>
      <c r="AW1117" s="14" t="s">
        <v>36</v>
      </c>
      <c r="AX1117" s="14" t="s">
        <v>8</v>
      </c>
      <c r="AY1117" s="260" t="s">
        <v>129</v>
      </c>
    </row>
    <row r="1118" spans="1:65" s="2" customFormat="1" ht="37.8" customHeight="1">
      <c r="A1118" s="38"/>
      <c r="B1118" s="39"/>
      <c r="C1118" s="219" t="s">
        <v>1993</v>
      </c>
      <c r="D1118" s="219" t="s">
        <v>132</v>
      </c>
      <c r="E1118" s="220" t="s">
        <v>1994</v>
      </c>
      <c r="F1118" s="221" t="s">
        <v>1995</v>
      </c>
      <c r="G1118" s="222" t="s">
        <v>185</v>
      </c>
      <c r="H1118" s="223">
        <v>1594.97</v>
      </c>
      <c r="I1118" s="224"/>
      <c r="J1118" s="225">
        <f>ROUND(I1118*H1118,0)</f>
        <v>0</v>
      </c>
      <c r="K1118" s="226"/>
      <c r="L1118" s="44"/>
      <c r="M1118" s="227" t="s">
        <v>1</v>
      </c>
      <c r="N1118" s="228" t="s">
        <v>48</v>
      </c>
      <c r="O1118" s="91"/>
      <c r="P1118" s="229">
        <f>O1118*H1118</f>
        <v>0</v>
      </c>
      <c r="Q1118" s="229">
        <v>0.00029</v>
      </c>
      <c r="R1118" s="229">
        <f>Q1118*H1118</f>
        <v>0.4625413</v>
      </c>
      <c r="S1118" s="229">
        <v>0</v>
      </c>
      <c r="T1118" s="230">
        <f>S1118*H1118</f>
        <v>0</v>
      </c>
      <c r="U1118" s="38"/>
      <c r="V1118" s="38"/>
      <c r="W1118" s="38"/>
      <c r="X1118" s="38"/>
      <c r="Y1118" s="38"/>
      <c r="Z1118" s="38"/>
      <c r="AA1118" s="38"/>
      <c r="AB1118" s="38"/>
      <c r="AC1118" s="38"/>
      <c r="AD1118" s="38"/>
      <c r="AE1118" s="38"/>
      <c r="AR1118" s="231" t="s">
        <v>308</v>
      </c>
      <c r="AT1118" s="231" t="s">
        <v>132</v>
      </c>
      <c r="AU1118" s="231" t="s">
        <v>92</v>
      </c>
      <c r="AY1118" s="17" t="s">
        <v>129</v>
      </c>
      <c r="BE1118" s="232">
        <f>IF(N1118="základní",J1118,0)</f>
        <v>0</v>
      </c>
      <c r="BF1118" s="232">
        <f>IF(N1118="snížená",J1118,0)</f>
        <v>0</v>
      </c>
      <c r="BG1118" s="232">
        <f>IF(N1118="zákl. přenesená",J1118,0)</f>
        <v>0</v>
      </c>
      <c r="BH1118" s="232">
        <f>IF(N1118="sníž. přenesená",J1118,0)</f>
        <v>0</v>
      </c>
      <c r="BI1118" s="232">
        <f>IF(N1118="nulová",J1118,0)</f>
        <v>0</v>
      </c>
      <c r="BJ1118" s="17" t="s">
        <v>8</v>
      </c>
      <c r="BK1118" s="232">
        <f>ROUND(I1118*H1118,0)</f>
        <v>0</v>
      </c>
      <c r="BL1118" s="17" t="s">
        <v>308</v>
      </c>
      <c r="BM1118" s="231" t="s">
        <v>1996</v>
      </c>
    </row>
    <row r="1119" spans="1:51" s="13" customFormat="1" ht="12">
      <c r="A1119" s="13"/>
      <c r="B1119" s="238"/>
      <c r="C1119" s="239"/>
      <c r="D1119" s="240" t="s">
        <v>187</v>
      </c>
      <c r="E1119" s="241" t="s">
        <v>1</v>
      </c>
      <c r="F1119" s="242" t="s">
        <v>1990</v>
      </c>
      <c r="G1119" s="239"/>
      <c r="H1119" s="243">
        <v>1100.349</v>
      </c>
      <c r="I1119" s="244"/>
      <c r="J1119" s="239"/>
      <c r="K1119" s="239"/>
      <c r="L1119" s="245"/>
      <c r="M1119" s="246"/>
      <c r="N1119" s="247"/>
      <c r="O1119" s="247"/>
      <c r="P1119" s="247"/>
      <c r="Q1119" s="247"/>
      <c r="R1119" s="247"/>
      <c r="S1119" s="247"/>
      <c r="T1119" s="248"/>
      <c r="U1119" s="13"/>
      <c r="V1119" s="13"/>
      <c r="W1119" s="13"/>
      <c r="X1119" s="13"/>
      <c r="Y1119" s="13"/>
      <c r="Z1119" s="13"/>
      <c r="AA1119" s="13"/>
      <c r="AB1119" s="13"/>
      <c r="AC1119" s="13"/>
      <c r="AD1119" s="13"/>
      <c r="AE1119" s="13"/>
      <c r="AT1119" s="249" t="s">
        <v>187</v>
      </c>
      <c r="AU1119" s="249" t="s">
        <v>92</v>
      </c>
      <c r="AV1119" s="13" t="s">
        <v>92</v>
      </c>
      <c r="AW1119" s="13" t="s">
        <v>36</v>
      </c>
      <c r="AX1119" s="13" t="s">
        <v>83</v>
      </c>
      <c r="AY1119" s="249" t="s">
        <v>129</v>
      </c>
    </row>
    <row r="1120" spans="1:51" s="13" customFormat="1" ht="12">
      <c r="A1120" s="13"/>
      <c r="B1120" s="238"/>
      <c r="C1120" s="239"/>
      <c r="D1120" s="240" t="s">
        <v>187</v>
      </c>
      <c r="E1120" s="241" t="s">
        <v>1</v>
      </c>
      <c r="F1120" s="242" t="s">
        <v>1991</v>
      </c>
      <c r="G1120" s="239"/>
      <c r="H1120" s="243">
        <v>464.221</v>
      </c>
      <c r="I1120" s="244"/>
      <c r="J1120" s="239"/>
      <c r="K1120" s="239"/>
      <c r="L1120" s="245"/>
      <c r="M1120" s="246"/>
      <c r="N1120" s="247"/>
      <c r="O1120" s="247"/>
      <c r="P1120" s="247"/>
      <c r="Q1120" s="247"/>
      <c r="R1120" s="247"/>
      <c r="S1120" s="247"/>
      <c r="T1120" s="248"/>
      <c r="U1120" s="13"/>
      <c r="V1120" s="13"/>
      <c r="W1120" s="13"/>
      <c r="X1120" s="13"/>
      <c r="Y1120" s="13"/>
      <c r="Z1120" s="13"/>
      <c r="AA1120" s="13"/>
      <c r="AB1120" s="13"/>
      <c r="AC1120" s="13"/>
      <c r="AD1120" s="13"/>
      <c r="AE1120" s="13"/>
      <c r="AT1120" s="249" t="s">
        <v>187</v>
      </c>
      <c r="AU1120" s="249" t="s">
        <v>92</v>
      </c>
      <c r="AV1120" s="13" t="s">
        <v>92</v>
      </c>
      <c r="AW1120" s="13" t="s">
        <v>36</v>
      </c>
      <c r="AX1120" s="13" t="s">
        <v>83</v>
      </c>
      <c r="AY1120" s="249" t="s">
        <v>129</v>
      </c>
    </row>
    <row r="1121" spans="1:51" s="13" customFormat="1" ht="12">
      <c r="A1121" s="13"/>
      <c r="B1121" s="238"/>
      <c r="C1121" s="239"/>
      <c r="D1121" s="240" t="s">
        <v>187</v>
      </c>
      <c r="E1121" s="241" t="s">
        <v>1</v>
      </c>
      <c r="F1121" s="242" t="s">
        <v>1992</v>
      </c>
      <c r="G1121" s="239"/>
      <c r="H1121" s="243">
        <v>30.4</v>
      </c>
      <c r="I1121" s="244"/>
      <c r="J1121" s="239"/>
      <c r="K1121" s="239"/>
      <c r="L1121" s="245"/>
      <c r="M1121" s="246"/>
      <c r="N1121" s="247"/>
      <c r="O1121" s="247"/>
      <c r="P1121" s="247"/>
      <c r="Q1121" s="247"/>
      <c r="R1121" s="247"/>
      <c r="S1121" s="247"/>
      <c r="T1121" s="248"/>
      <c r="U1121" s="13"/>
      <c r="V1121" s="13"/>
      <c r="W1121" s="13"/>
      <c r="X1121" s="13"/>
      <c r="Y1121" s="13"/>
      <c r="Z1121" s="13"/>
      <c r="AA1121" s="13"/>
      <c r="AB1121" s="13"/>
      <c r="AC1121" s="13"/>
      <c r="AD1121" s="13"/>
      <c r="AE1121" s="13"/>
      <c r="AT1121" s="249" t="s">
        <v>187</v>
      </c>
      <c r="AU1121" s="249" t="s">
        <v>92</v>
      </c>
      <c r="AV1121" s="13" t="s">
        <v>92</v>
      </c>
      <c r="AW1121" s="13" t="s">
        <v>36</v>
      </c>
      <c r="AX1121" s="13" t="s">
        <v>83</v>
      </c>
      <c r="AY1121" s="249" t="s">
        <v>129</v>
      </c>
    </row>
    <row r="1122" spans="1:51" s="14" customFormat="1" ht="12">
      <c r="A1122" s="14"/>
      <c r="B1122" s="250"/>
      <c r="C1122" s="251"/>
      <c r="D1122" s="240" t="s">
        <v>187</v>
      </c>
      <c r="E1122" s="252" t="s">
        <v>1</v>
      </c>
      <c r="F1122" s="253" t="s">
        <v>191</v>
      </c>
      <c r="G1122" s="251"/>
      <c r="H1122" s="254">
        <v>1594.97</v>
      </c>
      <c r="I1122" s="255"/>
      <c r="J1122" s="251"/>
      <c r="K1122" s="251"/>
      <c r="L1122" s="256"/>
      <c r="M1122" s="257"/>
      <c r="N1122" s="258"/>
      <c r="O1122" s="258"/>
      <c r="P1122" s="258"/>
      <c r="Q1122" s="258"/>
      <c r="R1122" s="258"/>
      <c r="S1122" s="258"/>
      <c r="T1122" s="259"/>
      <c r="U1122" s="14"/>
      <c r="V1122" s="14"/>
      <c r="W1122" s="14"/>
      <c r="X1122" s="14"/>
      <c r="Y1122" s="14"/>
      <c r="Z1122" s="14"/>
      <c r="AA1122" s="14"/>
      <c r="AB1122" s="14"/>
      <c r="AC1122" s="14"/>
      <c r="AD1122" s="14"/>
      <c r="AE1122" s="14"/>
      <c r="AT1122" s="260" t="s">
        <v>187</v>
      </c>
      <c r="AU1122" s="260" t="s">
        <v>92</v>
      </c>
      <c r="AV1122" s="14" t="s">
        <v>151</v>
      </c>
      <c r="AW1122" s="14" t="s">
        <v>36</v>
      </c>
      <c r="AX1122" s="14" t="s">
        <v>8</v>
      </c>
      <c r="AY1122" s="260" t="s">
        <v>129</v>
      </c>
    </row>
    <row r="1123" spans="1:65" s="2" customFormat="1" ht="37.8" customHeight="1">
      <c r="A1123" s="38"/>
      <c r="B1123" s="39"/>
      <c r="C1123" s="219" t="s">
        <v>1997</v>
      </c>
      <c r="D1123" s="219" t="s">
        <v>132</v>
      </c>
      <c r="E1123" s="220" t="s">
        <v>1998</v>
      </c>
      <c r="F1123" s="221" t="s">
        <v>1999</v>
      </c>
      <c r="G1123" s="222" t="s">
        <v>185</v>
      </c>
      <c r="H1123" s="223">
        <v>1594.97</v>
      </c>
      <c r="I1123" s="224"/>
      <c r="J1123" s="225">
        <f>ROUND(I1123*H1123,0)</f>
        <v>0</v>
      </c>
      <c r="K1123" s="226"/>
      <c r="L1123" s="44"/>
      <c r="M1123" s="233" t="s">
        <v>1</v>
      </c>
      <c r="N1123" s="234" t="s">
        <v>48</v>
      </c>
      <c r="O1123" s="235"/>
      <c r="P1123" s="236">
        <f>O1123*H1123</f>
        <v>0</v>
      </c>
      <c r="Q1123" s="236">
        <v>1E-05</v>
      </c>
      <c r="R1123" s="236">
        <f>Q1123*H1123</f>
        <v>0.0159497</v>
      </c>
      <c r="S1123" s="236">
        <v>0</v>
      </c>
      <c r="T1123" s="237">
        <f>S1123*H1123</f>
        <v>0</v>
      </c>
      <c r="U1123" s="38"/>
      <c r="V1123" s="38"/>
      <c r="W1123" s="38"/>
      <c r="X1123" s="38"/>
      <c r="Y1123" s="38"/>
      <c r="Z1123" s="38"/>
      <c r="AA1123" s="38"/>
      <c r="AB1123" s="38"/>
      <c r="AC1123" s="38"/>
      <c r="AD1123" s="38"/>
      <c r="AE1123" s="38"/>
      <c r="AR1123" s="231" t="s">
        <v>308</v>
      </c>
      <c r="AT1123" s="231" t="s">
        <v>132</v>
      </c>
      <c r="AU1123" s="231" t="s">
        <v>92</v>
      </c>
      <c r="AY1123" s="17" t="s">
        <v>129</v>
      </c>
      <c r="BE1123" s="232">
        <f>IF(N1123="základní",J1123,0)</f>
        <v>0</v>
      </c>
      <c r="BF1123" s="232">
        <f>IF(N1123="snížená",J1123,0)</f>
        <v>0</v>
      </c>
      <c r="BG1123" s="232">
        <f>IF(N1123="zákl. přenesená",J1123,0)</f>
        <v>0</v>
      </c>
      <c r="BH1123" s="232">
        <f>IF(N1123="sníž. přenesená",J1123,0)</f>
        <v>0</v>
      </c>
      <c r="BI1123" s="232">
        <f>IF(N1123="nulová",J1123,0)</f>
        <v>0</v>
      </c>
      <c r="BJ1123" s="17" t="s">
        <v>8</v>
      </c>
      <c r="BK1123" s="232">
        <f>ROUND(I1123*H1123,0)</f>
        <v>0</v>
      </c>
      <c r="BL1123" s="17" t="s">
        <v>308</v>
      </c>
      <c r="BM1123" s="231" t="s">
        <v>2000</v>
      </c>
    </row>
    <row r="1124" spans="1:31" s="2" customFormat="1" ht="6.95" customHeight="1">
      <c r="A1124" s="38"/>
      <c r="B1124" s="66"/>
      <c r="C1124" s="67"/>
      <c r="D1124" s="67"/>
      <c r="E1124" s="67"/>
      <c r="F1124" s="67"/>
      <c r="G1124" s="67"/>
      <c r="H1124" s="67"/>
      <c r="I1124" s="67"/>
      <c r="J1124" s="67"/>
      <c r="K1124" s="67"/>
      <c r="L1124" s="44"/>
      <c r="M1124" s="38"/>
      <c r="O1124" s="38"/>
      <c r="P1124" s="38"/>
      <c r="Q1124" s="38"/>
      <c r="R1124" s="38"/>
      <c r="S1124" s="38"/>
      <c r="T1124" s="38"/>
      <c r="U1124" s="38"/>
      <c r="V1124" s="38"/>
      <c r="W1124" s="38"/>
      <c r="X1124" s="38"/>
      <c r="Y1124" s="38"/>
      <c r="Z1124" s="38"/>
      <c r="AA1124" s="38"/>
      <c r="AB1124" s="38"/>
      <c r="AC1124" s="38"/>
      <c r="AD1124" s="38"/>
      <c r="AE1124" s="38"/>
    </row>
  </sheetData>
  <sheetProtection password="CC35" sheet="1" objects="1" scenarios="1" formatColumns="0" formatRows="0" autoFilter="0"/>
  <autoFilter ref="C139:K1123"/>
  <mergeCells count="9">
    <mergeCell ref="E7:H7"/>
    <mergeCell ref="E9:H9"/>
    <mergeCell ref="E18:H18"/>
    <mergeCell ref="E27:H27"/>
    <mergeCell ref="E85:H85"/>
    <mergeCell ref="E87:H87"/>
    <mergeCell ref="E130:H130"/>
    <mergeCell ref="E132:H13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98</v>
      </c>
    </row>
    <row r="3" spans="2:46" s="1" customFormat="1" ht="6.95" customHeight="1">
      <c r="B3" s="136"/>
      <c r="C3" s="137"/>
      <c r="D3" s="137"/>
      <c r="E3" s="137"/>
      <c r="F3" s="137"/>
      <c r="G3" s="137"/>
      <c r="H3" s="137"/>
      <c r="I3" s="137"/>
      <c r="J3" s="137"/>
      <c r="K3" s="137"/>
      <c r="L3" s="20"/>
      <c r="AT3" s="17" t="s">
        <v>92</v>
      </c>
    </row>
    <row r="4" spans="2:46" s="1" customFormat="1" ht="24.95" customHeight="1">
      <c r="B4" s="20"/>
      <c r="D4" s="138" t="s">
        <v>99</v>
      </c>
      <c r="L4" s="20"/>
      <c r="M4" s="139" t="s">
        <v>11</v>
      </c>
      <c r="AT4" s="17" t="s">
        <v>4</v>
      </c>
    </row>
    <row r="5" spans="2:12" s="1" customFormat="1" ht="6.95" customHeight="1">
      <c r="B5" s="20"/>
      <c r="L5" s="20"/>
    </row>
    <row r="6" spans="2:12" s="1" customFormat="1" ht="12" customHeight="1">
      <c r="B6" s="20"/>
      <c r="D6" s="140" t="s">
        <v>17</v>
      </c>
      <c r="L6" s="20"/>
    </row>
    <row r="7" spans="2:12" s="1" customFormat="1" ht="16.5" customHeight="1">
      <c r="B7" s="20"/>
      <c r="E7" s="141" t="str">
        <f>'Rekapitulace stavby'!K6</f>
        <v>Rekonstrukce střešní nástavby č.p. 15,16 a 17</v>
      </c>
      <c r="F7" s="140"/>
      <c r="G7" s="140"/>
      <c r="H7" s="140"/>
      <c r="L7" s="20"/>
    </row>
    <row r="8" spans="1:31" s="2" customFormat="1" ht="12" customHeight="1">
      <c r="A8" s="38"/>
      <c r="B8" s="44"/>
      <c r="C8" s="38"/>
      <c r="D8" s="140" t="s">
        <v>100</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42" t="s">
        <v>2001</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0" t="s">
        <v>20</v>
      </c>
      <c r="E11" s="38"/>
      <c r="F11" s="143" t="s">
        <v>1</v>
      </c>
      <c r="G11" s="38"/>
      <c r="H11" s="38"/>
      <c r="I11" s="140" t="s">
        <v>21</v>
      </c>
      <c r="J11" s="143"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0" t="s">
        <v>22</v>
      </c>
      <c r="E12" s="38"/>
      <c r="F12" s="143" t="s">
        <v>23</v>
      </c>
      <c r="G12" s="38"/>
      <c r="H12" s="38"/>
      <c r="I12" s="140" t="s">
        <v>24</v>
      </c>
      <c r="J12" s="144" t="str">
        <f>'Rekapitulace stavby'!AN8</f>
        <v>17. 10. 2016</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0" t="s">
        <v>28</v>
      </c>
      <c r="E14" s="38"/>
      <c r="F14" s="38"/>
      <c r="G14" s="38"/>
      <c r="H14" s="38"/>
      <c r="I14" s="140" t="s">
        <v>29</v>
      </c>
      <c r="J14" s="143"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3" t="s">
        <v>30</v>
      </c>
      <c r="F15" s="38"/>
      <c r="G15" s="38"/>
      <c r="H15" s="38"/>
      <c r="I15" s="140" t="s">
        <v>31</v>
      </c>
      <c r="J15" s="143"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0" t="s">
        <v>32</v>
      </c>
      <c r="E17" s="38"/>
      <c r="F17" s="38"/>
      <c r="G17" s="38"/>
      <c r="H17" s="38"/>
      <c r="I17" s="140" t="s">
        <v>29</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3"/>
      <c r="G18" s="143"/>
      <c r="H18" s="143"/>
      <c r="I18" s="140" t="s">
        <v>31</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0" t="s">
        <v>34</v>
      </c>
      <c r="E20" s="38"/>
      <c r="F20" s="38"/>
      <c r="G20" s="38"/>
      <c r="H20" s="38"/>
      <c r="I20" s="140" t="s">
        <v>29</v>
      </c>
      <c r="J20" s="143" t="s">
        <v>35</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3" t="s">
        <v>37</v>
      </c>
      <c r="F21" s="38"/>
      <c r="G21" s="38"/>
      <c r="H21" s="38"/>
      <c r="I21" s="140" t="s">
        <v>31</v>
      </c>
      <c r="J21" s="143" t="s">
        <v>38</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0" t="s">
        <v>39</v>
      </c>
      <c r="E23" s="38"/>
      <c r="F23" s="38"/>
      <c r="G23" s="38"/>
      <c r="H23" s="38"/>
      <c r="I23" s="140" t="s">
        <v>29</v>
      </c>
      <c r="J23" s="143" t="s">
        <v>1</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3" t="s">
        <v>102</v>
      </c>
      <c r="F24" s="38"/>
      <c r="G24" s="38"/>
      <c r="H24" s="38"/>
      <c r="I24" s="140" t="s">
        <v>31</v>
      </c>
      <c r="J24" s="143" t="s">
        <v>1</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0" t="s">
        <v>41</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pans="1:31" s="2" customFormat="1" ht="25.4" customHeight="1">
      <c r="A30" s="38"/>
      <c r="B30" s="44"/>
      <c r="C30" s="38"/>
      <c r="D30" s="150" t="s">
        <v>43</v>
      </c>
      <c r="E30" s="38"/>
      <c r="F30" s="38"/>
      <c r="G30" s="38"/>
      <c r="H30" s="38"/>
      <c r="I30" s="38"/>
      <c r="J30" s="151">
        <f>ROUND(J132,2)</f>
        <v>0</v>
      </c>
      <c r="K30" s="38"/>
      <c r="L30" s="63"/>
      <c r="S30" s="38"/>
      <c r="T30" s="38"/>
      <c r="U30" s="38"/>
      <c r="V30" s="38"/>
      <c r="W30" s="38"/>
      <c r="X30" s="38"/>
      <c r="Y30" s="38"/>
      <c r="Z30" s="38"/>
      <c r="AA30" s="38"/>
      <c r="AB30" s="38"/>
      <c r="AC30" s="38"/>
      <c r="AD30" s="38"/>
      <c r="AE30" s="38"/>
    </row>
    <row r="31" spans="1:31" s="2" customFormat="1" ht="6.95"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2" t="s">
        <v>45</v>
      </c>
      <c r="G32" s="38"/>
      <c r="H32" s="38"/>
      <c r="I32" s="152" t="s">
        <v>44</v>
      </c>
      <c r="J32" s="152" t="s">
        <v>46</v>
      </c>
      <c r="K32" s="38"/>
      <c r="L32" s="63"/>
      <c r="S32" s="38"/>
      <c r="T32" s="38"/>
      <c r="U32" s="38"/>
      <c r="V32" s="38"/>
      <c r="W32" s="38"/>
      <c r="X32" s="38"/>
      <c r="Y32" s="38"/>
      <c r="Z32" s="38"/>
      <c r="AA32" s="38"/>
      <c r="AB32" s="38"/>
      <c r="AC32" s="38"/>
      <c r="AD32" s="38"/>
      <c r="AE32" s="38"/>
    </row>
    <row r="33" spans="1:31" s="2" customFormat="1" ht="14.4" customHeight="1">
      <c r="A33" s="38"/>
      <c r="B33" s="44"/>
      <c r="C33" s="38"/>
      <c r="D33" s="153" t="s">
        <v>47</v>
      </c>
      <c r="E33" s="140" t="s">
        <v>48</v>
      </c>
      <c r="F33" s="154">
        <f>ROUND((SUM(BE132:BE385)),2)</f>
        <v>0</v>
      </c>
      <c r="G33" s="38"/>
      <c r="H33" s="38"/>
      <c r="I33" s="155">
        <v>0.21</v>
      </c>
      <c r="J33" s="154">
        <f>ROUND(((SUM(BE132:BE385))*I33),2)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0" t="s">
        <v>49</v>
      </c>
      <c r="F34" s="154">
        <f>ROUND((SUM(BF132:BF385)),2)</f>
        <v>0</v>
      </c>
      <c r="G34" s="38"/>
      <c r="H34" s="38"/>
      <c r="I34" s="155">
        <v>0.12</v>
      </c>
      <c r="J34" s="154">
        <f>ROUND(((SUM(BF132:BF385))*I34),2)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0" t="s">
        <v>50</v>
      </c>
      <c r="F35" s="154">
        <f>ROUND((SUM(BG132:BG385)),2)</f>
        <v>0</v>
      </c>
      <c r="G35" s="38"/>
      <c r="H35" s="38"/>
      <c r="I35" s="155">
        <v>0.21</v>
      </c>
      <c r="J35" s="154">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0" t="s">
        <v>51</v>
      </c>
      <c r="F36" s="154">
        <f>ROUND((SUM(BH132:BH385)),2)</f>
        <v>0</v>
      </c>
      <c r="G36" s="38"/>
      <c r="H36" s="38"/>
      <c r="I36" s="155">
        <v>0.12</v>
      </c>
      <c r="J36" s="154">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0" t="s">
        <v>52</v>
      </c>
      <c r="F37" s="154">
        <f>ROUND((SUM(BI132:BI385)),2)</f>
        <v>0</v>
      </c>
      <c r="G37" s="38"/>
      <c r="H37" s="38"/>
      <c r="I37" s="155">
        <v>0</v>
      </c>
      <c r="J37" s="154">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6"/>
      <c r="D39" s="157" t="s">
        <v>53</v>
      </c>
      <c r="E39" s="158"/>
      <c r="F39" s="158"/>
      <c r="G39" s="159" t="s">
        <v>54</v>
      </c>
      <c r="H39" s="160" t="s">
        <v>55</v>
      </c>
      <c r="I39" s="158"/>
      <c r="J39" s="161">
        <f>SUM(J30:J37)</f>
        <v>0</v>
      </c>
      <c r="K39" s="162"/>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3" t="s">
        <v>56</v>
      </c>
      <c r="E50" s="164"/>
      <c r="F50" s="164"/>
      <c r="G50" s="163" t="s">
        <v>57</v>
      </c>
      <c r="H50" s="164"/>
      <c r="I50" s="164"/>
      <c r="J50" s="164"/>
      <c r="K50" s="16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5" t="s">
        <v>58</v>
      </c>
      <c r="E61" s="166"/>
      <c r="F61" s="167" t="s">
        <v>59</v>
      </c>
      <c r="G61" s="165" t="s">
        <v>58</v>
      </c>
      <c r="H61" s="166"/>
      <c r="I61" s="166"/>
      <c r="J61" s="168" t="s">
        <v>59</v>
      </c>
      <c r="K61" s="16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3" t="s">
        <v>60</v>
      </c>
      <c r="E65" s="169"/>
      <c r="F65" s="169"/>
      <c r="G65" s="163" t="s">
        <v>61</v>
      </c>
      <c r="H65" s="169"/>
      <c r="I65" s="169"/>
      <c r="J65" s="169"/>
      <c r="K65" s="16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5" t="s">
        <v>58</v>
      </c>
      <c r="E76" s="166"/>
      <c r="F76" s="167" t="s">
        <v>59</v>
      </c>
      <c r="G76" s="165" t="s">
        <v>58</v>
      </c>
      <c r="H76" s="166"/>
      <c r="I76" s="166"/>
      <c r="J76" s="168" t="s">
        <v>59</v>
      </c>
      <c r="K76" s="166"/>
      <c r="L76" s="63"/>
      <c r="S76" s="38"/>
      <c r="T76" s="38"/>
      <c r="U76" s="38"/>
      <c r="V76" s="38"/>
      <c r="W76" s="38"/>
      <c r="X76" s="38"/>
      <c r="Y76" s="38"/>
      <c r="Z76" s="38"/>
      <c r="AA76" s="38"/>
      <c r="AB76" s="38"/>
      <c r="AC76" s="38"/>
      <c r="AD76" s="38"/>
      <c r="AE76" s="38"/>
    </row>
    <row r="77" spans="1:31"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spans="1:31" s="2" customFormat="1" ht="6.95"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spans="1:31" s="2" customFormat="1" ht="24.95" customHeight="1">
      <c r="A82" s="38"/>
      <c r="B82" s="39"/>
      <c r="C82" s="23" t="s">
        <v>103</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17</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4" t="str">
        <f>E7</f>
        <v>Rekonstrukce střešní nástavby č.p. 15,16 a 17</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100</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 2 - Oprava lodžií</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22</v>
      </c>
      <c r="D89" s="40"/>
      <c r="E89" s="40"/>
      <c r="F89" s="27" t="str">
        <f>F12</f>
        <v>st.p.č.k. 304/5, 304/6, 304/7; k.ú. Rumburk</v>
      </c>
      <c r="G89" s="40"/>
      <c r="H89" s="40"/>
      <c r="I89" s="32" t="s">
        <v>24</v>
      </c>
      <c r="J89" s="79" t="str">
        <f>IF(J12="","",J12)</f>
        <v>17. 10. 2016</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2" t="s">
        <v>28</v>
      </c>
      <c r="D91" s="40"/>
      <c r="E91" s="40"/>
      <c r="F91" s="27" t="str">
        <f>E15</f>
        <v>Město Rumburk</v>
      </c>
      <c r="G91" s="40"/>
      <c r="H91" s="40"/>
      <c r="I91" s="32" t="s">
        <v>34</v>
      </c>
      <c r="J91" s="36" t="str">
        <f>E21</f>
        <v xml:space="preserve">ProProjekt, s.r.o. </v>
      </c>
      <c r="K91" s="40"/>
      <c r="L91" s="63"/>
      <c r="S91" s="38"/>
      <c r="T91" s="38"/>
      <c r="U91" s="38"/>
      <c r="V91" s="38"/>
      <c r="W91" s="38"/>
      <c r="X91" s="38"/>
      <c r="Y91" s="38"/>
      <c r="Z91" s="38"/>
      <c r="AA91" s="38"/>
      <c r="AB91" s="38"/>
      <c r="AC91" s="38"/>
      <c r="AD91" s="38"/>
      <c r="AE91" s="38"/>
    </row>
    <row r="92" spans="1:31" s="2" customFormat="1" ht="15.15" customHeight="1">
      <c r="A92" s="38"/>
      <c r="B92" s="39"/>
      <c r="C92" s="32" t="s">
        <v>32</v>
      </c>
      <c r="D92" s="40"/>
      <c r="E92" s="40"/>
      <c r="F92" s="27" t="str">
        <f>IF(E18="","",E18)</f>
        <v>Vyplň údaj</v>
      </c>
      <c r="G92" s="40"/>
      <c r="H92" s="40"/>
      <c r="I92" s="32" t="s">
        <v>39</v>
      </c>
      <c r="J92" s="36" t="str">
        <f>E24</f>
        <v>Martin Rousek</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5" t="s">
        <v>104</v>
      </c>
      <c r="D94" s="176"/>
      <c r="E94" s="176"/>
      <c r="F94" s="176"/>
      <c r="G94" s="176"/>
      <c r="H94" s="176"/>
      <c r="I94" s="176"/>
      <c r="J94" s="177" t="s">
        <v>105</v>
      </c>
      <c r="K94" s="176"/>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8" t="s">
        <v>106</v>
      </c>
      <c r="D96" s="40"/>
      <c r="E96" s="40"/>
      <c r="F96" s="40"/>
      <c r="G96" s="40"/>
      <c r="H96" s="40"/>
      <c r="I96" s="40"/>
      <c r="J96" s="110">
        <f>J132</f>
        <v>0</v>
      </c>
      <c r="K96" s="40"/>
      <c r="L96" s="63"/>
      <c r="S96" s="38"/>
      <c r="T96" s="38"/>
      <c r="U96" s="38"/>
      <c r="V96" s="38"/>
      <c r="W96" s="38"/>
      <c r="X96" s="38"/>
      <c r="Y96" s="38"/>
      <c r="Z96" s="38"/>
      <c r="AA96" s="38"/>
      <c r="AB96" s="38"/>
      <c r="AC96" s="38"/>
      <c r="AD96" s="38"/>
      <c r="AE96" s="38"/>
      <c r="AU96" s="17" t="s">
        <v>107</v>
      </c>
    </row>
    <row r="97" spans="1:31" s="9" customFormat="1" ht="24.95" customHeight="1">
      <c r="A97" s="9"/>
      <c r="B97" s="179"/>
      <c r="C97" s="180"/>
      <c r="D97" s="181" t="s">
        <v>156</v>
      </c>
      <c r="E97" s="182"/>
      <c r="F97" s="182"/>
      <c r="G97" s="182"/>
      <c r="H97" s="182"/>
      <c r="I97" s="182"/>
      <c r="J97" s="183">
        <f>J133</f>
        <v>0</v>
      </c>
      <c r="K97" s="180"/>
      <c r="L97" s="184"/>
      <c r="S97" s="9"/>
      <c r="T97" s="9"/>
      <c r="U97" s="9"/>
      <c r="V97" s="9"/>
      <c r="W97" s="9"/>
      <c r="X97" s="9"/>
      <c r="Y97" s="9"/>
      <c r="Z97" s="9"/>
      <c r="AA97" s="9"/>
      <c r="AB97" s="9"/>
      <c r="AC97" s="9"/>
      <c r="AD97" s="9"/>
      <c r="AE97" s="9"/>
    </row>
    <row r="98" spans="1:31" s="10" customFormat="1" ht="19.9" customHeight="1">
      <c r="A98" s="10"/>
      <c r="B98" s="185"/>
      <c r="C98" s="186"/>
      <c r="D98" s="187" t="s">
        <v>157</v>
      </c>
      <c r="E98" s="188"/>
      <c r="F98" s="188"/>
      <c r="G98" s="188"/>
      <c r="H98" s="188"/>
      <c r="I98" s="188"/>
      <c r="J98" s="189">
        <f>J134</f>
        <v>0</v>
      </c>
      <c r="K98" s="186"/>
      <c r="L98" s="190"/>
      <c r="S98" s="10"/>
      <c r="T98" s="10"/>
      <c r="U98" s="10"/>
      <c r="V98" s="10"/>
      <c r="W98" s="10"/>
      <c r="X98" s="10"/>
      <c r="Y98" s="10"/>
      <c r="Z98" s="10"/>
      <c r="AA98" s="10"/>
      <c r="AB98" s="10"/>
      <c r="AC98" s="10"/>
      <c r="AD98" s="10"/>
      <c r="AE98" s="10"/>
    </row>
    <row r="99" spans="1:31" s="10" customFormat="1" ht="19.9" customHeight="1">
      <c r="A99" s="10"/>
      <c r="B99" s="185"/>
      <c r="C99" s="186"/>
      <c r="D99" s="187" t="s">
        <v>159</v>
      </c>
      <c r="E99" s="188"/>
      <c r="F99" s="188"/>
      <c r="G99" s="188"/>
      <c r="H99" s="188"/>
      <c r="I99" s="188"/>
      <c r="J99" s="189">
        <f>J138</f>
        <v>0</v>
      </c>
      <c r="K99" s="186"/>
      <c r="L99" s="190"/>
      <c r="S99" s="10"/>
      <c r="T99" s="10"/>
      <c r="U99" s="10"/>
      <c r="V99" s="10"/>
      <c r="W99" s="10"/>
      <c r="X99" s="10"/>
      <c r="Y99" s="10"/>
      <c r="Z99" s="10"/>
      <c r="AA99" s="10"/>
      <c r="AB99" s="10"/>
      <c r="AC99" s="10"/>
      <c r="AD99" s="10"/>
      <c r="AE99" s="10"/>
    </row>
    <row r="100" spans="1:31" s="10" customFormat="1" ht="19.9" customHeight="1">
      <c r="A100" s="10"/>
      <c r="B100" s="185"/>
      <c r="C100" s="186"/>
      <c r="D100" s="187" t="s">
        <v>160</v>
      </c>
      <c r="E100" s="188"/>
      <c r="F100" s="188"/>
      <c r="G100" s="188"/>
      <c r="H100" s="188"/>
      <c r="I100" s="188"/>
      <c r="J100" s="189">
        <f>J206</f>
        <v>0</v>
      </c>
      <c r="K100" s="186"/>
      <c r="L100" s="190"/>
      <c r="S100" s="10"/>
      <c r="T100" s="10"/>
      <c r="U100" s="10"/>
      <c r="V100" s="10"/>
      <c r="W100" s="10"/>
      <c r="X100" s="10"/>
      <c r="Y100" s="10"/>
      <c r="Z100" s="10"/>
      <c r="AA100" s="10"/>
      <c r="AB100" s="10"/>
      <c r="AC100" s="10"/>
      <c r="AD100" s="10"/>
      <c r="AE100" s="10"/>
    </row>
    <row r="101" spans="1:31" s="10" customFormat="1" ht="19.9" customHeight="1">
      <c r="A101" s="10"/>
      <c r="B101" s="185"/>
      <c r="C101" s="186"/>
      <c r="D101" s="187" t="s">
        <v>161</v>
      </c>
      <c r="E101" s="188"/>
      <c r="F101" s="188"/>
      <c r="G101" s="188"/>
      <c r="H101" s="188"/>
      <c r="I101" s="188"/>
      <c r="J101" s="189">
        <f>J232</f>
        <v>0</v>
      </c>
      <c r="K101" s="186"/>
      <c r="L101" s="190"/>
      <c r="S101" s="10"/>
      <c r="T101" s="10"/>
      <c r="U101" s="10"/>
      <c r="V101" s="10"/>
      <c r="W101" s="10"/>
      <c r="X101" s="10"/>
      <c r="Y101" s="10"/>
      <c r="Z101" s="10"/>
      <c r="AA101" s="10"/>
      <c r="AB101" s="10"/>
      <c r="AC101" s="10"/>
      <c r="AD101" s="10"/>
      <c r="AE101" s="10"/>
    </row>
    <row r="102" spans="1:31" s="10" customFormat="1" ht="19.9" customHeight="1">
      <c r="A102" s="10"/>
      <c r="B102" s="185"/>
      <c r="C102" s="186"/>
      <c r="D102" s="187" t="s">
        <v>162</v>
      </c>
      <c r="E102" s="188"/>
      <c r="F102" s="188"/>
      <c r="G102" s="188"/>
      <c r="H102" s="188"/>
      <c r="I102" s="188"/>
      <c r="J102" s="189">
        <f>J244</f>
        <v>0</v>
      </c>
      <c r="K102" s="186"/>
      <c r="L102" s="190"/>
      <c r="S102" s="10"/>
      <c r="T102" s="10"/>
      <c r="U102" s="10"/>
      <c r="V102" s="10"/>
      <c r="W102" s="10"/>
      <c r="X102" s="10"/>
      <c r="Y102" s="10"/>
      <c r="Z102" s="10"/>
      <c r="AA102" s="10"/>
      <c r="AB102" s="10"/>
      <c r="AC102" s="10"/>
      <c r="AD102" s="10"/>
      <c r="AE102" s="10"/>
    </row>
    <row r="103" spans="1:31" s="9" customFormat="1" ht="24.95" customHeight="1">
      <c r="A103" s="9"/>
      <c r="B103" s="179"/>
      <c r="C103" s="180"/>
      <c r="D103" s="181" t="s">
        <v>163</v>
      </c>
      <c r="E103" s="182"/>
      <c r="F103" s="182"/>
      <c r="G103" s="182"/>
      <c r="H103" s="182"/>
      <c r="I103" s="182"/>
      <c r="J103" s="183">
        <f>J246</f>
        <v>0</v>
      </c>
      <c r="K103" s="180"/>
      <c r="L103" s="184"/>
      <c r="S103" s="9"/>
      <c r="T103" s="9"/>
      <c r="U103" s="9"/>
      <c r="V103" s="9"/>
      <c r="W103" s="9"/>
      <c r="X103" s="9"/>
      <c r="Y103" s="9"/>
      <c r="Z103" s="9"/>
      <c r="AA103" s="9"/>
      <c r="AB103" s="9"/>
      <c r="AC103" s="9"/>
      <c r="AD103" s="9"/>
      <c r="AE103" s="9"/>
    </row>
    <row r="104" spans="1:31" s="10" customFormat="1" ht="19.9" customHeight="1">
      <c r="A104" s="10"/>
      <c r="B104" s="185"/>
      <c r="C104" s="186"/>
      <c r="D104" s="187" t="s">
        <v>164</v>
      </c>
      <c r="E104" s="188"/>
      <c r="F104" s="188"/>
      <c r="G104" s="188"/>
      <c r="H104" s="188"/>
      <c r="I104" s="188"/>
      <c r="J104" s="189">
        <f>J247</f>
        <v>0</v>
      </c>
      <c r="K104" s="186"/>
      <c r="L104" s="190"/>
      <c r="S104" s="10"/>
      <c r="T104" s="10"/>
      <c r="U104" s="10"/>
      <c r="V104" s="10"/>
      <c r="W104" s="10"/>
      <c r="X104" s="10"/>
      <c r="Y104" s="10"/>
      <c r="Z104" s="10"/>
      <c r="AA104" s="10"/>
      <c r="AB104" s="10"/>
      <c r="AC104" s="10"/>
      <c r="AD104" s="10"/>
      <c r="AE104" s="10"/>
    </row>
    <row r="105" spans="1:31" s="10" customFormat="1" ht="19.9" customHeight="1">
      <c r="A105" s="10"/>
      <c r="B105" s="185"/>
      <c r="C105" s="186"/>
      <c r="D105" s="187" t="s">
        <v>170</v>
      </c>
      <c r="E105" s="188"/>
      <c r="F105" s="188"/>
      <c r="G105" s="188"/>
      <c r="H105" s="188"/>
      <c r="I105" s="188"/>
      <c r="J105" s="189">
        <f>J254</f>
        <v>0</v>
      </c>
      <c r="K105" s="186"/>
      <c r="L105" s="190"/>
      <c r="S105" s="10"/>
      <c r="T105" s="10"/>
      <c r="U105" s="10"/>
      <c r="V105" s="10"/>
      <c r="W105" s="10"/>
      <c r="X105" s="10"/>
      <c r="Y105" s="10"/>
      <c r="Z105" s="10"/>
      <c r="AA105" s="10"/>
      <c r="AB105" s="10"/>
      <c r="AC105" s="10"/>
      <c r="AD105" s="10"/>
      <c r="AE105" s="10"/>
    </row>
    <row r="106" spans="1:31" s="10" customFormat="1" ht="19.9" customHeight="1">
      <c r="A106" s="10"/>
      <c r="B106" s="185"/>
      <c r="C106" s="186"/>
      <c r="D106" s="187" t="s">
        <v>172</v>
      </c>
      <c r="E106" s="188"/>
      <c r="F106" s="188"/>
      <c r="G106" s="188"/>
      <c r="H106" s="188"/>
      <c r="I106" s="188"/>
      <c r="J106" s="189">
        <f>J283</f>
        <v>0</v>
      </c>
      <c r="K106" s="186"/>
      <c r="L106" s="190"/>
      <c r="S106" s="10"/>
      <c r="T106" s="10"/>
      <c r="U106" s="10"/>
      <c r="V106" s="10"/>
      <c r="W106" s="10"/>
      <c r="X106" s="10"/>
      <c r="Y106" s="10"/>
      <c r="Z106" s="10"/>
      <c r="AA106" s="10"/>
      <c r="AB106" s="10"/>
      <c r="AC106" s="10"/>
      <c r="AD106" s="10"/>
      <c r="AE106" s="10"/>
    </row>
    <row r="107" spans="1:31" s="10" customFormat="1" ht="19.9" customHeight="1">
      <c r="A107" s="10"/>
      <c r="B107" s="185"/>
      <c r="C107" s="186"/>
      <c r="D107" s="187" t="s">
        <v>174</v>
      </c>
      <c r="E107" s="188"/>
      <c r="F107" s="188"/>
      <c r="G107" s="188"/>
      <c r="H107" s="188"/>
      <c r="I107" s="188"/>
      <c r="J107" s="189">
        <f>J297</f>
        <v>0</v>
      </c>
      <c r="K107" s="186"/>
      <c r="L107" s="190"/>
      <c r="S107" s="10"/>
      <c r="T107" s="10"/>
      <c r="U107" s="10"/>
      <c r="V107" s="10"/>
      <c r="W107" s="10"/>
      <c r="X107" s="10"/>
      <c r="Y107" s="10"/>
      <c r="Z107" s="10"/>
      <c r="AA107" s="10"/>
      <c r="AB107" s="10"/>
      <c r="AC107" s="10"/>
      <c r="AD107" s="10"/>
      <c r="AE107" s="10"/>
    </row>
    <row r="108" spans="1:31" s="10" customFormat="1" ht="19.9" customHeight="1">
      <c r="A108" s="10"/>
      <c r="B108" s="185"/>
      <c r="C108" s="186"/>
      <c r="D108" s="187" t="s">
        <v>175</v>
      </c>
      <c r="E108" s="188"/>
      <c r="F108" s="188"/>
      <c r="G108" s="188"/>
      <c r="H108" s="188"/>
      <c r="I108" s="188"/>
      <c r="J108" s="189">
        <f>J330</f>
        <v>0</v>
      </c>
      <c r="K108" s="186"/>
      <c r="L108" s="190"/>
      <c r="S108" s="10"/>
      <c r="T108" s="10"/>
      <c r="U108" s="10"/>
      <c r="V108" s="10"/>
      <c r="W108" s="10"/>
      <c r="X108" s="10"/>
      <c r="Y108" s="10"/>
      <c r="Z108" s="10"/>
      <c r="AA108" s="10"/>
      <c r="AB108" s="10"/>
      <c r="AC108" s="10"/>
      <c r="AD108" s="10"/>
      <c r="AE108" s="10"/>
    </row>
    <row r="109" spans="1:31" s="10" customFormat="1" ht="19.9" customHeight="1">
      <c r="A109" s="10"/>
      <c r="B109" s="185"/>
      <c r="C109" s="186"/>
      <c r="D109" s="187" t="s">
        <v>176</v>
      </c>
      <c r="E109" s="188"/>
      <c r="F109" s="188"/>
      <c r="G109" s="188"/>
      <c r="H109" s="188"/>
      <c r="I109" s="188"/>
      <c r="J109" s="189">
        <f>J342</f>
        <v>0</v>
      </c>
      <c r="K109" s="186"/>
      <c r="L109" s="190"/>
      <c r="S109" s="10"/>
      <c r="T109" s="10"/>
      <c r="U109" s="10"/>
      <c r="V109" s="10"/>
      <c r="W109" s="10"/>
      <c r="X109" s="10"/>
      <c r="Y109" s="10"/>
      <c r="Z109" s="10"/>
      <c r="AA109" s="10"/>
      <c r="AB109" s="10"/>
      <c r="AC109" s="10"/>
      <c r="AD109" s="10"/>
      <c r="AE109" s="10"/>
    </row>
    <row r="110" spans="1:31" s="10" customFormat="1" ht="19.9" customHeight="1">
      <c r="A110" s="10"/>
      <c r="B110" s="185"/>
      <c r="C110" s="186"/>
      <c r="D110" s="187" t="s">
        <v>177</v>
      </c>
      <c r="E110" s="188"/>
      <c r="F110" s="188"/>
      <c r="G110" s="188"/>
      <c r="H110" s="188"/>
      <c r="I110" s="188"/>
      <c r="J110" s="189">
        <f>J362</f>
        <v>0</v>
      </c>
      <c r="K110" s="186"/>
      <c r="L110" s="190"/>
      <c r="S110" s="10"/>
      <c r="T110" s="10"/>
      <c r="U110" s="10"/>
      <c r="V110" s="10"/>
      <c r="W110" s="10"/>
      <c r="X110" s="10"/>
      <c r="Y110" s="10"/>
      <c r="Z110" s="10"/>
      <c r="AA110" s="10"/>
      <c r="AB110" s="10"/>
      <c r="AC110" s="10"/>
      <c r="AD110" s="10"/>
      <c r="AE110" s="10"/>
    </row>
    <row r="111" spans="1:31" s="10" customFormat="1" ht="19.9" customHeight="1">
      <c r="A111" s="10"/>
      <c r="B111" s="185"/>
      <c r="C111" s="186"/>
      <c r="D111" s="187" t="s">
        <v>178</v>
      </c>
      <c r="E111" s="188"/>
      <c r="F111" s="188"/>
      <c r="G111" s="188"/>
      <c r="H111" s="188"/>
      <c r="I111" s="188"/>
      <c r="J111" s="189">
        <f>J367</f>
        <v>0</v>
      </c>
      <c r="K111" s="186"/>
      <c r="L111" s="190"/>
      <c r="S111" s="10"/>
      <c r="T111" s="10"/>
      <c r="U111" s="10"/>
      <c r="V111" s="10"/>
      <c r="W111" s="10"/>
      <c r="X111" s="10"/>
      <c r="Y111" s="10"/>
      <c r="Z111" s="10"/>
      <c r="AA111" s="10"/>
      <c r="AB111" s="10"/>
      <c r="AC111" s="10"/>
      <c r="AD111" s="10"/>
      <c r="AE111" s="10"/>
    </row>
    <row r="112" spans="1:31" s="10" customFormat="1" ht="19.9" customHeight="1">
      <c r="A112" s="10"/>
      <c r="B112" s="185"/>
      <c r="C112" s="186"/>
      <c r="D112" s="187" t="s">
        <v>179</v>
      </c>
      <c r="E112" s="188"/>
      <c r="F112" s="188"/>
      <c r="G112" s="188"/>
      <c r="H112" s="188"/>
      <c r="I112" s="188"/>
      <c r="J112" s="189">
        <f>J374</f>
        <v>0</v>
      </c>
      <c r="K112" s="186"/>
      <c r="L112" s="190"/>
      <c r="S112" s="10"/>
      <c r="T112" s="10"/>
      <c r="U112" s="10"/>
      <c r="V112" s="10"/>
      <c r="W112" s="10"/>
      <c r="X112" s="10"/>
      <c r="Y112" s="10"/>
      <c r="Z112" s="10"/>
      <c r="AA112" s="10"/>
      <c r="AB112" s="10"/>
      <c r="AC112" s="10"/>
      <c r="AD112" s="10"/>
      <c r="AE112" s="10"/>
    </row>
    <row r="113" spans="1:31" s="2" customFormat="1" ht="21.8"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6.95" customHeight="1">
      <c r="A114" s="38"/>
      <c r="B114" s="66"/>
      <c r="C114" s="67"/>
      <c r="D114" s="67"/>
      <c r="E114" s="67"/>
      <c r="F114" s="67"/>
      <c r="G114" s="67"/>
      <c r="H114" s="67"/>
      <c r="I114" s="67"/>
      <c r="J114" s="67"/>
      <c r="K114" s="67"/>
      <c r="L114" s="63"/>
      <c r="S114" s="38"/>
      <c r="T114" s="38"/>
      <c r="U114" s="38"/>
      <c r="V114" s="38"/>
      <c r="W114" s="38"/>
      <c r="X114" s="38"/>
      <c r="Y114" s="38"/>
      <c r="Z114" s="38"/>
      <c r="AA114" s="38"/>
      <c r="AB114" s="38"/>
      <c r="AC114" s="38"/>
      <c r="AD114" s="38"/>
      <c r="AE114" s="38"/>
    </row>
    <row r="118" spans="1:31" s="2" customFormat="1" ht="6.95" customHeight="1">
      <c r="A118" s="38"/>
      <c r="B118" s="68"/>
      <c r="C118" s="69"/>
      <c r="D118" s="69"/>
      <c r="E118" s="69"/>
      <c r="F118" s="69"/>
      <c r="G118" s="69"/>
      <c r="H118" s="69"/>
      <c r="I118" s="69"/>
      <c r="J118" s="69"/>
      <c r="K118" s="69"/>
      <c r="L118" s="63"/>
      <c r="S118" s="38"/>
      <c r="T118" s="38"/>
      <c r="U118" s="38"/>
      <c r="V118" s="38"/>
      <c r="W118" s="38"/>
      <c r="X118" s="38"/>
      <c r="Y118" s="38"/>
      <c r="Z118" s="38"/>
      <c r="AA118" s="38"/>
      <c r="AB118" s="38"/>
      <c r="AC118" s="38"/>
      <c r="AD118" s="38"/>
      <c r="AE118" s="38"/>
    </row>
    <row r="119" spans="1:31" s="2" customFormat="1" ht="24.95" customHeight="1">
      <c r="A119" s="38"/>
      <c r="B119" s="39"/>
      <c r="C119" s="23" t="s">
        <v>113</v>
      </c>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6.95"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2" customHeight="1">
      <c r="A121" s="38"/>
      <c r="B121" s="39"/>
      <c r="C121" s="32" t="s">
        <v>17</v>
      </c>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16.5" customHeight="1">
      <c r="A122" s="38"/>
      <c r="B122" s="39"/>
      <c r="C122" s="40"/>
      <c r="D122" s="40"/>
      <c r="E122" s="174" t="str">
        <f>E7</f>
        <v>Rekonstrukce střešní nástavby č.p. 15,16 a 17</v>
      </c>
      <c r="F122" s="32"/>
      <c r="G122" s="32"/>
      <c r="H122" s="32"/>
      <c r="I122" s="40"/>
      <c r="J122" s="40"/>
      <c r="K122" s="40"/>
      <c r="L122" s="63"/>
      <c r="S122" s="38"/>
      <c r="T122" s="38"/>
      <c r="U122" s="38"/>
      <c r="V122" s="38"/>
      <c r="W122" s="38"/>
      <c r="X122" s="38"/>
      <c r="Y122" s="38"/>
      <c r="Z122" s="38"/>
      <c r="AA122" s="38"/>
      <c r="AB122" s="38"/>
      <c r="AC122" s="38"/>
      <c r="AD122" s="38"/>
      <c r="AE122" s="38"/>
    </row>
    <row r="123" spans="1:31" s="2" customFormat="1" ht="12" customHeight="1">
      <c r="A123" s="38"/>
      <c r="B123" s="39"/>
      <c r="C123" s="32" t="s">
        <v>100</v>
      </c>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pans="1:31" s="2" customFormat="1" ht="16.5" customHeight="1">
      <c r="A124" s="38"/>
      <c r="B124" s="39"/>
      <c r="C124" s="40"/>
      <c r="D124" s="40"/>
      <c r="E124" s="76" t="str">
        <f>E9</f>
        <v>SO 2 - Oprava lodžií</v>
      </c>
      <c r="F124" s="40"/>
      <c r="G124" s="40"/>
      <c r="H124" s="40"/>
      <c r="I124" s="40"/>
      <c r="J124" s="40"/>
      <c r="K124" s="40"/>
      <c r="L124" s="63"/>
      <c r="S124" s="38"/>
      <c r="T124" s="38"/>
      <c r="U124" s="38"/>
      <c r="V124" s="38"/>
      <c r="W124" s="38"/>
      <c r="X124" s="38"/>
      <c r="Y124" s="38"/>
      <c r="Z124" s="38"/>
      <c r="AA124" s="38"/>
      <c r="AB124" s="38"/>
      <c r="AC124" s="38"/>
      <c r="AD124" s="38"/>
      <c r="AE124" s="38"/>
    </row>
    <row r="125" spans="1:31" s="2" customFormat="1" ht="6.95"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pans="1:31" s="2" customFormat="1" ht="12" customHeight="1">
      <c r="A126" s="38"/>
      <c r="B126" s="39"/>
      <c r="C126" s="32" t="s">
        <v>22</v>
      </c>
      <c r="D126" s="40"/>
      <c r="E126" s="40"/>
      <c r="F126" s="27" t="str">
        <f>F12</f>
        <v>st.p.č.k. 304/5, 304/6, 304/7; k.ú. Rumburk</v>
      </c>
      <c r="G126" s="40"/>
      <c r="H126" s="40"/>
      <c r="I126" s="32" t="s">
        <v>24</v>
      </c>
      <c r="J126" s="79" t="str">
        <f>IF(J12="","",J12)</f>
        <v>17. 10. 2016</v>
      </c>
      <c r="K126" s="40"/>
      <c r="L126" s="63"/>
      <c r="S126" s="38"/>
      <c r="T126" s="38"/>
      <c r="U126" s="38"/>
      <c r="V126" s="38"/>
      <c r="W126" s="38"/>
      <c r="X126" s="38"/>
      <c r="Y126" s="38"/>
      <c r="Z126" s="38"/>
      <c r="AA126" s="38"/>
      <c r="AB126" s="38"/>
      <c r="AC126" s="38"/>
      <c r="AD126" s="38"/>
      <c r="AE126" s="38"/>
    </row>
    <row r="127" spans="1:31" s="2" customFormat="1" ht="6.95" customHeight="1">
      <c r="A127" s="38"/>
      <c r="B127" s="39"/>
      <c r="C127" s="40"/>
      <c r="D127" s="40"/>
      <c r="E127" s="40"/>
      <c r="F127" s="40"/>
      <c r="G127" s="40"/>
      <c r="H127" s="40"/>
      <c r="I127" s="40"/>
      <c r="J127" s="40"/>
      <c r="K127" s="40"/>
      <c r="L127" s="63"/>
      <c r="S127" s="38"/>
      <c r="T127" s="38"/>
      <c r="U127" s="38"/>
      <c r="V127" s="38"/>
      <c r="W127" s="38"/>
      <c r="X127" s="38"/>
      <c r="Y127" s="38"/>
      <c r="Z127" s="38"/>
      <c r="AA127" s="38"/>
      <c r="AB127" s="38"/>
      <c r="AC127" s="38"/>
      <c r="AD127" s="38"/>
      <c r="AE127" s="38"/>
    </row>
    <row r="128" spans="1:31" s="2" customFormat="1" ht="15.15" customHeight="1">
      <c r="A128" s="38"/>
      <c r="B128" s="39"/>
      <c r="C128" s="32" t="s">
        <v>28</v>
      </c>
      <c r="D128" s="40"/>
      <c r="E128" s="40"/>
      <c r="F128" s="27" t="str">
        <f>E15</f>
        <v>Město Rumburk</v>
      </c>
      <c r="G128" s="40"/>
      <c r="H128" s="40"/>
      <c r="I128" s="32" t="s">
        <v>34</v>
      </c>
      <c r="J128" s="36" t="str">
        <f>E21</f>
        <v xml:space="preserve">ProProjekt, s.r.o. </v>
      </c>
      <c r="K128" s="40"/>
      <c r="L128" s="63"/>
      <c r="S128" s="38"/>
      <c r="T128" s="38"/>
      <c r="U128" s="38"/>
      <c r="V128" s="38"/>
      <c r="W128" s="38"/>
      <c r="X128" s="38"/>
      <c r="Y128" s="38"/>
      <c r="Z128" s="38"/>
      <c r="AA128" s="38"/>
      <c r="AB128" s="38"/>
      <c r="AC128" s="38"/>
      <c r="AD128" s="38"/>
      <c r="AE128" s="38"/>
    </row>
    <row r="129" spans="1:31" s="2" customFormat="1" ht="15.15" customHeight="1">
      <c r="A129" s="38"/>
      <c r="B129" s="39"/>
      <c r="C129" s="32" t="s">
        <v>32</v>
      </c>
      <c r="D129" s="40"/>
      <c r="E129" s="40"/>
      <c r="F129" s="27" t="str">
        <f>IF(E18="","",E18)</f>
        <v>Vyplň údaj</v>
      </c>
      <c r="G129" s="40"/>
      <c r="H129" s="40"/>
      <c r="I129" s="32" t="s">
        <v>39</v>
      </c>
      <c r="J129" s="36" t="str">
        <f>E24</f>
        <v>Martin Rousek</v>
      </c>
      <c r="K129" s="40"/>
      <c r="L129" s="63"/>
      <c r="S129" s="38"/>
      <c r="T129" s="38"/>
      <c r="U129" s="38"/>
      <c r="V129" s="38"/>
      <c r="W129" s="38"/>
      <c r="X129" s="38"/>
      <c r="Y129" s="38"/>
      <c r="Z129" s="38"/>
      <c r="AA129" s="38"/>
      <c r="AB129" s="38"/>
      <c r="AC129" s="38"/>
      <c r="AD129" s="38"/>
      <c r="AE129" s="38"/>
    </row>
    <row r="130" spans="1:31" s="2" customFormat="1" ht="10.3" customHeight="1">
      <c r="A130" s="38"/>
      <c r="B130" s="39"/>
      <c r="C130" s="40"/>
      <c r="D130" s="40"/>
      <c r="E130" s="40"/>
      <c r="F130" s="40"/>
      <c r="G130" s="40"/>
      <c r="H130" s="40"/>
      <c r="I130" s="40"/>
      <c r="J130" s="40"/>
      <c r="K130" s="40"/>
      <c r="L130" s="63"/>
      <c r="S130" s="38"/>
      <c r="T130" s="38"/>
      <c r="U130" s="38"/>
      <c r="V130" s="38"/>
      <c r="W130" s="38"/>
      <c r="X130" s="38"/>
      <c r="Y130" s="38"/>
      <c r="Z130" s="38"/>
      <c r="AA130" s="38"/>
      <c r="AB130" s="38"/>
      <c r="AC130" s="38"/>
      <c r="AD130" s="38"/>
      <c r="AE130" s="38"/>
    </row>
    <row r="131" spans="1:31" s="11" customFormat="1" ht="29.25" customHeight="1">
      <c r="A131" s="191"/>
      <c r="B131" s="192"/>
      <c r="C131" s="193" t="s">
        <v>114</v>
      </c>
      <c r="D131" s="194" t="s">
        <v>68</v>
      </c>
      <c r="E131" s="194" t="s">
        <v>64</v>
      </c>
      <c r="F131" s="194" t="s">
        <v>65</v>
      </c>
      <c r="G131" s="194" t="s">
        <v>115</v>
      </c>
      <c r="H131" s="194" t="s">
        <v>116</v>
      </c>
      <c r="I131" s="194" t="s">
        <v>117</v>
      </c>
      <c r="J131" s="195" t="s">
        <v>105</v>
      </c>
      <c r="K131" s="196" t="s">
        <v>118</v>
      </c>
      <c r="L131" s="197"/>
      <c r="M131" s="100" t="s">
        <v>1</v>
      </c>
      <c r="N131" s="101" t="s">
        <v>47</v>
      </c>
      <c r="O131" s="101" t="s">
        <v>119</v>
      </c>
      <c r="P131" s="101" t="s">
        <v>120</v>
      </c>
      <c r="Q131" s="101" t="s">
        <v>121</v>
      </c>
      <c r="R131" s="101" t="s">
        <v>122</v>
      </c>
      <c r="S131" s="101" t="s">
        <v>123</v>
      </c>
      <c r="T131" s="102" t="s">
        <v>124</v>
      </c>
      <c r="U131" s="191"/>
      <c r="V131" s="191"/>
      <c r="W131" s="191"/>
      <c r="X131" s="191"/>
      <c r="Y131" s="191"/>
      <c r="Z131" s="191"/>
      <c r="AA131" s="191"/>
      <c r="AB131" s="191"/>
      <c r="AC131" s="191"/>
      <c r="AD131" s="191"/>
      <c r="AE131" s="191"/>
    </row>
    <row r="132" spans="1:63" s="2" customFormat="1" ht="22.8" customHeight="1">
      <c r="A132" s="38"/>
      <c r="B132" s="39"/>
      <c r="C132" s="107" t="s">
        <v>125</v>
      </c>
      <c r="D132" s="40"/>
      <c r="E132" s="40"/>
      <c r="F132" s="40"/>
      <c r="G132" s="40"/>
      <c r="H132" s="40"/>
      <c r="I132" s="40"/>
      <c r="J132" s="198">
        <f>BK132</f>
        <v>0</v>
      </c>
      <c r="K132" s="40"/>
      <c r="L132" s="44"/>
      <c r="M132" s="103"/>
      <c r="N132" s="199"/>
      <c r="O132" s="104"/>
      <c r="P132" s="200">
        <f>P133+P246</f>
        <v>0</v>
      </c>
      <c r="Q132" s="104"/>
      <c r="R132" s="200">
        <f>R133+R246</f>
        <v>29.587548580000004</v>
      </c>
      <c r="S132" s="104"/>
      <c r="T132" s="201">
        <f>T133+T246</f>
        <v>20.080485200000002</v>
      </c>
      <c r="U132" s="38"/>
      <c r="V132" s="38"/>
      <c r="W132" s="38"/>
      <c r="X132" s="38"/>
      <c r="Y132" s="38"/>
      <c r="Z132" s="38"/>
      <c r="AA132" s="38"/>
      <c r="AB132" s="38"/>
      <c r="AC132" s="38"/>
      <c r="AD132" s="38"/>
      <c r="AE132" s="38"/>
      <c r="AT132" s="17" t="s">
        <v>82</v>
      </c>
      <c r="AU132" s="17" t="s">
        <v>107</v>
      </c>
      <c r="BK132" s="202">
        <f>BK133+BK246</f>
        <v>0</v>
      </c>
    </row>
    <row r="133" spans="1:63" s="12" customFormat="1" ht="25.9" customHeight="1">
      <c r="A133" s="12"/>
      <c r="B133" s="203"/>
      <c r="C133" s="204"/>
      <c r="D133" s="205" t="s">
        <v>82</v>
      </c>
      <c r="E133" s="206" t="s">
        <v>180</v>
      </c>
      <c r="F133" s="206" t="s">
        <v>181</v>
      </c>
      <c r="G133" s="204"/>
      <c r="H133" s="204"/>
      <c r="I133" s="207"/>
      <c r="J133" s="208">
        <f>BK133</f>
        <v>0</v>
      </c>
      <c r="K133" s="204"/>
      <c r="L133" s="209"/>
      <c r="M133" s="210"/>
      <c r="N133" s="211"/>
      <c r="O133" s="211"/>
      <c r="P133" s="212">
        <f>P134+P138+P206+P232+P244</f>
        <v>0</v>
      </c>
      <c r="Q133" s="211"/>
      <c r="R133" s="212">
        <f>R134+R138+R206+R232+R244</f>
        <v>19.36811806</v>
      </c>
      <c r="S133" s="211"/>
      <c r="T133" s="213">
        <f>T134+T138+T206+T232+T244</f>
        <v>14.531120000000001</v>
      </c>
      <c r="U133" s="12"/>
      <c r="V133" s="12"/>
      <c r="W133" s="12"/>
      <c r="X133" s="12"/>
      <c r="Y133" s="12"/>
      <c r="Z133" s="12"/>
      <c r="AA133" s="12"/>
      <c r="AB133" s="12"/>
      <c r="AC133" s="12"/>
      <c r="AD133" s="12"/>
      <c r="AE133" s="12"/>
      <c r="AR133" s="214" t="s">
        <v>8</v>
      </c>
      <c r="AT133" s="215" t="s">
        <v>82</v>
      </c>
      <c r="AU133" s="215" t="s">
        <v>83</v>
      </c>
      <c r="AY133" s="214" t="s">
        <v>129</v>
      </c>
      <c r="BK133" s="216">
        <f>BK134+BK138+BK206+BK232+BK244</f>
        <v>0</v>
      </c>
    </row>
    <row r="134" spans="1:63" s="12" customFormat="1" ht="22.8" customHeight="1">
      <c r="A134" s="12"/>
      <c r="B134" s="203"/>
      <c r="C134" s="204"/>
      <c r="D134" s="205" t="s">
        <v>82</v>
      </c>
      <c r="E134" s="217" t="s">
        <v>145</v>
      </c>
      <c r="F134" s="217" t="s">
        <v>182</v>
      </c>
      <c r="G134" s="204"/>
      <c r="H134" s="204"/>
      <c r="I134" s="207"/>
      <c r="J134" s="218">
        <f>BK134</f>
        <v>0</v>
      </c>
      <c r="K134" s="204"/>
      <c r="L134" s="209"/>
      <c r="M134" s="210"/>
      <c r="N134" s="211"/>
      <c r="O134" s="211"/>
      <c r="P134" s="212">
        <f>SUM(P135:P137)</f>
        <v>0</v>
      </c>
      <c r="Q134" s="211"/>
      <c r="R134" s="212">
        <f>SUM(R135:R137)</f>
        <v>5.9471888</v>
      </c>
      <c r="S134" s="211"/>
      <c r="T134" s="213">
        <f>SUM(T135:T137)</f>
        <v>0</v>
      </c>
      <c r="U134" s="12"/>
      <c r="V134" s="12"/>
      <c r="W134" s="12"/>
      <c r="X134" s="12"/>
      <c r="Y134" s="12"/>
      <c r="Z134" s="12"/>
      <c r="AA134" s="12"/>
      <c r="AB134" s="12"/>
      <c r="AC134" s="12"/>
      <c r="AD134" s="12"/>
      <c r="AE134" s="12"/>
      <c r="AR134" s="214" t="s">
        <v>8</v>
      </c>
      <c r="AT134" s="215" t="s">
        <v>82</v>
      </c>
      <c r="AU134" s="215" t="s">
        <v>8</v>
      </c>
      <c r="AY134" s="214" t="s">
        <v>129</v>
      </c>
      <c r="BK134" s="216">
        <f>SUM(BK135:BK137)</f>
        <v>0</v>
      </c>
    </row>
    <row r="135" spans="1:65" s="2" customFormat="1" ht="37.8" customHeight="1">
      <c r="A135" s="38"/>
      <c r="B135" s="39"/>
      <c r="C135" s="219" t="s">
        <v>8</v>
      </c>
      <c r="D135" s="219" t="s">
        <v>132</v>
      </c>
      <c r="E135" s="220" t="s">
        <v>2002</v>
      </c>
      <c r="F135" s="221" t="s">
        <v>2003</v>
      </c>
      <c r="G135" s="222" t="s">
        <v>185</v>
      </c>
      <c r="H135" s="223">
        <v>84.56</v>
      </c>
      <c r="I135" s="224"/>
      <c r="J135" s="225">
        <f>ROUND(I135*H135,0)</f>
        <v>0</v>
      </c>
      <c r="K135" s="226"/>
      <c r="L135" s="44"/>
      <c r="M135" s="227" t="s">
        <v>1</v>
      </c>
      <c r="N135" s="228" t="s">
        <v>48</v>
      </c>
      <c r="O135" s="91"/>
      <c r="P135" s="229">
        <f>O135*H135</f>
        <v>0</v>
      </c>
      <c r="Q135" s="229">
        <v>0.06998</v>
      </c>
      <c r="R135" s="229">
        <f>Q135*H135</f>
        <v>5.9175088</v>
      </c>
      <c r="S135" s="229">
        <v>0</v>
      </c>
      <c r="T135" s="230">
        <f>S135*H135</f>
        <v>0</v>
      </c>
      <c r="U135" s="38"/>
      <c r="V135" s="38"/>
      <c r="W135" s="38"/>
      <c r="X135" s="38"/>
      <c r="Y135" s="38"/>
      <c r="Z135" s="38"/>
      <c r="AA135" s="38"/>
      <c r="AB135" s="38"/>
      <c r="AC135" s="38"/>
      <c r="AD135" s="38"/>
      <c r="AE135" s="38"/>
      <c r="AR135" s="231" t="s">
        <v>151</v>
      </c>
      <c r="AT135" s="231" t="s">
        <v>132</v>
      </c>
      <c r="AU135" s="231" t="s">
        <v>92</v>
      </c>
      <c r="AY135" s="17" t="s">
        <v>129</v>
      </c>
      <c r="BE135" s="232">
        <f>IF(N135="základní",J135,0)</f>
        <v>0</v>
      </c>
      <c r="BF135" s="232">
        <f>IF(N135="snížená",J135,0)</f>
        <v>0</v>
      </c>
      <c r="BG135" s="232">
        <f>IF(N135="zákl. přenesená",J135,0)</f>
        <v>0</v>
      </c>
      <c r="BH135" s="232">
        <f>IF(N135="sníž. přenesená",J135,0)</f>
        <v>0</v>
      </c>
      <c r="BI135" s="232">
        <f>IF(N135="nulová",J135,0)</f>
        <v>0</v>
      </c>
      <c r="BJ135" s="17" t="s">
        <v>8</v>
      </c>
      <c r="BK135" s="232">
        <f>ROUND(I135*H135,0)</f>
        <v>0</v>
      </c>
      <c r="BL135" s="17" t="s">
        <v>151</v>
      </c>
      <c r="BM135" s="231" t="s">
        <v>2004</v>
      </c>
    </row>
    <row r="136" spans="1:51" s="13" customFormat="1" ht="12">
      <c r="A136" s="13"/>
      <c r="B136" s="238"/>
      <c r="C136" s="239"/>
      <c r="D136" s="240" t="s">
        <v>187</v>
      </c>
      <c r="E136" s="241" t="s">
        <v>1</v>
      </c>
      <c r="F136" s="242" t="s">
        <v>2005</v>
      </c>
      <c r="G136" s="239"/>
      <c r="H136" s="243">
        <v>84.56</v>
      </c>
      <c r="I136" s="244"/>
      <c r="J136" s="239"/>
      <c r="K136" s="239"/>
      <c r="L136" s="245"/>
      <c r="M136" s="246"/>
      <c r="N136" s="247"/>
      <c r="O136" s="247"/>
      <c r="P136" s="247"/>
      <c r="Q136" s="247"/>
      <c r="R136" s="247"/>
      <c r="S136" s="247"/>
      <c r="T136" s="248"/>
      <c r="U136" s="13"/>
      <c r="V136" s="13"/>
      <c r="W136" s="13"/>
      <c r="X136" s="13"/>
      <c r="Y136" s="13"/>
      <c r="Z136" s="13"/>
      <c r="AA136" s="13"/>
      <c r="AB136" s="13"/>
      <c r="AC136" s="13"/>
      <c r="AD136" s="13"/>
      <c r="AE136" s="13"/>
      <c r="AT136" s="249" t="s">
        <v>187</v>
      </c>
      <c r="AU136" s="249" t="s">
        <v>92</v>
      </c>
      <c r="AV136" s="13" t="s">
        <v>92</v>
      </c>
      <c r="AW136" s="13" t="s">
        <v>36</v>
      </c>
      <c r="AX136" s="13" t="s">
        <v>8</v>
      </c>
      <c r="AY136" s="249" t="s">
        <v>129</v>
      </c>
    </row>
    <row r="137" spans="1:65" s="2" customFormat="1" ht="24.15" customHeight="1">
      <c r="A137" s="38"/>
      <c r="B137" s="39"/>
      <c r="C137" s="219" t="s">
        <v>92</v>
      </c>
      <c r="D137" s="219" t="s">
        <v>132</v>
      </c>
      <c r="E137" s="220" t="s">
        <v>2006</v>
      </c>
      <c r="F137" s="221" t="s">
        <v>2007</v>
      </c>
      <c r="G137" s="222" t="s">
        <v>359</v>
      </c>
      <c r="H137" s="223">
        <v>148.4</v>
      </c>
      <c r="I137" s="224"/>
      <c r="J137" s="225">
        <f>ROUND(I137*H137,0)</f>
        <v>0</v>
      </c>
      <c r="K137" s="226"/>
      <c r="L137" s="44"/>
      <c r="M137" s="227" t="s">
        <v>1</v>
      </c>
      <c r="N137" s="228" t="s">
        <v>48</v>
      </c>
      <c r="O137" s="91"/>
      <c r="P137" s="229">
        <f>O137*H137</f>
        <v>0</v>
      </c>
      <c r="Q137" s="229">
        <v>0.0002</v>
      </c>
      <c r="R137" s="229">
        <f>Q137*H137</f>
        <v>0.02968</v>
      </c>
      <c r="S137" s="229">
        <v>0</v>
      </c>
      <c r="T137" s="230">
        <f>S137*H137</f>
        <v>0</v>
      </c>
      <c r="U137" s="38"/>
      <c r="V137" s="38"/>
      <c r="W137" s="38"/>
      <c r="X137" s="38"/>
      <c r="Y137" s="38"/>
      <c r="Z137" s="38"/>
      <c r="AA137" s="38"/>
      <c r="AB137" s="38"/>
      <c r="AC137" s="38"/>
      <c r="AD137" s="38"/>
      <c r="AE137" s="38"/>
      <c r="AR137" s="231" t="s">
        <v>151</v>
      </c>
      <c r="AT137" s="231" t="s">
        <v>132</v>
      </c>
      <c r="AU137" s="231" t="s">
        <v>92</v>
      </c>
      <c r="AY137" s="17" t="s">
        <v>129</v>
      </c>
      <c r="BE137" s="232">
        <f>IF(N137="základní",J137,0)</f>
        <v>0</v>
      </c>
      <c r="BF137" s="232">
        <f>IF(N137="snížená",J137,0)</f>
        <v>0</v>
      </c>
      <c r="BG137" s="232">
        <f>IF(N137="zákl. přenesená",J137,0)</f>
        <v>0</v>
      </c>
      <c r="BH137" s="232">
        <f>IF(N137="sníž. přenesená",J137,0)</f>
        <v>0</v>
      </c>
      <c r="BI137" s="232">
        <f>IF(N137="nulová",J137,0)</f>
        <v>0</v>
      </c>
      <c r="BJ137" s="17" t="s">
        <v>8</v>
      </c>
      <c r="BK137" s="232">
        <f>ROUND(I137*H137,0)</f>
        <v>0</v>
      </c>
      <c r="BL137" s="17" t="s">
        <v>151</v>
      </c>
      <c r="BM137" s="231" t="s">
        <v>2008</v>
      </c>
    </row>
    <row r="138" spans="1:63" s="12" customFormat="1" ht="22.8" customHeight="1">
      <c r="A138" s="12"/>
      <c r="B138" s="203"/>
      <c r="C138" s="204"/>
      <c r="D138" s="205" t="s">
        <v>82</v>
      </c>
      <c r="E138" s="217" t="s">
        <v>210</v>
      </c>
      <c r="F138" s="217" t="s">
        <v>268</v>
      </c>
      <c r="G138" s="204"/>
      <c r="H138" s="204"/>
      <c r="I138" s="207"/>
      <c r="J138" s="218">
        <f>BK138</f>
        <v>0</v>
      </c>
      <c r="K138" s="204"/>
      <c r="L138" s="209"/>
      <c r="M138" s="210"/>
      <c r="N138" s="211"/>
      <c r="O138" s="211"/>
      <c r="P138" s="212">
        <f>SUM(P139:P205)</f>
        <v>0</v>
      </c>
      <c r="Q138" s="211"/>
      <c r="R138" s="212">
        <f>SUM(R139:R205)</f>
        <v>12.80761146</v>
      </c>
      <c r="S138" s="211"/>
      <c r="T138" s="213">
        <f>SUM(T139:T205)</f>
        <v>0</v>
      </c>
      <c r="U138" s="12"/>
      <c r="V138" s="12"/>
      <c r="W138" s="12"/>
      <c r="X138" s="12"/>
      <c r="Y138" s="12"/>
      <c r="Z138" s="12"/>
      <c r="AA138" s="12"/>
      <c r="AB138" s="12"/>
      <c r="AC138" s="12"/>
      <c r="AD138" s="12"/>
      <c r="AE138" s="12"/>
      <c r="AR138" s="214" t="s">
        <v>8</v>
      </c>
      <c r="AT138" s="215" t="s">
        <v>82</v>
      </c>
      <c r="AU138" s="215" t="s">
        <v>8</v>
      </c>
      <c r="AY138" s="214" t="s">
        <v>129</v>
      </c>
      <c r="BK138" s="216">
        <f>SUM(BK139:BK205)</f>
        <v>0</v>
      </c>
    </row>
    <row r="139" spans="1:65" s="2" customFormat="1" ht="24.15" customHeight="1">
      <c r="A139" s="38"/>
      <c r="B139" s="39"/>
      <c r="C139" s="219" t="s">
        <v>145</v>
      </c>
      <c r="D139" s="219" t="s">
        <v>132</v>
      </c>
      <c r="E139" s="220" t="s">
        <v>2009</v>
      </c>
      <c r="F139" s="221" t="s">
        <v>2010</v>
      </c>
      <c r="G139" s="222" t="s">
        <v>185</v>
      </c>
      <c r="H139" s="223">
        <v>560</v>
      </c>
      <c r="I139" s="224"/>
      <c r="J139" s="225">
        <f>ROUND(I139*H139,0)</f>
        <v>0</v>
      </c>
      <c r="K139" s="226"/>
      <c r="L139" s="44"/>
      <c r="M139" s="227" t="s">
        <v>1</v>
      </c>
      <c r="N139" s="228" t="s">
        <v>48</v>
      </c>
      <c r="O139" s="91"/>
      <c r="P139" s="229">
        <f>O139*H139</f>
        <v>0</v>
      </c>
      <c r="Q139" s="229">
        <v>0.003</v>
      </c>
      <c r="R139" s="229">
        <f>Q139*H139</f>
        <v>1.68</v>
      </c>
      <c r="S139" s="229">
        <v>0</v>
      </c>
      <c r="T139" s="230">
        <f>S139*H139</f>
        <v>0</v>
      </c>
      <c r="U139" s="38"/>
      <c r="V139" s="38"/>
      <c r="W139" s="38"/>
      <c r="X139" s="38"/>
      <c r="Y139" s="38"/>
      <c r="Z139" s="38"/>
      <c r="AA139" s="38"/>
      <c r="AB139" s="38"/>
      <c r="AC139" s="38"/>
      <c r="AD139" s="38"/>
      <c r="AE139" s="38"/>
      <c r="AR139" s="231" t="s">
        <v>151</v>
      </c>
      <c r="AT139" s="231" t="s">
        <v>132</v>
      </c>
      <c r="AU139" s="231" t="s">
        <v>92</v>
      </c>
      <c r="AY139" s="17" t="s">
        <v>129</v>
      </c>
      <c r="BE139" s="232">
        <f>IF(N139="základní",J139,0)</f>
        <v>0</v>
      </c>
      <c r="BF139" s="232">
        <f>IF(N139="snížená",J139,0)</f>
        <v>0</v>
      </c>
      <c r="BG139" s="232">
        <f>IF(N139="zákl. přenesená",J139,0)</f>
        <v>0</v>
      </c>
      <c r="BH139" s="232">
        <f>IF(N139="sníž. přenesená",J139,0)</f>
        <v>0</v>
      </c>
      <c r="BI139" s="232">
        <f>IF(N139="nulová",J139,0)</f>
        <v>0</v>
      </c>
      <c r="BJ139" s="17" t="s">
        <v>8</v>
      </c>
      <c r="BK139" s="232">
        <f>ROUND(I139*H139,0)</f>
        <v>0</v>
      </c>
      <c r="BL139" s="17" t="s">
        <v>151</v>
      </c>
      <c r="BM139" s="231" t="s">
        <v>2011</v>
      </c>
    </row>
    <row r="140" spans="1:51" s="13" customFormat="1" ht="12">
      <c r="A140" s="13"/>
      <c r="B140" s="238"/>
      <c r="C140" s="239"/>
      <c r="D140" s="240" t="s">
        <v>187</v>
      </c>
      <c r="E140" s="241" t="s">
        <v>1</v>
      </c>
      <c r="F140" s="242" t="s">
        <v>2012</v>
      </c>
      <c r="G140" s="239"/>
      <c r="H140" s="243">
        <v>560</v>
      </c>
      <c r="I140" s="244"/>
      <c r="J140" s="239"/>
      <c r="K140" s="239"/>
      <c r="L140" s="245"/>
      <c r="M140" s="246"/>
      <c r="N140" s="247"/>
      <c r="O140" s="247"/>
      <c r="P140" s="247"/>
      <c r="Q140" s="247"/>
      <c r="R140" s="247"/>
      <c r="S140" s="247"/>
      <c r="T140" s="248"/>
      <c r="U140" s="13"/>
      <c r="V140" s="13"/>
      <c r="W140" s="13"/>
      <c r="X140" s="13"/>
      <c r="Y140" s="13"/>
      <c r="Z140" s="13"/>
      <c r="AA140" s="13"/>
      <c r="AB140" s="13"/>
      <c r="AC140" s="13"/>
      <c r="AD140" s="13"/>
      <c r="AE140" s="13"/>
      <c r="AT140" s="249" t="s">
        <v>187</v>
      </c>
      <c r="AU140" s="249" t="s">
        <v>92</v>
      </c>
      <c r="AV140" s="13" t="s">
        <v>92</v>
      </c>
      <c r="AW140" s="13" t="s">
        <v>36</v>
      </c>
      <c r="AX140" s="13" t="s">
        <v>8</v>
      </c>
      <c r="AY140" s="249" t="s">
        <v>129</v>
      </c>
    </row>
    <row r="141" spans="1:65" s="2" customFormat="1" ht="24.15" customHeight="1">
      <c r="A141" s="38"/>
      <c r="B141" s="39"/>
      <c r="C141" s="219" t="s">
        <v>151</v>
      </c>
      <c r="D141" s="219" t="s">
        <v>132</v>
      </c>
      <c r="E141" s="220" t="s">
        <v>270</v>
      </c>
      <c r="F141" s="221" t="s">
        <v>271</v>
      </c>
      <c r="G141" s="222" t="s">
        <v>185</v>
      </c>
      <c r="H141" s="223">
        <v>278.79</v>
      </c>
      <c r="I141" s="224"/>
      <c r="J141" s="225">
        <f>ROUND(I141*H141,0)</f>
        <v>0</v>
      </c>
      <c r="K141" s="226"/>
      <c r="L141" s="44"/>
      <c r="M141" s="227" t="s">
        <v>1</v>
      </c>
      <c r="N141" s="228" t="s">
        <v>48</v>
      </c>
      <c r="O141" s="91"/>
      <c r="P141" s="229">
        <f>O141*H141</f>
        <v>0</v>
      </c>
      <c r="Q141" s="229">
        <v>0.00026</v>
      </c>
      <c r="R141" s="229">
        <f>Q141*H141</f>
        <v>0.0724854</v>
      </c>
      <c r="S141" s="229">
        <v>0</v>
      </c>
      <c r="T141" s="230">
        <f>S141*H141</f>
        <v>0</v>
      </c>
      <c r="U141" s="38"/>
      <c r="V141" s="38"/>
      <c r="W141" s="38"/>
      <c r="X141" s="38"/>
      <c r="Y141" s="38"/>
      <c r="Z141" s="38"/>
      <c r="AA141" s="38"/>
      <c r="AB141" s="38"/>
      <c r="AC141" s="38"/>
      <c r="AD141" s="38"/>
      <c r="AE141" s="38"/>
      <c r="AR141" s="231" t="s">
        <v>151</v>
      </c>
      <c r="AT141" s="231" t="s">
        <v>132</v>
      </c>
      <c r="AU141" s="231" t="s">
        <v>92</v>
      </c>
      <c r="AY141" s="17" t="s">
        <v>129</v>
      </c>
      <c r="BE141" s="232">
        <f>IF(N141="základní",J141,0)</f>
        <v>0</v>
      </c>
      <c r="BF141" s="232">
        <f>IF(N141="snížená",J141,0)</f>
        <v>0</v>
      </c>
      <c r="BG141" s="232">
        <f>IF(N141="zákl. přenesená",J141,0)</f>
        <v>0</v>
      </c>
      <c r="BH141" s="232">
        <f>IF(N141="sníž. přenesená",J141,0)</f>
        <v>0</v>
      </c>
      <c r="BI141" s="232">
        <f>IF(N141="nulová",J141,0)</f>
        <v>0</v>
      </c>
      <c r="BJ141" s="17" t="s">
        <v>8</v>
      </c>
      <c r="BK141" s="232">
        <f>ROUND(I141*H141,0)</f>
        <v>0</v>
      </c>
      <c r="BL141" s="17" t="s">
        <v>151</v>
      </c>
      <c r="BM141" s="231" t="s">
        <v>2013</v>
      </c>
    </row>
    <row r="142" spans="1:51" s="13" customFormat="1" ht="12">
      <c r="A142" s="13"/>
      <c r="B142" s="238"/>
      <c r="C142" s="239"/>
      <c r="D142" s="240" t="s">
        <v>187</v>
      </c>
      <c r="E142" s="241" t="s">
        <v>1</v>
      </c>
      <c r="F142" s="242" t="s">
        <v>2014</v>
      </c>
      <c r="G142" s="239"/>
      <c r="H142" s="243">
        <v>94.29</v>
      </c>
      <c r="I142" s="244"/>
      <c r="J142" s="239"/>
      <c r="K142" s="239"/>
      <c r="L142" s="245"/>
      <c r="M142" s="246"/>
      <c r="N142" s="247"/>
      <c r="O142" s="247"/>
      <c r="P142" s="247"/>
      <c r="Q142" s="247"/>
      <c r="R142" s="247"/>
      <c r="S142" s="247"/>
      <c r="T142" s="248"/>
      <c r="U142" s="13"/>
      <c r="V142" s="13"/>
      <c r="W142" s="13"/>
      <c r="X142" s="13"/>
      <c r="Y142" s="13"/>
      <c r="Z142" s="13"/>
      <c r="AA142" s="13"/>
      <c r="AB142" s="13"/>
      <c r="AC142" s="13"/>
      <c r="AD142" s="13"/>
      <c r="AE142" s="13"/>
      <c r="AT142" s="249" t="s">
        <v>187</v>
      </c>
      <c r="AU142" s="249" t="s">
        <v>92</v>
      </c>
      <c r="AV142" s="13" t="s">
        <v>92</v>
      </c>
      <c r="AW142" s="13" t="s">
        <v>36</v>
      </c>
      <c r="AX142" s="13" t="s">
        <v>83</v>
      </c>
      <c r="AY142" s="249" t="s">
        <v>129</v>
      </c>
    </row>
    <row r="143" spans="1:51" s="13" customFormat="1" ht="12">
      <c r="A143" s="13"/>
      <c r="B143" s="238"/>
      <c r="C143" s="239"/>
      <c r="D143" s="240" t="s">
        <v>187</v>
      </c>
      <c r="E143" s="241" t="s">
        <v>1</v>
      </c>
      <c r="F143" s="242" t="s">
        <v>2015</v>
      </c>
      <c r="G143" s="239"/>
      <c r="H143" s="243">
        <v>8.54</v>
      </c>
      <c r="I143" s="244"/>
      <c r="J143" s="239"/>
      <c r="K143" s="239"/>
      <c r="L143" s="245"/>
      <c r="M143" s="246"/>
      <c r="N143" s="247"/>
      <c r="O143" s="247"/>
      <c r="P143" s="247"/>
      <c r="Q143" s="247"/>
      <c r="R143" s="247"/>
      <c r="S143" s="247"/>
      <c r="T143" s="248"/>
      <c r="U143" s="13"/>
      <c r="V143" s="13"/>
      <c r="W143" s="13"/>
      <c r="X143" s="13"/>
      <c r="Y143" s="13"/>
      <c r="Z143" s="13"/>
      <c r="AA143" s="13"/>
      <c r="AB143" s="13"/>
      <c r="AC143" s="13"/>
      <c r="AD143" s="13"/>
      <c r="AE143" s="13"/>
      <c r="AT143" s="249" t="s">
        <v>187</v>
      </c>
      <c r="AU143" s="249" t="s">
        <v>92</v>
      </c>
      <c r="AV143" s="13" t="s">
        <v>92</v>
      </c>
      <c r="AW143" s="13" t="s">
        <v>36</v>
      </c>
      <c r="AX143" s="13" t="s">
        <v>83</v>
      </c>
      <c r="AY143" s="249" t="s">
        <v>129</v>
      </c>
    </row>
    <row r="144" spans="1:51" s="15" customFormat="1" ht="12">
      <c r="A144" s="15"/>
      <c r="B144" s="261"/>
      <c r="C144" s="262"/>
      <c r="D144" s="240" t="s">
        <v>187</v>
      </c>
      <c r="E144" s="263" t="s">
        <v>1</v>
      </c>
      <c r="F144" s="264" t="s">
        <v>2016</v>
      </c>
      <c r="G144" s="262"/>
      <c r="H144" s="265">
        <v>102.83000000000001</v>
      </c>
      <c r="I144" s="266"/>
      <c r="J144" s="262"/>
      <c r="K144" s="262"/>
      <c r="L144" s="267"/>
      <c r="M144" s="268"/>
      <c r="N144" s="269"/>
      <c r="O144" s="269"/>
      <c r="P144" s="269"/>
      <c r="Q144" s="269"/>
      <c r="R144" s="269"/>
      <c r="S144" s="269"/>
      <c r="T144" s="270"/>
      <c r="U144" s="15"/>
      <c r="V144" s="15"/>
      <c r="W144" s="15"/>
      <c r="X144" s="15"/>
      <c r="Y144" s="15"/>
      <c r="Z144" s="15"/>
      <c r="AA144" s="15"/>
      <c r="AB144" s="15"/>
      <c r="AC144" s="15"/>
      <c r="AD144" s="15"/>
      <c r="AE144" s="15"/>
      <c r="AT144" s="271" t="s">
        <v>187</v>
      </c>
      <c r="AU144" s="271" t="s">
        <v>92</v>
      </c>
      <c r="AV144" s="15" t="s">
        <v>145</v>
      </c>
      <c r="AW144" s="15" t="s">
        <v>36</v>
      </c>
      <c r="AX144" s="15" t="s">
        <v>83</v>
      </c>
      <c r="AY144" s="271" t="s">
        <v>129</v>
      </c>
    </row>
    <row r="145" spans="1:51" s="13" customFormat="1" ht="12">
      <c r="A145" s="13"/>
      <c r="B145" s="238"/>
      <c r="C145" s="239"/>
      <c r="D145" s="240" t="s">
        <v>187</v>
      </c>
      <c r="E145" s="241" t="s">
        <v>1</v>
      </c>
      <c r="F145" s="242" t="s">
        <v>2017</v>
      </c>
      <c r="G145" s="239"/>
      <c r="H145" s="243">
        <v>175.96</v>
      </c>
      <c r="I145" s="244"/>
      <c r="J145" s="239"/>
      <c r="K145" s="239"/>
      <c r="L145" s="245"/>
      <c r="M145" s="246"/>
      <c r="N145" s="247"/>
      <c r="O145" s="247"/>
      <c r="P145" s="247"/>
      <c r="Q145" s="247"/>
      <c r="R145" s="247"/>
      <c r="S145" s="247"/>
      <c r="T145" s="248"/>
      <c r="U145" s="13"/>
      <c r="V145" s="13"/>
      <c r="W145" s="13"/>
      <c r="X145" s="13"/>
      <c r="Y145" s="13"/>
      <c r="Z145" s="13"/>
      <c r="AA145" s="13"/>
      <c r="AB145" s="13"/>
      <c r="AC145" s="13"/>
      <c r="AD145" s="13"/>
      <c r="AE145" s="13"/>
      <c r="AT145" s="249" t="s">
        <v>187</v>
      </c>
      <c r="AU145" s="249" t="s">
        <v>92</v>
      </c>
      <c r="AV145" s="13" t="s">
        <v>92</v>
      </c>
      <c r="AW145" s="13" t="s">
        <v>36</v>
      </c>
      <c r="AX145" s="13" t="s">
        <v>83</v>
      </c>
      <c r="AY145" s="249" t="s">
        <v>129</v>
      </c>
    </row>
    <row r="146" spans="1:51" s="14" customFormat="1" ht="12">
      <c r="A146" s="14"/>
      <c r="B146" s="250"/>
      <c r="C146" s="251"/>
      <c r="D146" s="240" t="s">
        <v>187</v>
      </c>
      <c r="E146" s="252" t="s">
        <v>1</v>
      </c>
      <c r="F146" s="253" t="s">
        <v>191</v>
      </c>
      <c r="G146" s="251"/>
      <c r="H146" s="254">
        <v>278.79</v>
      </c>
      <c r="I146" s="255"/>
      <c r="J146" s="251"/>
      <c r="K146" s="251"/>
      <c r="L146" s="256"/>
      <c r="M146" s="257"/>
      <c r="N146" s="258"/>
      <c r="O146" s="258"/>
      <c r="P146" s="258"/>
      <c r="Q146" s="258"/>
      <c r="R146" s="258"/>
      <c r="S146" s="258"/>
      <c r="T146" s="259"/>
      <c r="U146" s="14"/>
      <c r="V146" s="14"/>
      <c r="W146" s="14"/>
      <c r="X146" s="14"/>
      <c r="Y146" s="14"/>
      <c r="Z146" s="14"/>
      <c r="AA146" s="14"/>
      <c r="AB146" s="14"/>
      <c r="AC146" s="14"/>
      <c r="AD146" s="14"/>
      <c r="AE146" s="14"/>
      <c r="AT146" s="260" t="s">
        <v>187</v>
      </c>
      <c r="AU146" s="260" t="s">
        <v>92</v>
      </c>
      <c r="AV146" s="14" t="s">
        <v>151</v>
      </c>
      <c r="AW146" s="14" t="s">
        <v>36</v>
      </c>
      <c r="AX146" s="14" t="s">
        <v>8</v>
      </c>
      <c r="AY146" s="260" t="s">
        <v>129</v>
      </c>
    </row>
    <row r="147" spans="1:65" s="2" customFormat="1" ht="37.8" customHeight="1">
      <c r="A147" s="38"/>
      <c r="B147" s="39"/>
      <c r="C147" s="219" t="s">
        <v>128</v>
      </c>
      <c r="D147" s="219" t="s">
        <v>132</v>
      </c>
      <c r="E147" s="220" t="s">
        <v>274</v>
      </c>
      <c r="F147" s="221" t="s">
        <v>275</v>
      </c>
      <c r="G147" s="222" t="s">
        <v>185</v>
      </c>
      <c r="H147" s="223">
        <v>278.79</v>
      </c>
      <c r="I147" s="224"/>
      <c r="J147" s="225">
        <f>ROUND(I147*H147,0)</f>
        <v>0</v>
      </c>
      <c r="K147" s="226"/>
      <c r="L147" s="44"/>
      <c r="M147" s="227" t="s">
        <v>1</v>
      </c>
      <c r="N147" s="228" t="s">
        <v>48</v>
      </c>
      <c r="O147" s="91"/>
      <c r="P147" s="229">
        <f>O147*H147</f>
        <v>0</v>
      </c>
      <c r="Q147" s="229">
        <v>0.00438</v>
      </c>
      <c r="R147" s="229">
        <f>Q147*H147</f>
        <v>1.2211002000000002</v>
      </c>
      <c r="S147" s="229">
        <v>0</v>
      </c>
      <c r="T147" s="230">
        <f>S147*H147</f>
        <v>0</v>
      </c>
      <c r="U147" s="38"/>
      <c r="V147" s="38"/>
      <c r="W147" s="38"/>
      <c r="X147" s="38"/>
      <c r="Y147" s="38"/>
      <c r="Z147" s="38"/>
      <c r="AA147" s="38"/>
      <c r="AB147" s="38"/>
      <c r="AC147" s="38"/>
      <c r="AD147" s="38"/>
      <c r="AE147" s="38"/>
      <c r="AR147" s="231" t="s">
        <v>151</v>
      </c>
      <c r="AT147" s="231" t="s">
        <v>132</v>
      </c>
      <c r="AU147" s="231" t="s">
        <v>92</v>
      </c>
      <c r="AY147" s="17" t="s">
        <v>129</v>
      </c>
      <c r="BE147" s="232">
        <f>IF(N147="základní",J147,0)</f>
        <v>0</v>
      </c>
      <c r="BF147" s="232">
        <f>IF(N147="snížená",J147,0)</f>
        <v>0</v>
      </c>
      <c r="BG147" s="232">
        <f>IF(N147="zákl. přenesená",J147,0)</f>
        <v>0</v>
      </c>
      <c r="BH147" s="232">
        <f>IF(N147="sníž. přenesená",J147,0)</f>
        <v>0</v>
      </c>
      <c r="BI147" s="232">
        <f>IF(N147="nulová",J147,0)</f>
        <v>0</v>
      </c>
      <c r="BJ147" s="17" t="s">
        <v>8</v>
      </c>
      <c r="BK147" s="232">
        <f>ROUND(I147*H147,0)</f>
        <v>0</v>
      </c>
      <c r="BL147" s="17" t="s">
        <v>151</v>
      </c>
      <c r="BM147" s="231" t="s">
        <v>2018</v>
      </c>
    </row>
    <row r="148" spans="1:51" s="13" customFormat="1" ht="12">
      <c r="A148" s="13"/>
      <c r="B148" s="238"/>
      <c r="C148" s="239"/>
      <c r="D148" s="240" t="s">
        <v>187</v>
      </c>
      <c r="E148" s="241" t="s">
        <v>1</v>
      </c>
      <c r="F148" s="242" t="s">
        <v>2014</v>
      </c>
      <c r="G148" s="239"/>
      <c r="H148" s="243">
        <v>94.29</v>
      </c>
      <c r="I148" s="244"/>
      <c r="J148" s="239"/>
      <c r="K148" s="239"/>
      <c r="L148" s="245"/>
      <c r="M148" s="246"/>
      <c r="N148" s="247"/>
      <c r="O148" s="247"/>
      <c r="P148" s="247"/>
      <c r="Q148" s="247"/>
      <c r="R148" s="247"/>
      <c r="S148" s="247"/>
      <c r="T148" s="248"/>
      <c r="U148" s="13"/>
      <c r="V148" s="13"/>
      <c r="W148" s="13"/>
      <c r="X148" s="13"/>
      <c r="Y148" s="13"/>
      <c r="Z148" s="13"/>
      <c r="AA148" s="13"/>
      <c r="AB148" s="13"/>
      <c r="AC148" s="13"/>
      <c r="AD148" s="13"/>
      <c r="AE148" s="13"/>
      <c r="AT148" s="249" t="s">
        <v>187</v>
      </c>
      <c r="AU148" s="249" t="s">
        <v>92</v>
      </c>
      <c r="AV148" s="13" t="s">
        <v>92</v>
      </c>
      <c r="AW148" s="13" t="s">
        <v>36</v>
      </c>
      <c r="AX148" s="13" t="s">
        <v>83</v>
      </c>
      <c r="AY148" s="249" t="s">
        <v>129</v>
      </c>
    </row>
    <row r="149" spans="1:51" s="13" customFormat="1" ht="12">
      <c r="A149" s="13"/>
      <c r="B149" s="238"/>
      <c r="C149" s="239"/>
      <c r="D149" s="240" t="s">
        <v>187</v>
      </c>
      <c r="E149" s="241" t="s">
        <v>1</v>
      </c>
      <c r="F149" s="242" t="s">
        <v>2015</v>
      </c>
      <c r="G149" s="239"/>
      <c r="H149" s="243">
        <v>8.54</v>
      </c>
      <c r="I149" s="244"/>
      <c r="J149" s="239"/>
      <c r="K149" s="239"/>
      <c r="L149" s="245"/>
      <c r="M149" s="246"/>
      <c r="N149" s="247"/>
      <c r="O149" s="247"/>
      <c r="P149" s="247"/>
      <c r="Q149" s="247"/>
      <c r="R149" s="247"/>
      <c r="S149" s="247"/>
      <c r="T149" s="248"/>
      <c r="U149" s="13"/>
      <c r="V149" s="13"/>
      <c r="W149" s="13"/>
      <c r="X149" s="13"/>
      <c r="Y149" s="13"/>
      <c r="Z149" s="13"/>
      <c r="AA149" s="13"/>
      <c r="AB149" s="13"/>
      <c r="AC149" s="13"/>
      <c r="AD149" s="13"/>
      <c r="AE149" s="13"/>
      <c r="AT149" s="249" t="s">
        <v>187</v>
      </c>
      <c r="AU149" s="249" t="s">
        <v>92</v>
      </c>
      <c r="AV149" s="13" t="s">
        <v>92</v>
      </c>
      <c r="AW149" s="13" t="s">
        <v>36</v>
      </c>
      <c r="AX149" s="13" t="s">
        <v>83</v>
      </c>
      <c r="AY149" s="249" t="s">
        <v>129</v>
      </c>
    </row>
    <row r="150" spans="1:51" s="15" customFormat="1" ht="12">
      <c r="A150" s="15"/>
      <c r="B150" s="261"/>
      <c r="C150" s="262"/>
      <c r="D150" s="240" t="s">
        <v>187</v>
      </c>
      <c r="E150" s="263" t="s">
        <v>1</v>
      </c>
      <c r="F150" s="264" t="s">
        <v>2016</v>
      </c>
      <c r="G150" s="262"/>
      <c r="H150" s="265">
        <v>102.83000000000001</v>
      </c>
      <c r="I150" s="266"/>
      <c r="J150" s="262"/>
      <c r="K150" s="262"/>
      <c r="L150" s="267"/>
      <c r="M150" s="268"/>
      <c r="N150" s="269"/>
      <c r="O150" s="269"/>
      <c r="P150" s="269"/>
      <c r="Q150" s="269"/>
      <c r="R150" s="269"/>
      <c r="S150" s="269"/>
      <c r="T150" s="270"/>
      <c r="U150" s="15"/>
      <c r="V150" s="15"/>
      <c r="W150" s="15"/>
      <c r="X150" s="15"/>
      <c r="Y150" s="15"/>
      <c r="Z150" s="15"/>
      <c r="AA150" s="15"/>
      <c r="AB150" s="15"/>
      <c r="AC150" s="15"/>
      <c r="AD150" s="15"/>
      <c r="AE150" s="15"/>
      <c r="AT150" s="271" t="s">
        <v>187</v>
      </c>
      <c r="AU150" s="271" t="s">
        <v>92</v>
      </c>
      <c r="AV150" s="15" t="s">
        <v>145</v>
      </c>
      <c r="AW150" s="15" t="s">
        <v>36</v>
      </c>
      <c r="AX150" s="15" t="s">
        <v>83</v>
      </c>
      <c r="AY150" s="271" t="s">
        <v>129</v>
      </c>
    </row>
    <row r="151" spans="1:51" s="13" customFormat="1" ht="12">
      <c r="A151" s="13"/>
      <c r="B151" s="238"/>
      <c r="C151" s="239"/>
      <c r="D151" s="240" t="s">
        <v>187</v>
      </c>
      <c r="E151" s="241" t="s">
        <v>1</v>
      </c>
      <c r="F151" s="242" t="s">
        <v>2017</v>
      </c>
      <c r="G151" s="239"/>
      <c r="H151" s="243">
        <v>175.96</v>
      </c>
      <c r="I151" s="244"/>
      <c r="J151" s="239"/>
      <c r="K151" s="239"/>
      <c r="L151" s="245"/>
      <c r="M151" s="246"/>
      <c r="N151" s="247"/>
      <c r="O151" s="247"/>
      <c r="P151" s="247"/>
      <c r="Q151" s="247"/>
      <c r="R151" s="247"/>
      <c r="S151" s="247"/>
      <c r="T151" s="248"/>
      <c r="U151" s="13"/>
      <c r="V151" s="13"/>
      <c r="W151" s="13"/>
      <c r="X151" s="13"/>
      <c r="Y151" s="13"/>
      <c r="Z151" s="13"/>
      <c r="AA151" s="13"/>
      <c r="AB151" s="13"/>
      <c r="AC151" s="13"/>
      <c r="AD151" s="13"/>
      <c r="AE151" s="13"/>
      <c r="AT151" s="249" t="s">
        <v>187</v>
      </c>
      <c r="AU151" s="249" t="s">
        <v>92</v>
      </c>
      <c r="AV151" s="13" t="s">
        <v>92</v>
      </c>
      <c r="AW151" s="13" t="s">
        <v>36</v>
      </c>
      <c r="AX151" s="13" t="s">
        <v>83</v>
      </c>
      <c r="AY151" s="249" t="s">
        <v>129</v>
      </c>
    </row>
    <row r="152" spans="1:51" s="14" customFormat="1" ht="12">
      <c r="A152" s="14"/>
      <c r="B152" s="250"/>
      <c r="C152" s="251"/>
      <c r="D152" s="240" t="s">
        <v>187</v>
      </c>
      <c r="E152" s="252" t="s">
        <v>1</v>
      </c>
      <c r="F152" s="253" t="s">
        <v>191</v>
      </c>
      <c r="G152" s="251"/>
      <c r="H152" s="254">
        <v>278.79</v>
      </c>
      <c r="I152" s="255"/>
      <c r="J152" s="251"/>
      <c r="K152" s="251"/>
      <c r="L152" s="256"/>
      <c r="M152" s="257"/>
      <c r="N152" s="258"/>
      <c r="O152" s="258"/>
      <c r="P152" s="258"/>
      <c r="Q152" s="258"/>
      <c r="R152" s="258"/>
      <c r="S152" s="258"/>
      <c r="T152" s="259"/>
      <c r="U152" s="14"/>
      <c r="V152" s="14"/>
      <c r="W152" s="14"/>
      <c r="X152" s="14"/>
      <c r="Y152" s="14"/>
      <c r="Z152" s="14"/>
      <c r="AA152" s="14"/>
      <c r="AB152" s="14"/>
      <c r="AC152" s="14"/>
      <c r="AD152" s="14"/>
      <c r="AE152" s="14"/>
      <c r="AT152" s="260" t="s">
        <v>187</v>
      </c>
      <c r="AU152" s="260" t="s">
        <v>92</v>
      </c>
      <c r="AV152" s="14" t="s">
        <v>151</v>
      </c>
      <c r="AW152" s="14" t="s">
        <v>36</v>
      </c>
      <c r="AX152" s="14" t="s">
        <v>8</v>
      </c>
      <c r="AY152" s="260" t="s">
        <v>129</v>
      </c>
    </row>
    <row r="153" spans="1:65" s="2" customFormat="1" ht="37.8" customHeight="1">
      <c r="A153" s="38"/>
      <c r="B153" s="39"/>
      <c r="C153" s="219" t="s">
        <v>210</v>
      </c>
      <c r="D153" s="219" t="s">
        <v>132</v>
      </c>
      <c r="E153" s="220" t="s">
        <v>2019</v>
      </c>
      <c r="F153" s="221" t="s">
        <v>2020</v>
      </c>
      <c r="G153" s="222" t="s">
        <v>185</v>
      </c>
      <c r="H153" s="223">
        <v>94.64</v>
      </c>
      <c r="I153" s="224"/>
      <c r="J153" s="225">
        <f>ROUND(I153*H153,0)</f>
        <v>0</v>
      </c>
      <c r="K153" s="226"/>
      <c r="L153" s="44"/>
      <c r="M153" s="227" t="s">
        <v>1</v>
      </c>
      <c r="N153" s="228" t="s">
        <v>48</v>
      </c>
      <c r="O153" s="91"/>
      <c r="P153" s="229">
        <f>O153*H153</f>
        <v>0</v>
      </c>
      <c r="Q153" s="229">
        <v>0.0147</v>
      </c>
      <c r="R153" s="229">
        <f>Q153*H153</f>
        <v>1.391208</v>
      </c>
      <c r="S153" s="229">
        <v>0</v>
      </c>
      <c r="T153" s="230">
        <f>S153*H153</f>
        <v>0</v>
      </c>
      <c r="U153" s="38"/>
      <c r="V153" s="38"/>
      <c r="W153" s="38"/>
      <c r="X153" s="38"/>
      <c r="Y153" s="38"/>
      <c r="Z153" s="38"/>
      <c r="AA153" s="38"/>
      <c r="AB153" s="38"/>
      <c r="AC153" s="38"/>
      <c r="AD153" s="38"/>
      <c r="AE153" s="38"/>
      <c r="AR153" s="231" t="s">
        <v>151</v>
      </c>
      <c r="AT153" s="231" t="s">
        <v>132</v>
      </c>
      <c r="AU153" s="231" t="s">
        <v>92</v>
      </c>
      <c r="AY153" s="17" t="s">
        <v>129</v>
      </c>
      <c r="BE153" s="232">
        <f>IF(N153="základní",J153,0)</f>
        <v>0</v>
      </c>
      <c r="BF153" s="232">
        <f>IF(N153="snížená",J153,0)</f>
        <v>0</v>
      </c>
      <c r="BG153" s="232">
        <f>IF(N153="zákl. přenesená",J153,0)</f>
        <v>0</v>
      </c>
      <c r="BH153" s="232">
        <f>IF(N153="sníž. přenesená",J153,0)</f>
        <v>0</v>
      </c>
      <c r="BI153" s="232">
        <f>IF(N153="nulová",J153,0)</f>
        <v>0</v>
      </c>
      <c r="BJ153" s="17" t="s">
        <v>8</v>
      </c>
      <c r="BK153" s="232">
        <f>ROUND(I153*H153,0)</f>
        <v>0</v>
      </c>
      <c r="BL153" s="17" t="s">
        <v>151</v>
      </c>
      <c r="BM153" s="231" t="s">
        <v>2021</v>
      </c>
    </row>
    <row r="154" spans="1:65" s="2" customFormat="1" ht="33" customHeight="1">
      <c r="A154" s="38"/>
      <c r="B154" s="39"/>
      <c r="C154" s="219" t="s">
        <v>216</v>
      </c>
      <c r="D154" s="219" t="s">
        <v>132</v>
      </c>
      <c r="E154" s="220" t="s">
        <v>319</v>
      </c>
      <c r="F154" s="221" t="s">
        <v>320</v>
      </c>
      <c r="G154" s="222" t="s">
        <v>185</v>
      </c>
      <c r="H154" s="223">
        <v>294</v>
      </c>
      <c r="I154" s="224"/>
      <c r="J154" s="225">
        <f>ROUND(I154*H154,0)</f>
        <v>0</v>
      </c>
      <c r="K154" s="226"/>
      <c r="L154" s="44"/>
      <c r="M154" s="227" t="s">
        <v>1</v>
      </c>
      <c r="N154" s="228" t="s">
        <v>48</v>
      </c>
      <c r="O154" s="91"/>
      <c r="P154" s="229">
        <f>O154*H154</f>
        <v>0</v>
      </c>
      <c r="Q154" s="229">
        <v>0.00012</v>
      </c>
      <c r="R154" s="229">
        <f>Q154*H154</f>
        <v>0.03528</v>
      </c>
      <c r="S154" s="229">
        <v>0</v>
      </c>
      <c r="T154" s="230">
        <f>S154*H154</f>
        <v>0</v>
      </c>
      <c r="U154" s="38"/>
      <c r="V154" s="38"/>
      <c r="W154" s="38"/>
      <c r="X154" s="38"/>
      <c r="Y154" s="38"/>
      <c r="Z154" s="38"/>
      <c r="AA154" s="38"/>
      <c r="AB154" s="38"/>
      <c r="AC154" s="38"/>
      <c r="AD154" s="38"/>
      <c r="AE154" s="38"/>
      <c r="AR154" s="231" t="s">
        <v>151</v>
      </c>
      <c r="AT154" s="231" t="s">
        <v>132</v>
      </c>
      <c r="AU154" s="231" t="s">
        <v>92</v>
      </c>
      <c r="AY154" s="17" t="s">
        <v>129</v>
      </c>
      <c r="BE154" s="232">
        <f>IF(N154="základní",J154,0)</f>
        <v>0</v>
      </c>
      <c r="BF154" s="232">
        <f>IF(N154="snížená",J154,0)</f>
        <v>0</v>
      </c>
      <c r="BG154" s="232">
        <f>IF(N154="zákl. přenesená",J154,0)</f>
        <v>0</v>
      </c>
      <c r="BH154" s="232">
        <f>IF(N154="sníž. přenesená",J154,0)</f>
        <v>0</v>
      </c>
      <c r="BI154" s="232">
        <f>IF(N154="nulová",J154,0)</f>
        <v>0</v>
      </c>
      <c r="BJ154" s="17" t="s">
        <v>8</v>
      </c>
      <c r="BK154" s="232">
        <f>ROUND(I154*H154,0)</f>
        <v>0</v>
      </c>
      <c r="BL154" s="17" t="s">
        <v>151</v>
      </c>
      <c r="BM154" s="231" t="s">
        <v>2022</v>
      </c>
    </row>
    <row r="155" spans="1:51" s="13" customFormat="1" ht="12">
      <c r="A155" s="13"/>
      <c r="B155" s="238"/>
      <c r="C155" s="239"/>
      <c r="D155" s="240" t="s">
        <v>187</v>
      </c>
      <c r="E155" s="241" t="s">
        <v>1</v>
      </c>
      <c r="F155" s="242" t="s">
        <v>2023</v>
      </c>
      <c r="G155" s="239"/>
      <c r="H155" s="243">
        <v>294</v>
      </c>
      <c r="I155" s="244"/>
      <c r="J155" s="239"/>
      <c r="K155" s="239"/>
      <c r="L155" s="245"/>
      <c r="M155" s="246"/>
      <c r="N155" s="247"/>
      <c r="O155" s="247"/>
      <c r="P155" s="247"/>
      <c r="Q155" s="247"/>
      <c r="R155" s="247"/>
      <c r="S155" s="247"/>
      <c r="T155" s="248"/>
      <c r="U155" s="13"/>
      <c r="V155" s="13"/>
      <c r="W155" s="13"/>
      <c r="X155" s="13"/>
      <c r="Y155" s="13"/>
      <c r="Z155" s="13"/>
      <c r="AA155" s="13"/>
      <c r="AB155" s="13"/>
      <c r="AC155" s="13"/>
      <c r="AD155" s="13"/>
      <c r="AE155" s="13"/>
      <c r="AT155" s="249" t="s">
        <v>187</v>
      </c>
      <c r="AU155" s="249" t="s">
        <v>92</v>
      </c>
      <c r="AV155" s="13" t="s">
        <v>92</v>
      </c>
      <c r="AW155" s="13" t="s">
        <v>36</v>
      </c>
      <c r="AX155" s="13" t="s">
        <v>8</v>
      </c>
      <c r="AY155" s="249" t="s">
        <v>129</v>
      </c>
    </row>
    <row r="156" spans="1:65" s="2" customFormat="1" ht="44.25" customHeight="1">
      <c r="A156" s="38"/>
      <c r="B156" s="39"/>
      <c r="C156" s="219" t="s">
        <v>223</v>
      </c>
      <c r="D156" s="219" t="s">
        <v>132</v>
      </c>
      <c r="E156" s="220" t="s">
        <v>2024</v>
      </c>
      <c r="F156" s="221" t="s">
        <v>2025</v>
      </c>
      <c r="G156" s="222" t="s">
        <v>185</v>
      </c>
      <c r="H156" s="223">
        <v>116.2</v>
      </c>
      <c r="I156" s="224"/>
      <c r="J156" s="225">
        <f>ROUND(I156*H156,0)</f>
        <v>0</v>
      </c>
      <c r="K156" s="226"/>
      <c r="L156" s="44"/>
      <c r="M156" s="227" t="s">
        <v>1</v>
      </c>
      <c r="N156" s="228" t="s">
        <v>48</v>
      </c>
      <c r="O156" s="91"/>
      <c r="P156" s="229">
        <f>O156*H156</f>
        <v>0</v>
      </c>
      <c r="Q156" s="229">
        <v>0.01899</v>
      </c>
      <c r="R156" s="229">
        <f>Q156*H156</f>
        <v>2.206638</v>
      </c>
      <c r="S156" s="229">
        <v>0</v>
      </c>
      <c r="T156" s="230">
        <f>S156*H156</f>
        <v>0</v>
      </c>
      <c r="U156" s="38"/>
      <c r="V156" s="38"/>
      <c r="W156" s="38"/>
      <c r="X156" s="38"/>
      <c r="Y156" s="38"/>
      <c r="Z156" s="38"/>
      <c r="AA156" s="38"/>
      <c r="AB156" s="38"/>
      <c r="AC156" s="38"/>
      <c r="AD156" s="38"/>
      <c r="AE156" s="38"/>
      <c r="AR156" s="231" t="s">
        <v>151</v>
      </c>
      <c r="AT156" s="231" t="s">
        <v>132</v>
      </c>
      <c r="AU156" s="231" t="s">
        <v>92</v>
      </c>
      <c r="AY156" s="17" t="s">
        <v>129</v>
      </c>
      <c r="BE156" s="232">
        <f>IF(N156="základní",J156,0)</f>
        <v>0</v>
      </c>
      <c r="BF156" s="232">
        <f>IF(N156="snížená",J156,0)</f>
        <v>0</v>
      </c>
      <c r="BG156" s="232">
        <f>IF(N156="zákl. přenesená",J156,0)</f>
        <v>0</v>
      </c>
      <c r="BH156" s="232">
        <f>IF(N156="sníž. přenesená",J156,0)</f>
        <v>0</v>
      </c>
      <c r="BI156" s="232">
        <f>IF(N156="nulová",J156,0)</f>
        <v>0</v>
      </c>
      <c r="BJ156" s="17" t="s">
        <v>8</v>
      </c>
      <c r="BK156" s="232">
        <f>ROUND(I156*H156,0)</f>
        <v>0</v>
      </c>
      <c r="BL156" s="17" t="s">
        <v>151</v>
      </c>
      <c r="BM156" s="231" t="s">
        <v>2026</v>
      </c>
    </row>
    <row r="157" spans="1:51" s="13" customFormat="1" ht="12">
      <c r="A157" s="13"/>
      <c r="B157" s="238"/>
      <c r="C157" s="239"/>
      <c r="D157" s="240" t="s">
        <v>187</v>
      </c>
      <c r="E157" s="241" t="s">
        <v>1</v>
      </c>
      <c r="F157" s="242" t="s">
        <v>2027</v>
      </c>
      <c r="G157" s="239"/>
      <c r="H157" s="243">
        <v>116.2</v>
      </c>
      <c r="I157" s="244"/>
      <c r="J157" s="239"/>
      <c r="K157" s="239"/>
      <c r="L157" s="245"/>
      <c r="M157" s="246"/>
      <c r="N157" s="247"/>
      <c r="O157" s="247"/>
      <c r="P157" s="247"/>
      <c r="Q157" s="247"/>
      <c r="R157" s="247"/>
      <c r="S157" s="247"/>
      <c r="T157" s="248"/>
      <c r="U157" s="13"/>
      <c r="V157" s="13"/>
      <c r="W157" s="13"/>
      <c r="X157" s="13"/>
      <c r="Y157" s="13"/>
      <c r="Z157" s="13"/>
      <c r="AA157" s="13"/>
      <c r="AB157" s="13"/>
      <c r="AC157" s="13"/>
      <c r="AD157" s="13"/>
      <c r="AE157" s="13"/>
      <c r="AT157" s="249" t="s">
        <v>187</v>
      </c>
      <c r="AU157" s="249" t="s">
        <v>92</v>
      </c>
      <c r="AV157" s="13" t="s">
        <v>92</v>
      </c>
      <c r="AW157" s="13" t="s">
        <v>36</v>
      </c>
      <c r="AX157" s="13" t="s">
        <v>8</v>
      </c>
      <c r="AY157" s="249" t="s">
        <v>129</v>
      </c>
    </row>
    <row r="158" spans="1:65" s="2" customFormat="1" ht="37.8" customHeight="1">
      <c r="A158" s="38"/>
      <c r="B158" s="39"/>
      <c r="C158" s="219" t="s">
        <v>231</v>
      </c>
      <c r="D158" s="219" t="s">
        <v>132</v>
      </c>
      <c r="E158" s="220" t="s">
        <v>2028</v>
      </c>
      <c r="F158" s="221" t="s">
        <v>2029</v>
      </c>
      <c r="G158" s="222" t="s">
        <v>185</v>
      </c>
      <c r="H158" s="223">
        <v>116.2</v>
      </c>
      <c r="I158" s="224"/>
      <c r="J158" s="225">
        <f>ROUND(I158*H158,0)</f>
        <v>0</v>
      </c>
      <c r="K158" s="226"/>
      <c r="L158" s="44"/>
      <c r="M158" s="227" t="s">
        <v>1</v>
      </c>
      <c r="N158" s="228" t="s">
        <v>48</v>
      </c>
      <c r="O158" s="91"/>
      <c r="P158" s="229">
        <f>O158*H158</f>
        <v>0</v>
      </c>
      <c r="Q158" s="229">
        <v>0.00285</v>
      </c>
      <c r="R158" s="229">
        <f>Q158*H158</f>
        <v>0.33117</v>
      </c>
      <c r="S158" s="229">
        <v>0</v>
      </c>
      <c r="T158" s="230">
        <f>S158*H158</f>
        <v>0</v>
      </c>
      <c r="U158" s="38"/>
      <c r="V158" s="38"/>
      <c r="W158" s="38"/>
      <c r="X158" s="38"/>
      <c r="Y158" s="38"/>
      <c r="Z158" s="38"/>
      <c r="AA158" s="38"/>
      <c r="AB158" s="38"/>
      <c r="AC158" s="38"/>
      <c r="AD158" s="38"/>
      <c r="AE158" s="38"/>
      <c r="AR158" s="231" t="s">
        <v>151</v>
      </c>
      <c r="AT158" s="231" t="s">
        <v>132</v>
      </c>
      <c r="AU158" s="231" t="s">
        <v>92</v>
      </c>
      <c r="AY158" s="17" t="s">
        <v>129</v>
      </c>
      <c r="BE158" s="232">
        <f>IF(N158="základní",J158,0)</f>
        <v>0</v>
      </c>
      <c r="BF158" s="232">
        <f>IF(N158="snížená",J158,0)</f>
        <v>0</v>
      </c>
      <c r="BG158" s="232">
        <f>IF(N158="zákl. přenesená",J158,0)</f>
        <v>0</v>
      </c>
      <c r="BH158" s="232">
        <f>IF(N158="sníž. přenesená",J158,0)</f>
        <v>0</v>
      </c>
      <c r="BI158" s="232">
        <f>IF(N158="nulová",J158,0)</f>
        <v>0</v>
      </c>
      <c r="BJ158" s="17" t="s">
        <v>8</v>
      </c>
      <c r="BK158" s="232">
        <f>ROUND(I158*H158,0)</f>
        <v>0</v>
      </c>
      <c r="BL158" s="17" t="s">
        <v>151</v>
      </c>
      <c r="BM158" s="231" t="s">
        <v>2030</v>
      </c>
    </row>
    <row r="159" spans="1:51" s="13" customFormat="1" ht="12">
      <c r="A159" s="13"/>
      <c r="B159" s="238"/>
      <c r="C159" s="239"/>
      <c r="D159" s="240" t="s">
        <v>187</v>
      </c>
      <c r="E159" s="241" t="s">
        <v>1</v>
      </c>
      <c r="F159" s="242" t="s">
        <v>2027</v>
      </c>
      <c r="G159" s="239"/>
      <c r="H159" s="243">
        <v>116.2</v>
      </c>
      <c r="I159" s="244"/>
      <c r="J159" s="239"/>
      <c r="K159" s="239"/>
      <c r="L159" s="245"/>
      <c r="M159" s="246"/>
      <c r="N159" s="247"/>
      <c r="O159" s="247"/>
      <c r="P159" s="247"/>
      <c r="Q159" s="247"/>
      <c r="R159" s="247"/>
      <c r="S159" s="247"/>
      <c r="T159" s="248"/>
      <c r="U159" s="13"/>
      <c r="V159" s="13"/>
      <c r="W159" s="13"/>
      <c r="X159" s="13"/>
      <c r="Y159" s="13"/>
      <c r="Z159" s="13"/>
      <c r="AA159" s="13"/>
      <c r="AB159" s="13"/>
      <c r="AC159" s="13"/>
      <c r="AD159" s="13"/>
      <c r="AE159" s="13"/>
      <c r="AT159" s="249" t="s">
        <v>187</v>
      </c>
      <c r="AU159" s="249" t="s">
        <v>92</v>
      </c>
      <c r="AV159" s="13" t="s">
        <v>92</v>
      </c>
      <c r="AW159" s="13" t="s">
        <v>36</v>
      </c>
      <c r="AX159" s="13" t="s">
        <v>8</v>
      </c>
      <c r="AY159" s="249" t="s">
        <v>129</v>
      </c>
    </row>
    <row r="160" spans="1:65" s="2" customFormat="1" ht="37.8" customHeight="1">
      <c r="A160" s="38"/>
      <c r="B160" s="39"/>
      <c r="C160" s="219" t="s">
        <v>26</v>
      </c>
      <c r="D160" s="219" t="s">
        <v>132</v>
      </c>
      <c r="E160" s="220" t="s">
        <v>2031</v>
      </c>
      <c r="F160" s="221" t="s">
        <v>2032</v>
      </c>
      <c r="G160" s="222" t="s">
        <v>185</v>
      </c>
      <c r="H160" s="223">
        <v>94.29</v>
      </c>
      <c r="I160" s="224"/>
      <c r="J160" s="225">
        <f>ROUND(I160*H160,0)</f>
        <v>0</v>
      </c>
      <c r="K160" s="226"/>
      <c r="L160" s="44"/>
      <c r="M160" s="227" t="s">
        <v>1</v>
      </c>
      <c r="N160" s="228" t="s">
        <v>48</v>
      </c>
      <c r="O160" s="91"/>
      <c r="P160" s="229">
        <f>O160*H160</f>
        <v>0</v>
      </c>
      <c r="Q160" s="229">
        <v>0.00832</v>
      </c>
      <c r="R160" s="229">
        <f>Q160*H160</f>
        <v>0.7844928</v>
      </c>
      <c r="S160" s="229">
        <v>0</v>
      </c>
      <c r="T160" s="230">
        <f>S160*H160</f>
        <v>0</v>
      </c>
      <c r="U160" s="38"/>
      <c r="V160" s="38"/>
      <c r="W160" s="38"/>
      <c r="X160" s="38"/>
      <c r="Y160" s="38"/>
      <c r="Z160" s="38"/>
      <c r="AA160" s="38"/>
      <c r="AB160" s="38"/>
      <c r="AC160" s="38"/>
      <c r="AD160" s="38"/>
      <c r="AE160" s="38"/>
      <c r="AR160" s="231" t="s">
        <v>151</v>
      </c>
      <c r="AT160" s="231" t="s">
        <v>132</v>
      </c>
      <c r="AU160" s="231" t="s">
        <v>92</v>
      </c>
      <c r="AY160" s="17" t="s">
        <v>129</v>
      </c>
      <c r="BE160" s="232">
        <f>IF(N160="základní",J160,0)</f>
        <v>0</v>
      </c>
      <c r="BF160" s="232">
        <f>IF(N160="snížená",J160,0)</f>
        <v>0</v>
      </c>
      <c r="BG160" s="232">
        <f>IF(N160="zákl. přenesená",J160,0)</f>
        <v>0</v>
      </c>
      <c r="BH160" s="232">
        <f>IF(N160="sníž. přenesená",J160,0)</f>
        <v>0</v>
      </c>
      <c r="BI160" s="232">
        <f>IF(N160="nulová",J160,0)</f>
        <v>0</v>
      </c>
      <c r="BJ160" s="17" t="s">
        <v>8</v>
      </c>
      <c r="BK160" s="232">
        <f>ROUND(I160*H160,0)</f>
        <v>0</v>
      </c>
      <c r="BL160" s="17" t="s">
        <v>151</v>
      </c>
      <c r="BM160" s="231" t="s">
        <v>2033</v>
      </c>
    </row>
    <row r="161" spans="1:65" s="2" customFormat="1" ht="16.5" customHeight="1">
      <c r="A161" s="38"/>
      <c r="B161" s="39"/>
      <c r="C161" s="272" t="s">
        <v>259</v>
      </c>
      <c r="D161" s="272" t="s">
        <v>342</v>
      </c>
      <c r="E161" s="273" t="s">
        <v>2034</v>
      </c>
      <c r="F161" s="274" t="s">
        <v>2035</v>
      </c>
      <c r="G161" s="275" t="s">
        <v>185</v>
      </c>
      <c r="H161" s="276">
        <v>72.185</v>
      </c>
      <c r="I161" s="277"/>
      <c r="J161" s="278">
        <f>ROUND(I161*H161,0)</f>
        <v>0</v>
      </c>
      <c r="K161" s="279"/>
      <c r="L161" s="280"/>
      <c r="M161" s="281" t="s">
        <v>1</v>
      </c>
      <c r="N161" s="282" t="s">
        <v>48</v>
      </c>
      <c r="O161" s="91"/>
      <c r="P161" s="229">
        <f>O161*H161</f>
        <v>0</v>
      </c>
      <c r="Q161" s="229">
        <v>0.0014</v>
      </c>
      <c r="R161" s="229">
        <f>Q161*H161</f>
        <v>0.101059</v>
      </c>
      <c r="S161" s="229">
        <v>0</v>
      </c>
      <c r="T161" s="230">
        <f>S161*H161</f>
        <v>0</v>
      </c>
      <c r="U161" s="38"/>
      <c r="V161" s="38"/>
      <c r="W161" s="38"/>
      <c r="X161" s="38"/>
      <c r="Y161" s="38"/>
      <c r="Z161" s="38"/>
      <c r="AA161" s="38"/>
      <c r="AB161" s="38"/>
      <c r="AC161" s="38"/>
      <c r="AD161" s="38"/>
      <c r="AE161" s="38"/>
      <c r="AR161" s="231" t="s">
        <v>223</v>
      </c>
      <c r="AT161" s="231" t="s">
        <v>342</v>
      </c>
      <c r="AU161" s="231" t="s">
        <v>92</v>
      </c>
      <c r="AY161" s="17" t="s">
        <v>129</v>
      </c>
      <c r="BE161" s="232">
        <f>IF(N161="základní",J161,0)</f>
        <v>0</v>
      </c>
      <c r="BF161" s="232">
        <f>IF(N161="snížená",J161,0)</f>
        <v>0</v>
      </c>
      <c r="BG161" s="232">
        <f>IF(N161="zákl. přenesená",J161,0)</f>
        <v>0</v>
      </c>
      <c r="BH161" s="232">
        <f>IF(N161="sníž. přenesená",J161,0)</f>
        <v>0</v>
      </c>
      <c r="BI161" s="232">
        <f>IF(N161="nulová",J161,0)</f>
        <v>0</v>
      </c>
      <c r="BJ161" s="17" t="s">
        <v>8</v>
      </c>
      <c r="BK161" s="232">
        <f>ROUND(I161*H161,0)</f>
        <v>0</v>
      </c>
      <c r="BL161" s="17" t="s">
        <v>151</v>
      </c>
      <c r="BM161" s="231" t="s">
        <v>2036</v>
      </c>
    </row>
    <row r="162" spans="1:51" s="13" customFormat="1" ht="12">
      <c r="A162" s="13"/>
      <c r="B162" s="238"/>
      <c r="C162" s="239"/>
      <c r="D162" s="240" t="s">
        <v>187</v>
      </c>
      <c r="E162" s="241" t="s">
        <v>1</v>
      </c>
      <c r="F162" s="242" t="s">
        <v>2037</v>
      </c>
      <c r="G162" s="239"/>
      <c r="H162" s="243">
        <v>70.77</v>
      </c>
      <c r="I162" s="244"/>
      <c r="J162" s="239"/>
      <c r="K162" s="239"/>
      <c r="L162" s="245"/>
      <c r="M162" s="246"/>
      <c r="N162" s="247"/>
      <c r="O162" s="247"/>
      <c r="P162" s="247"/>
      <c r="Q162" s="247"/>
      <c r="R162" s="247"/>
      <c r="S162" s="247"/>
      <c r="T162" s="248"/>
      <c r="U162" s="13"/>
      <c r="V162" s="13"/>
      <c r="W162" s="13"/>
      <c r="X162" s="13"/>
      <c r="Y162" s="13"/>
      <c r="Z162" s="13"/>
      <c r="AA162" s="13"/>
      <c r="AB162" s="13"/>
      <c r="AC162" s="13"/>
      <c r="AD162" s="13"/>
      <c r="AE162" s="13"/>
      <c r="AT162" s="249" t="s">
        <v>187</v>
      </c>
      <c r="AU162" s="249" t="s">
        <v>92</v>
      </c>
      <c r="AV162" s="13" t="s">
        <v>92</v>
      </c>
      <c r="AW162" s="13" t="s">
        <v>36</v>
      </c>
      <c r="AX162" s="13" t="s">
        <v>8</v>
      </c>
      <c r="AY162" s="249" t="s">
        <v>129</v>
      </c>
    </row>
    <row r="163" spans="1:51" s="13" customFormat="1" ht="12">
      <c r="A163" s="13"/>
      <c r="B163" s="238"/>
      <c r="C163" s="239"/>
      <c r="D163" s="240" t="s">
        <v>187</v>
      </c>
      <c r="E163" s="239"/>
      <c r="F163" s="242" t="s">
        <v>2038</v>
      </c>
      <c r="G163" s="239"/>
      <c r="H163" s="243">
        <v>72.185</v>
      </c>
      <c r="I163" s="244"/>
      <c r="J163" s="239"/>
      <c r="K163" s="239"/>
      <c r="L163" s="245"/>
      <c r="M163" s="246"/>
      <c r="N163" s="247"/>
      <c r="O163" s="247"/>
      <c r="P163" s="247"/>
      <c r="Q163" s="247"/>
      <c r="R163" s="247"/>
      <c r="S163" s="247"/>
      <c r="T163" s="248"/>
      <c r="U163" s="13"/>
      <c r="V163" s="13"/>
      <c r="W163" s="13"/>
      <c r="X163" s="13"/>
      <c r="Y163" s="13"/>
      <c r="Z163" s="13"/>
      <c r="AA163" s="13"/>
      <c r="AB163" s="13"/>
      <c r="AC163" s="13"/>
      <c r="AD163" s="13"/>
      <c r="AE163" s="13"/>
      <c r="AT163" s="249" t="s">
        <v>187</v>
      </c>
      <c r="AU163" s="249" t="s">
        <v>92</v>
      </c>
      <c r="AV163" s="13" t="s">
        <v>92</v>
      </c>
      <c r="AW163" s="13" t="s">
        <v>4</v>
      </c>
      <c r="AX163" s="13" t="s">
        <v>8</v>
      </c>
      <c r="AY163" s="249" t="s">
        <v>129</v>
      </c>
    </row>
    <row r="164" spans="1:65" s="2" customFormat="1" ht="24.15" customHeight="1">
      <c r="A164" s="38"/>
      <c r="B164" s="39"/>
      <c r="C164" s="272" t="s">
        <v>9</v>
      </c>
      <c r="D164" s="272" t="s">
        <v>342</v>
      </c>
      <c r="E164" s="273" t="s">
        <v>2039</v>
      </c>
      <c r="F164" s="274" t="s">
        <v>2040</v>
      </c>
      <c r="G164" s="275" t="s">
        <v>185</v>
      </c>
      <c r="H164" s="276">
        <v>23.52</v>
      </c>
      <c r="I164" s="277"/>
      <c r="J164" s="278">
        <f>ROUND(I164*H164,0)</f>
        <v>0</v>
      </c>
      <c r="K164" s="279"/>
      <c r="L164" s="280"/>
      <c r="M164" s="281" t="s">
        <v>1</v>
      </c>
      <c r="N164" s="282" t="s">
        <v>48</v>
      </c>
      <c r="O164" s="91"/>
      <c r="P164" s="229">
        <f>O164*H164</f>
        <v>0</v>
      </c>
      <c r="Q164" s="229">
        <v>0.003</v>
      </c>
      <c r="R164" s="229">
        <f>Q164*H164</f>
        <v>0.07056</v>
      </c>
      <c r="S164" s="229">
        <v>0</v>
      </c>
      <c r="T164" s="230">
        <f>S164*H164</f>
        <v>0</v>
      </c>
      <c r="U164" s="38"/>
      <c r="V164" s="38"/>
      <c r="W164" s="38"/>
      <c r="X164" s="38"/>
      <c r="Y164" s="38"/>
      <c r="Z164" s="38"/>
      <c r="AA164" s="38"/>
      <c r="AB164" s="38"/>
      <c r="AC164" s="38"/>
      <c r="AD164" s="38"/>
      <c r="AE164" s="38"/>
      <c r="AR164" s="231" t="s">
        <v>223</v>
      </c>
      <c r="AT164" s="231" t="s">
        <v>342</v>
      </c>
      <c r="AU164" s="231" t="s">
        <v>92</v>
      </c>
      <c r="AY164" s="17" t="s">
        <v>129</v>
      </c>
      <c r="BE164" s="232">
        <f>IF(N164="základní",J164,0)</f>
        <v>0</v>
      </c>
      <c r="BF164" s="232">
        <f>IF(N164="snížená",J164,0)</f>
        <v>0</v>
      </c>
      <c r="BG164" s="232">
        <f>IF(N164="zákl. přenesená",J164,0)</f>
        <v>0</v>
      </c>
      <c r="BH164" s="232">
        <f>IF(N164="sníž. přenesená",J164,0)</f>
        <v>0</v>
      </c>
      <c r="BI164" s="232">
        <f>IF(N164="nulová",J164,0)</f>
        <v>0</v>
      </c>
      <c r="BJ164" s="17" t="s">
        <v>8</v>
      </c>
      <c r="BK164" s="232">
        <f>ROUND(I164*H164,0)</f>
        <v>0</v>
      </c>
      <c r="BL164" s="17" t="s">
        <v>151</v>
      </c>
      <c r="BM164" s="231" t="s">
        <v>2041</v>
      </c>
    </row>
    <row r="165" spans="1:51" s="13" customFormat="1" ht="12">
      <c r="A165" s="13"/>
      <c r="B165" s="238"/>
      <c r="C165" s="239"/>
      <c r="D165" s="240" t="s">
        <v>187</v>
      </c>
      <c r="E165" s="241" t="s">
        <v>1</v>
      </c>
      <c r="F165" s="242" t="s">
        <v>2042</v>
      </c>
      <c r="G165" s="239"/>
      <c r="H165" s="243">
        <v>23.52</v>
      </c>
      <c r="I165" s="244"/>
      <c r="J165" s="239"/>
      <c r="K165" s="239"/>
      <c r="L165" s="245"/>
      <c r="M165" s="246"/>
      <c r="N165" s="247"/>
      <c r="O165" s="247"/>
      <c r="P165" s="247"/>
      <c r="Q165" s="247"/>
      <c r="R165" s="247"/>
      <c r="S165" s="247"/>
      <c r="T165" s="248"/>
      <c r="U165" s="13"/>
      <c r="V165" s="13"/>
      <c r="W165" s="13"/>
      <c r="X165" s="13"/>
      <c r="Y165" s="13"/>
      <c r="Z165" s="13"/>
      <c r="AA165" s="13"/>
      <c r="AB165" s="13"/>
      <c r="AC165" s="13"/>
      <c r="AD165" s="13"/>
      <c r="AE165" s="13"/>
      <c r="AT165" s="249" t="s">
        <v>187</v>
      </c>
      <c r="AU165" s="249" t="s">
        <v>92</v>
      </c>
      <c r="AV165" s="13" t="s">
        <v>92</v>
      </c>
      <c r="AW165" s="13" t="s">
        <v>36</v>
      </c>
      <c r="AX165" s="13" t="s">
        <v>8</v>
      </c>
      <c r="AY165" s="249" t="s">
        <v>129</v>
      </c>
    </row>
    <row r="166" spans="1:65" s="2" customFormat="1" ht="37.8" customHeight="1">
      <c r="A166" s="38"/>
      <c r="B166" s="39"/>
      <c r="C166" s="219" t="s">
        <v>269</v>
      </c>
      <c r="D166" s="219" t="s">
        <v>132</v>
      </c>
      <c r="E166" s="220" t="s">
        <v>2043</v>
      </c>
      <c r="F166" s="221" t="s">
        <v>2044</v>
      </c>
      <c r="G166" s="222" t="s">
        <v>359</v>
      </c>
      <c r="H166" s="223">
        <v>310.8</v>
      </c>
      <c r="I166" s="224"/>
      <c r="J166" s="225">
        <f>ROUND(I166*H166,0)</f>
        <v>0</v>
      </c>
      <c r="K166" s="226"/>
      <c r="L166" s="44"/>
      <c r="M166" s="227" t="s">
        <v>1</v>
      </c>
      <c r="N166" s="228" t="s">
        <v>48</v>
      </c>
      <c r="O166" s="91"/>
      <c r="P166" s="229">
        <f>O166*H166</f>
        <v>0</v>
      </c>
      <c r="Q166" s="229">
        <v>0.00168</v>
      </c>
      <c r="R166" s="229">
        <f>Q166*H166</f>
        <v>0.522144</v>
      </c>
      <c r="S166" s="229">
        <v>0</v>
      </c>
      <c r="T166" s="230">
        <f>S166*H166</f>
        <v>0</v>
      </c>
      <c r="U166" s="38"/>
      <c r="V166" s="38"/>
      <c r="W166" s="38"/>
      <c r="X166" s="38"/>
      <c r="Y166" s="38"/>
      <c r="Z166" s="38"/>
      <c r="AA166" s="38"/>
      <c r="AB166" s="38"/>
      <c r="AC166" s="38"/>
      <c r="AD166" s="38"/>
      <c r="AE166" s="38"/>
      <c r="AR166" s="231" t="s">
        <v>151</v>
      </c>
      <c r="AT166" s="231" t="s">
        <v>132</v>
      </c>
      <c r="AU166" s="231" t="s">
        <v>92</v>
      </c>
      <c r="AY166" s="17" t="s">
        <v>129</v>
      </c>
      <c r="BE166" s="232">
        <f>IF(N166="základní",J166,0)</f>
        <v>0</v>
      </c>
      <c r="BF166" s="232">
        <f>IF(N166="snížená",J166,0)</f>
        <v>0</v>
      </c>
      <c r="BG166" s="232">
        <f>IF(N166="zákl. přenesená",J166,0)</f>
        <v>0</v>
      </c>
      <c r="BH166" s="232">
        <f>IF(N166="sníž. přenesená",J166,0)</f>
        <v>0</v>
      </c>
      <c r="BI166" s="232">
        <f>IF(N166="nulová",J166,0)</f>
        <v>0</v>
      </c>
      <c r="BJ166" s="17" t="s">
        <v>8</v>
      </c>
      <c r="BK166" s="232">
        <f>ROUND(I166*H166,0)</f>
        <v>0</v>
      </c>
      <c r="BL166" s="17" t="s">
        <v>151</v>
      </c>
      <c r="BM166" s="231" t="s">
        <v>2045</v>
      </c>
    </row>
    <row r="167" spans="1:51" s="13" customFormat="1" ht="12">
      <c r="A167" s="13"/>
      <c r="B167" s="238"/>
      <c r="C167" s="239"/>
      <c r="D167" s="240" t="s">
        <v>187</v>
      </c>
      <c r="E167" s="241" t="s">
        <v>1</v>
      </c>
      <c r="F167" s="242" t="s">
        <v>2046</v>
      </c>
      <c r="G167" s="239"/>
      <c r="H167" s="243">
        <v>310.8</v>
      </c>
      <c r="I167" s="244"/>
      <c r="J167" s="239"/>
      <c r="K167" s="239"/>
      <c r="L167" s="245"/>
      <c r="M167" s="246"/>
      <c r="N167" s="247"/>
      <c r="O167" s="247"/>
      <c r="P167" s="247"/>
      <c r="Q167" s="247"/>
      <c r="R167" s="247"/>
      <c r="S167" s="247"/>
      <c r="T167" s="248"/>
      <c r="U167" s="13"/>
      <c r="V167" s="13"/>
      <c r="W167" s="13"/>
      <c r="X167" s="13"/>
      <c r="Y167" s="13"/>
      <c r="Z167" s="13"/>
      <c r="AA167" s="13"/>
      <c r="AB167" s="13"/>
      <c r="AC167" s="13"/>
      <c r="AD167" s="13"/>
      <c r="AE167" s="13"/>
      <c r="AT167" s="249" t="s">
        <v>187</v>
      </c>
      <c r="AU167" s="249" t="s">
        <v>92</v>
      </c>
      <c r="AV167" s="13" t="s">
        <v>92</v>
      </c>
      <c r="AW167" s="13" t="s">
        <v>36</v>
      </c>
      <c r="AX167" s="13" t="s">
        <v>8</v>
      </c>
      <c r="AY167" s="249" t="s">
        <v>129</v>
      </c>
    </row>
    <row r="168" spans="1:65" s="2" customFormat="1" ht="16.5" customHeight="1">
      <c r="A168" s="38"/>
      <c r="B168" s="39"/>
      <c r="C168" s="272" t="s">
        <v>273</v>
      </c>
      <c r="D168" s="272" t="s">
        <v>342</v>
      </c>
      <c r="E168" s="273" t="s">
        <v>2047</v>
      </c>
      <c r="F168" s="274" t="s">
        <v>2048</v>
      </c>
      <c r="G168" s="275" t="s">
        <v>185</v>
      </c>
      <c r="H168" s="276">
        <v>16.016</v>
      </c>
      <c r="I168" s="277"/>
      <c r="J168" s="278">
        <f>ROUND(I168*H168,0)</f>
        <v>0</v>
      </c>
      <c r="K168" s="279"/>
      <c r="L168" s="280"/>
      <c r="M168" s="281" t="s">
        <v>1</v>
      </c>
      <c r="N168" s="282" t="s">
        <v>48</v>
      </c>
      <c r="O168" s="91"/>
      <c r="P168" s="229">
        <f>O168*H168</f>
        <v>0</v>
      </c>
      <c r="Q168" s="229">
        <v>0.00056</v>
      </c>
      <c r="R168" s="229">
        <f>Q168*H168</f>
        <v>0.008968959999999998</v>
      </c>
      <c r="S168" s="229">
        <v>0</v>
      </c>
      <c r="T168" s="230">
        <f>S168*H168</f>
        <v>0</v>
      </c>
      <c r="U168" s="38"/>
      <c r="V168" s="38"/>
      <c r="W168" s="38"/>
      <c r="X168" s="38"/>
      <c r="Y168" s="38"/>
      <c r="Z168" s="38"/>
      <c r="AA168" s="38"/>
      <c r="AB168" s="38"/>
      <c r="AC168" s="38"/>
      <c r="AD168" s="38"/>
      <c r="AE168" s="38"/>
      <c r="AR168" s="231" t="s">
        <v>223</v>
      </c>
      <c r="AT168" s="231" t="s">
        <v>342</v>
      </c>
      <c r="AU168" s="231" t="s">
        <v>92</v>
      </c>
      <c r="AY168" s="17" t="s">
        <v>129</v>
      </c>
      <c r="BE168" s="232">
        <f>IF(N168="základní",J168,0)</f>
        <v>0</v>
      </c>
      <c r="BF168" s="232">
        <f>IF(N168="snížená",J168,0)</f>
        <v>0</v>
      </c>
      <c r="BG168" s="232">
        <f>IF(N168="zákl. přenesená",J168,0)</f>
        <v>0</v>
      </c>
      <c r="BH168" s="232">
        <f>IF(N168="sníž. přenesená",J168,0)</f>
        <v>0</v>
      </c>
      <c r="BI168" s="232">
        <f>IF(N168="nulová",J168,0)</f>
        <v>0</v>
      </c>
      <c r="BJ168" s="17" t="s">
        <v>8</v>
      </c>
      <c r="BK168" s="232">
        <f>ROUND(I168*H168,0)</f>
        <v>0</v>
      </c>
      <c r="BL168" s="17" t="s">
        <v>151</v>
      </c>
      <c r="BM168" s="231" t="s">
        <v>2049</v>
      </c>
    </row>
    <row r="169" spans="1:51" s="13" customFormat="1" ht="12">
      <c r="A169" s="13"/>
      <c r="B169" s="238"/>
      <c r="C169" s="239"/>
      <c r="D169" s="240" t="s">
        <v>187</v>
      </c>
      <c r="E169" s="241" t="s">
        <v>1</v>
      </c>
      <c r="F169" s="242" t="s">
        <v>2050</v>
      </c>
      <c r="G169" s="239"/>
      <c r="H169" s="243">
        <v>14.56</v>
      </c>
      <c r="I169" s="244"/>
      <c r="J169" s="239"/>
      <c r="K169" s="239"/>
      <c r="L169" s="245"/>
      <c r="M169" s="246"/>
      <c r="N169" s="247"/>
      <c r="O169" s="247"/>
      <c r="P169" s="247"/>
      <c r="Q169" s="247"/>
      <c r="R169" s="247"/>
      <c r="S169" s="247"/>
      <c r="T169" s="248"/>
      <c r="U169" s="13"/>
      <c r="V169" s="13"/>
      <c r="W169" s="13"/>
      <c r="X169" s="13"/>
      <c r="Y169" s="13"/>
      <c r="Z169" s="13"/>
      <c r="AA169" s="13"/>
      <c r="AB169" s="13"/>
      <c r="AC169" s="13"/>
      <c r="AD169" s="13"/>
      <c r="AE169" s="13"/>
      <c r="AT169" s="249" t="s">
        <v>187</v>
      </c>
      <c r="AU169" s="249" t="s">
        <v>92</v>
      </c>
      <c r="AV169" s="13" t="s">
        <v>92</v>
      </c>
      <c r="AW169" s="13" t="s">
        <v>36</v>
      </c>
      <c r="AX169" s="13" t="s">
        <v>8</v>
      </c>
      <c r="AY169" s="249" t="s">
        <v>129</v>
      </c>
    </row>
    <row r="170" spans="1:51" s="13" customFormat="1" ht="12">
      <c r="A170" s="13"/>
      <c r="B170" s="238"/>
      <c r="C170" s="239"/>
      <c r="D170" s="240" t="s">
        <v>187</v>
      </c>
      <c r="E170" s="239"/>
      <c r="F170" s="242" t="s">
        <v>2051</v>
      </c>
      <c r="G170" s="239"/>
      <c r="H170" s="243">
        <v>16.016</v>
      </c>
      <c r="I170" s="244"/>
      <c r="J170" s="239"/>
      <c r="K170" s="239"/>
      <c r="L170" s="245"/>
      <c r="M170" s="246"/>
      <c r="N170" s="247"/>
      <c r="O170" s="247"/>
      <c r="P170" s="247"/>
      <c r="Q170" s="247"/>
      <c r="R170" s="247"/>
      <c r="S170" s="247"/>
      <c r="T170" s="248"/>
      <c r="U170" s="13"/>
      <c r="V170" s="13"/>
      <c r="W170" s="13"/>
      <c r="X170" s="13"/>
      <c r="Y170" s="13"/>
      <c r="Z170" s="13"/>
      <c r="AA170" s="13"/>
      <c r="AB170" s="13"/>
      <c r="AC170" s="13"/>
      <c r="AD170" s="13"/>
      <c r="AE170" s="13"/>
      <c r="AT170" s="249" t="s">
        <v>187</v>
      </c>
      <c r="AU170" s="249" t="s">
        <v>92</v>
      </c>
      <c r="AV170" s="13" t="s">
        <v>92</v>
      </c>
      <c r="AW170" s="13" t="s">
        <v>4</v>
      </c>
      <c r="AX170" s="13" t="s">
        <v>8</v>
      </c>
      <c r="AY170" s="249" t="s">
        <v>129</v>
      </c>
    </row>
    <row r="171" spans="1:65" s="2" customFormat="1" ht="24.15" customHeight="1">
      <c r="A171" s="38"/>
      <c r="B171" s="39"/>
      <c r="C171" s="272" t="s">
        <v>281</v>
      </c>
      <c r="D171" s="272" t="s">
        <v>342</v>
      </c>
      <c r="E171" s="273" t="s">
        <v>2052</v>
      </c>
      <c r="F171" s="274" t="s">
        <v>2053</v>
      </c>
      <c r="G171" s="275" t="s">
        <v>185</v>
      </c>
      <c r="H171" s="276">
        <v>1.078</v>
      </c>
      <c r="I171" s="277"/>
      <c r="J171" s="278">
        <f>ROUND(I171*H171,0)</f>
        <v>0</v>
      </c>
      <c r="K171" s="279"/>
      <c r="L171" s="280"/>
      <c r="M171" s="281" t="s">
        <v>1</v>
      </c>
      <c r="N171" s="282" t="s">
        <v>48</v>
      </c>
      <c r="O171" s="91"/>
      <c r="P171" s="229">
        <f>O171*H171</f>
        <v>0</v>
      </c>
      <c r="Q171" s="229">
        <v>0.0012</v>
      </c>
      <c r="R171" s="229">
        <f>Q171*H171</f>
        <v>0.0012936</v>
      </c>
      <c r="S171" s="229">
        <v>0</v>
      </c>
      <c r="T171" s="230">
        <f>S171*H171</f>
        <v>0</v>
      </c>
      <c r="U171" s="38"/>
      <c r="V171" s="38"/>
      <c r="W171" s="38"/>
      <c r="X171" s="38"/>
      <c r="Y171" s="38"/>
      <c r="Z171" s="38"/>
      <c r="AA171" s="38"/>
      <c r="AB171" s="38"/>
      <c r="AC171" s="38"/>
      <c r="AD171" s="38"/>
      <c r="AE171" s="38"/>
      <c r="AR171" s="231" t="s">
        <v>223</v>
      </c>
      <c r="AT171" s="231" t="s">
        <v>342</v>
      </c>
      <c r="AU171" s="231" t="s">
        <v>92</v>
      </c>
      <c r="AY171" s="17" t="s">
        <v>129</v>
      </c>
      <c r="BE171" s="232">
        <f>IF(N171="základní",J171,0)</f>
        <v>0</v>
      </c>
      <c r="BF171" s="232">
        <f>IF(N171="snížená",J171,0)</f>
        <v>0</v>
      </c>
      <c r="BG171" s="232">
        <f>IF(N171="zákl. přenesená",J171,0)</f>
        <v>0</v>
      </c>
      <c r="BH171" s="232">
        <f>IF(N171="sníž. přenesená",J171,0)</f>
        <v>0</v>
      </c>
      <c r="BI171" s="232">
        <f>IF(N171="nulová",J171,0)</f>
        <v>0</v>
      </c>
      <c r="BJ171" s="17" t="s">
        <v>8</v>
      </c>
      <c r="BK171" s="232">
        <f>ROUND(I171*H171,0)</f>
        <v>0</v>
      </c>
      <c r="BL171" s="17" t="s">
        <v>151</v>
      </c>
      <c r="BM171" s="231" t="s">
        <v>2054</v>
      </c>
    </row>
    <row r="172" spans="1:51" s="13" customFormat="1" ht="12">
      <c r="A172" s="13"/>
      <c r="B172" s="238"/>
      <c r="C172" s="239"/>
      <c r="D172" s="240" t="s">
        <v>187</v>
      </c>
      <c r="E172" s="241" t="s">
        <v>1</v>
      </c>
      <c r="F172" s="242" t="s">
        <v>2055</v>
      </c>
      <c r="G172" s="239"/>
      <c r="H172" s="243">
        <v>0.98</v>
      </c>
      <c r="I172" s="244"/>
      <c r="J172" s="239"/>
      <c r="K172" s="239"/>
      <c r="L172" s="245"/>
      <c r="M172" s="246"/>
      <c r="N172" s="247"/>
      <c r="O172" s="247"/>
      <c r="P172" s="247"/>
      <c r="Q172" s="247"/>
      <c r="R172" s="247"/>
      <c r="S172" s="247"/>
      <c r="T172" s="248"/>
      <c r="U172" s="13"/>
      <c r="V172" s="13"/>
      <c r="W172" s="13"/>
      <c r="X172" s="13"/>
      <c r="Y172" s="13"/>
      <c r="Z172" s="13"/>
      <c r="AA172" s="13"/>
      <c r="AB172" s="13"/>
      <c r="AC172" s="13"/>
      <c r="AD172" s="13"/>
      <c r="AE172" s="13"/>
      <c r="AT172" s="249" t="s">
        <v>187</v>
      </c>
      <c r="AU172" s="249" t="s">
        <v>92</v>
      </c>
      <c r="AV172" s="13" t="s">
        <v>92</v>
      </c>
      <c r="AW172" s="13" t="s">
        <v>36</v>
      </c>
      <c r="AX172" s="13" t="s">
        <v>8</v>
      </c>
      <c r="AY172" s="249" t="s">
        <v>129</v>
      </c>
    </row>
    <row r="173" spans="1:51" s="13" customFormat="1" ht="12">
      <c r="A173" s="13"/>
      <c r="B173" s="238"/>
      <c r="C173" s="239"/>
      <c r="D173" s="240" t="s">
        <v>187</v>
      </c>
      <c r="E173" s="239"/>
      <c r="F173" s="242" t="s">
        <v>2056</v>
      </c>
      <c r="G173" s="239"/>
      <c r="H173" s="243">
        <v>1.078</v>
      </c>
      <c r="I173" s="244"/>
      <c r="J173" s="239"/>
      <c r="K173" s="239"/>
      <c r="L173" s="245"/>
      <c r="M173" s="246"/>
      <c r="N173" s="247"/>
      <c r="O173" s="247"/>
      <c r="P173" s="247"/>
      <c r="Q173" s="247"/>
      <c r="R173" s="247"/>
      <c r="S173" s="247"/>
      <c r="T173" s="248"/>
      <c r="U173" s="13"/>
      <c r="V173" s="13"/>
      <c r="W173" s="13"/>
      <c r="X173" s="13"/>
      <c r="Y173" s="13"/>
      <c r="Z173" s="13"/>
      <c r="AA173" s="13"/>
      <c r="AB173" s="13"/>
      <c r="AC173" s="13"/>
      <c r="AD173" s="13"/>
      <c r="AE173" s="13"/>
      <c r="AT173" s="249" t="s">
        <v>187</v>
      </c>
      <c r="AU173" s="249" t="s">
        <v>92</v>
      </c>
      <c r="AV173" s="13" t="s">
        <v>92</v>
      </c>
      <c r="AW173" s="13" t="s">
        <v>4</v>
      </c>
      <c r="AX173" s="13" t="s">
        <v>8</v>
      </c>
      <c r="AY173" s="249" t="s">
        <v>129</v>
      </c>
    </row>
    <row r="174" spans="1:65" s="2" customFormat="1" ht="44.25" customHeight="1">
      <c r="A174" s="38"/>
      <c r="B174" s="39"/>
      <c r="C174" s="219" t="s">
        <v>308</v>
      </c>
      <c r="D174" s="219" t="s">
        <v>132</v>
      </c>
      <c r="E174" s="220" t="s">
        <v>367</v>
      </c>
      <c r="F174" s="221" t="s">
        <v>368</v>
      </c>
      <c r="G174" s="222" t="s">
        <v>185</v>
      </c>
      <c r="H174" s="223">
        <v>94.29</v>
      </c>
      <c r="I174" s="224"/>
      <c r="J174" s="225">
        <f>ROUND(I174*H174,0)</f>
        <v>0</v>
      </c>
      <c r="K174" s="226"/>
      <c r="L174" s="44"/>
      <c r="M174" s="227" t="s">
        <v>1</v>
      </c>
      <c r="N174" s="228" t="s">
        <v>48</v>
      </c>
      <c r="O174" s="91"/>
      <c r="P174" s="229">
        <f>O174*H174</f>
        <v>0</v>
      </c>
      <c r="Q174" s="229">
        <v>6E-05</v>
      </c>
      <c r="R174" s="229">
        <f>Q174*H174</f>
        <v>0.005657400000000001</v>
      </c>
      <c r="S174" s="229">
        <v>0</v>
      </c>
      <c r="T174" s="230">
        <f>S174*H174</f>
        <v>0</v>
      </c>
      <c r="U174" s="38"/>
      <c r="V174" s="38"/>
      <c r="W174" s="38"/>
      <c r="X174" s="38"/>
      <c r="Y174" s="38"/>
      <c r="Z174" s="38"/>
      <c r="AA174" s="38"/>
      <c r="AB174" s="38"/>
      <c r="AC174" s="38"/>
      <c r="AD174" s="38"/>
      <c r="AE174" s="38"/>
      <c r="AR174" s="231" t="s">
        <v>151</v>
      </c>
      <c r="AT174" s="231" t="s">
        <v>132</v>
      </c>
      <c r="AU174" s="231" t="s">
        <v>92</v>
      </c>
      <c r="AY174" s="17" t="s">
        <v>129</v>
      </c>
      <c r="BE174" s="232">
        <f>IF(N174="základní",J174,0)</f>
        <v>0</v>
      </c>
      <c r="BF174" s="232">
        <f>IF(N174="snížená",J174,0)</f>
        <v>0</v>
      </c>
      <c r="BG174" s="232">
        <f>IF(N174="zákl. přenesená",J174,0)</f>
        <v>0</v>
      </c>
      <c r="BH174" s="232">
        <f>IF(N174="sníž. přenesená",J174,0)</f>
        <v>0</v>
      </c>
      <c r="BI174" s="232">
        <f>IF(N174="nulová",J174,0)</f>
        <v>0</v>
      </c>
      <c r="BJ174" s="17" t="s">
        <v>8</v>
      </c>
      <c r="BK174" s="232">
        <f>ROUND(I174*H174,0)</f>
        <v>0</v>
      </c>
      <c r="BL174" s="17" t="s">
        <v>151</v>
      </c>
      <c r="BM174" s="231" t="s">
        <v>2057</v>
      </c>
    </row>
    <row r="175" spans="1:65" s="2" customFormat="1" ht="24.15" customHeight="1">
      <c r="A175" s="38"/>
      <c r="B175" s="39"/>
      <c r="C175" s="219" t="s">
        <v>313</v>
      </c>
      <c r="D175" s="219" t="s">
        <v>132</v>
      </c>
      <c r="E175" s="220" t="s">
        <v>371</v>
      </c>
      <c r="F175" s="221" t="s">
        <v>372</v>
      </c>
      <c r="G175" s="222" t="s">
        <v>359</v>
      </c>
      <c r="H175" s="223">
        <v>629.8</v>
      </c>
      <c r="I175" s="224"/>
      <c r="J175" s="225">
        <f>ROUND(I175*H175,0)</f>
        <v>0</v>
      </c>
      <c r="K175" s="226"/>
      <c r="L175" s="44"/>
      <c r="M175" s="227" t="s">
        <v>1</v>
      </c>
      <c r="N175" s="228" t="s">
        <v>48</v>
      </c>
      <c r="O175" s="91"/>
      <c r="P175" s="229">
        <f>O175*H175</f>
        <v>0</v>
      </c>
      <c r="Q175" s="229">
        <v>0.00025</v>
      </c>
      <c r="R175" s="229">
        <f>Q175*H175</f>
        <v>0.15744999999999998</v>
      </c>
      <c r="S175" s="229">
        <v>0</v>
      </c>
      <c r="T175" s="230">
        <f>S175*H175</f>
        <v>0</v>
      </c>
      <c r="U175" s="38"/>
      <c r="V175" s="38"/>
      <c r="W175" s="38"/>
      <c r="X175" s="38"/>
      <c r="Y175" s="38"/>
      <c r="Z175" s="38"/>
      <c r="AA175" s="38"/>
      <c r="AB175" s="38"/>
      <c r="AC175" s="38"/>
      <c r="AD175" s="38"/>
      <c r="AE175" s="38"/>
      <c r="AR175" s="231" t="s">
        <v>151</v>
      </c>
      <c r="AT175" s="231" t="s">
        <v>132</v>
      </c>
      <c r="AU175" s="231" t="s">
        <v>92</v>
      </c>
      <c r="AY175" s="17" t="s">
        <v>129</v>
      </c>
      <c r="BE175" s="232">
        <f>IF(N175="základní",J175,0)</f>
        <v>0</v>
      </c>
      <c r="BF175" s="232">
        <f>IF(N175="snížená",J175,0)</f>
        <v>0</v>
      </c>
      <c r="BG175" s="232">
        <f>IF(N175="zákl. přenesená",J175,0)</f>
        <v>0</v>
      </c>
      <c r="BH175" s="232">
        <f>IF(N175="sníž. přenesená",J175,0)</f>
        <v>0</v>
      </c>
      <c r="BI175" s="232">
        <f>IF(N175="nulová",J175,0)</f>
        <v>0</v>
      </c>
      <c r="BJ175" s="17" t="s">
        <v>8</v>
      </c>
      <c r="BK175" s="232">
        <f>ROUND(I175*H175,0)</f>
        <v>0</v>
      </c>
      <c r="BL175" s="17" t="s">
        <v>151</v>
      </c>
      <c r="BM175" s="231" t="s">
        <v>2058</v>
      </c>
    </row>
    <row r="176" spans="1:51" s="13" customFormat="1" ht="12">
      <c r="A176" s="13"/>
      <c r="B176" s="238"/>
      <c r="C176" s="239"/>
      <c r="D176" s="240" t="s">
        <v>187</v>
      </c>
      <c r="E176" s="241" t="s">
        <v>1</v>
      </c>
      <c r="F176" s="242" t="s">
        <v>2059</v>
      </c>
      <c r="G176" s="239"/>
      <c r="H176" s="243">
        <v>621.6</v>
      </c>
      <c r="I176" s="244"/>
      <c r="J176" s="239"/>
      <c r="K176" s="239"/>
      <c r="L176" s="245"/>
      <c r="M176" s="246"/>
      <c r="N176" s="247"/>
      <c r="O176" s="247"/>
      <c r="P176" s="247"/>
      <c r="Q176" s="247"/>
      <c r="R176" s="247"/>
      <c r="S176" s="247"/>
      <c r="T176" s="248"/>
      <c r="U176" s="13"/>
      <c r="V176" s="13"/>
      <c r="W176" s="13"/>
      <c r="X176" s="13"/>
      <c r="Y176" s="13"/>
      <c r="Z176" s="13"/>
      <c r="AA176" s="13"/>
      <c r="AB176" s="13"/>
      <c r="AC176" s="13"/>
      <c r="AD176" s="13"/>
      <c r="AE176" s="13"/>
      <c r="AT176" s="249" t="s">
        <v>187</v>
      </c>
      <c r="AU176" s="249" t="s">
        <v>92</v>
      </c>
      <c r="AV176" s="13" t="s">
        <v>92</v>
      </c>
      <c r="AW176" s="13" t="s">
        <v>36</v>
      </c>
      <c r="AX176" s="13" t="s">
        <v>83</v>
      </c>
      <c r="AY176" s="249" t="s">
        <v>129</v>
      </c>
    </row>
    <row r="177" spans="1:51" s="13" customFormat="1" ht="12">
      <c r="A177" s="13"/>
      <c r="B177" s="238"/>
      <c r="C177" s="239"/>
      <c r="D177" s="240" t="s">
        <v>187</v>
      </c>
      <c r="E177" s="241" t="s">
        <v>1</v>
      </c>
      <c r="F177" s="242" t="s">
        <v>2060</v>
      </c>
      <c r="G177" s="239"/>
      <c r="H177" s="243">
        <v>4.8</v>
      </c>
      <c r="I177" s="244"/>
      <c r="J177" s="239"/>
      <c r="K177" s="239"/>
      <c r="L177" s="245"/>
      <c r="M177" s="246"/>
      <c r="N177" s="247"/>
      <c r="O177" s="247"/>
      <c r="P177" s="247"/>
      <c r="Q177" s="247"/>
      <c r="R177" s="247"/>
      <c r="S177" s="247"/>
      <c r="T177" s="248"/>
      <c r="U177" s="13"/>
      <c r="V177" s="13"/>
      <c r="W177" s="13"/>
      <c r="X177" s="13"/>
      <c r="Y177" s="13"/>
      <c r="Z177" s="13"/>
      <c r="AA177" s="13"/>
      <c r="AB177" s="13"/>
      <c r="AC177" s="13"/>
      <c r="AD177" s="13"/>
      <c r="AE177" s="13"/>
      <c r="AT177" s="249" t="s">
        <v>187</v>
      </c>
      <c r="AU177" s="249" t="s">
        <v>92</v>
      </c>
      <c r="AV177" s="13" t="s">
        <v>92</v>
      </c>
      <c r="AW177" s="13" t="s">
        <v>36</v>
      </c>
      <c r="AX177" s="13" t="s">
        <v>83</v>
      </c>
      <c r="AY177" s="249" t="s">
        <v>129</v>
      </c>
    </row>
    <row r="178" spans="1:51" s="13" customFormat="1" ht="12">
      <c r="A178" s="13"/>
      <c r="B178" s="238"/>
      <c r="C178" s="239"/>
      <c r="D178" s="240" t="s">
        <v>187</v>
      </c>
      <c r="E178" s="241" t="s">
        <v>1</v>
      </c>
      <c r="F178" s="242" t="s">
        <v>2061</v>
      </c>
      <c r="G178" s="239"/>
      <c r="H178" s="243">
        <v>3.4</v>
      </c>
      <c r="I178" s="244"/>
      <c r="J178" s="239"/>
      <c r="K178" s="239"/>
      <c r="L178" s="245"/>
      <c r="M178" s="246"/>
      <c r="N178" s="247"/>
      <c r="O178" s="247"/>
      <c r="P178" s="247"/>
      <c r="Q178" s="247"/>
      <c r="R178" s="247"/>
      <c r="S178" s="247"/>
      <c r="T178" s="248"/>
      <c r="U178" s="13"/>
      <c r="V178" s="13"/>
      <c r="W178" s="13"/>
      <c r="X178" s="13"/>
      <c r="Y178" s="13"/>
      <c r="Z178" s="13"/>
      <c r="AA178" s="13"/>
      <c r="AB178" s="13"/>
      <c r="AC178" s="13"/>
      <c r="AD178" s="13"/>
      <c r="AE178" s="13"/>
      <c r="AT178" s="249" t="s">
        <v>187</v>
      </c>
      <c r="AU178" s="249" t="s">
        <v>92</v>
      </c>
      <c r="AV178" s="13" t="s">
        <v>92</v>
      </c>
      <c r="AW178" s="13" t="s">
        <v>36</v>
      </c>
      <c r="AX178" s="13" t="s">
        <v>83</v>
      </c>
      <c r="AY178" s="249" t="s">
        <v>129</v>
      </c>
    </row>
    <row r="179" spans="1:51" s="14" customFormat="1" ht="12">
      <c r="A179" s="14"/>
      <c r="B179" s="250"/>
      <c r="C179" s="251"/>
      <c r="D179" s="240" t="s">
        <v>187</v>
      </c>
      <c r="E179" s="252" t="s">
        <v>1</v>
      </c>
      <c r="F179" s="253" t="s">
        <v>191</v>
      </c>
      <c r="G179" s="251"/>
      <c r="H179" s="254">
        <v>629.8</v>
      </c>
      <c r="I179" s="255"/>
      <c r="J179" s="251"/>
      <c r="K179" s="251"/>
      <c r="L179" s="256"/>
      <c r="M179" s="257"/>
      <c r="N179" s="258"/>
      <c r="O179" s="258"/>
      <c r="P179" s="258"/>
      <c r="Q179" s="258"/>
      <c r="R179" s="258"/>
      <c r="S179" s="258"/>
      <c r="T179" s="259"/>
      <c r="U179" s="14"/>
      <c r="V179" s="14"/>
      <c r="W179" s="14"/>
      <c r="X179" s="14"/>
      <c r="Y179" s="14"/>
      <c r="Z179" s="14"/>
      <c r="AA179" s="14"/>
      <c r="AB179" s="14"/>
      <c r="AC179" s="14"/>
      <c r="AD179" s="14"/>
      <c r="AE179" s="14"/>
      <c r="AT179" s="260" t="s">
        <v>187</v>
      </c>
      <c r="AU179" s="260" t="s">
        <v>92</v>
      </c>
      <c r="AV179" s="14" t="s">
        <v>151</v>
      </c>
      <c r="AW179" s="14" t="s">
        <v>36</v>
      </c>
      <c r="AX179" s="14" t="s">
        <v>8</v>
      </c>
      <c r="AY179" s="260" t="s">
        <v>129</v>
      </c>
    </row>
    <row r="180" spans="1:65" s="2" customFormat="1" ht="24.15" customHeight="1">
      <c r="A180" s="38"/>
      <c r="B180" s="39"/>
      <c r="C180" s="272" t="s">
        <v>318</v>
      </c>
      <c r="D180" s="272" t="s">
        <v>342</v>
      </c>
      <c r="E180" s="273" t="s">
        <v>2062</v>
      </c>
      <c r="F180" s="274" t="s">
        <v>2063</v>
      </c>
      <c r="G180" s="275" t="s">
        <v>359</v>
      </c>
      <c r="H180" s="276">
        <v>329.91</v>
      </c>
      <c r="I180" s="277"/>
      <c r="J180" s="278">
        <f>ROUND(I180*H180,0)</f>
        <v>0</v>
      </c>
      <c r="K180" s="279"/>
      <c r="L180" s="280"/>
      <c r="M180" s="281" t="s">
        <v>1</v>
      </c>
      <c r="N180" s="282" t="s">
        <v>48</v>
      </c>
      <c r="O180" s="91"/>
      <c r="P180" s="229">
        <f>O180*H180</f>
        <v>0</v>
      </c>
      <c r="Q180" s="229">
        <v>4E-05</v>
      </c>
      <c r="R180" s="229">
        <f>Q180*H180</f>
        <v>0.013196400000000002</v>
      </c>
      <c r="S180" s="229">
        <v>0</v>
      </c>
      <c r="T180" s="230">
        <f>S180*H180</f>
        <v>0</v>
      </c>
      <c r="U180" s="38"/>
      <c r="V180" s="38"/>
      <c r="W180" s="38"/>
      <c r="X180" s="38"/>
      <c r="Y180" s="38"/>
      <c r="Z180" s="38"/>
      <c r="AA180" s="38"/>
      <c r="AB180" s="38"/>
      <c r="AC180" s="38"/>
      <c r="AD180" s="38"/>
      <c r="AE180" s="38"/>
      <c r="AR180" s="231" t="s">
        <v>223</v>
      </c>
      <c r="AT180" s="231" t="s">
        <v>342</v>
      </c>
      <c r="AU180" s="231" t="s">
        <v>92</v>
      </c>
      <c r="AY180" s="17" t="s">
        <v>129</v>
      </c>
      <c r="BE180" s="232">
        <f>IF(N180="základní",J180,0)</f>
        <v>0</v>
      </c>
      <c r="BF180" s="232">
        <f>IF(N180="snížená",J180,0)</f>
        <v>0</v>
      </c>
      <c r="BG180" s="232">
        <f>IF(N180="zákl. přenesená",J180,0)</f>
        <v>0</v>
      </c>
      <c r="BH180" s="232">
        <f>IF(N180="sníž. přenesená",J180,0)</f>
        <v>0</v>
      </c>
      <c r="BI180" s="232">
        <f>IF(N180="nulová",J180,0)</f>
        <v>0</v>
      </c>
      <c r="BJ180" s="17" t="s">
        <v>8</v>
      </c>
      <c r="BK180" s="232">
        <f>ROUND(I180*H180,0)</f>
        <v>0</v>
      </c>
      <c r="BL180" s="17" t="s">
        <v>151</v>
      </c>
      <c r="BM180" s="231" t="s">
        <v>2064</v>
      </c>
    </row>
    <row r="181" spans="1:51" s="13" customFormat="1" ht="12">
      <c r="A181" s="13"/>
      <c r="B181" s="238"/>
      <c r="C181" s="239"/>
      <c r="D181" s="240" t="s">
        <v>187</v>
      </c>
      <c r="E181" s="241" t="s">
        <v>1</v>
      </c>
      <c r="F181" s="242" t="s">
        <v>2065</v>
      </c>
      <c r="G181" s="239"/>
      <c r="H181" s="243">
        <v>310.8</v>
      </c>
      <c r="I181" s="244"/>
      <c r="J181" s="239"/>
      <c r="K181" s="239"/>
      <c r="L181" s="245"/>
      <c r="M181" s="246"/>
      <c r="N181" s="247"/>
      <c r="O181" s="247"/>
      <c r="P181" s="247"/>
      <c r="Q181" s="247"/>
      <c r="R181" s="247"/>
      <c r="S181" s="247"/>
      <c r="T181" s="248"/>
      <c r="U181" s="13"/>
      <c r="V181" s="13"/>
      <c r="W181" s="13"/>
      <c r="X181" s="13"/>
      <c r="Y181" s="13"/>
      <c r="Z181" s="13"/>
      <c r="AA181" s="13"/>
      <c r="AB181" s="13"/>
      <c r="AC181" s="13"/>
      <c r="AD181" s="13"/>
      <c r="AE181" s="13"/>
      <c r="AT181" s="249" t="s">
        <v>187</v>
      </c>
      <c r="AU181" s="249" t="s">
        <v>92</v>
      </c>
      <c r="AV181" s="13" t="s">
        <v>92</v>
      </c>
      <c r="AW181" s="13" t="s">
        <v>36</v>
      </c>
      <c r="AX181" s="13" t="s">
        <v>83</v>
      </c>
      <c r="AY181" s="249" t="s">
        <v>129</v>
      </c>
    </row>
    <row r="182" spans="1:51" s="13" customFormat="1" ht="12">
      <c r="A182" s="13"/>
      <c r="B182" s="238"/>
      <c r="C182" s="239"/>
      <c r="D182" s="240" t="s">
        <v>187</v>
      </c>
      <c r="E182" s="241" t="s">
        <v>1</v>
      </c>
      <c r="F182" s="242" t="s">
        <v>2061</v>
      </c>
      <c r="G182" s="239"/>
      <c r="H182" s="243">
        <v>3.4</v>
      </c>
      <c r="I182" s="244"/>
      <c r="J182" s="239"/>
      <c r="K182" s="239"/>
      <c r="L182" s="245"/>
      <c r="M182" s="246"/>
      <c r="N182" s="247"/>
      <c r="O182" s="247"/>
      <c r="P182" s="247"/>
      <c r="Q182" s="247"/>
      <c r="R182" s="247"/>
      <c r="S182" s="247"/>
      <c r="T182" s="248"/>
      <c r="U182" s="13"/>
      <c r="V182" s="13"/>
      <c r="W182" s="13"/>
      <c r="X182" s="13"/>
      <c r="Y182" s="13"/>
      <c r="Z182" s="13"/>
      <c r="AA182" s="13"/>
      <c r="AB182" s="13"/>
      <c r="AC182" s="13"/>
      <c r="AD182" s="13"/>
      <c r="AE182" s="13"/>
      <c r="AT182" s="249" t="s">
        <v>187</v>
      </c>
      <c r="AU182" s="249" t="s">
        <v>92</v>
      </c>
      <c r="AV182" s="13" t="s">
        <v>92</v>
      </c>
      <c r="AW182" s="13" t="s">
        <v>36</v>
      </c>
      <c r="AX182" s="13" t="s">
        <v>83</v>
      </c>
      <c r="AY182" s="249" t="s">
        <v>129</v>
      </c>
    </row>
    <row r="183" spans="1:51" s="14" customFormat="1" ht="12">
      <c r="A183" s="14"/>
      <c r="B183" s="250"/>
      <c r="C183" s="251"/>
      <c r="D183" s="240" t="s">
        <v>187</v>
      </c>
      <c r="E183" s="252" t="s">
        <v>1</v>
      </c>
      <c r="F183" s="253" t="s">
        <v>191</v>
      </c>
      <c r="G183" s="251"/>
      <c r="H183" s="254">
        <v>314.2</v>
      </c>
      <c r="I183" s="255"/>
      <c r="J183" s="251"/>
      <c r="K183" s="251"/>
      <c r="L183" s="256"/>
      <c r="M183" s="257"/>
      <c r="N183" s="258"/>
      <c r="O183" s="258"/>
      <c r="P183" s="258"/>
      <c r="Q183" s="258"/>
      <c r="R183" s="258"/>
      <c r="S183" s="258"/>
      <c r="T183" s="259"/>
      <c r="U183" s="14"/>
      <c r="V183" s="14"/>
      <c r="W183" s="14"/>
      <c r="X183" s="14"/>
      <c r="Y183" s="14"/>
      <c r="Z183" s="14"/>
      <c r="AA183" s="14"/>
      <c r="AB183" s="14"/>
      <c r="AC183" s="14"/>
      <c r="AD183" s="14"/>
      <c r="AE183" s="14"/>
      <c r="AT183" s="260" t="s">
        <v>187</v>
      </c>
      <c r="AU183" s="260" t="s">
        <v>92</v>
      </c>
      <c r="AV183" s="14" t="s">
        <v>151</v>
      </c>
      <c r="AW183" s="14" t="s">
        <v>36</v>
      </c>
      <c r="AX183" s="14" t="s">
        <v>8</v>
      </c>
      <c r="AY183" s="260" t="s">
        <v>129</v>
      </c>
    </row>
    <row r="184" spans="1:51" s="13" customFormat="1" ht="12">
      <c r="A184" s="13"/>
      <c r="B184" s="238"/>
      <c r="C184" s="239"/>
      <c r="D184" s="240" t="s">
        <v>187</v>
      </c>
      <c r="E184" s="239"/>
      <c r="F184" s="242" t="s">
        <v>2066</v>
      </c>
      <c r="G184" s="239"/>
      <c r="H184" s="243">
        <v>329.91</v>
      </c>
      <c r="I184" s="244"/>
      <c r="J184" s="239"/>
      <c r="K184" s="239"/>
      <c r="L184" s="245"/>
      <c r="M184" s="246"/>
      <c r="N184" s="247"/>
      <c r="O184" s="247"/>
      <c r="P184" s="247"/>
      <c r="Q184" s="247"/>
      <c r="R184" s="247"/>
      <c r="S184" s="247"/>
      <c r="T184" s="248"/>
      <c r="U184" s="13"/>
      <c r="V184" s="13"/>
      <c r="W184" s="13"/>
      <c r="X184" s="13"/>
      <c r="Y184" s="13"/>
      <c r="Z184" s="13"/>
      <c r="AA184" s="13"/>
      <c r="AB184" s="13"/>
      <c r="AC184" s="13"/>
      <c r="AD184" s="13"/>
      <c r="AE184" s="13"/>
      <c r="AT184" s="249" t="s">
        <v>187</v>
      </c>
      <c r="AU184" s="249" t="s">
        <v>92</v>
      </c>
      <c r="AV184" s="13" t="s">
        <v>92</v>
      </c>
      <c r="AW184" s="13" t="s">
        <v>4</v>
      </c>
      <c r="AX184" s="13" t="s">
        <v>8</v>
      </c>
      <c r="AY184" s="249" t="s">
        <v>129</v>
      </c>
    </row>
    <row r="185" spans="1:65" s="2" customFormat="1" ht="24.15" customHeight="1">
      <c r="A185" s="38"/>
      <c r="B185" s="39"/>
      <c r="C185" s="272" t="s">
        <v>323</v>
      </c>
      <c r="D185" s="272" t="s">
        <v>342</v>
      </c>
      <c r="E185" s="273" t="s">
        <v>375</v>
      </c>
      <c r="F185" s="274" t="s">
        <v>376</v>
      </c>
      <c r="G185" s="275" t="s">
        <v>359</v>
      </c>
      <c r="H185" s="276">
        <v>152.04</v>
      </c>
      <c r="I185" s="277"/>
      <c r="J185" s="278">
        <f>ROUND(I185*H185,0)</f>
        <v>0</v>
      </c>
      <c r="K185" s="279"/>
      <c r="L185" s="280"/>
      <c r="M185" s="281" t="s">
        <v>1</v>
      </c>
      <c r="N185" s="282" t="s">
        <v>48</v>
      </c>
      <c r="O185" s="91"/>
      <c r="P185" s="229">
        <f>O185*H185</f>
        <v>0</v>
      </c>
      <c r="Q185" s="229">
        <v>3E-05</v>
      </c>
      <c r="R185" s="229">
        <f>Q185*H185</f>
        <v>0.0045612</v>
      </c>
      <c r="S185" s="229">
        <v>0</v>
      </c>
      <c r="T185" s="230">
        <f>S185*H185</f>
        <v>0</v>
      </c>
      <c r="U185" s="38"/>
      <c r="V185" s="38"/>
      <c r="W185" s="38"/>
      <c r="X185" s="38"/>
      <c r="Y185" s="38"/>
      <c r="Z185" s="38"/>
      <c r="AA185" s="38"/>
      <c r="AB185" s="38"/>
      <c r="AC185" s="38"/>
      <c r="AD185" s="38"/>
      <c r="AE185" s="38"/>
      <c r="AR185" s="231" t="s">
        <v>223</v>
      </c>
      <c r="AT185" s="231" t="s">
        <v>342</v>
      </c>
      <c r="AU185" s="231" t="s">
        <v>92</v>
      </c>
      <c r="AY185" s="17" t="s">
        <v>129</v>
      </c>
      <c r="BE185" s="232">
        <f>IF(N185="základní",J185,0)</f>
        <v>0</v>
      </c>
      <c r="BF185" s="232">
        <f>IF(N185="snížená",J185,0)</f>
        <v>0</v>
      </c>
      <c r="BG185" s="232">
        <f>IF(N185="zákl. přenesená",J185,0)</f>
        <v>0</v>
      </c>
      <c r="BH185" s="232">
        <f>IF(N185="sníž. přenesená",J185,0)</f>
        <v>0</v>
      </c>
      <c r="BI185" s="232">
        <f>IF(N185="nulová",J185,0)</f>
        <v>0</v>
      </c>
      <c r="BJ185" s="17" t="s">
        <v>8</v>
      </c>
      <c r="BK185" s="232">
        <f>ROUND(I185*H185,0)</f>
        <v>0</v>
      </c>
      <c r="BL185" s="17" t="s">
        <v>151</v>
      </c>
      <c r="BM185" s="231" t="s">
        <v>2067</v>
      </c>
    </row>
    <row r="186" spans="1:51" s="13" customFormat="1" ht="12">
      <c r="A186" s="13"/>
      <c r="B186" s="238"/>
      <c r="C186" s="239"/>
      <c r="D186" s="240" t="s">
        <v>187</v>
      </c>
      <c r="E186" s="241" t="s">
        <v>1</v>
      </c>
      <c r="F186" s="242" t="s">
        <v>2068</v>
      </c>
      <c r="G186" s="239"/>
      <c r="H186" s="243">
        <v>140</v>
      </c>
      <c r="I186" s="244"/>
      <c r="J186" s="239"/>
      <c r="K186" s="239"/>
      <c r="L186" s="245"/>
      <c r="M186" s="246"/>
      <c r="N186" s="247"/>
      <c r="O186" s="247"/>
      <c r="P186" s="247"/>
      <c r="Q186" s="247"/>
      <c r="R186" s="247"/>
      <c r="S186" s="247"/>
      <c r="T186" s="248"/>
      <c r="U186" s="13"/>
      <c r="V186" s="13"/>
      <c r="W186" s="13"/>
      <c r="X186" s="13"/>
      <c r="Y186" s="13"/>
      <c r="Z186" s="13"/>
      <c r="AA186" s="13"/>
      <c r="AB186" s="13"/>
      <c r="AC186" s="13"/>
      <c r="AD186" s="13"/>
      <c r="AE186" s="13"/>
      <c r="AT186" s="249" t="s">
        <v>187</v>
      </c>
      <c r="AU186" s="249" t="s">
        <v>92</v>
      </c>
      <c r="AV186" s="13" t="s">
        <v>92</v>
      </c>
      <c r="AW186" s="13" t="s">
        <v>36</v>
      </c>
      <c r="AX186" s="13" t="s">
        <v>83</v>
      </c>
      <c r="AY186" s="249" t="s">
        <v>129</v>
      </c>
    </row>
    <row r="187" spans="1:51" s="13" customFormat="1" ht="12">
      <c r="A187" s="13"/>
      <c r="B187" s="238"/>
      <c r="C187" s="239"/>
      <c r="D187" s="240" t="s">
        <v>187</v>
      </c>
      <c r="E187" s="241" t="s">
        <v>1</v>
      </c>
      <c r="F187" s="242" t="s">
        <v>2060</v>
      </c>
      <c r="G187" s="239"/>
      <c r="H187" s="243">
        <v>4.8</v>
      </c>
      <c r="I187" s="244"/>
      <c r="J187" s="239"/>
      <c r="K187" s="239"/>
      <c r="L187" s="245"/>
      <c r="M187" s="246"/>
      <c r="N187" s="247"/>
      <c r="O187" s="247"/>
      <c r="P187" s="247"/>
      <c r="Q187" s="247"/>
      <c r="R187" s="247"/>
      <c r="S187" s="247"/>
      <c r="T187" s="248"/>
      <c r="U187" s="13"/>
      <c r="V187" s="13"/>
      <c r="W187" s="13"/>
      <c r="X187" s="13"/>
      <c r="Y187" s="13"/>
      <c r="Z187" s="13"/>
      <c r="AA187" s="13"/>
      <c r="AB187" s="13"/>
      <c r="AC187" s="13"/>
      <c r="AD187" s="13"/>
      <c r="AE187" s="13"/>
      <c r="AT187" s="249" t="s">
        <v>187</v>
      </c>
      <c r="AU187" s="249" t="s">
        <v>92</v>
      </c>
      <c r="AV187" s="13" t="s">
        <v>92</v>
      </c>
      <c r="AW187" s="13" t="s">
        <v>36</v>
      </c>
      <c r="AX187" s="13" t="s">
        <v>83</v>
      </c>
      <c r="AY187" s="249" t="s">
        <v>129</v>
      </c>
    </row>
    <row r="188" spans="1:51" s="14" customFormat="1" ht="12">
      <c r="A188" s="14"/>
      <c r="B188" s="250"/>
      <c r="C188" s="251"/>
      <c r="D188" s="240" t="s">
        <v>187</v>
      </c>
      <c r="E188" s="252" t="s">
        <v>1</v>
      </c>
      <c r="F188" s="253" t="s">
        <v>191</v>
      </c>
      <c r="G188" s="251"/>
      <c r="H188" s="254">
        <v>144.8</v>
      </c>
      <c r="I188" s="255"/>
      <c r="J188" s="251"/>
      <c r="K188" s="251"/>
      <c r="L188" s="256"/>
      <c r="M188" s="257"/>
      <c r="N188" s="258"/>
      <c r="O188" s="258"/>
      <c r="P188" s="258"/>
      <c r="Q188" s="258"/>
      <c r="R188" s="258"/>
      <c r="S188" s="258"/>
      <c r="T188" s="259"/>
      <c r="U188" s="14"/>
      <c r="V188" s="14"/>
      <c r="W188" s="14"/>
      <c r="X188" s="14"/>
      <c r="Y188" s="14"/>
      <c r="Z188" s="14"/>
      <c r="AA188" s="14"/>
      <c r="AB188" s="14"/>
      <c r="AC188" s="14"/>
      <c r="AD188" s="14"/>
      <c r="AE188" s="14"/>
      <c r="AT188" s="260" t="s">
        <v>187</v>
      </c>
      <c r="AU188" s="260" t="s">
        <v>92</v>
      </c>
      <c r="AV188" s="14" t="s">
        <v>151</v>
      </c>
      <c r="AW188" s="14" t="s">
        <v>36</v>
      </c>
      <c r="AX188" s="14" t="s">
        <v>8</v>
      </c>
      <c r="AY188" s="260" t="s">
        <v>129</v>
      </c>
    </row>
    <row r="189" spans="1:51" s="13" customFormat="1" ht="12">
      <c r="A189" s="13"/>
      <c r="B189" s="238"/>
      <c r="C189" s="239"/>
      <c r="D189" s="240" t="s">
        <v>187</v>
      </c>
      <c r="E189" s="239"/>
      <c r="F189" s="242" t="s">
        <v>2069</v>
      </c>
      <c r="G189" s="239"/>
      <c r="H189" s="243">
        <v>152.04</v>
      </c>
      <c r="I189" s="244"/>
      <c r="J189" s="239"/>
      <c r="K189" s="239"/>
      <c r="L189" s="245"/>
      <c r="M189" s="246"/>
      <c r="N189" s="247"/>
      <c r="O189" s="247"/>
      <c r="P189" s="247"/>
      <c r="Q189" s="247"/>
      <c r="R189" s="247"/>
      <c r="S189" s="247"/>
      <c r="T189" s="248"/>
      <c r="U189" s="13"/>
      <c r="V189" s="13"/>
      <c r="W189" s="13"/>
      <c r="X189" s="13"/>
      <c r="Y189" s="13"/>
      <c r="Z189" s="13"/>
      <c r="AA189" s="13"/>
      <c r="AB189" s="13"/>
      <c r="AC189" s="13"/>
      <c r="AD189" s="13"/>
      <c r="AE189" s="13"/>
      <c r="AT189" s="249" t="s">
        <v>187</v>
      </c>
      <c r="AU189" s="249" t="s">
        <v>92</v>
      </c>
      <c r="AV189" s="13" t="s">
        <v>92</v>
      </c>
      <c r="AW189" s="13" t="s">
        <v>4</v>
      </c>
      <c r="AX189" s="13" t="s">
        <v>8</v>
      </c>
      <c r="AY189" s="249" t="s">
        <v>129</v>
      </c>
    </row>
    <row r="190" spans="1:65" s="2" customFormat="1" ht="24.15" customHeight="1">
      <c r="A190" s="38"/>
      <c r="B190" s="39"/>
      <c r="C190" s="272" t="s">
        <v>330</v>
      </c>
      <c r="D190" s="272" t="s">
        <v>342</v>
      </c>
      <c r="E190" s="273" t="s">
        <v>2070</v>
      </c>
      <c r="F190" s="274" t="s">
        <v>2071</v>
      </c>
      <c r="G190" s="275" t="s">
        <v>359</v>
      </c>
      <c r="H190" s="276">
        <v>89.67</v>
      </c>
      <c r="I190" s="277"/>
      <c r="J190" s="278">
        <f>ROUND(I190*H190,0)</f>
        <v>0</v>
      </c>
      <c r="K190" s="279"/>
      <c r="L190" s="280"/>
      <c r="M190" s="281" t="s">
        <v>1</v>
      </c>
      <c r="N190" s="282" t="s">
        <v>48</v>
      </c>
      <c r="O190" s="91"/>
      <c r="P190" s="229">
        <f>O190*H190</f>
        <v>0</v>
      </c>
      <c r="Q190" s="229">
        <v>0.0003</v>
      </c>
      <c r="R190" s="229">
        <f>Q190*H190</f>
        <v>0.026900999999999998</v>
      </c>
      <c r="S190" s="229">
        <v>0</v>
      </c>
      <c r="T190" s="230">
        <f>S190*H190</f>
        <v>0</v>
      </c>
      <c r="U190" s="38"/>
      <c r="V190" s="38"/>
      <c r="W190" s="38"/>
      <c r="X190" s="38"/>
      <c r="Y190" s="38"/>
      <c r="Z190" s="38"/>
      <c r="AA190" s="38"/>
      <c r="AB190" s="38"/>
      <c r="AC190" s="38"/>
      <c r="AD190" s="38"/>
      <c r="AE190" s="38"/>
      <c r="AR190" s="231" t="s">
        <v>223</v>
      </c>
      <c r="AT190" s="231" t="s">
        <v>342</v>
      </c>
      <c r="AU190" s="231" t="s">
        <v>92</v>
      </c>
      <c r="AY190" s="17" t="s">
        <v>129</v>
      </c>
      <c r="BE190" s="232">
        <f>IF(N190="základní",J190,0)</f>
        <v>0</v>
      </c>
      <c r="BF190" s="232">
        <f>IF(N190="snížená",J190,0)</f>
        <v>0</v>
      </c>
      <c r="BG190" s="232">
        <f>IF(N190="zákl. přenesená",J190,0)</f>
        <v>0</v>
      </c>
      <c r="BH190" s="232">
        <f>IF(N190="sníž. přenesená",J190,0)</f>
        <v>0</v>
      </c>
      <c r="BI190" s="232">
        <f>IF(N190="nulová",J190,0)</f>
        <v>0</v>
      </c>
      <c r="BJ190" s="17" t="s">
        <v>8</v>
      </c>
      <c r="BK190" s="232">
        <f>ROUND(I190*H190,0)</f>
        <v>0</v>
      </c>
      <c r="BL190" s="17" t="s">
        <v>151</v>
      </c>
      <c r="BM190" s="231" t="s">
        <v>2072</v>
      </c>
    </row>
    <row r="191" spans="1:51" s="13" customFormat="1" ht="12">
      <c r="A191" s="13"/>
      <c r="B191" s="238"/>
      <c r="C191" s="239"/>
      <c r="D191" s="240" t="s">
        <v>187</v>
      </c>
      <c r="E191" s="241" t="s">
        <v>1</v>
      </c>
      <c r="F191" s="242" t="s">
        <v>2073</v>
      </c>
      <c r="G191" s="239"/>
      <c r="H191" s="243">
        <v>85.4</v>
      </c>
      <c r="I191" s="244"/>
      <c r="J191" s="239"/>
      <c r="K191" s="239"/>
      <c r="L191" s="245"/>
      <c r="M191" s="246"/>
      <c r="N191" s="247"/>
      <c r="O191" s="247"/>
      <c r="P191" s="247"/>
      <c r="Q191" s="247"/>
      <c r="R191" s="247"/>
      <c r="S191" s="247"/>
      <c r="T191" s="248"/>
      <c r="U191" s="13"/>
      <c r="V191" s="13"/>
      <c r="W191" s="13"/>
      <c r="X191" s="13"/>
      <c r="Y191" s="13"/>
      <c r="Z191" s="13"/>
      <c r="AA191" s="13"/>
      <c r="AB191" s="13"/>
      <c r="AC191" s="13"/>
      <c r="AD191" s="13"/>
      <c r="AE191" s="13"/>
      <c r="AT191" s="249" t="s">
        <v>187</v>
      </c>
      <c r="AU191" s="249" t="s">
        <v>92</v>
      </c>
      <c r="AV191" s="13" t="s">
        <v>92</v>
      </c>
      <c r="AW191" s="13" t="s">
        <v>36</v>
      </c>
      <c r="AX191" s="13" t="s">
        <v>8</v>
      </c>
      <c r="AY191" s="249" t="s">
        <v>129</v>
      </c>
    </row>
    <row r="192" spans="1:51" s="13" customFormat="1" ht="12">
      <c r="A192" s="13"/>
      <c r="B192" s="238"/>
      <c r="C192" s="239"/>
      <c r="D192" s="240" t="s">
        <v>187</v>
      </c>
      <c r="E192" s="239"/>
      <c r="F192" s="242" t="s">
        <v>2074</v>
      </c>
      <c r="G192" s="239"/>
      <c r="H192" s="243">
        <v>89.67</v>
      </c>
      <c r="I192" s="244"/>
      <c r="J192" s="239"/>
      <c r="K192" s="239"/>
      <c r="L192" s="245"/>
      <c r="M192" s="246"/>
      <c r="N192" s="247"/>
      <c r="O192" s="247"/>
      <c r="P192" s="247"/>
      <c r="Q192" s="247"/>
      <c r="R192" s="247"/>
      <c r="S192" s="247"/>
      <c r="T192" s="248"/>
      <c r="U192" s="13"/>
      <c r="V192" s="13"/>
      <c r="W192" s="13"/>
      <c r="X192" s="13"/>
      <c r="Y192" s="13"/>
      <c r="Z192" s="13"/>
      <c r="AA192" s="13"/>
      <c r="AB192" s="13"/>
      <c r="AC192" s="13"/>
      <c r="AD192" s="13"/>
      <c r="AE192" s="13"/>
      <c r="AT192" s="249" t="s">
        <v>187</v>
      </c>
      <c r="AU192" s="249" t="s">
        <v>92</v>
      </c>
      <c r="AV192" s="13" t="s">
        <v>92</v>
      </c>
      <c r="AW192" s="13" t="s">
        <v>4</v>
      </c>
      <c r="AX192" s="13" t="s">
        <v>8</v>
      </c>
      <c r="AY192" s="249" t="s">
        <v>129</v>
      </c>
    </row>
    <row r="193" spans="1:65" s="2" customFormat="1" ht="24.15" customHeight="1">
      <c r="A193" s="38"/>
      <c r="B193" s="39"/>
      <c r="C193" s="272" t="s">
        <v>7</v>
      </c>
      <c r="D193" s="272" t="s">
        <v>342</v>
      </c>
      <c r="E193" s="273" t="s">
        <v>2075</v>
      </c>
      <c r="F193" s="274" t="s">
        <v>2076</v>
      </c>
      <c r="G193" s="275" t="s">
        <v>359</v>
      </c>
      <c r="H193" s="276">
        <v>89.67</v>
      </c>
      <c r="I193" s="277"/>
      <c r="J193" s="278">
        <f>ROUND(I193*H193,0)</f>
        <v>0</v>
      </c>
      <c r="K193" s="279"/>
      <c r="L193" s="280"/>
      <c r="M193" s="281" t="s">
        <v>1</v>
      </c>
      <c r="N193" s="282" t="s">
        <v>48</v>
      </c>
      <c r="O193" s="91"/>
      <c r="P193" s="229">
        <f>O193*H193</f>
        <v>0</v>
      </c>
      <c r="Q193" s="229">
        <v>0.0002</v>
      </c>
      <c r="R193" s="229">
        <f>Q193*H193</f>
        <v>0.017934000000000002</v>
      </c>
      <c r="S193" s="229">
        <v>0</v>
      </c>
      <c r="T193" s="230">
        <f>S193*H193</f>
        <v>0</v>
      </c>
      <c r="U193" s="38"/>
      <c r="V193" s="38"/>
      <c r="W193" s="38"/>
      <c r="X193" s="38"/>
      <c r="Y193" s="38"/>
      <c r="Z193" s="38"/>
      <c r="AA193" s="38"/>
      <c r="AB193" s="38"/>
      <c r="AC193" s="38"/>
      <c r="AD193" s="38"/>
      <c r="AE193" s="38"/>
      <c r="AR193" s="231" t="s">
        <v>223</v>
      </c>
      <c r="AT193" s="231" t="s">
        <v>342</v>
      </c>
      <c r="AU193" s="231" t="s">
        <v>92</v>
      </c>
      <c r="AY193" s="17" t="s">
        <v>129</v>
      </c>
      <c r="BE193" s="232">
        <f>IF(N193="základní",J193,0)</f>
        <v>0</v>
      </c>
      <c r="BF193" s="232">
        <f>IF(N193="snížená",J193,0)</f>
        <v>0</v>
      </c>
      <c r="BG193" s="232">
        <f>IF(N193="zákl. přenesená",J193,0)</f>
        <v>0</v>
      </c>
      <c r="BH193" s="232">
        <f>IF(N193="sníž. přenesená",J193,0)</f>
        <v>0</v>
      </c>
      <c r="BI193" s="232">
        <f>IF(N193="nulová",J193,0)</f>
        <v>0</v>
      </c>
      <c r="BJ193" s="17" t="s">
        <v>8</v>
      </c>
      <c r="BK193" s="232">
        <f>ROUND(I193*H193,0)</f>
        <v>0</v>
      </c>
      <c r="BL193" s="17" t="s">
        <v>151</v>
      </c>
      <c r="BM193" s="231" t="s">
        <v>2077</v>
      </c>
    </row>
    <row r="194" spans="1:51" s="13" customFormat="1" ht="12">
      <c r="A194" s="13"/>
      <c r="B194" s="238"/>
      <c r="C194" s="239"/>
      <c r="D194" s="240" t="s">
        <v>187</v>
      </c>
      <c r="E194" s="241" t="s">
        <v>1</v>
      </c>
      <c r="F194" s="242" t="s">
        <v>2073</v>
      </c>
      <c r="G194" s="239"/>
      <c r="H194" s="243">
        <v>85.4</v>
      </c>
      <c r="I194" s="244"/>
      <c r="J194" s="239"/>
      <c r="K194" s="239"/>
      <c r="L194" s="245"/>
      <c r="M194" s="246"/>
      <c r="N194" s="247"/>
      <c r="O194" s="247"/>
      <c r="P194" s="247"/>
      <c r="Q194" s="247"/>
      <c r="R194" s="247"/>
      <c r="S194" s="247"/>
      <c r="T194" s="248"/>
      <c r="U194" s="13"/>
      <c r="V194" s="13"/>
      <c r="W194" s="13"/>
      <c r="X194" s="13"/>
      <c r="Y194" s="13"/>
      <c r="Z194" s="13"/>
      <c r="AA194" s="13"/>
      <c r="AB194" s="13"/>
      <c r="AC194" s="13"/>
      <c r="AD194" s="13"/>
      <c r="AE194" s="13"/>
      <c r="AT194" s="249" t="s">
        <v>187</v>
      </c>
      <c r="AU194" s="249" t="s">
        <v>92</v>
      </c>
      <c r="AV194" s="13" t="s">
        <v>92</v>
      </c>
      <c r="AW194" s="13" t="s">
        <v>36</v>
      </c>
      <c r="AX194" s="13" t="s">
        <v>8</v>
      </c>
      <c r="AY194" s="249" t="s">
        <v>129</v>
      </c>
    </row>
    <row r="195" spans="1:51" s="13" customFormat="1" ht="12">
      <c r="A195" s="13"/>
      <c r="B195" s="238"/>
      <c r="C195" s="239"/>
      <c r="D195" s="240" t="s">
        <v>187</v>
      </c>
      <c r="E195" s="239"/>
      <c r="F195" s="242" t="s">
        <v>2074</v>
      </c>
      <c r="G195" s="239"/>
      <c r="H195" s="243">
        <v>89.67</v>
      </c>
      <c r="I195" s="244"/>
      <c r="J195" s="239"/>
      <c r="K195" s="239"/>
      <c r="L195" s="245"/>
      <c r="M195" s="246"/>
      <c r="N195" s="247"/>
      <c r="O195" s="247"/>
      <c r="P195" s="247"/>
      <c r="Q195" s="247"/>
      <c r="R195" s="247"/>
      <c r="S195" s="247"/>
      <c r="T195" s="248"/>
      <c r="U195" s="13"/>
      <c r="V195" s="13"/>
      <c r="W195" s="13"/>
      <c r="X195" s="13"/>
      <c r="Y195" s="13"/>
      <c r="Z195" s="13"/>
      <c r="AA195" s="13"/>
      <c r="AB195" s="13"/>
      <c r="AC195" s="13"/>
      <c r="AD195" s="13"/>
      <c r="AE195" s="13"/>
      <c r="AT195" s="249" t="s">
        <v>187</v>
      </c>
      <c r="AU195" s="249" t="s">
        <v>92</v>
      </c>
      <c r="AV195" s="13" t="s">
        <v>92</v>
      </c>
      <c r="AW195" s="13" t="s">
        <v>4</v>
      </c>
      <c r="AX195" s="13" t="s">
        <v>8</v>
      </c>
      <c r="AY195" s="249" t="s">
        <v>129</v>
      </c>
    </row>
    <row r="196" spans="1:65" s="2" customFormat="1" ht="37.8" customHeight="1">
      <c r="A196" s="38"/>
      <c r="B196" s="39"/>
      <c r="C196" s="219" t="s">
        <v>341</v>
      </c>
      <c r="D196" s="219" t="s">
        <v>132</v>
      </c>
      <c r="E196" s="220" t="s">
        <v>2078</v>
      </c>
      <c r="F196" s="221" t="s">
        <v>2079</v>
      </c>
      <c r="G196" s="222" t="s">
        <v>185</v>
      </c>
      <c r="H196" s="223">
        <v>175.96</v>
      </c>
      <c r="I196" s="224"/>
      <c r="J196" s="225">
        <f>ROUND(I196*H196,0)</f>
        <v>0</v>
      </c>
      <c r="K196" s="226"/>
      <c r="L196" s="44"/>
      <c r="M196" s="227" t="s">
        <v>1</v>
      </c>
      <c r="N196" s="228" t="s">
        <v>48</v>
      </c>
      <c r="O196" s="91"/>
      <c r="P196" s="229">
        <f>O196*H196</f>
        <v>0</v>
      </c>
      <c r="Q196" s="229">
        <v>0.01899</v>
      </c>
      <c r="R196" s="229">
        <f>Q196*H196</f>
        <v>3.3414804</v>
      </c>
      <c r="S196" s="229">
        <v>0</v>
      </c>
      <c r="T196" s="230">
        <f>S196*H196</f>
        <v>0</v>
      </c>
      <c r="U196" s="38"/>
      <c r="V196" s="38"/>
      <c r="W196" s="38"/>
      <c r="X196" s="38"/>
      <c r="Y196" s="38"/>
      <c r="Z196" s="38"/>
      <c r="AA196" s="38"/>
      <c r="AB196" s="38"/>
      <c r="AC196" s="38"/>
      <c r="AD196" s="38"/>
      <c r="AE196" s="38"/>
      <c r="AR196" s="231" t="s">
        <v>151</v>
      </c>
      <c r="AT196" s="231" t="s">
        <v>132</v>
      </c>
      <c r="AU196" s="231" t="s">
        <v>92</v>
      </c>
      <c r="AY196" s="17" t="s">
        <v>129</v>
      </c>
      <c r="BE196" s="232">
        <f>IF(N196="základní",J196,0)</f>
        <v>0</v>
      </c>
      <c r="BF196" s="232">
        <f>IF(N196="snížená",J196,0)</f>
        <v>0</v>
      </c>
      <c r="BG196" s="232">
        <f>IF(N196="zákl. přenesená",J196,0)</f>
        <v>0</v>
      </c>
      <c r="BH196" s="232">
        <f>IF(N196="sníž. přenesená",J196,0)</f>
        <v>0</v>
      </c>
      <c r="BI196" s="232">
        <f>IF(N196="nulová",J196,0)</f>
        <v>0</v>
      </c>
      <c r="BJ196" s="17" t="s">
        <v>8</v>
      </c>
      <c r="BK196" s="232">
        <f>ROUND(I196*H196,0)</f>
        <v>0</v>
      </c>
      <c r="BL196" s="17" t="s">
        <v>151</v>
      </c>
      <c r="BM196" s="231" t="s">
        <v>2080</v>
      </c>
    </row>
    <row r="197" spans="1:51" s="13" customFormat="1" ht="12">
      <c r="A197" s="13"/>
      <c r="B197" s="238"/>
      <c r="C197" s="239"/>
      <c r="D197" s="240" t="s">
        <v>187</v>
      </c>
      <c r="E197" s="241" t="s">
        <v>1</v>
      </c>
      <c r="F197" s="242" t="s">
        <v>2081</v>
      </c>
      <c r="G197" s="239"/>
      <c r="H197" s="243">
        <v>175.96</v>
      </c>
      <c r="I197" s="244"/>
      <c r="J197" s="239"/>
      <c r="K197" s="239"/>
      <c r="L197" s="245"/>
      <c r="M197" s="246"/>
      <c r="N197" s="247"/>
      <c r="O197" s="247"/>
      <c r="P197" s="247"/>
      <c r="Q197" s="247"/>
      <c r="R197" s="247"/>
      <c r="S197" s="247"/>
      <c r="T197" s="248"/>
      <c r="U197" s="13"/>
      <c r="V197" s="13"/>
      <c r="W197" s="13"/>
      <c r="X197" s="13"/>
      <c r="Y197" s="13"/>
      <c r="Z197" s="13"/>
      <c r="AA197" s="13"/>
      <c r="AB197" s="13"/>
      <c r="AC197" s="13"/>
      <c r="AD197" s="13"/>
      <c r="AE197" s="13"/>
      <c r="AT197" s="249" t="s">
        <v>187</v>
      </c>
      <c r="AU197" s="249" t="s">
        <v>92</v>
      </c>
      <c r="AV197" s="13" t="s">
        <v>92</v>
      </c>
      <c r="AW197" s="13" t="s">
        <v>36</v>
      </c>
      <c r="AX197" s="13" t="s">
        <v>8</v>
      </c>
      <c r="AY197" s="249" t="s">
        <v>129</v>
      </c>
    </row>
    <row r="198" spans="1:65" s="2" customFormat="1" ht="37.8" customHeight="1">
      <c r="A198" s="38"/>
      <c r="B198" s="39"/>
      <c r="C198" s="219" t="s">
        <v>347</v>
      </c>
      <c r="D198" s="219" t="s">
        <v>132</v>
      </c>
      <c r="E198" s="220" t="s">
        <v>2082</v>
      </c>
      <c r="F198" s="221" t="s">
        <v>2083</v>
      </c>
      <c r="G198" s="222" t="s">
        <v>185</v>
      </c>
      <c r="H198" s="223">
        <v>278.79</v>
      </c>
      <c r="I198" s="224"/>
      <c r="J198" s="225">
        <f>ROUND(I198*H198,0)</f>
        <v>0</v>
      </c>
      <c r="K198" s="226"/>
      <c r="L198" s="44"/>
      <c r="M198" s="227" t="s">
        <v>1</v>
      </c>
      <c r="N198" s="228" t="s">
        <v>48</v>
      </c>
      <c r="O198" s="91"/>
      <c r="P198" s="229">
        <f>O198*H198</f>
        <v>0</v>
      </c>
      <c r="Q198" s="229">
        <v>0.00285</v>
      </c>
      <c r="R198" s="229">
        <f>Q198*H198</f>
        <v>0.7945515000000001</v>
      </c>
      <c r="S198" s="229">
        <v>0</v>
      </c>
      <c r="T198" s="230">
        <f>S198*H198</f>
        <v>0</v>
      </c>
      <c r="U198" s="38"/>
      <c r="V198" s="38"/>
      <c r="W198" s="38"/>
      <c r="X198" s="38"/>
      <c r="Y198" s="38"/>
      <c r="Z198" s="38"/>
      <c r="AA198" s="38"/>
      <c r="AB198" s="38"/>
      <c r="AC198" s="38"/>
      <c r="AD198" s="38"/>
      <c r="AE198" s="38"/>
      <c r="AR198" s="231" t="s">
        <v>151</v>
      </c>
      <c r="AT198" s="231" t="s">
        <v>132</v>
      </c>
      <c r="AU198" s="231" t="s">
        <v>92</v>
      </c>
      <c r="AY198" s="17" t="s">
        <v>129</v>
      </c>
      <c r="BE198" s="232">
        <f>IF(N198="základní",J198,0)</f>
        <v>0</v>
      </c>
      <c r="BF198" s="232">
        <f>IF(N198="snížená",J198,0)</f>
        <v>0</v>
      </c>
      <c r="BG198" s="232">
        <f>IF(N198="zákl. přenesená",J198,0)</f>
        <v>0</v>
      </c>
      <c r="BH198" s="232">
        <f>IF(N198="sníž. přenesená",J198,0)</f>
        <v>0</v>
      </c>
      <c r="BI198" s="232">
        <f>IF(N198="nulová",J198,0)</f>
        <v>0</v>
      </c>
      <c r="BJ198" s="17" t="s">
        <v>8</v>
      </c>
      <c r="BK198" s="232">
        <f>ROUND(I198*H198,0)</f>
        <v>0</v>
      </c>
      <c r="BL198" s="17" t="s">
        <v>151</v>
      </c>
      <c r="BM198" s="231" t="s">
        <v>2084</v>
      </c>
    </row>
    <row r="199" spans="1:51" s="13" customFormat="1" ht="12">
      <c r="A199" s="13"/>
      <c r="B199" s="238"/>
      <c r="C199" s="239"/>
      <c r="D199" s="240" t="s">
        <v>187</v>
      </c>
      <c r="E199" s="241" t="s">
        <v>1</v>
      </c>
      <c r="F199" s="242" t="s">
        <v>2014</v>
      </c>
      <c r="G199" s="239"/>
      <c r="H199" s="243">
        <v>94.29</v>
      </c>
      <c r="I199" s="244"/>
      <c r="J199" s="239"/>
      <c r="K199" s="239"/>
      <c r="L199" s="245"/>
      <c r="M199" s="246"/>
      <c r="N199" s="247"/>
      <c r="O199" s="247"/>
      <c r="P199" s="247"/>
      <c r="Q199" s="247"/>
      <c r="R199" s="247"/>
      <c r="S199" s="247"/>
      <c r="T199" s="248"/>
      <c r="U199" s="13"/>
      <c r="V199" s="13"/>
      <c r="W199" s="13"/>
      <c r="X199" s="13"/>
      <c r="Y199" s="13"/>
      <c r="Z199" s="13"/>
      <c r="AA199" s="13"/>
      <c r="AB199" s="13"/>
      <c r="AC199" s="13"/>
      <c r="AD199" s="13"/>
      <c r="AE199" s="13"/>
      <c r="AT199" s="249" t="s">
        <v>187</v>
      </c>
      <c r="AU199" s="249" t="s">
        <v>92</v>
      </c>
      <c r="AV199" s="13" t="s">
        <v>92</v>
      </c>
      <c r="AW199" s="13" t="s">
        <v>36</v>
      </c>
      <c r="AX199" s="13" t="s">
        <v>83</v>
      </c>
      <c r="AY199" s="249" t="s">
        <v>129</v>
      </c>
    </row>
    <row r="200" spans="1:51" s="13" customFormat="1" ht="12">
      <c r="A200" s="13"/>
      <c r="B200" s="238"/>
      <c r="C200" s="239"/>
      <c r="D200" s="240" t="s">
        <v>187</v>
      </c>
      <c r="E200" s="241" t="s">
        <v>1</v>
      </c>
      <c r="F200" s="242" t="s">
        <v>2015</v>
      </c>
      <c r="G200" s="239"/>
      <c r="H200" s="243">
        <v>8.54</v>
      </c>
      <c r="I200" s="244"/>
      <c r="J200" s="239"/>
      <c r="K200" s="239"/>
      <c r="L200" s="245"/>
      <c r="M200" s="246"/>
      <c r="N200" s="247"/>
      <c r="O200" s="247"/>
      <c r="P200" s="247"/>
      <c r="Q200" s="247"/>
      <c r="R200" s="247"/>
      <c r="S200" s="247"/>
      <c r="T200" s="248"/>
      <c r="U200" s="13"/>
      <c r="V200" s="13"/>
      <c r="W200" s="13"/>
      <c r="X200" s="13"/>
      <c r="Y200" s="13"/>
      <c r="Z200" s="13"/>
      <c r="AA200" s="13"/>
      <c r="AB200" s="13"/>
      <c r="AC200" s="13"/>
      <c r="AD200" s="13"/>
      <c r="AE200" s="13"/>
      <c r="AT200" s="249" t="s">
        <v>187</v>
      </c>
      <c r="AU200" s="249" t="s">
        <v>92</v>
      </c>
      <c r="AV200" s="13" t="s">
        <v>92</v>
      </c>
      <c r="AW200" s="13" t="s">
        <v>36</v>
      </c>
      <c r="AX200" s="13" t="s">
        <v>83</v>
      </c>
      <c r="AY200" s="249" t="s">
        <v>129</v>
      </c>
    </row>
    <row r="201" spans="1:51" s="15" customFormat="1" ht="12">
      <c r="A201" s="15"/>
      <c r="B201" s="261"/>
      <c r="C201" s="262"/>
      <c r="D201" s="240" t="s">
        <v>187</v>
      </c>
      <c r="E201" s="263" t="s">
        <v>1</v>
      </c>
      <c r="F201" s="264" t="s">
        <v>2016</v>
      </c>
      <c r="G201" s="262"/>
      <c r="H201" s="265">
        <v>102.83000000000001</v>
      </c>
      <c r="I201" s="266"/>
      <c r="J201" s="262"/>
      <c r="K201" s="262"/>
      <c r="L201" s="267"/>
      <c r="M201" s="268"/>
      <c r="N201" s="269"/>
      <c r="O201" s="269"/>
      <c r="P201" s="269"/>
      <c r="Q201" s="269"/>
      <c r="R201" s="269"/>
      <c r="S201" s="269"/>
      <c r="T201" s="270"/>
      <c r="U201" s="15"/>
      <c r="V201" s="15"/>
      <c r="W201" s="15"/>
      <c r="X201" s="15"/>
      <c r="Y201" s="15"/>
      <c r="Z201" s="15"/>
      <c r="AA201" s="15"/>
      <c r="AB201" s="15"/>
      <c r="AC201" s="15"/>
      <c r="AD201" s="15"/>
      <c r="AE201" s="15"/>
      <c r="AT201" s="271" t="s">
        <v>187</v>
      </c>
      <c r="AU201" s="271" t="s">
        <v>92</v>
      </c>
      <c r="AV201" s="15" t="s">
        <v>145</v>
      </c>
      <c r="AW201" s="15" t="s">
        <v>36</v>
      </c>
      <c r="AX201" s="15" t="s">
        <v>83</v>
      </c>
      <c r="AY201" s="271" t="s">
        <v>129</v>
      </c>
    </row>
    <row r="202" spans="1:51" s="13" customFormat="1" ht="12">
      <c r="A202" s="13"/>
      <c r="B202" s="238"/>
      <c r="C202" s="239"/>
      <c r="D202" s="240" t="s">
        <v>187</v>
      </c>
      <c r="E202" s="241" t="s">
        <v>1</v>
      </c>
      <c r="F202" s="242" t="s">
        <v>2017</v>
      </c>
      <c r="G202" s="239"/>
      <c r="H202" s="243">
        <v>175.96</v>
      </c>
      <c r="I202" s="244"/>
      <c r="J202" s="239"/>
      <c r="K202" s="239"/>
      <c r="L202" s="245"/>
      <c r="M202" s="246"/>
      <c r="N202" s="247"/>
      <c r="O202" s="247"/>
      <c r="P202" s="247"/>
      <c r="Q202" s="247"/>
      <c r="R202" s="247"/>
      <c r="S202" s="247"/>
      <c r="T202" s="248"/>
      <c r="U202" s="13"/>
      <c r="V202" s="13"/>
      <c r="W202" s="13"/>
      <c r="X202" s="13"/>
      <c r="Y202" s="13"/>
      <c r="Z202" s="13"/>
      <c r="AA202" s="13"/>
      <c r="AB202" s="13"/>
      <c r="AC202" s="13"/>
      <c r="AD202" s="13"/>
      <c r="AE202" s="13"/>
      <c r="AT202" s="249" t="s">
        <v>187</v>
      </c>
      <c r="AU202" s="249" t="s">
        <v>92</v>
      </c>
      <c r="AV202" s="13" t="s">
        <v>92</v>
      </c>
      <c r="AW202" s="13" t="s">
        <v>36</v>
      </c>
      <c r="AX202" s="13" t="s">
        <v>83</v>
      </c>
      <c r="AY202" s="249" t="s">
        <v>129</v>
      </c>
    </row>
    <row r="203" spans="1:51" s="14" customFormat="1" ht="12">
      <c r="A203" s="14"/>
      <c r="B203" s="250"/>
      <c r="C203" s="251"/>
      <c r="D203" s="240" t="s">
        <v>187</v>
      </c>
      <c r="E203" s="252" t="s">
        <v>1</v>
      </c>
      <c r="F203" s="253" t="s">
        <v>191</v>
      </c>
      <c r="G203" s="251"/>
      <c r="H203" s="254">
        <v>278.79</v>
      </c>
      <c r="I203" s="255"/>
      <c r="J203" s="251"/>
      <c r="K203" s="251"/>
      <c r="L203" s="256"/>
      <c r="M203" s="257"/>
      <c r="N203" s="258"/>
      <c r="O203" s="258"/>
      <c r="P203" s="258"/>
      <c r="Q203" s="258"/>
      <c r="R203" s="258"/>
      <c r="S203" s="258"/>
      <c r="T203" s="259"/>
      <c r="U203" s="14"/>
      <c r="V203" s="14"/>
      <c r="W203" s="14"/>
      <c r="X203" s="14"/>
      <c r="Y203" s="14"/>
      <c r="Z203" s="14"/>
      <c r="AA203" s="14"/>
      <c r="AB203" s="14"/>
      <c r="AC203" s="14"/>
      <c r="AD203" s="14"/>
      <c r="AE203" s="14"/>
      <c r="AT203" s="260" t="s">
        <v>187</v>
      </c>
      <c r="AU203" s="260" t="s">
        <v>92</v>
      </c>
      <c r="AV203" s="14" t="s">
        <v>151</v>
      </c>
      <c r="AW203" s="14" t="s">
        <v>36</v>
      </c>
      <c r="AX203" s="14" t="s">
        <v>8</v>
      </c>
      <c r="AY203" s="260" t="s">
        <v>129</v>
      </c>
    </row>
    <row r="204" spans="1:65" s="2" customFormat="1" ht="37.8" customHeight="1">
      <c r="A204" s="38"/>
      <c r="B204" s="39"/>
      <c r="C204" s="219" t="s">
        <v>351</v>
      </c>
      <c r="D204" s="219" t="s">
        <v>132</v>
      </c>
      <c r="E204" s="220" t="s">
        <v>405</v>
      </c>
      <c r="F204" s="221" t="s">
        <v>406</v>
      </c>
      <c r="G204" s="222" t="s">
        <v>185</v>
      </c>
      <c r="H204" s="223">
        <v>162.33</v>
      </c>
      <c r="I204" s="224"/>
      <c r="J204" s="225">
        <f>ROUND(I204*H204,0)</f>
        <v>0</v>
      </c>
      <c r="K204" s="226"/>
      <c r="L204" s="44"/>
      <c r="M204" s="227" t="s">
        <v>1</v>
      </c>
      <c r="N204" s="228" t="s">
        <v>48</v>
      </c>
      <c r="O204" s="91"/>
      <c r="P204" s="229">
        <f>O204*H204</f>
        <v>0</v>
      </c>
      <c r="Q204" s="229">
        <v>0.00012</v>
      </c>
      <c r="R204" s="229">
        <f>Q204*H204</f>
        <v>0.019479600000000003</v>
      </c>
      <c r="S204" s="229">
        <v>0</v>
      </c>
      <c r="T204" s="230">
        <f>S204*H204</f>
        <v>0</v>
      </c>
      <c r="U204" s="38"/>
      <c r="V204" s="38"/>
      <c r="W204" s="38"/>
      <c r="X204" s="38"/>
      <c r="Y204" s="38"/>
      <c r="Z204" s="38"/>
      <c r="AA204" s="38"/>
      <c r="AB204" s="38"/>
      <c r="AC204" s="38"/>
      <c r="AD204" s="38"/>
      <c r="AE204" s="38"/>
      <c r="AR204" s="231" t="s">
        <v>151</v>
      </c>
      <c r="AT204" s="231" t="s">
        <v>132</v>
      </c>
      <c r="AU204" s="231" t="s">
        <v>92</v>
      </c>
      <c r="AY204" s="17" t="s">
        <v>129</v>
      </c>
      <c r="BE204" s="232">
        <f>IF(N204="základní",J204,0)</f>
        <v>0</v>
      </c>
      <c r="BF204" s="232">
        <f>IF(N204="snížená",J204,0)</f>
        <v>0</v>
      </c>
      <c r="BG204" s="232">
        <f>IF(N204="zákl. přenesená",J204,0)</f>
        <v>0</v>
      </c>
      <c r="BH204" s="232">
        <f>IF(N204="sníž. přenesená",J204,0)</f>
        <v>0</v>
      </c>
      <c r="BI204" s="232">
        <f>IF(N204="nulová",J204,0)</f>
        <v>0</v>
      </c>
      <c r="BJ204" s="17" t="s">
        <v>8</v>
      </c>
      <c r="BK204" s="232">
        <f>ROUND(I204*H204,0)</f>
        <v>0</v>
      </c>
      <c r="BL204" s="17" t="s">
        <v>151</v>
      </c>
      <c r="BM204" s="231" t="s">
        <v>2085</v>
      </c>
    </row>
    <row r="205" spans="1:51" s="13" customFormat="1" ht="12">
      <c r="A205" s="13"/>
      <c r="B205" s="238"/>
      <c r="C205" s="239"/>
      <c r="D205" s="240" t="s">
        <v>187</v>
      </c>
      <c r="E205" s="241" t="s">
        <v>1</v>
      </c>
      <c r="F205" s="242" t="s">
        <v>408</v>
      </c>
      <c r="G205" s="239"/>
      <c r="H205" s="243">
        <v>162.33</v>
      </c>
      <c r="I205" s="244"/>
      <c r="J205" s="239"/>
      <c r="K205" s="239"/>
      <c r="L205" s="245"/>
      <c r="M205" s="246"/>
      <c r="N205" s="247"/>
      <c r="O205" s="247"/>
      <c r="P205" s="247"/>
      <c r="Q205" s="247"/>
      <c r="R205" s="247"/>
      <c r="S205" s="247"/>
      <c r="T205" s="248"/>
      <c r="U205" s="13"/>
      <c r="V205" s="13"/>
      <c r="W205" s="13"/>
      <c r="X205" s="13"/>
      <c r="Y205" s="13"/>
      <c r="Z205" s="13"/>
      <c r="AA205" s="13"/>
      <c r="AB205" s="13"/>
      <c r="AC205" s="13"/>
      <c r="AD205" s="13"/>
      <c r="AE205" s="13"/>
      <c r="AT205" s="249" t="s">
        <v>187</v>
      </c>
      <c r="AU205" s="249" t="s">
        <v>92</v>
      </c>
      <c r="AV205" s="13" t="s">
        <v>92</v>
      </c>
      <c r="AW205" s="13" t="s">
        <v>36</v>
      </c>
      <c r="AX205" s="13" t="s">
        <v>8</v>
      </c>
      <c r="AY205" s="249" t="s">
        <v>129</v>
      </c>
    </row>
    <row r="206" spans="1:63" s="12" customFormat="1" ht="22.8" customHeight="1">
      <c r="A206" s="12"/>
      <c r="B206" s="203"/>
      <c r="C206" s="204"/>
      <c r="D206" s="205" t="s">
        <v>82</v>
      </c>
      <c r="E206" s="217" t="s">
        <v>231</v>
      </c>
      <c r="F206" s="217" t="s">
        <v>447</v>
      </c>
      <c r="G206" s="204"/>
      <c r="H206" s="204"/>
      <c r="I206" s="207"/>
      <c r="J206" s="218">
        <f>BK206</f>
        <v>0</v>
      </c>
      <c r="K206" s="204"/>
      <c r="L206" s="209"/>
      <c r="M206" s="210"/>
      <c r="N206" s="211"/>
      <c r="O206" s="211"/>
      <c r="P206" s="212">
        <f>SUM(P207:P231)</f>
        <v>0</v>
      </c>
      <c r="Q206" s="211"/>
      <c r="R206" s="212">
        <f>SUM(R207:R231)</f>
        <v>0.6133178</v>
      </c>
      <c r="S206" s="211"/>
      <c r="T206" s="213">
        <f>SUM(T207:T231)</f>
        <v>14.531120000000001</v>
      </c>
      <c r="U206" s="12"/>
      <c r="V206" s="12"/>
      <c r="W206" s="12"/>
      <c r="X206" s="12"/>
      <c r="Y206" s="12"/>
      <c r="Z206" s="12"/>
      <c r="AA206" s="12"/>
      <c r="AB206" s="12"/>
      <c r="AC206" s="12"/>
      <c r="AD206" s="12"/>
      <c r="AE206" s="12"/>
      <c r="AR206" s="214" t="s">
        <v>8</v>
      </c>
      <c r="AT206" s="215" t="s">
        <v>82</v>
      </c>
      <c r="AU206" s="215" t="s">
        <v>8</v>
      </c>
      <c r="AY206" s="214" t="s">
        <v>129</v>
      </c>
      <c r="BK206" s="216">
        <f>SUM(BK207:BK231)</f>
        <v>0</v>
      </c>
    </row>
    <row r="207" spans="1:65" s="2" customFormat="1" ht="37.8" customHeight="1">
      <c r="A207" s="38"/>
      <c r="B207" s="39"/>
      <c r="C207" s="219" t="s">
        <v>356</v>
      </c>
      <c r="D207" s="219" t="s">
        <v>132</v>
      </c>
      <c r="E207" s="220" t="s">
        <v>482</v>
      </c>
      <c r="F207" s="221" t="s">
        <v>483</v>
      </c>
      <c r="G207" s="222" t="s">
        <v>185</v>
      </c>
      <c r="H207" s="223">
        <v>151.2</v>
      </c>
      <c r="I207" s="224"/>
      <c r="J207" s="225">
        <f>ROUND(I207*H207,0)</f>
        <v>0</v>
      </c>
      <c r="K207" s="226"/>
      <c r="L207" s="44"/>
      <c r="M207" s="227" t="s">
        <v>1</v>
      </c>
      <c r="N207" s="228" t="s">
        <v>48</v>
      </c>
      <c r="O207" s="91"/>
      <c r="P207" s="229">
        <f>O207*H207</f>
        <v>0</v>
      </c>
      <c r="Q207" s="229">
        <v>0.00013</v>
      </c>
      <c r="R207" s="229">
        <f>Q207*H207</f>
        <v>0.019655999999999996</v>
      </c>
      <c r="S207" s="229">
        <v>0</v>
      </c>
      <c r="T207" s="230">
        <f>S207*H207</f>
        <v>0</v>
      </c>
      <c r="U207" s="38"/>
      <c r="V207" s="38"/>
      <c r="W207" s="38"/>
      <c r="X207" s="38"/>
      <c r="Y207" s="38"/>
      <c r="Z207" s="38"/>
      <c r="AA207" s="38"/>
      <c r="AB207" s="38"/>
      <c r="AC207" s="38"/>
      <c r="AD207" s="38"/>
      <c r="AE207" s="38"/>
      <c r="AR207" s="231" t="s">
        <v>151</v>
      </c>
      <c r="AT207" s="231" t="s">
        <v>132</v>
      </c>
      <c r="AU207" s="231" t="s">
        <v>92</v>
      </c>
      <c r="AY207" s="17" t="s">
        <v>129</v>
      </c>
      <c r="BE207" s="232">
        <f>IF(N207="základní",J207,0)</f>
        <v>0</v>
      </c>
      <c r="BF207" s="232">
        <f>IF(N207="snížená",J207,0)</f>
        <v>0</v>
      </c>
      <c r="BG207" s="232">
        <f>IF(N207="zákl. přenesená",J207,0)</f>
        <v>0</v>
      </c>
      <c r="BH207" s="232">
        <f>IF(N207="sníž. přenesená",J207,0)</f>
        <v>0</v>
      </c>
      <c r="BI207" s="232">
        <f>IF(N207="nulová",J207,0)</f>
        <v>0</v>
      </c>
      <c r="BJ207" s="17" t="s">
        <v>8</v>
      </c>
      <c r="BK207" s="232">
        <f>ROUND(I207*H207,0)</f>
        <v>0</v>
      </c>
      <c r="BL207" s="17" t="s">
        <v>151</v>
      </c>
      <c r="BM207" s="231" t="s">
        <v>2086</v>
      </c>
    </row>
    <row r="208" spans="1:51" s="13" customFormat="1" ht="12">
      <c r="A208" s="13"/>
      <c r="B208" s="238"/>
      <c r="C208" s="239"/>
      <c r="D208" s="240" t="s">
        <v>187</v>
      </c>
      <c r="E208" s="241" t="s">
        <v>1</v>
      </c>
      <c r="F208" s="242" t="s">
        <v>2087</v>
      </c>
      <c r="G208" s="239"/>
      <c r="H208" s="243">
        <v>72.8</v>
      </c>
      <c r="I208" s="244"/>
      <c r="J208" s="239"/>
      <c r="K208" s="239"/>
      <c r="L208" s="245"/>
      <c r="M208" s="246"/>
      <c r="N208" s="247"/>
      <c r="O208" s="247"/>
      <c r="P208" s="247"/>
      <c r="Q208" s="247"/>
      <c r="R208" s="247"/>
      <c r="S208" s="247"/>
      <c r="T208" s="248"/>
      <c r="U208" s="13"/>
      <c r="V208" s="13"/>
      <c r="W208" s="13"/>
      <c r="X208" s="13"/>
      <c r="Y208" s="13"/>
      <c r="Z208" s="13"/>
      <c r="AA208" s="13"/>
      <c r="AB208" s="13"/>
      <c r="AC208" s="13"/>
      <c r="AD208" s="13"/>
      <c r="AE208" s="13"/>
      <c r="AT208" s="249" t="s">
        <v>187</v>
      </c>
      <c r="AU208" s="249" t="s">
        <v>92</v>
      </c>
      <c r="AV208" s="13" t="s">
        <v>92</v>
      </c>
      <c r="AW208" s="13" t="s">
        <v>36</v>
      </c>
      <c r="AX208" s="13" t="s">
        <v>83</v>
      </c>
      <c r="AY208" s="249" t="s">
        <v>129</v>
      </c>
    </row>
    <row r="209" spans="1:51" s="13" customFormat="1" ht="12">
      <c r="A209" s="13"/>
      <c r="B209" s="238"/>
      <c r="C209" s="239"/>
      <c r="D209" s="240" t="s">
        <v>187</v>
      </c>
      <c r="E209" s="241" t="s">
        <v>1</v>
      </c>
      <c r="F209" s="242" t="s">
        <v>2088</v>
      </c>
      <c r="G209" s="239"/>
      <c r="H209" s="243">
        <v>78.4</v>
      </c>
      <c r="I209" s="244"/>
      <c r="J209" s="239"/>
      <c r="K209" s="239"/>
      <c r="L209" s="245"/>
      <c r="M209" s="246"/>
      <c r="N209" s="247"/>
      <c r="O209" s="247"/>
      <c r="P209" s="247"/>
      <c r="Q209" s="247"/>
      <c r="R209" s="247"/>
      <c r="S209" s="247"/>
      <c r="T209" s="248"/>
      <c r="U209" s="13"/>
      <c r="V209" s="13"/>
      <c r="W209" s="13"/>
      <c r="X209" s="13"/>
      <c r="Y209" s="13"/>
      <c r="Z209" s="13"/>
      <c r="AA209" s="13"/>
      <c r="AB209" s="13"/>
      <c r="AC209" s="13"/>
      <c r="AD209" s="13"/>
      <c r="AE209" s="13"/>
      <c r="AT209" s="249" t="s">
        <v>187</v>
      </c>
      <c r="AU209" s="249" t="s">
        <v>92</v>
      </c>
      <c r="AV209" s="13" t="s">
        <v>92</v>
      </c>
      <c r="AW209" s="13" t="s">
        <v>36</v>
      </c>
      <c r="AX209" s="13" t="s">
        <v>83</v>
      </c>
      <c r="AY209" s="249" t="s">
        <v>129</v>
      </c>
    </row>
    <row r="210" spans="1:51" s="14" customFormat="1" ht="12">
      <c r="A210" s="14"/>
      <c r="B210" s="250"/>
      <c r="C210" s="251"/>
      <c r="D210" s="240" t="s">
        <v>187</v>
      </c>
      <c r="E210" s="252" t="s">
        <v>1</v>
      </c>
      <c r="F210" s="253" t="s">
        <v>191</v>
      </c>
      <c r="G210" s="251"/>
      <c r="H210" s="254">
        <v>151.2</v>
      </c>
      <c r="I210" s="255"/>
      <c r="J210" s="251"/>
      <c r="K210" s="251"/>
      <c r="L210" s="256"/>
      <c r="M210" s="257"/>
      <c r="N210" s="258"/>
      <c r="O210" s="258"/>
      <c r="P210" s="258"/>
      <c r="Q210" s="258"/>
      <c r="R210" s="258"/>
      <c r="S210" s="258"/>
      <c r="T210" s="259"/>
      <c r="U210" s="14"/>
      <c r="V210" s="14"/>
      <c r="W210" s="14"/>
      <c r="X210" s="14"/>
      <c r="Y210" s="14"/>
      <c r="Z210" s="14"/>
      <c r="AA210" s="14"/>
      <c r="AB210" s="14"/>
      <c r="AC210" s="14"/>
      <c r="AD210" s="14"/>
      <c r="AE210" s="14"/>
      <c r="AT210" s="260" t="s">
        <v>187</v>
      </c>
      <c r="AU210" s="260" t="s">
        <v>92</v>
      </c>
      <c r="AV210" s="14" t="s">
        <v>151</v>
      </c>
      <c r="AW210" s="14" t="s">
        <v>36</v>
      </c>
      <c r="AX210" s="14" t="s">
        <v>8</v>
      </c>
      <c r="AY210" s="260" t="s">
        <v>129</v>
      </c>
    </row>
    <row r="211" spans="1:65" s="2" customFormat="1" ht="90" customHeight="1">
      <c r="A211" s="38"/>
      <c r="B211" s="39"/>
      <c r="C211" s="219" t="s">
        <v>362</v>
      </c>
      <c r="D211" s="219" t="s">
        <v>132</v>
      </c>
      <c r="E211" s="220" t="s">
        <v>503</v>
      </c>
      <c r="F211" s="221" t="s">
        <v>504</v>
      </c>
      <c r="G211" s="222" t="s">
        <v>185</v>
      </c>
      <c r="H211" s="223">
        <v>401.9</v>
      </c>
      <c r="I211" s="224"/>
      <c r="J211" s="225">
        <f>ROUND(I211*H211,0)</f>
        <v>0</v>
      </c>
      <c r="K211" s="226"/>
      <c r="L211" s="44"/>
      <c r="M211" s="227" t="s">
        <v>1</v>
      </c>
      <c r="N211" s="228" t="s">
        <v>48</v>
      </c>
      <c r="O211" s="91"/>
      <c r="P211" s="229">
        <f>O211*H211</f>
        <v>0</v>
      </c>
      <c r="Q211" s="229">
        <v>4E-05</v>
      </c>
      <c r="R211" s="229">
        <f>Q211*H211</f>
        <v>0.016076</v>
      </c>
      <c r="S211" s="229">
        <v>0</v>
      </c>
      <c r="T211" s="230">
        <f>S211*H211</f>
        <v>0</v>
      </c>
      <c r="U211" s="38"/>
      <c r="V211" s="38"/>
      <c r="W211" s="38"/>
      <c r="X211" s="38"/>
      <c r="Y211" s="38"/>
      <c r="Z211" s="38"/>
      <c r="AA211" s="38"/>
      <c r="AB211" s="38"/>
      <c r="AC211" s="38"/>
      <c r="AD211" s="38"/>
      <c r="AE211" s="38"/>
      <c r="AR211" s="231" t="s">
        <v>151</v>
      </c>
      <c r="AT211" s="231" t="s">
        <v>132</v>
      </c>
      <c r="AU211" s="231" t="s">
        <v>92</v>
      </c>
      <c r="AY211" s="17" t="s">
        <v>129</v>
      </c>
      <c r="BE211" s="232">
        <f>IF(N211="základní",J211,0)</f>
        <v>0</v>
      </c>
      <c r="BF211" s="232">
        <f>IF(N211="snížená",J211,0)</f>
        <v>0</v>
      </c>
      <c r="BG211" s="232">
        <f>IF(N211="zákl. přenesená",J211,0)</f>
        <v>0</v>
      </c>
      <c r="BH211" s="232">
        <f>IF(N211="sníž. přenesená",J211,0)</f>
        <v>0</v>
      </c>
      <c r="BI211" s="232">
        <f>IF(N211="nulová",J211,0)</f>
        <v>0</v>
      </c>
      <c r="BJ211" s="17" t="s">
        <v>8</v>
      </c>
      <c r="BK211" s="232">
        <f>ROUND(I211*H211,0)</f>
        <v>0</v>
      </c>
      <c r="BL211" s="17" t="s">
        <v>151</v>
      </c>
      <c r="BM211" s="231" t="s">
        <v>2089</v>
      </c>
    </row>
    <row r="212" spans="1:51" s="13" customFormat="1" ht="12">
      <c r="A212" s="13"/>
      <c r="B212" s="238"/>
      <c r="C212" s="239"/>
      <c r="D212" s="240" t="s">
        <v>187</v>
      </c>
      <c r="E212" s="241" t="s">
        <v>1</v>
      </c>
      <c r="F212" s="242" t="s">
        <v>2023</v>
      </c>
      <c r="G212" s="239"/>
      <c r="H212" s="243">
        <v>294</v>
      </c>
      <c r="I212" s="244"/>
      <c r="J212" s="239"/>
      <c r="K212" s="239"/>
      <c r="L212" s="245"/>
      <c r="M212" s="246"/>
      <c r="N212" s="247"/>
      <c r="O212" s="247"/>
      <c r="P212" s="247"/>
      <c r="Q212" s="247"/>
      <c r="R212" s="247"/>
      <c r="S212" s="247"/>
      <c r="T212" s="248"/>
      <c r="U212" s="13"/>
      <c r="V212" s="13"/>
      <c r="W212" s="13"/>
      <c r="X212" s="13"/>
      <c r="Y212" s="13"/>
      <c r="Z212" s="13"/>
      <c r="AA212" s="13"/>
      <c r="AB212" s="13"/>
      <c r="AC212" s="13"/>
      <c r="AD212" s="13"/>
      <c r="AE212" s="13"/>
      <c r="AT212" s="249" t="s">
        <v>187</v>
      </c>
      <c r="AU212" s="249" t="s">
        <v>92</v>
      </c>
      <c r="AV212" s="13" t="s">
        <v>92</v>
      </c>
      <c r="AW212" s="13" t="s">
        <v>36</v>
      </c>
      <c r="AX212" s="13" t="s">
        <v>83</v>
      </c>
      <c r="AY212" s="249" t="s">
        <v>129</v>
      </c>
    </row>
    <row r="213" spans="1:51" s="13" customFormat="1" ht="12">
      <c r="A213" s="13"/>
      <c r="B213" s="238"/>
      <c r="C213" s="239"/>
      <c r="D213" s="240" t="s">
        <v>187</v>
      </c>
      <c r="E213" s="241" t="s">
        <v>1</v>
      </c>
      <c r="F213" s="242" t="s">
        <v>2090</v>
      </c>
      <c r="G213" s="239"/>
      <c r="H213" s="243">
        <v>107.9</v>
      </c>
      <c r="I213" s="244"/>
      <c r="J213" s="239"/>
      <c r="K213" s="239"/>
      <c r="L213" s="245"/>
      <c r="M213" s="246"/>
      <c r="N213" s="247"/>
      <c r="O213" s="247"/>
      <c r="P213" s="247"/>
      <c r="Q213" s="247"/>
      <c r="R213" s="247"/>
      <c r="S213" s="247"/>
      <c r="T213" s="248"/>
      <c r="U213" s="13"/>
      <c r="V213" s="13"/>
      <c r="W213" s="13"/>
      <c r="X213" s="13"/>
      <c r="Y213" s="13"/>
      <c r="Z213" s="13"/>
      <c r="AA213" s="13"/>
      <c r="AB213" s="13"/>
      <c r="AC213" s="13"/>
      <c r="AD213" s="13"/>
      <c r="AE213" s="13"/>
      <c r="AT213" s="249" t="s">
        <v>187</v>
      </c>
      <c r="AU213" s="249" t="s">
        <v>92</v>
      </c>
      <c r="AV213" s="13" t="s">
        <v>92</v>
      </c>
      <c r="AW213" s="13" t="s">
        <v>36</v>
      </c>
      <c r="AX213" s="13" t="s">
        <v>83</v>
      </c>
      <c r="AY213" s="249" t="s">
        <v>129</v>
      </c>
    </row>
    <row r="214" spans="1:51" s="14" customFormat="1" ht="12">
      <c r="A214" s="14"/>
      <c r="B214" s="250"/>
      <c r="C214" s="251"/>
      <c r="D214" s="240" t="s">
        <v>187</v>
      </c>
      <c r="E214" s="252" t="s">
        <v>1</v>
      </c>
      <c r="F214" s="253" t="s">
        <v>191</v>
      </c>
      <c r="G214" s="251"/>
      <c r="H214" s="254">
        <v>401.9</v>
      </c>
      <c r="I214" s="255"/>
      <c r="J214" s="251"/>
      <c r="K214" s="251"/>
      <c r="L214" s="256"/>
      <c r="M214" s="257"/>
      <c r="N214" s="258"/>
      <c r="O214" s="258"/>
      <c r="P214" s="258"/>
      <c r="Q214" s="258"/>
      <c r="R214" s="258"/>
      <c r="S214" s="258"/>
      <c r="T214" s="259"/>
      <c r="U214" s="14"/>
      <c r="V214" s="14"/>
      <c r="W214" s="14"/>
      <c r="X214" s="14"/>
      <c r="Y214" s="14"/>
      <c r="Z214" s="14"/>
      <c r="AA214" s="14"/>
      <c r="AB214" s="14"/>
      <c r="AC214" s="14"/>
      <c r="AD214" s="14"/>
      <c r="AE214" s="14"/>
      <c r="AT214" s="260" t="s">
        <v>187</v>
      </c>
      <c r="AU214" s="260" t="s">
        <v>92</v>
      </c>
      <c r="AV214" s="14" t="s">
        <v>151</v>
      </c>
      <c r="AW214" s="14" t="s">
        <v>36</v>
      </c>
      <c r="AX214" s="14" t="s">
        <v>8</v>
      </c>
      <c r="AY214" s="260" t="s">
        <v>129</v>
      </c>
    </row>
    <row r="215" spans="1:65" s="2" customFormat="1" ht="44.25" customHeight="1">
      <c r="A215" s="38"/>
      <c r="B215" s="39"/>
      <c r="C215" s="219" t="s">
        <v>366</v>
      </c>
      <c r="D215" s="219" t="s">
        <v>132</v>
      </c>
      <c r="E215" s="220" t="s">
        <v>2091</v>
      </c>
      <c r="F215" s="221" t="s">
        <v>2092</v>
      </c>
      <c r="G215" s="222" t="s">
        <v>185</v>
      </c>
      <c r="H215" s="223">
        <v>162.33</v>
      </c>
      <c r="I215" s="224"/>
      <c r="J215" s="225">
        <f>ROUND(I215*H215,0)</f>
        <v>0</v>
      </c>
      <c r="K215" s="226"/>
      <c r="L215" s="44"/>
      <c r="M215" s="227" t="s">
        <v>1</v>
      </c>
      <c r="N215" s="228" t="s">
        <v>48</v>
      </c>
      <c r="O215" s="91"/>
      <c r="P215" s="229">
        <f>O215*H215</f>
        <v>0</v>
      </c>
      <c r="Q215" s="229">
        <v>0</v>
      </c>
      <c r="R215" s="229">
        <f>Q215*H215</f>
        <v>0</v>
      </c>
      <c r="S215" s="229">
        <v>0.034</v>
      </c>
      <c r="T215" s="230">
        <f>S215*H215</f>
        <v>5.519220000000001</v>
      </c>
      <c r="U215" s="38"/>
      <c r="V215" s="38"/>
      <c r="W215" s="38"/>
      <c r="X215" s="38"/>
      <c r="Y215" s="38"/>
      <c r="Z215" s="38"/>
      <c r="AA215" s="38"/>
      <c r="AB215" s="38"/>
      <c r="AC215" s="38"/>
      <c r="AD215" s="38"/>
      <c r="AE215" s="38"/>
      <c r="AR215" s="231" t="s">
        <v>151</v>
      </c>
      <c r="AT215" s="231" t="s">
        <v>132</v>
      </c>
      <c r="AU215" s="231" t="s">
        <v>92</v>
      </c>
      <c r="AY215" s="17" t="s">
        <v>129</v>
      </c>
      <c r="BE215" s="232">
        <f>IF(N215="základní",J215,0)</f>
        <v>0</v>
      </c>
      <c r="BF215" s="232">
        <f>IF(N215="snížená",J215,0)</f>
        <v>0</v>
      </c>
      <c r="BG215" s="232">
        <f>IF(N215="zákl. přenesená",J215,0)</f>
        <v>0</v>
      </c>
      <c r="BH215" s="232">
        <f>IF(N215="sníž. přenesená",J215,0)</f>
        <v>0</v>
      </c>
      <c r="BI215" s="232">
        <f>IF(N215="nulová",J215,0)</f>
        <v>0</v>
      </c>
      <c r="BJ215" s="17" t="s">
        <v>8</v>
      </c>
      <c r="BK215" s="232">
        <f>ROUND(I215*H215,0)</f>
        <v>0</v>
      </c>
      <c r="BL215" s="17" t="s">
        <v>151</v>
      </c>
      <c r="BM215" s="231" t="s">
        <v>2093</v>
      </c>
    </row>
    <row r="216" spans="1:51" s="13" customFormat="1" ht="12">
      <c r="A216" s="13"/>
      <c r="B216" s="238"/>
      <c r="C216" s="239"/>
      <c r="D216" s="240" t="s">
        <v>187</v>
      </c>
      <c r="E216" s="241" t="s">
        <v>1</v>
      </c>
      <c r="F216" s="242" t="s">
        <v>2094</v>
      </c>
      <c r="G216" s="239"/>
      <c r="H216" s="243">
        <v>99.33</v>
      </c>
      <c r="I216" s="244"/>
      <c r="J216" s="239"/>
      <c r="K216" s="239"/>
      <c r="L216" s="245"/>
      <c r="M216" s="246"/>
      <c r="N216" s="247"/>
      <c r="O216" s="247"/>
      <c r="P216" s="247"/>
      <c r="Q216" s="247"/>
      <c r="R216" s="247"/>
      <c r="S216" s="247"/>
      <c r="T216" s="248"/>
      <c r="U216" s="13"/>
      <c r="V216" s="13"/>
      <c r="W216" s="13"/>
      <c r="X216" s="13"/>
      <c r="Y216" s="13"/>
      <c r="Z216" s="13"/>
      <c r="AA216" s="13"/>
      <c r="AB216" s="13"/>
      <c r="AC216" s="13"/>
      <c r="AD216" s="13"/>
      <c r="AE216" s="13"/>
      <c r="AT216" s="249" t="s">
        <v>187</v>
      </c>
      <c r="AU216" s="249" t="s">
        <v>92</v>
      </c>
      <c r="AV216" s="13" t="s">
        <v>92</v>
      </c>
      <c r="AW216" s="13" t="s">
        <v>36</v>
      </c>
      <c r="AX216" s="13" t="s">
        <v>83</v>
      </c>
      <c r="AY216" s="249" t="s">
        <v>129</v>
      </c>
    </row>
    <row r="217" spans="1:51" s="13" customFormat="1" ht="12">
      <c r="A217" s="13"/>
      <c r="B217" s="238"/>
      <c r="C217" s="239"/>
      <c r="D217" s="240" t="s">
        <v>187</v>
      </c>
      <c r="E217" s="241" t="s">
        <v>1</v>
      </c>
      <c r="F217" s="242" t="s">
        <v>2095</v>
      </c>
      <c r="G217" s="239"/>
      <c r="H217" s="243">
        <v>63</v>
      </c>
      <c r="I217" s="244"/>
      <c r="J217" s="239"/>
      <c r="K217" s="239"/>
      <c r="L217" s="245"/>
      <c r="M217" s="246"/>
      <c r="N217" s="247"/>
      <c r="O217" s="247"/>
      <c r="P217" s="247"/>
      <c r="Q217" s="247"/>
      <c r="R217" s="247"/>
      <c r="S217" s="247"/>
      <c r="T217" s="248"/>
      <c r="U217" s="13"/>
      <c r="V217" s="13"/>
      <c r="W217" s="13"/>
      <c r="X217" s="13"/>
      <c r="Y217" s="13"/>
      <c r="Z217" s="13"/>
      <c r="AA217" s="13"/>
      <c r="AB217" s="13"/>
      <c r="AC217" s="13"/>
      <c r="AD217" s="13"/>
      <c r="AE217" s="13"/>
      <c r="AT217" s="249" t="s">
        <v>187</v>
      </c>
      <c r="AU217" s="249" t="s">
        <v>92</v>
      </c>
      <c r="AV217" s="13" t="s">
        <v>92</v>
      </c>
      <c r="AW217" s="13" t="s">
        <v>36</v>
      </c>
      <c r="AX217" s="13" t="s">
        <v>83</v>
      </c>
      <c r="AY217" s="249" t="s">
        <v>129</v>
      </c>
    </row>
    <row r="218" spans="1:51" s="14" customFormat="1" ht="12">
      <c r="A218" s="14"/>
      <c r="B218" s="250"/>
      <c r="C218" s="251"/>
      <c r="D218" s="240" t="s">
        <v>187</v>
      </c>
      <c r="E218" s="252" t="s">
        <v>1</v>
      </c>
      <c r="F218" s="253" t="s">
        <v>191</v>
      </c>
      <c r="G218" s="251"/>
      <c r="H218" s="254">
        <v>162.32999999999998</v>
      </c>
      <c r="I218" s="255"/>
      <c r="J218" s="251"/>
      <c r="K218" s="251"/>
      <c r="L218" s="256"/>
      <c r="M218" s="257"/>
      <c r="N218" s="258"/>
      <c r="O218" s="258"/>
      <c r="P218" s="258"/>
      <c r="Q218" s="258"/>
      <c r="R218" s="258"/>
      <c r="S218" s="258"/>
      <c r="T218" s="259"/>
      <c r="U218" s="14"/>
      <c r="V218" s="14"/>
      <c r="W218" s="14"/>
      <c r="X218" s="14"/>
      <c r="Y218" s="14"/>
      <c r="Z218" s="14"/>
      <c r="AA218" s="14"/>
      <c r="AB218" s="14"/>
      <c r="AC218" s="14"/>
      <c r="AD218" s="14"/>
      <c r="AE218" s="14"/>
      <c r="AT218" s="260" t="s">
        <v>187</v>
      </c>
      <c r="AU218" s="260" t="s">
        <v>92</v>
      </c>
      <c r="AV218" s="14" t="s">
        <v>151</v>
      </c>
      <c r="AW218" s="14" t="s">
        <v>36</v>
      </c>
      <c r="AX218" s="14" t="s">
        <v>8</v>
      </c>
      <c r="AY218" s="260" t="s">
        <v>129</v>
      </c>
    </row>
    <row r="219" spans="1:65" s="2" customFormat="1" ht="37.8" customHeight="1">
      <c r="A219" s="38"/>
      <c r="B219" s="39"/>
      <c r="C219" s="219" t="s">
        <v>370</v>
      </c>
      <c r="D219" s="219" t="s">
        <v>132</v>
      </c>
      <c r="E219" s="220" t="s">
        <v>2096</v>
      </c>
      <c r="F219" s="221" t="s">
        <v>2097</v>
      </c>
      <c r="G219" s="222" t="s">
        <v>185</v>
      </c>
      <c r="H219" s="223">
        <v>94.29</v>
      </c>
      <c r="I219" s="224"/>
      <c r="J219" s="225">
        <f>ROUND(I219*H219,0)</f>
        <v>0</v>
      </c>
      <c r="K219" s="226"/>
      <c r="L219" s="44"/>
      <c r="M219" s="227" t="s">
        <v>1</v>
      </c>
      <c r="N219" s="228" t="s">
        <v>48</v>
      </c>
      <c r="O219" s="91"/>
      <c r="P219" s="229">
        <f>O219*H219</f>
        <v>0</v>
      </c>
      <c r="Q219" s="229">
        <v>0</v>
      </c>
      <c r="R219" s="229">
        <f>Q219*H219</f>
        <v>0</v>
      </c>
      <c r="S219" s="229">
        <v>0.046</v>
      </c>
      <c r="T219" s="230">
        <f>S219*H219</f>
        <v>4.33734</v>
      </c>
      <c r="U219" s="38"/>
      <c r="V219" s="38"/>
      <c r="W219" s="38"/>
      <c r="X219" s="38"/>
      <c r="Y219" s="38"/>
      <c r="Z219" s="38"/>
      <c r="AA219" s="38"/>
      <c r="AB219" s="38"/>
      <c r="AC219" s="38"/>
      <c r="AD219" s="38"/>
      <c r="AE219" s="38"/>
      <c r="AR219" s="231" t="s">
        <v>151</v>
      </c>
      <c r="AT219" s="231" t="s">
        <v>132</v>
      </c>
      <c r="AU219" s="231" t="s">
        <v>92</v>
      </c>
      <c r="AY219" s="17" t="s">
        <v>129</v>
      </c>
      <c r="BE219" s="232">
        <f>IF(N219="základní",J219,0)</f>
        <v>0</v>
      </c>
      <c r="BF219" s="232">
        <f>IF(N219="snížená",J219,0)</f>
        <v>0</v>
      </c>
      <c r="BG219" s="232">
        <f>IF(N219="zákl. přenesená",J219,0)</f>
        <v>0</v>
      </c>
      <c r="BH219" s="232">
        <f>IF(N219="sníž. přenesená",J219,0)</f>
        <v>0</v>
      </c>
      <c r="BI219" s="232">
        <f>IF(N219="nulová",J219,0)</f>
        <v>0</v>
      </c>
      <c r="BJ219" s="17" t="s">
        <v>8</v>
      </c>
      <c r="BK219" s="232">
        <f>ROUND(I219*H219,0)</f>
        <v>0</v>
      </c>
      <c r="BL219" s="17" t="s">
        <v>151</v>
      </c>
      <c r="BM219" s="231" t="s">
        <v>2098</v>
      </c>
    </row>
    <row r="220" spans="1:51" s="13" customFormat="1" ht="12">
      <c r="A220" s="13"/>
      <c r="B220" s="238"/>
      <c r="C220" s="239"/>
      <c r="D220" s="240" t="s">
        <v>187</v>
      </c>
      <c r="E220" s="241" t="s">
        <v>1</v>
      </c>
      <c r="F220" s="242" t="s">
        <v>2099</v>
      </c>
      <c r="G220" s="239"/>
      <c r="H220" s="243">
        <v>94.29</v>
      </c>
      <c r="I220" s="244"/>
      <c r="J220" s="239"/>
      <c r="K220" s="239"/>
      <c r="L220" s="245"/>
      <c r="M220" s="246"/>
      <c r="N220" s="247"/>
      <c r="O220" s="247"/>
      <c r="P220" s="247"/>
      <c r="Q220" s="247"/>
      <c r="R220" s="247"/>
      <c r="S220" s="247"/>
      <c r="T220" s="248"/>
      <c r="U220" s="13"/>
      <c r="V220" s="13"/>
      <c r="W220" s="13"/>
      <c r="X220" s="13"/>
      <c r="Y220" s="13"/>
      <c r="Z220" s="13"/>
      <c r="AA220" s="13"/>
      <c r="AB220" s="13"/>
      <c r="AC220" s="13"/>
      <c r="AD220" s="13"/>
      <c r="AE220" s="13"/>
      <c r="AT220" s="249" t="s">
        <v>187</v>
      </c>
      <c r="AU220" s="249" t="s">
        <v>92</v>
      </c>
      <c r="AV220" s="13" t="s">
        <v>92</v>
      </c>
      <c r="AW220" s="13" t="s">
        <v>36</v>
      </c>
      <c r="AX220" s="13" t="s">
        <v>8</v>
      </c>
      <c r="AY220" s="249" t="s">
        <v>129</v>
      </c>
    </row>
    <row r="221" spans="1:65" s="2" customFormat="1" ht="44.25" customHeight="1">
      <c r="A221" s="38"/>
      <c r="B221" s="39"/>
      <c r="C221" s="219" t="s">
        <v>374</v>
      </c>
      <c r="D221" s="219" t="s">
        <v>132</v>
      </c>
      <c r="E221" s="220" t="s">
        <v>2100</v>
      </c>
      <c r="F221" s="221" t="s">
        <v>2101</v>
      </c>
      <c r="G221" s="222" t="s">
        <v>185</v>
      </c>
      <c r="H221" s="223">
        <v>292.16</v>
      </c>
      <c r="I221" s="224"/>
      <c r="J221" s="225">
        <f>ROUND(I221*H221,0)</f>
        <v>0</v>
      </c>
      <c r="K221" s="226"/>
      <c r="L221" s="44"/>
      <c r="M221" s="227" t="s">
        <v>1</v>
      </c>
      <c r="N221" s="228" t="s">
        <v>48</v>
      </c>
      <c r="O221" s="91"/>
      <c r="P221" s="229">
        <f>O221*H221</f>
        <v>0</v>
      </c>
      <c r="Q221" s="229">
        <v>0</v>
      </c>
      <c r="R221" s="229">
        <f>Q221*H221</f>
        <v>0</v>
      </c>
      <c r="S221" s="229">
        <v>0.016</v>
      </c>
      <c r="T221" s="230">
        <f>S221*H221</f>
        <v>4.6745600000000005</v>
      </c>
      <c r="U221" s="38"/>
      <c r="V221" s="38"/>
      <c r="W221" s="38"/>
      <c r="X221" s="38"/>
      <c r="Y221" s="38"/>
      <c r="Z221" s="38"/>
      <c r="AA221" s="38"/>
      <c r="AB221" s="38"/>
      <c r="AC221" s="38"/>
      <c r="AD221" s="38"/>
      <c r="AE221" s="38"/>
      <c r="AR221" s="231" t="s">
        <v>151</v>
      </c>
      <c r="AT221" s="231" t="s">
        <v>132</v>
      </c>
      <c r="AU221" s="231" t="s">
        <v>92</v>
      </c>
      <c r="AY221" s="17" t="s">
        <v>129</v>
      </c>
      <c r="BE221" s="232">
        <f>IF(N221="základní",J221,0)</f>
        <v>0</v>
      </c>
      <c r="BF221" s="232">
        <f>IF(N221="snížená",J221,0)</f>
        <v>0</v>
      </c>
      <c r="BG221" s="232">
        <f>IF(N221="zákl. přenesená",J221,0)</f>
        <v>0</v>
      </c>
      <c r="BH221" s="232">
        <f>IF(N221="sníž. přenesená",J221,0)</f>
        <v>0</v>
      </c>
      <c r="BI221" s="232">
        <f>IF(N221="nulová",J221,0)</f>
        <v>0</v>
      </c>
      <c r="BJ221" s="17" t="s">
        <v>8</v>
      </c>
      <c r="BK221" s="232">
        <f>ROUND(I221*H221,0)</f>
        <v>0</v>
      </c>
      <c r="BL221" s="17" t="s">
        <v>151</v>
      </c>
      <c r="BM221" s="231" t="s">
        <v>2102</v>
      </c>
    </row>
    <row r="222" spans="1:51" s="13" customFormat="1" ht="12">
      <c r="A222" s="13"/>
      <c r="B222" s="238"/>
      <c r="C222" s="239"/>
      <c r="D222" s="240" t="s">
        <v>187</v>
      </c>
      <c r="E222" s="241" t="s">
        <v>1</v>
      </c>
      <c r="F222" s="242" t="s">
        <v>2081</v>
      </c>
      <c r="G222" s="239"/>
      <c r="H222" s="243">
        <v>175.96</v>
      </c>
      <c r="I222" s="244"/>
      <c r="J222" s="239"/>
      <c r="K222" s="239"/>
      <c r="L222" s="245"/>
      <c r="M222" s="246"/>
      <c r="N222" s="247"/>
      <c r="O222" s="247"/>
      <c r="P222" s="247"/>
      <c r="Q222" s="247"/>
      <c r="R222" s="247"/>
      <c r="S222" s="247"/>
      <c r="T222" s="248"/>
      <c r="U222" s="13"/>
      <c r="V222" s="13"/>
      <c r="W222" s="13"/>
      <c r="X222" s="13"/>
      <c r="Y222" s="13"/>
      <c r="Z222" s="13"/>
      <c r="AA222" s="13"/>
      <c r="AB222" s="13"/>
      <c r="AC222" s="13"/>
      <c r="AD222" s="13"/>
      <c r="AE222" s="13"/>
      <c r="AT222" s="249" t="s">
        <v>187</v>
      </c>
      <c r="AU222" s="249" t="s">
        <v>92</v>
      </c>
      <c r="AV222" s="13" t="s">
        <v>92</v>
      </c>
      <c r="AW222" s="13" t="s">
        <v>36</v>
      </c>
      <c r="AX222" s="13" t="s">
        <v>83</v>
      </c>
      <c r="AY222" s="249" t="s">
        <v>129</v>
      </c>
    </row>
    <row r="223" spans="1:51" s="13" customFormat="1" ht="12">
      <c r="A223" s="13"/>
      <c r="B223" s="238"/>
      <c r="C223" s="239"/>
      <c r="D223" s="240" t="s">
        <v>187</v>
      </c>
      <c r="E223" s="241" t="s">
        <v>1</v>
      </c>
      <c r="F223" s="242" t="s">
        <v>2027</v>
      </c>
      <c r="G223" s="239"/>
      <c r="H223" s="243">
        <v>116.2</v>
      </c>
      <c r="I223" s="244"/>
      <c r="J223" s="239"/>
      <c r="K223" s="239"/>
      <c r="L223" s="245"/>
      <c r="M223" s="246"/>
      <c r="N223" s="247"/>
      <c r="O223" s="247"/>
      <c r="P223" s="247"/>
      <c r="Q223" s="247"/>
      <c r="R223" s="247"/>
      <c r="S223" s="247"/>
      <c r="T223" s="248"/>
      <c r="U223" s="13"/>
      <c r="V223" s="13"/>
      <c r="W223" s="13"/>
      <c r="X223" s="13"/>
      <c r="Y223" s="13"/>
      <c r="Z223" s="13"/>
      <c r="AA223" s="13"/>
      <c r="AB223" s="13"/>
      <c r="AC223" s="13"/>
      <c r="AD223" s="13"/>
      <c r="AE223" s="13"/>
      <c r="AT223" s="249" t="s">
        <v>187</v>
      </c>
      <c r="AU223" s="249" t="s">
        <v>92</v>
      </c>
      <c r="AV223" s="13" t="s">
        <v>92</v>
      </c>
      <c r="AW223" s="13" t="s">
        <v>36</v>
      </c>
      <c r="AX223" s="13" t="s">
        <v>83</v>
      </c>
      <c r="AY223" s="249" t="s">
        <v>129</v>
      </c>
    </row>
    <row r="224" spans="1:51" s="14" customFormat="1" ht="12">
      <c r="A224" s="14"/>
      <c r="B224" s="250"/>
      <c r="C224" s="251"/>
      <c r="D224" s="240" t="s">
        <v>187</v>
      </c>
      <c r="E224" s="252" t="s">
        <v>1</v>
      </c>
      <c r="F224" s="253" t="s">
        <v>191</v>
      </c>
      <c r="G224" s="251"/>
      <c r="H224" s="254">
        <v>292.16</v>
      </c>
      <c r="I224" s="255"/>
      <c r="J224" s="251"/>
      <c r="K224" s="251"/>
      <c r="L224" s="256"/>
      <c r="M224" s="257"/>
      <c r="N224" s="258"/>
      <c r="O224" s="258"/>
      <c r="P224" s="258"/>
      <c r="Q224" s="258"/>
      <c r="R224" s="258"/>
      <c r="S224" s="258"/>
      <c r="T224" s="259"/>
      <c r="U224" s="14"/>
      <c r="V224" s="14"/>
      <c r="W224" s="14"/>
      <c r="X224" s="14"/>
      <c r="Y224" s="14"/>
      <c r="Z224" s="14"/>
      <c r="AA224" s="14"/>
      <c r="AB224" s="14"/>
      <c r="AC224" s="14"/>
      <c r="AD224" s="14"/>
      <c r="AE224" s="14"/>
      <c r="AT224" s="260" t="s">
        <v>187</v>
      </c>
      <c r="AU224" s="260" t="s">
        <v>92</v>
      </c>
      <c r="AV224" s="14" t="s">
        <v>151</v>
      </c>
      <c r="AW224" s="14" t="s">
        <v>36</v>
      </c>
      <c r="AX224" s="14" t="s">
        <v>8</v>
      </c>
      <c r="AY224" s="260" t="s">
        <v>129</v>
      </c>
    </row>
    <row r="225" spans="1:65" s="2" customFormat="1" ht="24.15" customHeight="1">
      <c r="A225" s="38"/>
      <c r="B225" s="39"/>
      <c r="C225" s="219" t="s">
        <v>380</v>
      </c>
      <c r="D225" s="219" t="s">
        <v>132</v>
      </c>
      <c r="E225" s="220" t="s">
        <v>2103</v>
      </c>
      <c r="F225" s="221" t="s">
        <v>2104</v>
      </c>
      <c r="G225" s="222" t="s">
        <v>185</v>
      </c>
      <c r="H225" s="223">
        <v>87.5</v>
      </c>
      <c r="I225" s="224"/>
      <c r="J225" s="225">
        <f>ROUND(I225*H225,0)</f>
        <v>0</v>
      </c>
      <c r="K225" s="226"/>
      <c r="L225" s="44"/>
      <c r="M225" s="227" t="s">
        <v>1</v>
      </c>
      <c r="N225" s="228" t="s">
        <v>48</v>
      </c>
      <c r="O225" s="91"/>
      <c r="P225" s="229">
        <f>O225*H225</f>
        <v>0</v>
      </c>
      <c r="Q225" s="229">
        <v>0</v>
      </c>
      <c r="R225" s="229">
        <f>Q225*H225</f>
        <v>0</v>
      </c>
      <c r="S225" s="229">
        <v>0</v>
      </c>
      <c r="T225" s="230">
        <f>S225*H225</f>
        <v>0</v>
      </c>
      <c r="U225" s="38"/>
      <c r="V225" s="38"/>
      <c r="W225" s="38"/>
      <c r="X225" s="38"/>
      <c r="Y225" s="38"/>
      <c r="Z225" s="38"/>
      <c r="AA225" s="38"/>
      <c r="AB225" s="38"/>
      <c r="AC225" s="38"/>
      <c r="AD225" s="38"/>
      <c r="AE225" s="38"/>
      <c r="AR225" s="231" t="s">
        <v>151</v>
      </c>
      <c r="AT225" s="231" t="s">
        <v>132</v>
      </c>
      <c r="AU225" s="231" t="s">
        <v>92</v>
      </c>
      <c r="AY225" s="17" t="s">
        <v>129</v>
      </c>
      <c r="BE225" s="232">
        <f>IF(N225="základní",J225,0)</f>
        <v>0</v>
      </c>
      <c r="BF225" s="232">
        <f>IF(N225="snížená",J225,0)</f>
        <v>0</v>
      </c>
      <c r="BG225" s="232">
        <f>IF(N225="zákl. přenesená",J225,0)</f>
        <v>0</v>
      </c>
      <c r="BH225" s="232">
        <f>IF(N225="sníž. přenesená",J225,0)</f>
        <v>0</v>
      </c>
      <c r="BI225" s="232">
        <f>IF(N225="nulová",J225,0)</f>
        <v>0</v>
      </c>
      <c r="BJ225" s="17" t="s">
        <v>8</v>
      </c>
      <c r="BK225" s="232">
        <f>ROUND(I225*H225,0)</f>
        <v>0</v>
      </c>
      <c r="BL225" s="17" t="s">
        <v>151</v>
      </c>
      <c r="BM225" s="231" t="s">
        <v>2105</v>
      </c>
    </row>
    <row r="226" spans="1:65" s="2" customFormat="1" ht="24.15" customHeight="1">
      <c r="A226" s="38"/>
      <c r="B226" s="39"/>
      <c r="C226" s="219" t="s">
        <v>385</v>
      </c>
      <c r="D226" s="219" t="s">
        <v>132</v>
      </c>
      <c r="E226" s="220" t="s">
        <v>2106</v>
      </c>
      <c r="F226" s="221" t="s">
        <v>2107</v>
      </c>
      <c r="G226" s="222" t="s">
        <v>185</v>
      </c>
      <c r="H226" s="223">
        <v>19.5</v>
      </c>
      <c r="I226" s="224"/>
      <c r="J226" s="225">
        <f>ROUND(I226*H226,0)</f>
        <v>0</v>
      </c>
      <c r="K226" s="226"/>
      <c r="L226" s="44"/>
      <c r="M226" s="227" t="s">
        <v>1</v>
      </c>
      <c r="N226" s="228" t="s">
        <v>48</v>
      </c>
      <c r="O226" s="91"/>
      <c r="P226" s="229">
        <f>O226*H226</f>
        <v>0</v>
      </c>
      <c r="Q226" s="229">
        <v>0</v>
      </c>
      <c r="R226" s="229">
        <f>Q226*H226</f>
        <v>0</v>
      </c>
      <c r="S226" s="229">
        <v>0</v>
      </c>
      <c r="T226" s="230">
        <f>S226*H226</f>
        <v>0</v>
      </c>
      <c r="U226" s="38"/>
      <c r="V226" s="38"/>
      <c r="W226" s="38"/>
      <c r="X226" s="38"/>
      <c r="Y226" s="38"/>
      <c r="Z226" s="38"/>
      <c r="AA226" s="38"/>
      <c r="AB226" s="38"/>
      <c r="AC226" s="38"/>
      <c r="AD226" s="38"/>
      <c r="AE226" s="38"/>
      <c r="AR226" s="231" t="s">
        <v>151</v>
      </c>
      <c r="AT226" s="231" t="s">
        <v>132</v>
      </c>
      <c r="AU226" s="231" t="s">
        <v>92</v>
      </c>
      <c r="AY226" s="17" t="s">
        <v>129</v>
      </c>
      <c r="BE226" s="232">
        <f>IF(N226="základní",J226,0)</f>
        <v>0</v>
      </c>
      <c r="BF226" s="232">
        <f>IF(N226="snížená",J226,0)</f>
        <v>0</v>
      </c>
      <c r="BG226" s="232">
        <f>IF(N226="zákl. přenesená",J226,0)</f>
        <v>0</v>
      </c>
      <c r="BH226" s="232">
        <f>IF(N226="sníž. přenesená",J226,0)</f>
        <v>0</v>
      </c>
      <c r="BI226" s="232">
        <f>IF(N226="nulová",J226,0)</f>
        <v>0</v>
      </c>
      <c r="BJ226" s="17" t="s">
        <v>8</v>
      </c>
      <c r="BK226" s="232">
        <f>ROUND(I226*H226,0)</f>
        <v>0</v>
      </c>
      <c r="BL226" s="17" t="s">
        <v>151</v>
      </c>
      <c r="BM226" s="231" t="s">
        <v>2108</v>
      </c>
    </row>
    <row r="227" spans="1:51" s="13" customFormat="1" ht="12">
      <c r="A227" s="13"/>
      <c r="B227" s="238"/>
      <c r="C227" s="239"/>
      <c r="D227" s="240" t="s">
        <v>187</v>
      </c>
      <c r="E227" s="241" t="s">
        <v>1</v>
      </c>
      <c r="F227" s="242" t="s">
        <v>2109</v>
      </c>
      <c r="G227" s="239"/>
      <c r="H227" s="243">
        <v>19.5</v>
      </c>
      <c r="I227" s="244"/>
      <c r="J227" s="239"/>
      <c r="K227" s="239"/>
      <c r="L227" s="245"/>
      <c r="M227" s="246"/>
      <c r="N227" s="247"/>
      <c r="O227" s="247"/>
      <c r="P227" s="247"/>
      <c r="Q227" s="247"/>
      <c r="R227" s="247"/>
      <c r="S227" s="247"/>
      <c r="T227" s="248"/>
      <c r="U227" s="13"/>
      <c r="V227" s="13"/>
      <c r="W227" s="13"/>
      <c r="X227" s="13"/>
      <c r="Y227" s="13"/>
      <c r="Z227" s="13"/>
      <c r="AA227" s="13"/>
      <c r="AB227" s="13"/>
      <c r="AC227" s="13"/>
      <c r="AD227" s="13"/>
      <c r="AE227" s="13"/>
      <c r="AT227" s="249" t="s">
        <v>187</v>
      </c>
      <c r="AU227" s="249" t="s">
        <v>92</v>
      </c>
      <c r="AV227" s="13" t="s">
        <v>92</v>
      </c>
      <c r="AW227" s="13" t="s">
        <v>36</v>
      </c>
      <c r="AX227" s="13" t="s">
        <v>8</v>
      </c>
      <c r="AY227" s="249" t="s">
        <v>129</v>
      </c>
    </row>
    <row r="228" spans="1:65" s="2" customFormat="1" ht="24.15" customHeight="1">
      <c r="A228" s="38"/>
      <c r="B228" s="39"/>
      <c r="C228" s="219" t="s">
        <v>390</v>
      </c>
      <c r="D228" s="219" t="s">
        <v>132</v>
      </c>
      <c r="E228" s="220" t="s">
        <v>2110</v>
      </c>
      <c r="F228" s="221" t="s">
        <v>2111</v>
      </c>
      <c r="G228" s="222" t="s">
        <v>185</v>
      </c>
      <c r="H228" s="223">
        <v>27.72</v>
      </c>
      <c r="I228" s="224"/>
      <c r="J228" s="225">
        <f>ROUND(I228*H228,0)</f>
        <v>0</v>
      </c>
      <c r="K228" s="226"/>
      <c r="L228" s="44"/>
      <c r="M228" s="227" t="s">
        <v>1</v>
      </c>
      <c r="N228" s="228" t="s">
        <v>48</v>
      </c>
      <c r="O228" s="91"/>
      <c r="P228" s="229">
        <f>O228*H228</f>
        <v>0</v>
      </c>
      <c r="Q228" s="229">
        <v>0.02014</v>
      </c>
      <c r="R228" s="229">
        <f>Q228*H228</f>
        <v>0.5582808</v>
      </c>
      <c r="S228" s="229">
        <v>0</v>
      </c>
      <c r="T228" s="230">
        <f>S228*H228</f>
        <v>0</v>
      </c>
      <c r="U228" s="38"/>
      <c r="V228" s="38"/>
      <c r="W228" s="38"/>
      <c r="X228" s="38"/>
      <c r="Y228" s="38"/>
      <c r="Z228" s="38"/>
      <c r="AA228" s="38"/>
      <c r="AB228" s="38"/>
      <c r="AC228" s="38"/>
      <c r="AD228" s="38"/>
      <c r="AE228" s="38"/>
      <c r="AR228" s="231" t="s">
        <v>151</v>
      </c>
      <c r="AT228" s="231" t="s">
        <v>132</v>
      </c>
      <c r="AU228" s="231" t="s">
        <v>92</v>
      </c>
      <c r="AY228" s="17" t="s">
        <v>129</v>
      </c>
      <c r="BE228" s="232">
        <f>IF(N228="základní",J228,0)</f>
        <v>0</v>
      </c>
      <c r="BF228" s="232">
        <f>IF(N228="snížená",J228,0)</f>
        <v>0</v>
      </c>
      <c r="BG228" s="232">
        <f>IF(N228="zákl. přenesená",J228,0)</f>
        <v>0</v>
      </c>
      <c r="BH228" s="232">
        <f>IF(N228="sníž. přenesená",J228,0)</f>
        <v>0</v>
      </c>
      <c r="BI228" s="232">
        <f>IF(N228="nulová",J228,0)</f>
        <v>0</v>
      </c>
      <c r="BJ228" s="17" t="s">
        <v>8</v>
      </c>
      <c r="BK228" s="232">
        <f>ROUND(I228*H228,0)</f>
        <v>0</v>
      </c>
      <c r="BL228" s="17" t="s">
        <v>151</v>
      </c>
      <c r="BM228" s="231" t="s">
        <v>2112</v>
      </c>
    </row>
    <row r="229" spans="1:51" s="13" customFormat="1" ht="12">
      <c r="A229" s="13"/>
      <c r="B229" s="238"/>
      <c r="C229" s="239"/>
      <c r="D229" s="240" t="s">
        <v>187</v>
      </c>
      <c r="E229" s="241" t="s">
        <v>1</v>
      </c>
      <c r="F229" s="242" t="s">
        <v>2113</v>
      </c>
      <c r="G229" s="239"/>
      <c r="H229" s="243">
        <v>27.72</v>
      </c>
      <c r="I229" s="244"/>
      <c r="J229" s="239"/>
      <c r="K229" s="239"/>
      <c r="L229" s="245"/>
      <c r="M229" s="246"/>
      <c r="N229" s="247"/>
      <c r="O229" s="247"/>
      <c r="P229" s="247"/>
      <c r="Q229" s="247"/>
      <c r="R229" s="247"/>
      <c r="S229" s="247"/>
      <c r="T229" s="248"/>
      <c r="U229" s="13"/>
      <c r="V229" s="13"/>
      <c r="W229" s="13"/>
      <c r="X229" s="13"/>
      <c r="Y229" s="13"/>
      <c r="Z229" s="13"/>
      <c r="AA229" s="13"/>
      <c r="AB229" s="13"/>
      <c r="AC229" s="13"/>
      <c r="AD229" s="13"/>
      <c r="AE229" s="13"/>
      <c r="AT229" s="249" t="s">
        <v>187</v>
      </c>
      <c r="AU229" s="249" t="s">
        <v>92</v>
      </c>
      <c r="AV229" s="13" t="s">
        <v>92</v>
      </c>
      <c r="AW229" s="13" t="s">
        <v>36</v>
      </c>
      <c r="AX229" s="13" t="s">
        <v>8</v>
      </c>
      <c r="AY229" s="249" t="s">
        <v>129</v>
      </c>
    </row>
    <row r="230" spans="1:65" s="2" customFormat="1" ht="33" customHeight="1">
      <c r="A230" s="38"/>
      <c r="B230" s="39"/>
      <c r="C230" s="219" t="s">
        <v>398</v>
      </c>
      <c r="D230" s="219" t="s">
        <v>132</v>
      </c>
      <c r="E230" s="220" t="s">
        <v>2114</v>
      </c>
      <c r="F230" s="221" t="s">
        <v>2115</v>
      </c>
      <c r="G230" s="222" t="s">
        <v>185</v>
      </c>
      <c r="H230" s="223">
        <v>19.5</v>
      </c>
      <c r="I230" s="224"/>
      <c r="J230" s="225">
        <f>ROUND(I230*H230,0)</f>
        <v>0</v>
      </c>
      <c r="K230" s="226"/>
      <c r="L230" s="44"/>
      <c r="M230" s="227" t="s">
        <v>1</v>
      </c>
      <c r="N230" s="228" t="s">
        <v>48</v>
      </c>
      <c r="O230" s="91"/>
      <c r="P230" s="229">
        <f>O230*H230</f>
        <v>0</v>
      </c>
      <c r="Q230" s="229">
        <v>0.00099</v>
      </c>
      <c r="R230" s="229">
        <f>Q230*H230</f>
        <v>0.019305</v>
      </c>
      <c r="S230" s="229">
        <v>0</v>
      </c>
      <c r="T230" s="230">
        <f>S230*H230</f>
        <v>0</v>
      </c>
      <c r="U230" s="38"/>
      <c r="V230" s="38"/>
      <c r="W230" s="38"/>
      <c r="X230" s="38"/>
      <c r="Y230" s="38"/>
      <c r="Z230" s="38"/>
      <c r="AA230" s="38"/>
      <c r="AB230" s="38"/>
      <c r="AC230" s="38"/>
      <c r="AD230" s="38"/>
      <c r="AE230" s="38"/>
      <c r="AR230" s="231" t="s">
        <v>151</v>
      </c>
      <c r="AT230" s="231" t="s">
        <v>132</v>
      </c>
      <c r="AU230" s="231" t="s">
        <v>92</v>
      </c>
      <c r="AY230" s="17" t="s">
        <v>129</v>
      </c>
      <c r="BE230" s="232">
        <f>IF(N230="základní",J230,0)</f>
        <v>0</v>
      </c>
      <c r="BF230" s="232">
        <f>IF(N230="snížená",J230,0)</f>
        <v>0</v>
      </c>
      <c r="BG230" s="232">
        <f>IF(N230="zákl. přenesená",J230,0)</f>
        <v>0</v>
      </c>
      <c r="BH230" s="232">
        <f>IF(N230="sníž. přenesená",J230,0)</f>
        <v>0</v>
      </c>
      <c r="BI230" s="232">
        <f>IF(N230="nulová",J230,0)</f>
        <v>0</v>
      </c>
      <c r="BJ230" s="17" t="s">
        <v>8</v>
      </c>
      <c r="BK230" s="232">
        <f>ROUND(I230*H230,0)</f>
        <v>0</v>
      </c>
      <c r="BL230" s="17" t="s">
        <v>151</v>
      </c>
      <c r="BM230" s="231" t="s">
        <v>2116</v>
      </c>
    </row>
    <row r="231" spans="1:51" s="13" customFormat="1" ht="12">
      <c r="A231" s="13"/>
      <c r="B231" s="238"/>
      <c r="C231" s="239"/>
      <c r="D231" s="240" t="s">
        <v>187</v>
      </c>
      <c r="E231" s="241" t="s">
        <v>1</v>
      </c>
      <c r="F231" s="242" t="s">
        <v>2109</v>
      </c>
      <c r="G231" s="239"/>
      <c r="H231" s="243">
        <v>19.5</v>
      </c>
      <c r="I231" s="244"/>
      <c r="J231" s="239"/>
      <c r="K231" s="239"/>
      <c r="L231" s="245"/>
      <c r="M231" s="246"/>
      <c r="N231" s="247"/>
      <c r="O231" s="247"/>
      <c r="P231" s="247"/>
      <c r="Q231" s="247"/>
      <c r="R231" s="247"/>
      <c r="S231" s="247"/>
      <c r="T231" s="248"/>
      <c r="U231" s="13"/>
      <c r="V231" s="13"/>
      <c r="W231" s="13"/>
      <c r="X231" s="13"/>
      <c r="Y231" s="13"/>
      <c r="Z231" s="13"/>
      <c r="AA231" s="13"/>
      <c r="AB231" s="13"/>
      <c r="AC231" s="13"/>
      <c r="AD231" s="13"/>
      <c r="AE231" s="13"/>
      <c r="AT231" s="249" t="s">
        <v>187</v>
      </c>
      <c r="AU231" s="249" t="s">
        <v>92</v>
      </c>
      <c r="AV231" s="13" t="s">
        <v>92</v>
      </c>
      <c r="AW231" s="13" t="s">
        <v>36</v>
      </c>
      <c r="AX231" s="13" t="s">
        <v>8</v>
      </c>
      <c r="AY231" s="249" t="s">
        <v>129</v>
      </c>
    </row>
    <row r="232" spans="1:63" s="12" customFormat="1" ht="22.8" customHeight="1">
      <c r="A232" s="12"/>
      <c r="B232" s="203"/>
      <c r="C232" s="204"/>
      <c r="D232" s="205" t="s">
        <v>82</v>
      </c>
      <c r="E232" s="217" t="s">
        <v>563</v>
      </c>
      <c r="F232" s="217" t="s">
        <v>564</v>
      </c>
      <c r="G232" s="204"/>
      <c r="H232" s="204"/>
      <c r="I232" s="207"/>
      <c r="J232" s="218">
        <f>BK232</f>
        <v>0</v>
      </c>
      <c r="K232" s="204"/>
      <c r="L232" s="209"/>
      <c r="M232" s="210"/>
      <c r="N232" s="211"/>
      <c r="O232" s="211"/>
      <c r="P232" s="212">
        <f>SUM(P233:P243)</f>
        <v>0</v>
      </c>
      <c r="Q232" s="211"/>
      <c r="R232" s="212">
        <f>SUM(R233:R243)</f>
        <v>0</v>
      </c>
      <c r="S232" s="211"/>
      <c r="T232" s="213">
        <f>SUM(T233:T243)</f>
        <v>0</v>
      </c>
      <c r="U232" s="12"/>
      <c r="V232" s="12"/>
      <c r="W232" s="12"/>
      <c r="X232" s="12"/>
      <c r="Y232" s="12"/>
      <c r="Z232" s="12"/>
      <c r="AA232" s="12"/>
      <c r="AB232" s="12"/>
      <c r="AC232" s="12"/>
      <c r="AD232" s="12"/>
      <c r="AE232" s="12"/>
      <c r="AR232" s="214" t="s">
        <v>8</v>
      </c>
      <c r="AT232" s="215" t="s">
        <v>82</v>
      </c>
      <c r="AU232" s="215" t="s">
        <v>8</v>
      </c>
      <c r="AY232" s="214" t="s">
        <v>129</v>
      </c>
      <c r="BK232" s="216">
        <f>SUM(BK233:BK243)</f>
        <v>0</v>
      </c>
    </row>
    <row r="233" spans="1:65" s="2" customFormat="1" ht="44.25" customHeight="1">
      <c r="A233" s="38"/>
      <c r="B233" s="39"/>
      <c r="C233" s="219" t="s">
        <v>404</v>
      </c>
      <c r="D233" s="219" t="s">
        <v>132</v>
      </c>
      <c r="E233" s="220" t="s">
        <v>570</v>
      </c>
      <c r="F233" s="221" t="s">
        <v>2117</v>
      </c>
      <c r="G233" s="222" t="s">
        <v>265</v>
      </c>
      <c r="H233" s="223">
        <v>20.08</v>
      </c>
      <c r="I233" s="224"/>
      <c r="J233" s="225">
        <f>ROUND(I233*H233,0)</f>
        <v>0</v>
      </c>
      <c r="K233" s="226"/>
      <c r="L233" s="44"/>
      <c r="M233" s="227" t="s">
        <v>1</v>
      </c>
      <c r="N233" s="228" t="s">
        <v>48</v>
      </c>
      <c r="O233" s="91"/>
      <c r="P233" s="229">
        <f>O233*H233</f>
        <v>0</v>
      </c>
      <c r="Q233" s="229">
        <v>0</v>
      </c>
      <c r="R233" s="229">
        <f>Q233*H233</f>
        <v>0</v>
      </c>
      <c r="S233" s="229">
        <v>0</v>
      </c>
      <c r="T233" s="230">
        <f>S233*H233</f>
        <v>0</v>
      </c>
      <c r="U233" s="38"/>
      <c r="V233" s="38"/>
      <c r="W233" s="38"/>
      <c r="X233" s="38"/>
      <c r="Y233" s="38"/>
      <c r="Z233" s="38"/>
      <c r="AA233" s="38"/>
      <c r="AB233" s="38"/>
      <c r="AC233" s="38"/>
      <c r="AD233" s="38"/>
      <c r="AE233" s="38"/>
      <c r="AR233" s="231" t="s">
        <v>151</v>
      </c>
      <c r="AT233" s="231" t="s">
        <v>132</v>
      </c>
      <c r="AU233" s="231" t="s">
        <v>92</v>
      </c>
      <c r="AY233" s="17" t="s">
        <v>129</v>
      </c>
      <c r="BE233" s="232">
        <f>IF(N233="základní",J233,0)</f>
        <v>0</v>
      </c>
      <c r="BF233" s="232">
        <f>IF(N233="snížená",J233,0)</f>
        <v>0</v>
      </c>
      <c r="BG233" s="232">
        <f>IF(N233="zákl. přenesená",J233,0)</f>
        <v>0</v>
      </c>
      <c r="BH233" s="232">
        <f>IF(N233="sníž. přenesená",J233,0)</f>
        <v>0</v>
      </c>
      <c r="BI233" s="232">
        <f>IF(N233="nulová",J233,0)</f>
        <v>0</v>
      </c>
      <c r="BJ233" s="17" t="s">
        <v>8</v>
      </c>
      <c r="BK233" s="232">
        <f>ROUND(I233*H233,0)</f>
        <v>0</v>
      </c>
      <c r="BL233" s="17" t="s">
        <v>151</v>
      </c>
      <c r="BM233" s="231" t="s">
        <v>2118</v>
      </c>
    </row>
    <row r="234" spans="1:65" s="2" customFormat="1" ht="33" customHeight="1">
      <c r="A234" s="38"/>
      <c r="B234" s="39"/>
      <c r="C234" s="219" t="s">
        <v>409</v>
      </c>
      <c r="D234" s="219" t="s">
        <v>132</v>
      </c>
      <c r="E234" s="220" t="s">
        <v>585</v>
      </c>
      <c r="F234" s="221" t="s">
        <v>586</v>
      </c>
      <c r="G234" s="222" t="s">
        <v>265</v>
      </c>
      <c r="H234" s="223">
        <v>20.08</v>
      </c>
      <c r="I234" s="224"/>
      <c r="J234" s="225">
        <f>ROUND(I234*H234,0)</f>
        <v>0</v>
      </c>
      <c r="K234" s="226"/>
      <c r="L234" s="44"/>
      <c r="M234" s="227" t="s">
        <v>1</v>
      </c>
      <c r="N234" s="228" t="s">
        <v>48</v>
      </c>
      <c r="O234" s="91"/>
      <c r="P234" s="229">
        <f>O234*H234</f>
        <v>0</v>
      </c>
      <c r="Q234" s="229">
        <v>0</v>
      </c>
      <c r="R234" s="229">
        <f>Q234*H234</f>
        <v>0</v>
      </c>
      <c r="S234" s="229">
        <v>0</v>
      </c>
      <c r="T234" s="230">
        <f>S234*H234</f>
        <v>0</v>
      </c>
      <c r="U234" s="38"/>
      <c r="V234" s="38"/>
      <c r="W234" s="38"/>
      <c r="X234" s="38"/>
      <c r="Y234" s="38"/>
      <c r="Z234" s="38"/>
      <c r="AA234" s="38"/>
      <c r="AB234" s="38"/>
      <c r="AC234" s="38"/>
      <c r="AD234" s="38"/>
      <c r="AE234" s="38"/>
      <c r="AR234" s="231" t="s">
        <v>151</v>
      </c>
      <c r="AT234" s="231" t="s">
        <v>132</v>
      </c>
      <c r="AU234" s="231" t="s">
        <v>92</v>
      </c>
      <c r="AY234" s="17" t="s">
        <v>129</v>
      </c>
      <c r="BE234" s="232">
        <f>IF(N234="základní",J234,0)</f>
        <v>0</v>
      </c>
      <c r="BF234" s="232">
        <f>IF(N234="snížená",J234,0)</f>
        <v>0</v>
      </c>
      <c r="BG234" s="232">
        <f>IF(N234="zákl. přenesená",J234,0)</f>
        <v>0</v>
      </c>
      <c r="BH234" s="232">
        <f>IF(N234="sníž. přenesená",J234,0)</f>
        <v>0</v>
      </c>
      <c r="BI234" s="232">
        <f>IF(N234="nulová",J234,0)</f>
        <v>0</v>
      </c>
      <c r="BJ234" s="17" t="s">
        <v>8</v>
      </c>
      <c r="BK234" s="232">
        <f>ROUND(I234*H234,0)</f>
        <v>0</v>
      </c>
      <c r="BL234" s="17" t="s">
        <v>151</v>
      </c>
      <c r="BM234" s="231" t="s">
        <v>2119</v>
      </c>
    </row>
    <row r="235" spans="1:65" s="2" customFormat="1" ht="44.25" customHeight="1">
      <c r="A235" s="38"/>
      <c r="B235" s="39"/>
      <c r="C235" s="219" t="s">
        <v>415</v>
      </c>
      <c r="D235" s="219" t="s">
        <v>132</v>
      </c>
      <c r="E235" s="220" t="s">
        <v>590</v>
      </c>
      <c r="F235" s="221" t="s">
        <v>591</v>
      </c>
      <c r="G235" s="222" t="s">
        <v>265</v>
      </c>
      <c r="H235" s="223">
        <v>783.12</v>
      </c>
      <c r="I235" s="224"/>
      <c r="J235" s="225">
        <f>ROUND(I235*H235,0)</f>
        <v>0</v>
      </c>
      <c r="K235" s="226"/>
      <c r="L235" s="44"/>
      <c r="M235" s="227" t="s">
        <v>1</v>
      </c>
      <c r="N235" s="228" t="s">
        <v>48</v>
      </c>
      <c r="O235" s="91"/>
      <c r="P235" s="229">
        <f>O235*H235</f>
        <v>0</v>
      </c>
      <c r="Q235" s="229">
        <v>0</v>
      </c>
      <c r="R235" s="229">
        <f>Q235*H235</f>
        <v>0</v>
      </c>
      <c r="S235" s="229">
        <v>0</v>
      </c>
      <c r="T235" s="230">
        <f>S235*H235</f>
        <v>0</v>
      </c>
      <c r="U235" s="38"/>
      <c r="V235" s="38"/>
      <c r="W235" s="38"/>
      <c r="X235" s="38"/>
      <c r="Y235" s="38"/>
      <c r="Z235" s="38"/>
      <c r="AA235" s="38"/>
      <c r="AB235" s="38"/>
      <c r="AC235" s="38"/>
      <c r="AD235" s="38"/>
      <c r="AE235" s="38"/>
      <c r="AR235" s="231" t="s">
        <v>151</v>
      </c>
      <c r="AT235" s="231" t="s">
        <v>132</v>
      </c>
      <c r="AU235" s="231" t="s">
        <v>92</v>
      </c>
      <c r="AY235" s="17" t="s">
        <v>129</v>
      </c>
      <c r="BE235" s="232">
        <f>IF(N235="základní",J235,0)</f>
        <v>0</v>
      </c>
      <c r="BF235" s="232">
        <f>IF(N235="snížená",J235,0)</f>
        <v>0</v>
      </c>
      <c r="BG235" s="232">
        <f>IF(N235="zákl. přenesená",J235,0)</f>
        <v>0</v>
      </c>
      <c r="BH235" s="232">
        <f>IF(N235="sníž. přenesená",J235,0)</f>
        <v>0</v>
      </c>
      <c r="BI235" s="232">
        <f>IF(N235="nulová",J235,0)</f>
        <v>0</v>
      </c>
      <c r="BJ235" s="17" t="s">
        <v>8</v>
      </c>
      <c r="BK235" s="232">
        <f>ROUND(I235*H235,0)</f>
        <v>0</v>
      </c>
      <c r="BL235" s="17" t="s">
        <v>151</v>
      </c>
      <c r="BM235" s="231" t="s">
        <v>2120</v>
      </c>
    </row>
    <row r="236" spans="1:51" s="13" customFormat="1" ht="12">
      <c r="A236" s="13"/>
      <c r="B236" s="238"/>
      <c r="C236" s="239"/>
      <c r="D236" s="240" t="s">
        <v>187</v>
      </c>
      <c r="E236" s="239"/>
      <c r="F236" s="242" t="s">
        <v>2121</v>
      </c>
      <c r="G236" s="239"/>
      <c r="H236" s="243">
        <v>783.12</v>
      </c>
      <c r="I236" s="244"/>
      <c r="J236" s="239"/>
      <c r="K236" s="239"/>
      <c r="L236" s="245"/>
      <c r="M236" s="246"/>
      <c r="N236" s="247"/>
      <c r="O236" s="247"/>
      <c r="P236" s="247"/>
      <c r="Q236" s="247"/>
      <c r="R236" s="247"/>
      <c r="S236" s="247"/>
      <c r="T236" s="248"/>
      <c r="U236" s="13"/>
      <c r="V236" s="13"/>
      <c r="W236" s="13"/>
      <c r="X236" s="13"/>
      <c r="Y236" s="13"/>
      <c r="Z236" s="13"/>
      <c r="AA236" s="13"/>
      <c r="AB236" s="13"/>
      <c r="AC236" s="13"/>
      <c r="AD236" s="13"/>
      <c r="AE236" s="13"/>
      <c r="AT236" s="249" t="s">
        <v>187</v>
      </c>
      <c r="AU236" s="249" t="s">
        <v>92</v>
      </c>
      <c r="AV236" s="13" t="s">
        <v>92</v>
      </c>
      <c r="AW236" s="13" t="s">
        <v>4</v>
      </c>
      <c r="AX236" s="13" t="s">
        <v>8</v>
      </c>
      <c r="AY236" s="249" t="s">
        <v>129</v>
      </c>
    </row>
    <row r="237" spans="1:65" s="2" customFormat="1" ht="44.25" customHeight="1">
      <c r="A237" s="38"/>
      <c r="B237" s="39"/>
      <c r="C237" s="219" t="s">
        <v>419</v>
      </c>
      <c r="D237" s="219" t="s">
        <v>132</v>
      </c>
      <c r="E237" s="220" t="s">
        <v>595</v>
      </c>
      <c r="F237" s="221" t="s">
        <v>596</v>
      </c>
      <c r="G237" s="222" t="s">
        <v>265</v>
      </c>
      <c r="H237" s="223">
        <v>9.186</v>
      </c>
      <c r="I237" s="224"/>
      <c r="J237" s="225">
        <f>ROUND(I237*H237,0)</f>
        <v>0</v>
      </c>
      <c r="K237" s="226"/>
      <c r="L237" s="44"/>
      <c r="M237" s="227" t="s">
        <v>1</v>
      </c>
      <c r="N237" s="228" t="s">
        <v>48</v>
      </c>
      <c r="O237" s="91"/>
      <c r="P237" s="229">
        <f>O237*H237</f>
        <v>0</v>
      </c>
      <c r="Q237" s="229">
        <v>0</v>
      </c>
      <c r="R237" s="229">
        <f>Q237*H237</f>
        <v>0</v>
      </c>
      <c r="S237" s="229">
        <v>0</v>
      </c>
      <c r="T237" s="230">
        <f>S237*H237</f>
        <v>0</v>
      </c>
      <c r="U237" s="38"/>
      <c r="V237" s="38"/>
      <c r="W237" s="38"/>
      <c r="X237" s="38"/>
      <c r="Y237" s="38"/>
      <c r="Z237" s="38"/>
      <c r="AA237" s="38"/>
      <c r="AB237" s="38"/>
      <c r="AC237" s="38"/>
      <c r="AD237" s="38"/>
      <c r="AE237" s="38"/>
      <c r="AR237" s="231" t="s">
        <v>151</v>
      </c>
      <c r="AT237" s="231" t="s">
        <v>132</v>
      </c>
      <c r="AU237" s="231" t="s">
        <v>92</v>
      </c>
      <c r="AY237" s="17" t="s">
        <v>129</v>
      </c>
      <c r="BE237" s="232">
        <f>IF(N237="základní",J237,0)</f>
        <v>0</v>
      </c>
      <c r="BF237" s="232">
        <f>IF(N237="snížená",J237,0)</f>
        <v>0</v>
      </c>
      <c r="BG237" s="232">
        <f>IF(N237="zákl. přenesená",J237,0)</f>
        <v>0</v>
      </c>
      <c r="BH237" s="232">
        <f>IF(N237="sníž. přenesená",J237,0)</f>
        <v>0</v>
      </c>
      <c r="BI237" s="232">
        <f>IF(N237="nulová",J237,0)</f>
        <v>0</v>
      </c>
      <c r="BJ237" s="17" t="s">
        <v>8</v>
      </c>
      <c r="BK237" s="232">
        <f>ROUND(I237*H237,0)</f>
        <v>0</v>
      </c>
      <c r="BL237" s="17" t="s">
        <v>151</v>
      </c>
      <c r="BM237" s="231" t="s">
        <v>2122</v>
      </c>
    </row>
    <row r="238" spans="1:51" s="13" customFormat="1" ht="12">
      <c r="A238" s="13"/>
      <c r="B238" s="238"/>
      <c r="C238" s="239"/>
      <c r="D238" s="240" t="s">
        <v>187</v>
      </c>
      <c r="E238" s="241" t="s">
        <v>1</v>
      </c>
      <c r="F238" s="242" t="s">
        <v>2123</v>
      </c>
      <c r="G238" s="239"/>
      <c r="H238" s="243">
        <v>9.186</v>
      </c>
      <c r="I238" s="244"/>
      <c r="J238" s="239"/>
      <c r="K238" s="239"/>
      <c r="L238" s="245"/>
      <c r="M238" s="246"/>
      <c r="N238" s="247"/>
      <c r="O238" s="247"/>
      <c r="P238" s="247"/>
      <c r="Q238" s="247"/>
      <c r="R238" s="247"/>
      <c r="S238" s="247"/>
      <c r="T238" s="248"/>
      <c r="U238" s="13"/>
      <c r="V238" s="13"/>
      <c r="W238" s="13"/>
      <c r="X238" s="13"/>
      <c r="Y238" s="13"/>
      <c r="Z238" s="13"/>
      <c r="AA238" s="13"/>
      <c r="AB238" s="13"/>
      <c r="AC238" s="13"/>
      <c r="AD238" s="13"/>
      <c r="AE238" s="13"/>
      <c r="AT238" s="249" t="s">
        <v>187</v>
      </c>
      <c r="AU238" s="249" t="s">
        <v>92</v>
      </c>
      <c r="AV238" s="13" t="s">
        <v>92</v>
      </c>
      <c r="AW238" s="13" t="s">
        <v>36</v>
      </c>
      <c r="AX238" s="13" t="s">
        <v>8</v>
      </c>
      <c r="AY238" s="249" t="s">
        <v>129</v>
      </c>
    </row>
    <row r="239" spans="1:65" s="2" customFormat="1" ht="24.15" customHeight="1">
      <c r="A239" s="38"/>
      <c r="B239" s="39"/>
      <c r="C239" s="219" t="s">
        <v>423</v>
      </c>
      <c r="D239" s="219" t="s">
        <v>132</v>
      </c>
      <c r="E239" s="220" t="s">
        <v>610</v>
      </c>
      <c r="F239" s="221" t="s">
        <v>611</v>
      </c>
      <c r="G239" s="222" t="s">
        <v>265</v>
      </c>
      <c r="H239" s="223">
        <v>2.76</v>
      </c>
      <c r="I239" s="224"/>
      <c r="J239" s="225">
        <f>ROUND(I239*H239,0)</f>
        <v>0</v>
      </c>
      <c r="K239" s="226"/>
      <c r="L239" s="44"/>
      <c r="M239" s="227" t="s">
        <v>1</v>
      </c>
      <c r="N239" s="228" t="s">
        <v>48</v>
      </c>
      <c r="O239" s="91"/>
      <c r="P239" s="229">
        <f>O239*H239</f>
        <v>0</v>
      </c>
      <c r="Q239" s="229">
        <v>0</v>
      </c>
      <c r="R239" s="229">
        <f>Q239*H239</f>
        <v>0</v>
      </c>
      <c r="S239" s="229">
        <v>0</v>
      </c>
      <c r="T239" s="230">
        <f>S239*H239</f>
        <v>0</v>
      </c>
      <c r="U239" s="38"/>
      <c r="V239" s="38"/>
      <c r="W239" s="38"/>
      <c r="X239" s="38"/>
      <c r="Y239" s="38"/>
      <c r="Z239" s="38"/>
      <c r="AA239" s="38"/>
      <c r="AB239" s="38"/>
      <c r="AC239" s="38"/>
      <c r="AD239" s="38"/>
      <c r="AE239" s="38"/>
      <c r="AR239" s="231" t="s">
        <v>151</v>
      </c>
      <c r="AT239" s="231" t="s">
        <v>132</v>
      </c>
      <c r="AU239" s="231" t="s">
        <v>92</v>
      </c>
      <c r="AY239" s="17" t="s">
        <v>129</v>
      </c>
      <c r="BE239" s="232">
        <f>IF(N239="základní",J239,0)</f>
        <v>0</v>
      </c>
      <c r="BF239" s="232">
        <f>IF(N239="snížená",J239,0)</f>
        <v>0</v>
      </c>
      <c r="BG239" s="232">
        <f>IF(N239="zákl. přenesená",J239,0)</f>
        <v>0</v>
      </c>
      <c r="BH239" s="232">
        <f>IF(N239="sníž. přenesená",J239,0)</f>
        <v>0</v>
      </c>
      <c r="BI239" s="232">
        <f>IF(N239="nulová",J239,0)</f>
        <v>0</v>
      </c>
      <c r="BJ239" s="17" t="s">
        <v>8</v>
      </c>
      <c r="BK239" s="232">
        <f>ROUND(I239*H239,0)</f>
        <v>0</v>
      </c>
      <c r="BL239" s="17" t="s">
        <v>151</v>
      </c>
      <c r="BM239" s="231" t="s">
        <v>2124</v>
      </c>
    </row>
    <row r="240" spans="1:51" s="13" customFormat="1" ht="12">
      <c r="A240" s="13"/>
      <c r="B240" s="238"/>
      <c r="C240" s="239"/>
      <c r="D240" s="240" t="s">
        <v>187</v>
      </c>
      <c r="E240" s="241" t="s">
        <v>1</v>
      </c>
      <c r="F240" s="242" t="s">
        <v>2125</v>
      </c>
      <c r="G240" s="239"/>
      <c r="H240" s="243">
        <v>2.76</v>
      </c>
      <c r="I240" s="244"/>
      <c r="J240" s="239"/>
      <c r="K240" s="239"/>
      <c r="L240" s="245"/>
      <c r="M240" s="246"/>
      <c r="N240" s="247"/>
      <c r="O240" s="247"/>
      <c r="P240" s="247"/>
      <c r="Q240" s="247"/>
      <c r="R240" s="247"/>
      <c r="S240" s="247"/>
      <c r="T240" s="248"/>
      <c r="U240" s="13"/>
      <c r="V240" s="13"/>
      <c r="W240" s="13"/>
      <c r="X240" s="13"/>
      <c r="Y240" s="13"/>
      <c r="Z240" s="13"/>
      <c r="AA240" s="13"/>
      <c r="AB240" s="13"/>
      <c r="AC240" s="13"/>
      <c r="AD240" s="13"/>
      <c r="AE240" s="13"/>
      <c r="AT240" s="249" t="s">
        <v>187</v>
      </c>
      <c r="AU240" s="249" t="s">
        <v>92</v>
      </c>
      <c r="AV240" s="13" t="s">
        <v>92</v>
      </c>
      <c r="AW240" s="13" t="s">
        <v>36</v>
      </c>
      <c r="AX240" s="13" t="s">
        <v>8</v>
      </c>
      <c r="AY240" s="249" t="s">
        <v>129</v>
      </c>
    </row>
    <row r="241" spans="1:65" s="2" customFormat="1" ht="24.15" customHeight="1">
      <c r="A241" s="38"/>
      <c r="B241" s="39"/>
      <c r="C241" s="219" t="s">
        <v>427</v>
      </c>
      <c r="D241" s="219" t="s">
        <v>132</v>
      </c>
      <c r="E241" s="220" t="s">
        <v>615</v>
      </c>
      <c r="F241" s="221" t="s">
        <v>616</v>
      </c>
      <c r="G241" s="222" t="s">
        <v>265</v>
      </c>
      <c r="H241" s="223">
        <v>4.774</v>
      </c>
      <c r="I241" s="224"/>
      <c r="J241" s="225">
        <f>ROUND(I241*H241,0)</f>
        <v>0</v>
      </c>
      <c r="K241" s="226"/>
      <c r="L241" s="44"/>
      <c r="M241" s="227" t="s">
        <v>1</v>
      </c>
      <c r="N241" s="228" t="s">
        <v>48</v>
      </c>
      <c r="O241" s="91"/>
      <c r="P241" s="229">
        <f>O241*H241</f>
        <v>0</v>
      </c>
      <c r="Q241" s="229">
        <v>0</v>
      </c>
      <c r="R241" s="229">
        <f>Q241*H241</f>
        <v>0</v>
      </c>
      <c r="S241" s="229">
        <v>0</v>
      </c>
      <c r="T241" s="230">
        <f>S241*H241</f>
        <v>0</v>
      </c>
      <c r="U241" s="38"/>
      <c r="V241" s="38"/>
      <c r="W241" s="38"/>
      <c r="X241" s="38"/>
      <c r="Y241" s="38"/>
      <c r="Z241" s="38"/>
      <c r="AA241" s="38"/>
      <c r="AB241" s="38"/>
      <c r="AC241" s="38"/>
      <c r="AD241" s="38"/>
      <c r="AE241" s="38"/>
      <c r="AR241" s="231" t="s">
        <v>151</v>
      </c>
      <c r="AT241" s="231" t="s">
        <v>132</v>
      </c>
      <c r="AU241" s="231" t="s">
        <v>92</v>
      </c>
      <c r="AY241" s="17" t="s">
        <v>129</v>
      </c>
      <c r="BE241" s="232">
        <f>IF(N241="základní",J241,0)</f>
        <v>0</v>
      </c>
      <c r="BF241" s="232">
        <f>IF(N241="snížená",J241,0)</f>
        <v>0</v>
      </c>
      <c r="BG241" s="232">
        <f>IF(N241="zákl. přenesená",J241,0)</f>
        <v>0</v>
      </c>
      <c r="BH241" s="232">
        <f>IF(N241="sníž. přenesená",J241,0)</f>
        <v>0</v>
      </c>
      <c r="BI241" s="232">
        <f>IF(N241="nulová",J241,0)</f>
        <v>0</v>
      </c>
      <c r="BJ241" s="17" t="s">
        <v>8</v>
      </c>
      <c r="BK241" s="232">
        <f>ROUND(I241*H241,0)</f>
        <v>0</v>
      </c>
      <c r="BL241" s="17" t="s">
        <v>151</v>
      </c>
      <c r="BM241" s="231" t="s">
        <v>2126</v>
      </c>
    </row>
    <row r="242" spans="1:51" s="13" customFormat="1" ht="12">
      <c r="A242" s="13"/>
      <c r="B242" s="238"/>
      <c r="C242" s="239"/>
      <c r="D242" s="240" t="s">
        <v>187</v>
      </c>
      <c r="E242" s="241" t="s">
        <v>1</v>
      </c>
      <c r="F242" s="242" t="s">
        <v>2127</v>
      </c>
      <c r="G242" s="239"/>
      <c r="H242" s="243">
        <v>4.774</v>
      </c>
      <c r="I242" s="244"/>
      <c r="J242" s="239"/>
      <c r="K242" s="239"/>
      <c r="L242" s="245"/>
      <c r="M242" s="246"/>
      <c r="N242" s="247"/>
      <c r="O242" s="247"/>
      <c r="P242" s="247"/>
      <c r="Q242" s="247"/>
      <c r="R242" s="247"/>
      <c r="S242" s="247"/>
      <c r="T242" s="248"/>
      <c r="U242" s="13"/>
      <c r="V242" s="13"/>
      <c r="W242" s="13"/>
      <c r="X242" s="13"/>
      <c r="Y242" s="13"/>
      <c r="Z242" s="13"/>
      <c r="AA242" s="13"/>
      <c r="AB242" s="13"/>
      <c r="AC242" s="13"/>
      <c r="AD242" s="13"/>
      <c r="AE242" s="13"/>
      <c r="AT242" s="249" t="s">
        <v>187</v>
      </c>
      <c r="AU242" s="249" t="s">
        <v>92</v>
      </c>
      <c r="AV242" s="13" t="s">
        <v>92</v>
      </c>
      <c r="AW242" s="13" t="s">
        <v>36</v>
      </c>
      <c r="AX242" s="13" t="s">
        <v>8</v>
      </c>
      <c r="AY242" s="249" t="s">
        <v>129</v>
      </c>
    </row>
    <row r="243" spans="1:65" s="2" customFormat="1" ht="24.15" customHeight="1">
      <c r="A243" s="38"/>
      <c r="B243" s="39"/>
      <c r="C243" s="219" t="s">
        <v>431</v>
      </c>
      <c r="D243" s="219" t="s">
        <v>132</v>
      </c>
      <c r="E243" s="220" t="s">
        <v>624</v>
      </c>
      <c r="F243" s="221" t="s">
        <v>625</v>
      </c>
      <c r="G243" s="222" t="s">
        <v>265</v>
      </c>
      <c r="H243" s="223">
        <v>0.324</v>
      </c>
      <c r="I243" s="224"/>
      <c r="J243" s="225">
        <f>ROUND(I243*H243,0)</f>
        <v>0</v>
      </c>
      <c r="K243" s="226"/>
      <c r="L243" s="44"/>
      <c r="M243" s="227" t="s">
        <v>1</v>
      </c>
      <c r="N243" s="228" t="s">
        <v>48</v>
      </c>
      <c r="O243" s="91"/>
      <c r="P243" s="229">
        <f>O243*H243</f>
        <v>0</v>
      </c>
      <c r="Q243" s="229">
        <v>0</v>
      </c>
      <c r="R243" s="229">
        <f>Q243*H243</f>
        <v>0</v>
      </c>
      <c r="S243" s="229">
        <v>0</v>
      </c>
      <c r="T243" s="230">
        <f>S243*H243</f>
        <v>0</v>
      </c>
      <c r="U243" s="38"/>
      <c r="V243" s="38"/>
      <c r="W243" s="38"/>
      <c r="X243" s="38"/>
      <c r="Y243" s="38"/>
      <c r="Z243" s="38"/>
      <c r="AA243" s="38"/>
      <c r="AB243" s="38"/>
      <c r="AC243" s="38"/>
      <c r="AD243" s="38"/>
      <c r="AE243" s="38"/>
      <c r="AR243" s="231" t="s">
        <v>151</v>
      </c>
      <c r="AT243" s="231" t="s">
        <v>132</v>
      </c>
      <c r="AU243" s="231" t="s">
        <v>92</v>
      </c>
      <c r="AY243" s="17" t="s">
        <v>129</v>
      </c>
      <c r="BE243" s="232">
        <f>IF(N243="základní",J243,0)</f>
        <v>0</v>
      </c>
      <c r="BF243" s="232">
        <f>IF(N243="snížená",J243,0)</f>
        <v>0</v>
      </c>
      <c r="BG243" s="232">
        <f>IF(N243="zákl. přenesená",J243,0)</f>
        <v>0</v>
      </c>
      <c r="BH243" s="232">
        <f>IF(N243="sníž. přenesená",J243,0)</f>
        <v>0</v>
      </c>
      <c r="BI243" s="232">
        <f>IF(N243="nulová",J243,0)</f>
        <v>0</v>
      </c>
      <c r="BJ243" s="17" t="s">
        <v>8</v>
      </c>
      <c r="BK243" s="232">
        <f>ROUND(I243*H243,0)</f>
        <v>0</v>
      </c>
      <c r="BL243" s="17" t="s">
        <v>151</v>
      </c>
      <c r="BM243" s="231" t="s">
        <v>2128</v>
      </c>
    </row>
    <row r="244" spans="1:63" s="12" customFormat="1" ht="22.8" customHeight="1">
      <c r="A244" s="12"/>
      <c r="B244" s="203"/>
      <c r="C244" s="204"/>
      <c r="D244" s="205" t="s">
        <v>82</v>
      </c>
      <c r="E244" s="217" t="s">
        <v>639</v>
      </c>
      <c r="F244" s="217" t="s">
        <v>640</v>
      </c>
      <c r="G244" s="204"/>
      <c r="H244" s="204"/>
      <c r="I244" s="207"/>
      <c r="J244" s="218">
        <f>BK244</f>
        <v>0</v>
      </c>
      <c r="K244" s="204"/>
      <c r="L244" s="209"/>
      <c r="M244" s="210"/>
      <c r="N244" s="211"/>
      <c r="O244" s="211"/>
      <c r="P244" s="212">
        <f>P245</f>
        <v>0</v>
      </c>
      <c r="Q244" s="211"/>
      <c r="R244" s="212">
        <f>R245</f>
        <v>0</v>
      </c>
      <c r="S244" s="211"/>
      <c r="T244" s="213">
        <f>T245</f>
        <v>0</v>
      </c>
      <c r="U244" s="12"/>
      <c r="V244" s="12"/>
      <c r="W244" s="12"/>
      <c r="X244" s="12"/>
      <c r="Y244" s="12"/>
      <c r="Z244" s="12"/>
      <c r="AA244" s="12"/>
      <c r="AB244" s="12"/>
      <c r="AC244" s="12"/>
      <c r="AD244" s="12"/>
      <c r="AE244" s="12"/>
      <c r="AR244" s="214" t="s">
        <v>8</v>
      </c>
      <c r="AT244" s="215" t="s">
        <v>82</v>
      </c>
      <c r="AU244" s="215" t="s">
        <v>8</v>
      </c>
      <c r="AY244" s="214" t="s">
        <v>129</v>
      </c>
      <c r="BK244" s="216">
        <f>BK245</f>
        <v>0</v>
      </c>
    </row>
    <row r="245" spans="1:65" s="2" customFormat="1" ht="55.5" customHeight="1">
      <c r="A245" s="38"/>
      <c r="B245" s="39"/>
      <c r="C245" s="219" t="s">
        <v>437</v>
      </c>
      <c r="D245" s="219" t="s">
        <v>132</v>
      </c>
      <c r="E245" s="220" t="s">
        <v>642</v>
      </c>
      <c r="F245" s="221" t="s">
        <v>643</v>
      </c>
      <c r="G245" s="222" t="s">
        <v>265</v>
      </c>
      <c r="H245" s="223">
        <v>20.589</v>
      </c>
      <c r="I245" s="224"/>
      <c r="J245" s="225">
        <f>ROUND(I245*H245,0)</f>
        <v>0</v>
      </c>
      <c r="K245" s="226"/>
      <c r="L245" s="44"/>
      <c r="M245" s="227" t="s">
        <v>1</v>
      </c>
      <c r="N245" s="228" t="s">
        <v>48</v>
      </c>
      <c r="O245" s="91"/>
      <c r="P245" s="229">
        <f>O245*H245</f>
        <v>0</v>
      </c>
      <c r="Q245" s="229">
        <v>0</v>
      </c>
      <c r="R245" s="229">
        <f>Q245*H245</f>
        <v>0</v>
      </c>
      <c r="S245" s="229">
        <v>0</v>
      </c>
      <c r="T245" s="230">
        <f>S245*H245</f>
        <v>0</v>
      </c>
      <c r="U245" s="38"/>
      <c r="V245" s="38"/>
      <c r="W245" s="38"/>
      <c r="X245" s="38"/>
      <c r="Y245" s="38"/>
      <c r="Z245" s="38"/>
      <c r="AA245" s="38"/>
      <c r="AB245" s="38"/>
      <c r="AC245" s="38"/>
      <c r="AD245" s="38"/>
      <c r="AE245" s="38"/>
      <c r="AR245" s="231" t="s">
        <v>151</v>
      </c>
      <c r="AT245" s="231" t="s">
        <v>132</v>
      </c>
      <c r="AU245" s="231" t="s">
        <v>92</v>
      </c>
      <c r="AY245" s="17" t="s">
        <v>129</v>
      </c>
      <c r="BE245" s="232">
        <f>IF(N245="základní",J245,0)</f>
        <v>0</v>
      </c>
      <c r="BF245" s="232">
        <f>IF(N245="snížená",J245,0)</f>
        <v>0</v>
      </c>
      <c r="BG245" s="232">
        <f>IF(N245="zákl. přenesená",J245,0)</f>
        <v>0</v>
      </c>
      <c r="BH245" s="232">
        <f>IF(N245="sníž. přenesená",J245,0)</f>
        <v>0</v>
      </c>
      <c r="BI245" s="232">
        <f>IF(N245="nulová",J245,0)</f>
        <v>0</v>
      </c>
      <c r="BJ245" s="17" t="s">
        <v>8</v>
      </c>
      <c r="BK245" s="232">
        <f>ROUND(I245*H245,0)</f>
        <v>0</v>
      </c>
      <c r="BL245" s="17" t="s">
        <v>151</v>
      </c>
      <c r="BM245" s="231" t="s">
        <v>2129</v>
      </c>
    </row>
    <row r="246" spans="1:63" s="12" customFormat="1" ht="25.9" customHeight="1">
      <c r="A246" s="12"/>
      <c r="B246" s="203"/>
      <c r="C246" s="204"/>
      <c r="D246" s="205" t="s">
        <v>82</v>
      </c>
      <c r="E246" s="206" t="s">
        <v>646</v>
      </c>
      <c r="F246" s="206" t="s">
        <v>647</v>
      </c>
      <c r="G246" s="204"/>
      <c r="H246" s="204"/>
      <c r="I246" s="207"/>
      <c r="J246" s="208">
        <f>BK246</f>
        <v>0</v>
      </c>
      <c r="K246" s="204"/>
      <c r="L246" s="209"/>
      <c r="M246" s="210"/>
      <c r="N246" s="211"/>
      <c r="O246" s="211"/>
      <c r="P246" s="212">
        <f>P247+P254+P283+P297+P330+P342+P362+P367+P374</f>
        <v>0</v>
      </c>
      <c r="Q246" s="211"/>
      <c r="R246" s="212">
        <f>R247+R254+R283+R297+R330+R342+R362+R367+R374</f>
        <v>10.219430520000001</v>
      </c>
      <c r="S246" s="211"/>
      <c r="T246" s="213">
        <f>T247+T254+T283+T297+T330+T342+T362+T367+T374</f>
        <v>5.5493652</v>
      </c>
      <c r="U246" s="12"/>
      <c r="V246" s="12"/>
      <c r="W246" s="12"/>
      <c r="X246" s="12"/>
      <c r="Y246" s="12"/>
      <c r="Z246" s="12"/>
      <c r="AA246" s="12"/>
      <c r="AB246" s="12"/>
      <c r="AC246" s="12"/>
      <c r="AD246" s="12"/>
      <c r="AE246" s="12"/>
      <c r="AR246" s="214" t="s">
        <v>92</v>
      </c>
      <c r="AT246" s="215" t="s">
        <v>82</v>
      </c>
      <c r="AU246" s="215" t="s">
        <v>83</v>
      </c>
      <c r="AY246" s="214" t="s">
        <v>129</v>
      </c>
      <c r="BK246" s="216">
        <f>BK247+BK254+BK283+BK297+BK330+BK342+BK362+BK367+BK374</f>
        <v>0</v>
      </c>
    </row>
    <row r="247" spans="1:63" s="12" customFormat="1" ht="22.8" customHeight="1">
      <c r="A247" s="12"/>
      <c r="B247" s="203"/>
      <c r="C247" s="204"/>
      <c r="D247" s="205" t="s">
        <v>82</v>
      </c>
      <c r="E247" s="217" t="s">
        <v>648</v>
      </c>
      <c r="F247" s="217" t="s">
        <v>649</v>
      </c>
      <c r="G247" s="204"/>
      <c r="H247" s="204"/>
      <c r="I247" s="207"/>
      <c r="J247" s="218">
        <f>BK247</f>
        <v>0</v>
      </c>
      <c r="K247" s="204"/>
      <c r="L247" s="209"/>
      <c r="M247" s="210"/>
      <c r="N247" s="211"/>
      <c r="O247" s="211"/>
      <c r="P247" s="212">
        <f>SUM(P248:P253)</f>
        <v>0</v>
      </c>
      <c r="Q247" s="211"/>
      <c r="R247" s="212">
        <f>SUM(R248:R253)</f>
        <v>0.40929000000000004</v>
      </c>
      <c r="S247" s="211"/>
      <c r="T247" s="213">
        <f>SUM(T248:T253)</f>
        <v>0</v>
      </c>
      <c r="U247" s="12"/>
      <c r="V247" s="12"/>
      <c r="W247" s="12"/>
      <c r="X247" s="12"/>
      <c r="Y247" s="12"/>
      <c r="Z247" s="12"/>
      <c r="AA247" s="12"/>
      <c r="AB247" s="12"/>
      <c r="AC247" s="12"/>
      <c r="AD247" s="12"/>
      <c r="AE247" s="12"/>
      <c r="AR247" s="214" t="s">
        <v>92</v>
      </c>
      <c r="AT247" s="215" t="s">
        <v>82</v>
      </c>
      <c r="AU247" s="215" t="s">
        <v>8</v>
      </c>
      <c r="AY247" s="214" t="s">
        <v>129</v>
      </c>
      <c r="BK247" s="216">
        <f>SUM(BK248:BK253)</f>
        <v>0</v>
      </c>
    </row>
    <row r="248" spans="1:65" s="2" customFormat="1" ht="37.8" customHeight="1">
      <c r="A248" s="38"/>
      <c r="B248" s="39"/>
      <c r="C248" s="219" t="s">
        <v>442</v>
      </c>
      <c r="D248" s="219" t="s">
        <v>132</v>
      </c>
      <c r="E248" s="220" t="s">
        <v>2130</v>
      </c>
      <c r="F248" s="221" t="s">
        <v>2131</v>
      </c>
      <c r="G248" s="222" t="s">
        <v>185</v>
      </c>
      <c r="H248" s="223">
        <v>101.2</v>
      </c>
      <c r="I248" s="224"/>
      <c r="J248" s="225">
        <f>ROUND(I248*H248,0)</f>
        <v>0</v>
      </c>
      <c r="K248" s="226"/>
      <c r="L248" s="44"/>
      <c r="M248" s="227" t="s">
        <v>1</v>
      </c>
      <c r="N248" s="228" t="s">
        <v>48</v>
      </c>
      <c r="O248" s="91"/>
      <c r="P248" s="229">
        <f>O248*H248</f>
        <v>0</v>
      </c>
      <c r="Q248" s="229">
        <v>0.0035</v>
      </c>
      <c r="R248" s="229">
        <f>Q248*H248</f>
        <v>0.3542</v>
      </c>
      <c r="S248" s="229">
        <v>0</v>
      </c>
      <c r="T248" s="230">
        <f>S248*H248</f>
        <v>0</v>
      </c>
      <c r="U248" s="38"/>
      <c r="V248" s="38"/>
      <c r="W248" s="38"/>
      <c r="X248" s="38"/>
      <c r="Y248" s="38"/>
      <c r="Z248" s="38"/>
      <c r="AA248" s="38"/>
      <c r="AB248" s="38"/>
      <c r="AC248" s="38"/>
      <c r="AD248" s="38"/>
      <c r="AE248" s="38"/>
      <c r="AR248" s="231" t="s">
        <v>308</v>
      </c>
      <c r="AT248" s="231" t="s">
        <v>132</v>
      </c>
      <c r="AU248" s="231" t="s">
        <v>92</v>
      </c>
      <c r="AY248" s="17" t="s">
        <v>129</v>
      </c>
      <c r="BE248" s="232">
        <f>IF(N248="základní",J248,0)</f>
        <v>0</v>
      </c>
      <c r="BF248" s="232">
        <f>IF(N248="snížená",J248,0)</f>
        <v>0</v>
      </c>
      <c r="BG248" s="232">
        <f>IF(N248="zákl. přenesená",J248,0)</f>
        <v>0</v>
      </c>
      <c r="BH248" s="232">
        <f>IF(N248="sníž. přenesená",J248,0)</f>
        <v>0</v>
      </c>
      <c r="BI248" s="232">
        <f>IF(N248="nulová",J248,0)</f>
        <v>0</v>
      </c>
      <c r="BJ248" s="17" t="s">
        <v>8</v>
      </c>
      <c r="BK248" s="232">
        <f>ROUND(I248*H248,0)</f>
        <v>0</v>
      </c>
      <c r="BL248" s="17" t="s">
        <v>308</v>
      </c>
      <c r="BM248" s="231" t="s">
        <v>2132</v>
      </c>
    </row>
    <row r="249" spans="1:51" s="13" customFormat="1" ht="12">
      <c r="A249" s="13"/>
      <c r="B249" s="238"/>
      <c r="C249" s="239"/>
      <c r="D249" s="240" t="s">
        <v>187</v>
      </c>
      <c r="E249" s="241" t="s">
        <v>1</v>
      </c>
      <c r="F249" s="242" t="s">
        <v>2133</v>
      </c>
      <c r="G249" s="239"/>
      <c r="H249" s="243">
        <v>101.2</v>
      </c>
      <c r="I249" s="244"/>
      <c r="J249" s="239"/>
      <c r="K249" s="239"/>
      <c r="L249" s="245"/>
      <c r="M249" s="246"/>
      <c r="N249" s="247"/>
      <c r="O249" s="247"/>
      <c r="P249" s="247"/>
      <c r="Q249" s="247"/>
      <c r="R249" s="247"/>
      <c r="S249" s="247"/>
      <c r="T249" s="248"/>
      <c r="U249" s="13"/>
      <c r="V249" s="13"/>
      <c r="W249" s="13"/>
      <c r="X249" s="13"/>
      <c r="Y249" s="13"/>
      <c r="Z249" s="13"/>
      <c r="AA249" s="13"/>
      <c r="AB249" s="13"/>
      <c r="AC249" s="13"/>
      <c r="AD249" s="13"/>
      <c r="AE249" s="13"/>
      <c r="AT249" s="249" t="s">
        <v>187</v>
      </c>
      <c r="AU249" s="249" t="s">
        <v>92</v>
      </c>
      <c r="AV249" s="13" t="s">
        <v>92</v>
      </c>
      <c r="AW249" s="13" t="s">
        <v>36</v>
      </c>
      <c r="AX249" s="13" t="s">
        <v>8</v>
      </c>
      <c r="AY249" s="249" t="s">
        <v>129</v>
      </c>
    </row>
    <row r="250" spans="1:65" s="2" customFormat="1" ht="37.8" customHeight="1">
      <c r="A250" s="38"/>
      <c r="B250" s="39"/>
      <c r="C250" s="219" t="s">
        <v>448</v>
      </c>
      <c r="D250" s="219" t="s">
        <v>132</v>
      </c>
      <c r="E250" s="220" t="s">
        <v>2134</v>
      </c>
      <c r="F250" s="221" t="s">
        <v>2135</v>
      </c>
      <c r="G250" s="222" t="s">
        <v>185</v>
      </c>
      <c r="H250" s="223">
        <v>15.74</v>
      </c>
      <c r="I250" s="224"/>
      <c r="J250" s="225">
        <f>ROUND(I250*H250,0)</f>
        <v>0</v>
      </c>
      <c r="K250" s="226"/>
      <c r="L250" s="44"/>
      <c r="M250" s="227" t="s">
        <v>1</v>
      </c>
      <c r="N250" s="228" t="s">
        <v>48</v>
      </c>
      <c r="O250" s="91"/>
      <c r="P250" s="229">
        <f>O250*H250</f>
        <v>0</v>
      </c>
      <c r="Q250" s="229">
        <v>0.0035</v>
      </c>
      <c r="R250" s="229">
        <f>Q250*H250</f>
        <v>0.05509</v>
      </c>
      <c r="S250" s="229">
        <v>0</v>
      </c>
      <c r="T250" s="230">
        <f>S250*H250</f>
        <v>0</v>
      </c>
      <c r="U250" s="38"/>
      <c r="V250" s="38"/>
      <c r="W250" s="38"/>
      <c r="X250" s="38"/>
      <c r="Y250" s="38"/>
      <c r="Z250" s="38"/>
      <c r="AA250" s="38"/>
      <c r="AB250" s="38"/>
      <c r="AC250" s="38"/>
      <c r="AD250" s="38"/>
      <c r="AE250" s="38"/>
      <c r="AR250" s="231" t="s">
        <v>308</v>
      </c>
      <c r="AT250" s="231" t="s">
        <v>132</v>
      </c>
      <c r="AU250" s="231" t="s">
        <v>92</v>
      </c>
      <c r="AY250" s="17" t="s">
        <v>129</v>
      </c>
      <c r="BE250" s="232">
        <f>IF(N250="základní",J250,0)</f>
        <v>0</v>
      </c>
      <c r="BF250" s="232">
        <f>IF(N250="snížená",J250,0)</f>
        <v>0</v>
      </c>
      <c r="BG250" s="232">
        <f>IF(N250="zákl. přenesená",J250,0)</f>
        <v>0</v>
      </c>
      <c r="BH250" s="232">
        <f>IF(N250="sníž. přenesená",J250,0)</f>
        <v>0</v>
      </c>
      <c r="BI250" s="232">
        <f>IF(N250="nulová",J250,0)</f>
        <v>0</v>
      </c>
      <c r="BJ250" s="17" t="s">
        <v>8</v>
      </c>
      <c r="BK250" s="232">
        <f>ROUND(I250*H250,0)</f>
        <v>0</v>
      </c>
      <c r="BL250" s="17" t="s">
        <v>308</v>
      </c>
      <c r="BM250" s="231" t="s">
        <v>2136</v>
      </c>
    </row>
    <row r="251" spans="1:51" s="13" customFormat="1" ht="12">
      <c r="A251" s="13"/>
      <c r="B251" s="238"/>
      <c r="C251" s="239"/>
      <c r="D251" s="240" t="s">
        <v>187</v>
      </c>
      <c r="E251" s="241" t="s">
        <v>1</v>
      </c>
      <c r="F251" s="242" t="s">
        <v>2137</v>
      </c>
      <c r="G251" s="239"/>
      <c r="H251" s="243">
        <v>15.74</v>
      </c>
      <c r="I251" s="244"/>
      <c r="J251" s="239"/>
      <c r="K251" s="239"/>
      <c r="L251" s="245"/>
      <c r="M251" s="246"/>
      <c r="N251" s="247"/>
      <c r="O251" s="247"/>
      <c r="P251" s="247"/>
      <c r="Q251" s="247"/>
      <c r="R251" s="247"/>
      <c r="S251" s="247"/>
      <c r="T251" s="248"/>
      <c r="U251" s="13"/>
      <c r="V251" s="13"/>
      <c r="W251" s="13"/>
      <c r="X251" s="13"/>
      <c r="Y251" s="13"/>
      <c r="Z251" s="13"/>
      <c r="AA251" s="13"/>
      <c r="AB251" s="13"/>
      <c r="AC251" s="13"/>
      <c r="AD251" s="13"/>
      <c r="AE251" s="13"/>
      <c r="AT251" s="249" t="s">
        <v>187</v>
      </c>
      <c r="AU251" s="249" t="s">
        <v>92</v>
      </c>
      <c r="AV251" s="13" t="s">
        <v>92</v>
      </c>
      <c r="AW251" s="13" t="s">
        <v>36</v>
      </c>
      <c r="AX251" s="13" t="s">
        <v>8</v>
      </c>
      <c r="AY251" s="249" t="s">
        <v>129</v>
      </c>
    </row>
    <row r="252" spans="1:65" s="2" customFormat="1" ht="49.05" customHeight="1">
      <c r="A252" s="38"/>
      <c r="B252" s="39"/>
      <c r="C252" s="219" t="s">
        <v>455</v>
      </c>
      <c r="D252" s="219" t="s">
        <v>132</v>
      </c>
      <c r="E252" s="220" t="s">
        <v>727</v>
      </c>
      <c r="F252" s="221" t="s">
        <v>728</v>
      </c>
      <c r="G252" s="222" t="s">
        <v>265</v>
      </c>
      <c r="H252" s="223">
        <v>0.409</v>
      </c>
      <c r="I252" s="224"/>
      <c r="J252" s="225">
        <f>ROUND(I252*H252,0)</f>
        <v>0</v>
      </c>
      <c r="K252" s="226"/>
      <c r="L252" s="44"/>
      <c r="M252" s="227" t="s">
        <v>1</v>
      </c>
      <c r="N252" s="228" t="s">
        <v>48</v>
      </c>
      <c r="O252" s="91"/>
      <c r="P252" s="229">
        <f>O252*H252</f>
        <v>0</v>
      </c>
      <c r="Q252" s="229">
        <v>0</v>
      </c>
      <c r="R252" s="229">
        <f>Q252*H252</f>
        <v>0</v>
      </c>
      <c r="S252" s="229">
        <v>0</v>
      </c>
      <c r="T252" s="230">
        <f>S252*H252</f>
        <v>0</v>
      </c>
      <c r="U252" s="38"/>
      <c r="V252" s="38"/>
      <c r="W252" s="38"/>
      <c r="X252" s="38"/>
      <c r="Y252" s="38"/>
      <c r="Z252" s="38"/>
      <c r="AA252" s="38"/>
      <c r="AB252" s="38"/>
      <c r="AC252" s="38"/>
      <c r="AD252" s="38"/>
      <c r="AE252" s="38"/>
      <c r="AR252" s="231" t="s">
        <v>308</v>
      </c>
      <c r="AT252" s="231" t="s">
        <v>132</v>
      </c>
      <c r="AU252" s="231" t="s">
        <v>92</v>
      </c>
      <c r="AY252" s="17" t="s">
        <v>129</v>
      </c>
      <c r="BE252" s="232">
        <f>IF(N252="základní",J252,0)</f>
        <v>0</v>
      </c>
      <c r="BF252" s="232">
        <f>IF(N252="snížená",J252,0)</f>
        <v>0</v>
      </c>
      <c r="BG252" s="232">
        <f>IF(N252="zákl. přenesená",J252,0)</f>
        <v>0</v>
      </c>
      <c r="BH252" s="232">
        <f>IF(N252="sníž. přenesená",J252,0)</f>
        <v>0</v>
      </c>
      <c r="BI252" s="232">
        <f>IF(N252="nulová",J252,0)</f>
        <v>0</v>
      </c>
      <c r="BJ252" s="17" t="s">
        <v>8</v>
      </c>
      <c r="BK252" s="232">
        <f>ROUND(I252*H252,0)</f>
        <v>0</v>
      </c>
      <c r="BL252" s="17" t="s">
        <v>308</v>
      </c>
      <c r="BM252" s="231" t="s">
        <v>2138</v>
      </c>
    </row>
    <row r="253" spans="1:65" s="2" customFormat="1" ht="55.5" customHeight="1">
      <c r="A253" s="38"/>
      <c r="B253" s="39"/>
      <c r="C253" s="219" t="s">
        <v>460</v>
      </c>
      <c r="D253" s="219" t="s">
        <v>132</v>
      </c>
      <c r="E253" s="220" t="s">
        <v>731</v>
      </c>
      <c r="F253" s="221" t="s">
        <v>732</v>
      </c>
      <c r="G253" s="222" t="s">
        <v>265</v>
      </c>
      <c r="H253" s="223">
        <v>0.409</v>
      </c>
      <c r="I253" s="224"/>
      <c r="J253" s="225">
        <f>ROUND(I253*H253,0)</f>
        <v>0</v>
      </c>
      <c r="K253" s="226"/>
      <c r="L253" s="44"/>
      <c r="M253" s="227" t="s">
        <v>1</v>
      </c>
      <c r="N253" s="228" t="s">
        <v>48</v>
      </c>
      <c r="O253" s="91"/>
      <c r="P253" s="229">
        <f>O253*H253</f>
        <v>0</v>
      </c>
      <c r="Q253" s="229">
        <v>0</v>
      </c>
      <c r="R253" s="229">
        <f>Q253*H253</f>
        <v>0</v>
      </c>
      <c r="S253" s="229">
        <v>0</v>
      </c>
      <c r="T253" s="230">
        <f>S253*H253</f>
        <v>0</v>
      </c>
      <c r="U253" s="38"/>
      <c r="V253" s="38"/>
      <c r="W253" s="38"/>
      <c r="X253" s="38"/>
      <c r="Y253" s="38"/>
      <c r="Z253" s="38"/>
      <c r="AA253" s="38"/>
      <c r="AB253" s="38"/>
      <c r="AC253" s="38"/>
      <c r="AD253" s="38"/>
      <c r="AE253" s="38"/>
      <c r="AR253" s="231" t="s">
        <v>308</v>
      </c>
      <c r="AT253" s="231" t="s">
        <v>132</v>
      </c>
      <c r="AU253" s="231" t="s">
        <v>92</v>
      </c>
      <c r="AY253" s="17" t="s">
        <v>129</v>
      </c>
      <c r="BE253" s="232">
        <f>IF(N253="základní",J253,0)</f>
        <v>0</v>
      </c>
      <c r="BF253" s="232">
        <f>IF(N253="snížená",J253,0)</f>
        <v>0</v>
      </c>
      <c r="BG253" s="232">
        <f>IF(N253="zákl. přenesená",J253,0)</f>
        <v>0</v>
      </c>
      <c r="BH253" s="232">
        <f>IF(N253="sníž. přenesená",J253,0)</f>
        <v>0</v>
      </c>
      <c r="BI253" s="232">
        <f>IF(N253="nulová",J253,0)</f>
        <v>0</v>
      </c>
      <c r="BJ253" s="17" t="s">
        <v>8</v>
      </c>
      <c r="BK253" s="232">
        <f>ROUND(I253*H253,0)</f>
        <v>0</v>
      </c>
      <c r="BL253" s="17" t="s">
        <v>308</v>
      </c>
      <c r="BM253" s="231" t="s">
        <v>2139</v>
      </c>
    </row>
    <row r="254" spans="1:63" s="12" customFormat="1" ht="22.8" customHeight="1">
      <c r="A254" s="12"/>
      <c r="B254" s="203"/>
      <c r="C254" s="204"/>
      <c r="D254" s="205" t="s">
        <v>82</v>
      </c>
      <c r="E254" s="217" t="s">
        <v>1137</v>
      </c>
      <c r="F254" s="217" t="s">
        <v>1138</v>
      </c>
      <c r="G254" s="204"/>
      <c r="H254" s="204"/>
      <c r="I254" s="207"/>
      <c r="J254" s="218">
        <f>BK254</f>
        <v>0</v>
      </c>
      <c r="K254" s="204"/>
      <c r="L254" s="209"/>
      <c r="M254" s="210"/>
      <c r="N254" s="211"/>
      <c r="O254" s="211"/>
      <c r="P254" s="212">
        <f>SUM(P255:P282)</f>
        <v>0</v>
      </c>
      <c r="Q254" s="211"/>
      <c r="R254" s="212">
        <f>SUM(R255:R282)</f>
        <v>0.37867861999999997</v>
      </c>
      <c r="S254" s="211"/>
      <c r="T254" s="213">
        <f>SUM(T255:T282)</f>
        <v>2.379105</v>
      </c>
      <c r="U254" s="12"/>
      <c r="V254" s="12"/>
      <c r="W254" s="12"/>
      <c r="X254" s="12"/>
      <c r="Y254" s="12"/>
      <c r="Z254" s="12"/>
      <c r="AA254" s="12"/>
      <c r="AB254" s="12"/>
      <c r="AC254" s="12"/>
      <c r="AD254" s="12"/>
      <c r="AE254" s="12"/>
      <c r="AR254" s="214" t="s">
        <v>92</v>
      </c>
      <c r="AT254" s="215" t="s">
        <v>82</v>
      </c>
      <c r="AU254" s="215" t="s">
        <v>8</v>
      </c>
      <c r="AY254" s="214" t="s">
        <v>129</v>
      </c>
      <c r="BK254" s="216">
        <f>SUM(BK255:BK282)</f>
        <v>0</v>
      </c>
    </row>
    <row r="255" spans="1:65" s="2" customFormat="1" ht="37.8" customHeight="1">
      <c r="A255" s="38"/>
      <c r="B255" s="39"/>
      <c r="C255" s="219" t="s">
        <v>464</v>
      </c>
      <c r="D255" s="219" t="s">
        <v>132</v>
      </c>
      <c r="E255" s="220" t="s">
        <v>1140</v>
      </c>
      <c r="F255" s="221" t="s">
        <v>2140</v>
      </c>
      <c r="G255" s="222" t="s">
        <v>234</v>
      </c>
      <c r="H255" s="223">
        <v>0.554</v>
      </c>
      <c r="I255" s="224"/>
      <c r="J255" s="225">
        <f>ROUND(I255*H255,0)</f>
        <v>0</v>
      </c>
      <c r="K255" s="226"/>
      <c r="L255" s="44"/>
      <c r="M255" s="227" t="s">
        <v>1</v>
      </c>
      <c r="N255" s="228" t="s">
        <v>48</v>
      </c>
      <c r="O255" s="91"/>
      <c r="P255" s="229">
        <f>O255*H255</f>
        <v>0</v>
      </c>
      <c r="Q255" s="229">
        <v>0.00108</v>
      </c>
      <c r="R255" s="229">
        <f>Q255*H255</f>
        <v>0.0005983200000000001</v>
      </c>
      <c r="S255" s="229">
        <v>0</v>
      </c>
      <c r="T255" s="230">
        <f>S255*H255</f>
        <v>0</v>
      </c>
      <c r="U255" s="38"/>
      <c r="V255" s="38"/>
      <c r="W255" s="38"/>
      <c r="X255" s="38"/>
      <c r="Y255" s="38"/>
      <c r="Z255" s="38"/>
      <c r="AA255" s="38"/>
      <c r="AB255" s="38"/>
      <c r="AC255" s="38"/>
      <c r="AD255" s="38"/>
      <c r="AE255" s="38"/>
      <c r="AR255" s="231" t="s">
        <v>308</v>
      </c>
      <c r="AT255" s="231" t="s">
        <v>132</v>
      </c>
      <c r="AU255" s="231" t="s">
        <v>92</v>
      </c>
      <c r="AY255" s="17" t="s">
        <v>129</v>
      </c>
      <c r="BE255" s="232">
        <f>IF(N255="základní",J255,0)</f>
        <v>0</v>
      </c>
      <c r="BF255" s="232">
        <f>IF(N255="snížená",J255,0)</f>
        <v>0</v>
      </c>
      <c r="BG255" s="232">
        <f>IF(N255="zákl. přenesená",J255,0)</f>
        <v>0</v>
      </c>
      <c r="BH255" s="232">
        <f>IF(N255="sníž. přenesená",J255,0)</f>
        <v>0</v>
      </c>
      <c r="BI255" s="232">
        <f>IF(N255="nulová",J255,0)</f>
        <v>0</v>
      </c>
      <c r="BJ255" s="17" t="s">
        <v>8</v>
      </c>
      <c r="BK255" s="232">
        <f>ROUND(I255*H255,0)</f>
        <v>0</v>
      </c>
      <c r="BL255" s="17" t="s">
        <v>308</v>
      </c>
      <c r="BM255" s="231" t="s">
        <v>2141</v>
      </c>
    </row>
    <row r="256" spans="1:51" s="13" customFormat="1" ht="12">
      <c r="A256" s="13"/>
      <c r="B256" s="238"/>
      <c r="C256" s="239"/>
      <c r="D256" s="240" t="s">
        <v>187</v>
      </c>
      <c r="E256" s="241" t="s">
        <v>1</v>
      </c>
      <c r="F256" s="242" t="s">
        <v>2142</v>
      </c>
      <c r="G256" s="239"/>
      <c r="H256" s="243">
        <v>0.079</v>
      </c>
      <c r="I256" s="244"/>
      <c r="J256" s="239"/>
      <c r="K256" s="239"/>
      <c r="L256" s="245"/>
      <c r="M256" s="246"/>
      <c r="N256" s="247"/>
      <c r="O256" s="247"/>
      <c r="P256" s="247"/>
      <c r="Q256" s="247"/>
      <c r="R256" s="247"/>
      <c r="S256" s="247"/>
      <c r="T256" s="248"/>
      <c r="U256" s="13"/>
      <c r="V256" s="13"/>
      <c r="W256" s="13"/>
      <c r="X256" s="13"/>
      <c r="Y256" s="13"/>
      <c r="Z256" s="13"/>
      <c r="AA256" s="13"/>
      <c r="AB256" s="13"/>
      <c r="AC256" s="13"/>
      <c r="AD256" s="13"/>
      <c r="AE256" s="13"/>
      <c r="AT256" s="249" t="s">
        <v>187</v>
      </c>
      <c r="AU256" s="249" t="s">
        <v>92</v>
      </c>
      <c r="AV256" s="13" t="s">
        <v>92</v>
      </c>
      <c r="AW256" s="13" t="s">
        <v>36</v>
      </c>
      <c r="AX256" s="13" t="s">
        <v>83</v>
      </c>
      <c r="AY256" s="249" t="s">
        <v>129</v>
      </c>
    </row>
    <row r="257" spans="1:51" s="13" customFormat="1" ht="12">
      <c r="A257" s="13"/>
      <c r="B257" s="238"/>
      <c r="C257" s="239"/>
      <c r="D257" s="240" t="s">
        <v>187</v>
      </c>
      <c r="E257" s="241" t="s">
        <v>1</v>
      </c>
      <c r="F257" s="242" t="s">
        <v>2143</v>
      </c>
      <c r="G257" s="239"/>
      <c r="H257" s="243">
        <v>0.475</v>
      </c>
      <c r="I257" s="244"/>
      <c r="J257" s="239"/>
      <c r="K257" s="239"/>
      <c r="L257" s="245"/>
      <c r="M257" s="246"/>
      <c r="N257" s="247"/>
      <c r="O257" s="247"/>
      <c r="P257" s="247"/>
      <c r="Q257" s="247"/>
      <c r="R257" s="247"/>
      <c r="S257" s="247"/>
      <c r="T257" s="248"/>
      <c r="U257" s="13"/>
      <c r="V257" s="13"/>
      <c r="W257" s="13"/>
      <c r="X257" s="13"/>
      <c r="Y257" s="13"/>
      <c r="Z257" s="13"/>
      <c r="AA257" s="13"/>
      <c r="AB257" s="13"/>
      <c r="AC257" s="13"/>
      <c r="AD257" s="13"/>
      <c r="AE257" s="13"/>
      <c r="AT257" s="249" t="s">
        <v>187</v>
      </c>
      <c r="AU257" s="249" t="s">
        <v>92</v>
      </c>
      <c r="AV257" s="13" t="s">
        <v>92</v>
      </c>
      <c r="AW257" s="13" t="s">
        <v>36</v>
      </c>
      <c r="AX257" s="13" t="s">
        <v>83</v>
      </c>
      <c r="AY257" s="249" t="s">
        <v>129</v>
      </c>
    </row>
    <row r="258" spans="1:51" s="14" customFormat="1" ht="12">
      <c r="A258" s="14"/>
      <c r="B258" s="250"/>
      <c r="C258" s="251"/>
      <c r="D258" s="240" t="s">
        <v>187</v>
      </c>
      <c r="E258" s="252" t="s">
        <v>1</v>
      </c>
      <c r="F258" s="253" t="s">
        <v>191</v>
      </c>
      <c r="G258" s="251"/>
      <c r="H258" s="254">
        <v>0.5539999999999999</v>
      </c>
      <c r="I258" s="255"/>
      <c r="J258" s="251"/>
      <c r="K258" s="251"/>
      <c r="L258" s="256"/>
      <c r="M258" s="257"/>
      <c r="N258" s="258"/>
      <c r="O258" s="258"/>
      <c r="P258" s="258"/>
      <c r="Q258" s="258"/>
      <c r="R258" s="258"/>
      <c r="S258" s="258"/>
      <c r="T258" s="259"/>
      <c r="U258" s="14"/>
      <c r="V258" s="14"/>
      <c r="W258" s="14"/>
      <c r="X258" s="14"/>
      <c r="Y258" s="14"/>
      <c r="Z258" s="14"/>
      <c r="AA258" s="14"/>
      <c r="AB258" s="14"/>
      <c r="AC258" s="14"/>
      <c r="AD258" s="14"/>
      <c r="AE258" s="14"/>
      <c r="AT258" s="260" t="s">
        <v>187</v>
      </c>
      <c r="AU258" s="260" t="s">
        <v>92</v>
      </c>
      <c r="AV258" s="14" t="s">
        <v>151</v>
      </c>
      <c r="AW258" s="14" t="s">
        <v>36</v>
      </c>
      <c r="AX258" s="14" t="s">
        <v>8</v>
      </c>
      <c r="AY258" s="260" t="s">
        <v>129</v>
      </c>
    </row>
    <row r="259" spans="1:65" s="2" customFormat="1" ht="44.25" customHeight="1">
      <c r="A259" s="38"/>
      <c r="B259" s="39"/>
      <c r="C259" s="219" t="s">
        <v>468</v>
      </c>
      <c r="D259" s="219" t="s">
        <v>132</v>
      </c>
      <c r="E259" s="220" t="s">
        <v>2144</v>
      </c>
      <c r="F259" s="221" t="s">
        <v>2145</v>
      </c>
      <c r="G259" s="222" t="s">
        <v>359</v>
      </c>
      <c r="H259" s="223">
        <v>2</v>
      </c>
      <c r="I259" s="224"/>
      <c r="J259" s="225">
        <f>ROUND(I259*H259,0)</f>
        <v>0</v>
      </c>
      <c r="K259" s="226"/>
      <c r="L259" s="44"/>
      <c r="M259" s="227" t="s">
        <v>1</v>
      </c>
      <c r="N259" s="228" t="s">
        <v>48</v>
      </c>
      <c r="O259" s="91"/>
      <c r="P259" s="229">
        <f>O259*H259</f>
        <v>0</v>
      </c>
      <c r="Q259" s="229">
        <v>0</v>
      </c>
      <c r="R259" s="229">
        <f>Q259*H259</f>
        <v>0</v>
      </c>
      <c r="S259" s="229">
        <v>0.0044</v>
      </c>
      <c r="T259" s="230">
        <f>S259*H259</f>
        <v>0.0088</v>
      </c>
      <c r="U259" s="38"/>
      <c r="V259" s="38"/>
      <c r="W259" s="38"/>
      <c r="X259" s="38"/>
      <c r="Y259" s="38"/>
      <c r="Z259" s="38"/>
      <c r="AA259" s="38"/>
      <c r="AB259" s="38"/>
      <c r="AC259" s="38"/>
      <c r="AD259" s="38"/>
      <c r="AE259" s="38"/>
      <c r="AR259" s="231" t="s">
        <v>308</v>
      </c>
      <c r="AT259" s="231" t="s">
        <v>132</v>
      </c>
      <c r="AU259" s="231" t="s">
        <v>92</v>
      </c>
      <c r="AY259" s="17" t="s">
        <v>129</v>
      </c>
      <c r="BE259" s="232">
        <f>IF(N259="základní",J259,0)</f>
        <v>0</v>
      </c>
      <c r="BF259" s="232">
        <f>IF(N259="snížená",J259,0)</f>
        <v>0</v>
      </c>
      <c r="BG259" s="232">
        <f>IF(N259="zákl. přenesená",J259,0)</f>
        <v>0</v>
      </c>
      <c r="BH259" s="232">
        <f>IF(N259="sníž. přenesená",J259,0)</f>
        <v>0</v>
      </c>
      <c r="BI259" s="232">
        <f>IF(N259="nulová",J259,0)</f>
        <v>0</v>
      </c>
      <c r="BJ259" s="17" t="s">
        <v>8</v>
      </c>
      <c r="BK259" s="232">
        <f>ROUND(I259*H259,0)</f>
        <v>0</v>
      </c>
      <c r="BL259" s="17" t="s">
        <v>308</v>
      </c>
      <c r="BM259" s="231" t="s">
        <v>2146</v>
      </c>
    </row>
    <row r="260" spans="1:65" s="2" customFormat="1" ht="21.75" customHeight="1">
      <c r="A260" s="38"/>
      <c r="B260" s="39"/>
      <c r="C260" s="219" t="s">
        <v>472</v>
      </c>
      <c r="D260" s="219" t="s">
        <v>132</v>
      </c>
      <c r="E260" s="220" t="s">
        <v>2147</v>
      </c>
      <c r="F260" s="221" t="s">
        <v>2148</v>
      </c>
      <c r="G260" s="222" t="s">
        <v>185</v>
      </c>
      <c r="H260" s="223">
        <v>97.37</v>
      </c>
      <c r="I260" s="224"/>
      <c r="J260" s="225">
        <f>ROUND(I260*H260,0)</f>
        <v>0</v>
      </c>
      <c r="K260" s="226"/>
      <c r="L260" s="44"/>
      <c r="M260" s="227" t="s">
        <v>1</v>
      </c>
      <c r="N260" s="228" t="s">
        <v>48</v>
      </c>
      <c r="O260" s="91"/>
      <c r="P260" s="229">
        <f>O260*H260</f>
        <v>0</v>
      </c>
      <c r="Q260" s="229">
        <v>0</v>
      </c>
      <c r="R260" s="229">
        <f>Q260*H260</f>
        <v>0</v>
      </c>
      <c r="S260" s="229">
        <v>0.022</v>
      </c>
      <c r="T260" s="230">
        <f>S260*H260</f>
        <v>2.14214</v>
      </c>
      <c r="U260" s="38"/>
      <c r="V260" s="38"/>
      <c r="W260" s="38"/>
      <c r="X260" s="38"/>
      <c r="Y260" s="38"/>
      <c r="Z260" s="38"/>
      <c r="AA260" s="38"/>
      <c r="AB260" s="38"/>
      <c r="AC260" s="38"/>
      <c r="AD260" s="38"/>
      <c r="AE260" s="38"/>
      <c r="AR260" s="231" t="s">
        <v>308</v>
      </c>
      <c r="AT260" s="231" t="s">
        <v>132</v>
      </c>
      <c r="AU260" s="231" t="s">
        <v>92</v>
      </c>
      <c r="AY260" s="17" t="s">
        <v>129</v>
      </c>
      <c r="BE260" s="232">
        <f>IF(N260="základní",J260,0)</f>
        <v>0</v>
      </c>
      <c r="BF260" s="232">
        <f>IF(N260="snížená",J260,0)</f>
        <v>0</v>
      </c>
      <c r="BG260" s="232">
        <f>IF(N260="zákl. přenesená",J260,0)</f>
        <v>0</v>
      </c>
      <c r="BH260" s="232">
        <f>IF(N260="sníž. přenesená",J260,0)</f>
        <v>0</v>
      </c>
      <c r="BI260" s="232">
        <f>IF(N260="nulová",J260,0)</f>
        <v>0</v>
      </c>
      <c r="BJ260" s="17" t="s">
        <v>8</v>
      </c>
      <c r="BK260" s="232">
        <f>ROUND(I260*H260,0)</f>
        <v>0</v>
      </c>
      <c r="BL260" s="17" t="s">
        <v>308</v>
      </c>
      <c r="BM260" s="231" t="s">
        <v>2149</v>
      </c>
    </row>
    <row r="261" spans="1:51" s="13" customFormat="1" ht="12">
      <c r="A261" s="13"/>
      <c r="B261" s="238"/>
      <c r="C261" s="239"/>
      <c r="D261" s="240" t="s">
        <v>187</v>
      </c>
      <c r="E261" s="241" t="s">
        <v>1</v>
      </c>
      <c r="F261" s="242" t="s">
        <v>2150</v>
      </c>
      <c r="G261" s="239"/>
      <c r="H261" s="243">
        <v>97.37</v>
      </c>
      <c r="I261" s="244"/>
      <c r="J261" s="239"/>
      <c r="K261" s="239"/>
      <c r="L261" s="245"/>
      <c r="M261" s="246"/>
      <c r="N261" s="247"/>
      <c r="O261" s="247"/>
      <c r="P261" s="247"/>
      <c r="Q261" s="247"/>
      <c r="R261" s="247"/>
      <c r="S261" s="247"/>
      <c r="T261" s="248"/>
      <c r="U261" s="13"/>
      <c r="V261" s="13"/>
      <c r="W261" s="13"/>
      <c r="X261" s="13"/>
      <c r="Y261" s="13"/>
      <c r="Z261" s="13"/>
      <c r="AA261" s="13"/>
      <c r="AB261" s="13"/>
      <c r="AC261" s="13"/>
      <c r="AD261" s="13"/>
      <c r="AE261" s="13"/>
      <c r="AT261" s="249" t="s">
        <v>187</v>
      </c>
      <c r="AU261" s="249" t="s">
        <v>92</v>
      </c>
      <c r="AV261" s="13" t="s">
        <v>92</v>
      </c>
      <c r="AW261" s="13" t="s">
        <v>36</v>
      </c>
      <c r="AX261" s="13" t="s">
        <v>8</v>
      </c>
      <c r="AY261" s="249" t="s">
        <v>129</v>
      </c>
    </row>
    <row r="262" spans="1:65" s="2" customFormat="1" ht="16.5" customHeight="1">
      <c r="A262" s="38"/>
      <c r="B262" s="39"/>
      <c r="C262" s="219" t="s">
        <v>476</v>
      </c>
      <c r="D262" s="219" t="s">
        <v>132</v>
      </c>
      <c r="E262" s="220" t="s">
        <v>2151</v>
      </c>
      <c r="F262" s="221" t="s">
        <v>2152</v>
      </c>
      <c r="G262" s="222" t="s">
        <v>333</v>
      </c>
      <c r="H262" s="223">
        <v>21</v>
      </c>
      <c r="I262" s="224"/>
      <c r="J262" s="225">
        <f>ROUND(I262*H262,0)</f>
        <v>0</v>
      </c>
      <c r="K262" s="226"/>
      <c r="L262" s="44"/>
      <c r="M262" s="227" t="s">
        <v>1</v>
      </c>
      <c r="N262" s="228" t="s">
        <v>48</v>
      </c>
      <c r="O262" s="91"/>
      <c r="P262" s="229">
        <f>O262*H262</f>
        <v>0</v>
      </c>
      <c r="Q262" s="229">
        <v>0</v>
      </c>
      <c r="R262" s="229">
        <f>Q262*H262</f>
        <v>0</v>
      </c>
      <c r="S262" s="229">
        <v>0</v>
      </c>
      <c r="T262" s="230">
        <f>S262*H262</f>
        <v>0</v>
      </c>
      <c r="U262" s="38"/>
      <c r="V262" s="38"/>
      <c r="W262" s="38"/>
      <c r="X262" s="38"/>
      <c r="Y262" s="38"/>
      <c r="Z262" s="38"/>
      <c r="AA262" s="38"/>
      <c r="AB262" s="38"/>
      <c r="AC262" s="38"/>
      <c r="AD262" s="38"/>
      <c r="AE262" s="38"/>
      <c r="AR262" s="231" t="s">
        <v>308</v>
      </c>
      <c r="AT262" s="231" t="s">
        <v>132</v>
      </c>
      <c r="AU262" s="231" t="s">
        <v>92</v>
      </c>
      <c r="AY262" s="17" t="s">
        <v>129</v>
      </c>
      <c r="BE262" s="232">
        <f>IF(N262="základní",J262,0)</f>
        <v>0</v>
      </c>
      <c r="BF262" s="232">
        <f>IF(N262="snížená",J262,0)</f>
        <v>0</v>
      </c>
      <c r="BG262" s="232">
        <f>IF(N262="zákl. přenesená",J262,0)</f>
        <v>0</v>
      </c>
      <c r="BH262" s="232">
        <f>IF(N262="sníž. přenesená",J262,0)</f>
        <v>0</v>
      </c>
      <c r="BI262" s="232">
        <f>IF(N262="nulová",J262,0)</f>
        <v>0</v>
      </c>
      <c r="BJ262" s="17" t="s">
        <v>8</v>
      </c>
      <c r="BK262" s="232">
        <f>ROUND(I262*H262,0)</f>
        <v>0</v>
      </c>
      <c r="BL262" s="17" t="s">
        <v>308</v>
      </c>
      <c r="BM262" s="231" t="s">
        <v>2153</v>
      </c>
    </row>
    <row r="263" spans="1:51" s="13" customFormat="1" ht="12">
      <c r="A263" s="13"/>
      <c r="B263" s="238"/>
      <c r="C263" s="239"/>
      <c r="D263" s="240" t="s">
        <v>187</v>
      </c>
      <c r="E263" s="241" t="s">
        <v>1</v>
      </c>
      <c r="F263" s="242" t="s">
        <v>2154</v>
      </c>
      <c r="G263" s="239"/>
      <c r="H263" s="243">
        <v>21</v>
      </c>
      <c r="I263" s="244"/>
      <c r="J263" s="239"/>
      <c r="K263" s="239"/>
      <c r="L263" s="245"/>
      <c r="M263" s="246"/>
      <c r="N263" s="247"/>
      <c r="O263" s="247"/>
      <c r="P263" s="247"/>
      <c r="Q263" s="247"/>
      <c r="R263" s="247"/>
      <c r="S263" s="247"/>
      <c r="T263" s="248"/>
      <c r="U263" s="13"/>
      <c r="V263" s="13"/>
      <c r="W263" s="13"/>
      <c r="X263" s="13"/>
      <c r="Y263" s="13"/>
      <c r="Z263" s="13"/>
      <c r="AA263" s="13"/>
      <c r="AB263" s="13"/>
      <c r="AC263" s="13"/>
      <c r="AD263" s="13"/>
      <c r="AE263" s="13"/>
      <c r="AT263" s="249" t="s">
        <v>187</v>
      </c>
      <c r="AU263" s="249" t="s">
        <v>92</v>
      </c>
      <c r="AV263" s="13" t="s">
        <v>92</v>
      </c>
      <c r="AW263" s="13" t="s">
        <v>36</v>
      </c>
      <c r="AX263" s="13" t="s">
        <v>8</v>
      </c>
      <c r="AY263" s="249" t="s">
        <v>129</v>
      </c>
    </row>
    <row r="264" spans="1:65" s="2" customFormat="1" ht="44.25" customHeight="1">
      <c r="A264" s="38"/>
      <c r="B264" s="39"/>
      <c r="C264" s="219" t="s">
        <v>481</v>
      </c>
      <c r="D264" s="219" t="s">
        <v>132</v>
      </c>
      <c r="E264" s="220" t="s">
        <v>2155</v>
      </c>
      <c r="F264" s="221" t="s">
        <v>2156</v>
      </c>
      <c r="G264" s="222" t="s">
        <v>359</v>
      </c>
      <c r="H264" s="223">
        <v>12</v>
      </c>
      <c r="I264" s="224"/>
      <c r="J264" s="225">
        <f>ROUND(I264*H264,0)</f>
        <v>0</v>
      </c>
      <c r="K264" s="226"/>
      <c r="L264" s="44"/>
      <c r="M264" s="227" t="s">
        <v>1</v>
      </c>
      <c r="N264" s="228" t="s">
        <v>48</v>
      </c>
      <c r="O264" s="91"/>
      <c r="P264" s="229">
        <f>O264*H264</f>
        <v>0</v>
      </c>
      <c r="Q264" s="229">
        <v>0</v>
      </c>
      <c r="R264" s="229">
        <f>Q264*H264</f>
        <v>0</v>
      </c>
      <c r="S264" s="229">
        <v>0.01232</v>
      </c>
      <c r="T264" s="230">
        <f>S264*H264</f>
        <v>0.14784</v>
      </c>
      <c r="U264" s="38"/>
      <c r="V264" s="38"/>
      <c r="W264" s="38"/>
      <c r="X264" s="38"/>
      <c r="Y264" s="38"/>
      <c r="Z264" s="38"/>
      <c r="AA264" s="38"/>
      <c r="AB264" s="38"/>
      <c r="AC264" s="38"/>
      <c r="AD264" s="38"/>
      <c r="AE264" s="38"/>
      <c r="AR264" s="231" t="s">
        <v>308</v>
      </c>
      <c r="AT264" s="231" t="s">
        <v>132</v>
      </c>
      <c r="AU264" s="231" t="s">
        <v>92</v>
      </c>
      <c r="AY264" s="17" t="s">
        <v>129</v>
      </c>
      <c r="BE264" s="232">
        <f>IF(N264="základní",J264,0)</f>
        <v>0</v>
      </c>
      <c r="BF264" s="232">
        <f>IF(N264="snížená",J264,0)</f>
        <v>0</v>
      </c>
      <c r="BG264" s="232">
        <f>IF(N264="zákl. přenesená",J264,0)</f>
        <v>0</v>
      </c>
      <c r="BH264" s="232">
        <f>IF(N264="sníž. přenesená",J264,0)</f>
        <v>0</v>
      </c>
      <c r="BI264" s="232">
        <f>IF(N264="nulová",J264,0)</f>
        <v>0</v>
      </c>
      <c r="BJ264" s="17" t="s">
        <v>8</v>
      </c>
      <c r="BK264" s="232">
        <f>ROUND(I264*H264,0)</f>
        <v>0</v>
      </c>
      <c r="BL264" s="17" t="s">
        <v>308</v>
      </c>
      <c r="BM264" s="231" t="s">
        <v>2157</v>
      </c>
    </row>
    <row r="265" spans="1:51" s="13" customFormat="1" ht="12">
      <c r="A265" s="13"/>
      <c r="B265" s="238"/>
      <c r="C265" s="239"/>
      <c r="D265" s="240" t="s">
        <v>187</v>
      </c>
      <c r="E265" s="241" t="s">
        <v>1</v>
      </c>
      <c r="F265" s="242" t="s">
        <v>2158</v>
      </c>
      <c r="G265" s="239"/>
      <c r="H265" s="243">
        <v>12</v>
      </c>
      <c r="I265" s="244"/>
      <c r="J265" s="239"/>
      <c r="K265" s="239"/>
      <c r="L265" s="245"/>
      <c r="M265" s="246"/>
      <c r="N265" s="247"/>
      <c r="O265" s="247"/>
      <c r="P265" s="247"/>
      <c r="Q265" s="247"/>
      <c r="R265" s="247"/>
      <c r="S265" s="247"/>
      <c r="T265" s="248"/>
      <c r="U265" s="13"/>
      <c r="V265" s="13"/>
      <c r="W265" s="13"/>
      <c r="X265" s="13"/>
      <c r="Y265" s="13"/>
      <c r="Z265" s="13"/>
      <c r="AA265" s="13"/>
      <c r="AB265" s="13"/>
      <c r="AC265" s="13"/>
      <c r="AD265" s="13"/>
      <c r="AE265" s="13"/>
      <c r="AT265" s="249" t="s">
        <v>187</v>
      </c>
      <c r="AU265" s="249" t="s">
        <v>92</v>
      </c>
      <c r="AV265" s="13" t="s">
        <v>92</v>
      </c>
      <c r="AW265" s="13" t="s">
        <v>36</v>
      </c>
      <c r="AX265" s="13" t="s">
        <v>8</v>
      </c>
      <c r="AY265" s="249" t="s">
        <v>129</v>
      </c>
    </row>
    <row r="266" spans="1:65" s="2" customFormat="1" ht="55.5" customHeight="1">
      <c r="A266" s="38"/>
      <c r="B266" s="39"/>
      <c r="C266" s="219" t="s">
        <v>488</v>
      </c>
      <c r="D266" s="219" t="s">
        <v>132</v>
      </c>
      <c r="E266" s="220" t="s">
        <v>2159</v>
      </c>
      <c r="F266" s="221" t="s">
        <v>2160</v>
      </c>
      <c r="G266" s="222" t="s">
        <v>359</v>
      </c>
      <c r="H266" s="223">
        <v>28</v>
      </c>
      <c r="I266" s="224"/>
      <c r="J266" s="225">
        <f>ROUND(I266*H266,0)</f>
        <v>0</v>
      </c>
      <c r="K266" s="226"/>
      <c r="L266" s="44"/>
      <c r="M266" s="227" t="s">
        <v>1</v>
      </c>
      <c r="N266" s="228" t="s">
        <v>48</v>
      </c>
      <c r="O266" s="91"/>
      <c r="P266" s="229">
        <f>O266*H266</f>
        <v>0</v>
      </c>
      <c r="Q266" s="229">
        <v>0</v>
      </c>
      <c r="R266" s="229">
        <f>Q266*H266</f>
        <v>0</v>
      </c>
      <c r="S266" s="229">
        <v>0</v>
      </c>
      <c r="T266" s="230">
        <f>S266*H266</f>
        <v>0</v>
      </c>
      <c r="U266" s="38"/>
      <c r="V266" s="38"/>
      <c r="W266" s="38"/>
      <c r="X266" s="38"/>
      <c r="Y266" s="38"/>
      <c r="Z266" s="38"/>
      <c r="AA266" s="38"/>
      <c r="AB266" s="38"/>
      <c r="AC266" s="38"/>
      <c r="AD266" s="38"/>
      <c r="AE266" s="38"/>
      <c r="AR266" s="231" t="s">
        <v>308</v>
      </c>
      <c r="AT266" s="231" t="s">
        <v>132</v>
      </c>
      <c r="AU266" s="231" t="s">
        <v>92</v>
      </c>
      <c r="AY266" s="17" t="s">
        <v>129</v>
      </c>
      <c r="BE266" s="232">
        <f>IF(N266="základní",J266,0)</f>
        <v>0</v>
      </c>
      <c r="BF266" s="232">
        <f>IF(N266="snížená",J266,0)</f>
        <v>0</v>
      </c>
      <c r="BG266" s="232">
        <f>IF(N266="zákl. přenesená",J266,0)</f>
        <v>0</v>
      </c>
      <c r="BH266" s="232">
        <f>IF(N266="sníž. přenesená",J266,0)</f>
        <v>0</v>
      </c>
      <c r="BI266" s="232">
        <f>IF(N266="nulová",J266,0)</f>
        <v>0</v>
      </c>
      <c r="BJ266" s="17" t="s">
        <v>8</v>
      </c>
      <c r="BK266" s="232">
        <f>ROUND(I266*H266,0)</f>
        <v>0</v>
      </c>
      <c r="BL266" s="17" t="s">
        <v>308</v>
      </c>
      <c r="BM266" s="231" t="s">
        <v>2161</v>
      </c>
    </row>
    <row r="267" spans="1:51" s="13" customFormat="1" ht="12">
      <c r="A267" s="13"/>
      <c r="B267" s="238"/>
      <c r="C267" s="239"/>
      <c r="D267" s="240" t="s">
        <v>187</v>
      </c>
      <c r="E267" s="241" t="s">
        <v>1</v>
      </c>
      <c r="F267" s="242" t="s">
        <v>151</v>
      </c>
      <c r="G267" s="239"/>
      <c r="H267" s="243">
        <v>4</v>
      </c>
      <c r="I267" s="244"/>
      <c r="J267" s="239"/>
      <c r="K267" s="239"/>
      <c r="L267" s="245"/>
      <c r="M267" s="246"/>
      <c r="N267" s="247"/>
      <c r="O267" s="247"/>
      <c r="P267" s="247"/>
      <c r="Q267" s="247"/>
      <c r="R267" s="247"/>
      <c r="S267" s="247"/>
      <c r="T267" s="248"/>
      <c r="U267" s="13"/>
      <c r="V267" s="13"/>
      <c r="W267" s="13"/>
      <c r="X267" s="13"/>
      <c r="Y267" s="13"/>
      <c r="Z267" s="13"/>
      <c r="AA267" s="13"/>
      <c r="AB267" s="13"/>
      <c r="AC267" s="13"/>
      <c r="AD267" s="13"/>
      <c r="AE267" s="13"/>
      <c r="AT267" s="249" t="s">
        <v>187</v>
      </c>
      <c r="AU267" s="249" t="s">
        <v>92</v>
      </c>
      <c r="AV267" s="13" t="s">
        <v>92</v>
      </c>
      <c r="AW267" s="13" t="s">
        <v>36</v>
      </c>
      <c r="AX267" s="13" t="s">
        <v>83</v>
      </c>
      <c r="AY267" s="249" t="s">
        <v>129</v>
      </c>
    </row>
    <row r="268" spans="1:51" s="13" customFormat="1" ht="12">
      <c r="A268" s="13"/>
      <c r="B268" s="238"/>
      <c r="C268" s="239"/>
      <c r="D268" s="240" t="s">
        <v>187</v>
      </c>
      <c r="E268" s="241" t="s">
        <v>1</v>
      </c>
      <c r="F268" s="242" t="s">
        <v>2162</v>
      </c>
      <c r="G268" s="239"/>
      <c r="H268" s="243">
        <v>24</v>
      </c>
      <c r="I268" s="244"/>
      <c r="J268" s="239"/>
      <c r="K268" s="239"/>
      <c r="L268" s="245"/>
      <c r="M268" s="246"/>
      <c r="N268" s="247"/>
      <c r="O268" s="247"/>
      <c r="P268" s="247"/>
      <c r="Q268" s="247"/>
      <c r="R268" s="247"/>
      <c r="S268" s="247"/>
      <c r="T268" s="248"/>
      <c r="U268" s="13"/>
      <c r="V268" s="13"/>
      <c r="W268" s="13"/>
      <c r="X268" s="13"/>
      <c r="Y268" s="13"/>
      <c r="Z268" s="13"/>
      <c r="AA268" s="13"/>
      <c r="AB268" s="13"/>
      <c r="AC268" s="13"/>
      <c r="AD268" s="13"/>
      <c r="AE268" s="13"/>
      <c r="AT268" s="249" t="s">
        <v>187</v>
      </c>
      <c r="AU268" s="249" t="s">
        <v>92</v>
      </c>
      <c r="AV268" s="13" t="s">
        <v>92</v>
      </c>
      <c r="AW268" s="13" t="s">
        <v>36</v>
      </c>
      <c r="AX268" s="13" t="s">
        <v>83</v>
      </c>
      <c r="AY268" s="249" t="s">
        <v>129</v>
      </c>
    </row>
    <row r="269" spans="1:51" s="14" customFormat="1" ht="12">
      <c r="A269" s="14"/>
      <c r="B269" s="250"/>
      <c r="C269" s="251"/>
      <c r="D269" s="240" t="s">
        <v>187</v>
      </c>
      <c r="E269" s="252" t="s">
        <v>1</v>
      </c>
      <c r="F269" s="253" t="s">
        <v>191</v>
      </c>
      <c r="G269" s="251"/>
      <c r="H269" s="254">
        <v>28</v>
      </c>
      <c r="I269" s="255"/>
      <c r="J269" s="251"/>
      <c r="K269" s="251"/>
      <c r="L269" s="256"/>
      <c r="M269" s="257"/>
      <c r="N269" s="258"/>
      <c r="O269" s="258"/>
      <c r="P269" s="258"/>
      <c r="Q269" s="258"/>
      <c r="R269" s="258"/>
      <c r="S269" s="258"/>
      <c r="T269" s="259"/>
      <c r="U269" s="14"/>
      <c r="V269" s="14"/>
      <c r="W269" s="14"/>
      <c r="X269" s="14"/>
      <c r="Y269" s="14"/>
      <c r="Z269" s="14"/>
      <c r="AA269" s="14"/>
      <c r="AB269" s="14"/>
      <c r="AC269" s="14"/>
      <c r="AD269" s="14"/>
      <c r="AE269" s="14"/>
      <c r="AT269" s="260" t="s">
        <v>187</v>
      </c>
      <c r="AU269" s="260" t="s">
        <v>92</v>
      </c>
      <c r="AV269" s="14" t="s">
        <v>151</v>
      </c>
      <c r="AW269" s="14" t="s">
        <v>36</v>
      </c>
      <c r="AX269" s="14" t="s">
        <v>8</v>
      </c>
      <c r="AY269" s="260" t="s">
        <v>129</v>
      </c>
    </row>
    <row r="270" spans="1:65" s="2" customFormat="1" ht="21.75" customHeight="1">
      <c r="A270" s="38"/>
      <c r="B270" s="39"/>
      <c r="C270" s="272" t="s">
        <v>493</v>
      </c>
      <c r="D270" s="272" t="s">
        <v>342</v>
      </c>
      <c r="E270" s="273" t="s">
        <v>2163</v>
      </c>
      <c r="F270" s="274" t="s">
        <v>2164</v>
      </c>
      <c r="G270" s="275" t="s">
        <v>234</v>
      </c>
      <c r="H270" s="276">
        <v>0.553</v>
      </c>
      <c r="I270" s="277"/>
      <c r="J270" s="278">
        <f>ROUND(I270*H270,0)</f>
        <v>0</v>
      </c>
      <c r="K270" s="279"/>
      <c r="L270" s="280"/>
      <c r="M270" s="281" t="s">
        <v>1</v>
      </c>
      <c r="N270" s="282" t="s">
        <v>48</v>
      </c>
      <c r="O270" s="91"/>
      <c r="P270" s="229">
        <f>O270*H270</f>
        <v>0</v>
      </c>
      <c r="Q270" s="229">
        <v>0.55</v>
      </c>
      <c r="R270" s="229">
        <f>Q270*H270</f>
        <v>0.30415000000000003</v>
      </c>
      <c r="S270" s="229">
        <v>0</v>
      </c>
      <c r="T270" s="230">
        <f>S270*H270</f>
        <v>0</v>
      </c>
      <c r="U270" s="38"/>
      <c r="V270" s="38"/>
      <c r="W270" s="38"/>
      <c r="X270" s="38"/>
      <c r="Y270" s="38"/>
      <c r="Z270" s="38"/>
      <c r="AA270" s="38"/>
      <c r="AB270" s="38"/>
      <c r="AC270" s="38"/>
      <c r="AD270" s="38"/>
      <c r="AE270" s="38"/>
      <c r="AR270" s="231" t="s">
        <v>390</v>
      </c>
      <c r="AT270" s="231" t="s">
        <v>342</v>
      </c>
      <c r="AU270" s="231" t="s">
        <v>92</v>
      </c>
      <c r="AY270" s="17" t="s">
        <v>129</v>
      </c>
      <c r="BE270" s="232">
        <f>IF(N270="základní",J270,0)</f>
        <v>0</v>
      </c>
      <c r="BF270" s="232">
        <f>IF(N270="snížená",J270,0)</f>
        <v>0</v>
      </c>
      <c r="BG270" s="232">
        <f>IF(N270="zákl. přenesená",J270,0)</f>
        <v>0</v>
      </c>
      <c r="BH270" s="232">
        <f>IF(N270="sníž. přenesená",J270,0)</f>
        <v>0</v>
      </c>
      <c r="BI270" s="232">
        <f>IF(N270="nulová",J270,0)</f>
        <v>0</v>
      </c>
      <c r="BJ270" s="17" t="s">
        <v>8</v>
      </c>
      <c r="BK270" s="232">
        <f>ROUND(I270*H270,0)</f>
        <v>0</v>
      </c>
      <c r="BL270" s="17" t="s">
        <v>308</v>
      </c>
      <c r="BM270" s="231" t="s">
        <v>2165</v>
      </c>
    </row>
    <row r="271" spans="1:65" s="2" customFormat="1" ht="37.8" customHeight="1">
      <c r="A271" s="38"/>
      <c r="B271" s="39"/>
      <c r="C271" s="219" t="s">
        <v>498</v>
      </c>
      <c r="D271" s="219" t="s">
        <v>132</v>
      </c>
      <c r="E271" s="220" t="s">
        <v>1198</v>
      </c>
      <c r="F271" s="221" t="s">
        <v>2166</v>
      </c>
      <c r="G271" s="222" t="s">
        <v>185</v>
      </c>
      <c r="H271" s="223">
        <v>5.355</v>
      </c>
      <c r="I271" s="224"/>
      <c r="J271" s="225">
        <f>ROUND(I271*H271,0)</f>
        <v>0</v>
      </c>
      <c r="K271" s="226"/>
      <c r="L271" s="44"/>
      <c r="M271" s="227" t="s">
        <v>1</v>
      </c>
      <c r="N271" s="228" t="s">
        <v>48</v>
      </c>
      <c r="O271" s="91"/>
      <c r="P271" s="229">
        <f>O271*H271</f>
        <v>0</v>
      </c>
      <c r="Q271" s="229">
        <v>0</v>
      </c>
      <c r="R271" s="229">
        <f>Q271*H271</f>
        <v>0</v>
      </c>
      <c r="S271" s="229">
        <v>0</v>
      </c>
      <c r="T271" s="230">
        <f>S271*H271</f>
        <v>0</v>
      </c>
      <c r="U271" s="38"/>
      <c r="V271" s="38"/>
      <c r="W271" s="38"/>
      <c r="X271" s="38"/>
      <c r="Y271" s="38"/>
      <c r="Z271" s="38"/>
      <c r="AA271" s="38"/>
      <c r="AB271" s="38"/>
      <c r="AC271" s="38"/>
      <c r="AD271" s="38"/>
      <c r="AE271" s="38"/>
      <c r="AR271" s="231" t="s">
        <v>308</v>
      </c>
      <c r="AT271" s="231" t="s">
        <v>132</v>
      </c>
      <c r="AU271" s="231" t="s">
        <v>92</v>
      </c>
      <c r="AY271" s="17" t="s">
        <v>129</v>
      </c>
      <c r="BE271" s="232">
        <f>IF(N271="základní",J271,0)</f>
        <v>0</v>
      </c>
      <c r="BF271" s="232">
        <f>IF(N271="snížená",J271,0)</f>
        <v>0</v>
      </c>
      <c r="BG271" s="232">
        <f>IF(N271="zákl. přenesená",J271,0)</f>
        <v>0</v>
      </c>
      <c r="BH271" s="232">
        <f>IF(N271="sníž. přenesená",J271,0)</f>
        <v>0</v>
      </c>
      <c r="BI271" s="232">
        <f>IF(N271="nulová",J271,0)</f>
        <v>0</v>
      </c>
      <c r="BJ271" s="17" t="s">
        <v>8</v>
      </c>
      <c r="BK271" s="232">
        <f>ROUND(I271*H271,0)</f>
        <v>0</v>
      </c>
      <c r="BL271" s="17" t="s">
        <v>308</v>
      </c>
      <c r="BM271" s="231" t="s">
        <v>2167</v>
      </c>
    </row>
    <row r="272" spans="1:51" s="13" customFormat="1" ht="12">
      <c r="A272" s="13"/>
      <c r="B272" s="238"/>
      <c r="C272" s="239"/>
      <c r="D272" s="240" t="s">
        <v>187</v>
      </c>
      <c r="E272" s="241" t="s">
        <v>1</v>
      </c>
      <c r="F272" s="242" t="s">
        <v>2168</v>
      </c>
      <c r="G272" s="239"/>
      <c r="H272" s="243">
        <v>5.355</v>
      </c>
      <c r="I272" s="244"/>
      <c r="J272" s="239"/>
      <c r="K272" s="239"/>
      <c r="L272" s="245"/>
      <c r="M272" s="246"/>
      <c r="N272" s="247"/>
      <c r="O272" s="247"/>
      <c r="P272" s="247"/>
      <c r="Q272" s="247"/>
      <c r="R272" s="247"/>
      <c r="S272" s="247"/>
      <c r="T272" s="248"/>
      <c r="U272" s="13"/>
      <c r="V272" s="13"/>
      <c r="W272" s="13"/>
      <c r="X272" s="13"/>
      <c r="Y272" s="13"/>
      <c r="Z272" s="13"/>
      <c r="AA272" s="13"/>
      <c r="AB272" s="13"/>
      <c r="AC272" s="13"/>
      <c r="AD272" s="13"/>
      <c r="AE272" s="13"/>
      <c r="AT272" s="249" t="s">
        <v>187</v>
      </c>
      <c r="AU272" s="249" t="s">
        <v>92</v>
      </c>
      <c r="AV272" s="13" t="s">
        <v>92</v>
      </c>
      <c r="AW272" s="13" t="s">
        <v>36</v>
      </c>
      <c r="AX272" s="13" t="s">
        <v>8</v>
      </c>
      <c r="AY272" s="249" t="s">
        <v>129</v>
      </c>
    </row>
    <row r="273" spans="1:65" s="2" customFormat="1" ht="16.5" customHeight="1">
      <c r="A273" s="38"/>
      <c r="B273" s="39"/>
      <c r="C273" s="272" t="s">
        <v>502</v>
      </c>
      <c r="D273" s="272" t="s">
        <v>342</v>
      </c>
      <c r="E273" s="273" t="s">
        <v>1204</v>
      </c>
      <c r="F273" s="274" t="s">
        <v>1205</v>
      </c>
      <c r="G273" s="275" t="s">
        <v>234</v>
      </c>
      <c r="H273" s="276">
        <v>0.032</v>
      </c>
      <c r="I273" s="277"/>
      <c r="J273" s="278">
        <f>ROUND(I273*H273,0)</f>
        <v>0</v>
      </c>
      <c r="K273" s="279"/>
      <c r="L273" s="280"/>
      <c r="M273" s="281" t="s">
        <v>1</v>
      </c>
      <c r="N273" s="282" t="s">
        <v>48</v>
      </c>
      <c r="O273" s="91"/>
      <c r="P273" s="229">
        <f>O273*H273</f>
        <v>0</v>
      </c>
      <c r="Q273" s="229">
        <v>0.55</v>
      </c>
      <c r="R273" s="229">
        <f>Q273*H273</f>
        <v>0.0176</v>
      </c>
      <c r="S273" s="229">
        <v>0</v>
      </c>
      <c r="T273" s="230">
        <f>S273*H273</f>
        <v>0</v>
      </c>
      <c r="U273" s="38"/>
      <c r="V273" s="38"/>
      <c r="W273" s="38"/>
      <c r="X273" s="38"/>
      <c r="Y273" s="38"/>
      <c r="Z273" s="38"/>
      <c r="AA273" s="38"/>
      <c r="AB273" s="38"/>
      <c r="AC273" s="38"/>
      <c r="AD273" s="38"/>
      <c r="AE273" s="38"/>
      <c r="AR273" s="231" t="s">
        <v>390</v>
      </c>
      <c r="AT273" s="231" t="s">
        <v>342</v>
      </c>
      <c r="AU273" s="231" t="s">
        <v>92</v>
      </c>
      <c r="AY273" s="17" t="s">
        <v>129</v>
      </c>
      <c r="BE273" s="232">
        <f>IF(N273="základní",J273,0)</f>
        <v>0</v>
      </c>
      <c r="BF273" s="232">
        <f>IF(N273="snížená",J273,0)</f>
        <v>0</v>
      </c>
      <c r="BG273" s="232">
        <f>IF(N273="zákl. přenesená",J273,0)</f>
        <v>0</v>
      </c>
      <c r="BH273" s="232">
        <f>IF(N273="sníž. přenesená",J273,0)</f>
        <v>0</v>
      </c>
      <c r="BI273" s="232">
        <f>IF(N273="nulová",J273,0)</f>
        <v>0</v>
      </c>
      <c r="BJ273" s="17" t="s">
        <v>8</v>
      </c>
      <c r="BK273" s="232">
        <f>ROUND(I273*H273,0)</f>
        <v>0</v>
      </c>
      <c r="BL273" s="17" t="s">
        <v>308</v>
      </c>
      <c r="BM273" s="231" t="s">
        <v>2169</v>
      </c>
    </row>
    <row r="274" spans="1:51" s="13" customFormat="1" ht="12">
      <c r="A274" s="13"/>
      <c r="B274" s="238"/>
      <c r="C274" s="239"/>
      <c r="D274" s="240" t="s">
        <v>187</v>
      </c>
      <c r="E274" s="241" t="s">
        <v>1</v>
      </c>
      <c r="F274" s="242" t="s">
        <v>2170</v>
      </c>
      <c r="G274" s="239"/>
      <c r="H274" s="243">
        <v>0.032</v>
      </c>
      <c r="I274" s="244"/>
      <c r="J274" s="239"/>
      <c r="K274" s="239"/>
      <c r="L274" s="245"/>
      <c r="M274" s="246"/>
      <c r="N274" s="247"/>
      <c r="O274" s="247"/>
      <c r="P274" s="247"/>
      <c r="Q274" s="247"/>
      <c r="R274" s="247"/>
      <c r="S274" s="247"/>
      <c r="T274" s="248"/>
      <c r="U274" s="13"/>
      <c r="V274" s="13"/>
      <c r="W274" s="13"/>
      <c r="X274" s="13"/>
      <c r="Y274" s="13"/>
      <c r="Z274" s="13"/>
      <c r="AA274" s="13"/>
      <c r="AB274" s="13"/>
      <c r="AC274" s="13"/>
      <c r="AD274" s="13"/>
      <c r="AE274" s="13"/>
      <c r="AT274" s="249" t="s">
        <v>187</v>
      </c>
      <c r="AU274" s="249" t="s">
        <v>92</v>
      </c>
      <c r="AV274" s="13" t="s">
        <v>92</v>
      </c>
      <c r="AW274" s="13" t="s">
        <v>36</v>
      </c>
      <c r="AX274" s="13" t="s">
        <v>8</v>
      </c>
      <c r="AY274" s="249" t="s">
        <v>129</v>
      </c>
    </row>
    <row r="275" spans="1:65" s="2" customFormat="1" ht="44.25" customHeight="1">
      <c r="A275" s="38"/>
      <c r="B275" s="39"/>
      <c r="C275" s="219" t="s">
        <v>509</v>
      </c>
      <c r="D275" s="219" t="s">
        <v>132</v>
      </c>
      <c r="E275" s="220" t="s">
        <v>2171</v>
      </c>
      <c r="F275" s="221" t="s">
        <v>2172</v>
      </c>
      <c r="G275" s="222" t="s">
        <v>185</v>
      </c>
      <c r="H275" s="223">
        <v>3.87</v>
      </c>
      <c r="I275" s="224"/>
      <c r="J275" s="225">
        <f>ROUND(I275*H275,0)</f>
        <v>0</v>
      </c>
      <c r="K275" s="226"/>
      <c r="L275" s="44"/>
      <c r="M275" s="227" t="s">
        <v>1</v>
      </c>
      <c r="N275" s="228" t="s">
        <v>48</v>
      </c>
      <c r="O275" s="91"/>
      <c r="P275" s="229">
        <f>O275*H275</f>
        <v>0</v>
      </c>
      <c r="Q275" s="229">
        <v>0</v>
      </c>
      <c r="R275" s="229">
        <f>Q275*H275</f>
        <v>0</v>
      </c>
      <c r="S275" s="229">
        <v>0</v>
      </c>
      <c r="T275" s="230">
        <f>S275*H275</f>
        <v>0</v>
      </c>
      <c r="U275" s="38"/>
      <c r="V275" s="38"/>
      <c r="W275" s="38"/>
      <c r="X275" s="38"/>
      <c r="Y275" s="38"/>
      <c r="Z275" s="38"/>
      <c r="AA275" s="38"/>
      <c r="AB275" s="38"/>
      <c r="AC275" s="38"/>
      <c r="AD275" s="38"/>
      <c r="AE275" s="38"/>
      <c r="AR275" s="231" t="s">
        <v>308</v>
      </c>
      <c r="AT275" s="231" t="s">
        <v>132</v>
      </c>
      <c r="AU275" s="231" t="s">
        <v>92</v>
      </c>
      <c r="AY275" s="17" t="s">
        <v>129</v>
      </c>
      <c r="BE275" s="232">
        <f>IF(N275="základní",J275,0)</f>
        <v>0</v>
      </c>
      <c r="BF275" s="232">
        <f>IF(N275="snížená",J275,0)</f>
        <v>0</v>
      </c>
      <c r="BG275" s="232">
        <f>IF(N275="zákl. přenesená",J275,0)</f>
        <v>0</v>
      </c>
      <c r="BH275" s="232">
        <f>IF(N275="sníž. přenesená",J275,0)</f>
        <v>0</v>
      </c>
      <c r="BI275" s="232">
        <f>IF(N275="nulová",J275,0)</f>
        <v>0</v>
      </c>
      <c r="BJ275" s="17" t="s">
        <v>8</v>
      </c>
      <c r="BK275" s="232">
        <f>ROUND(I275*H275,0)</f>
        <v>0</v>
      </c>
      <c r="BL275" s="17" t="s">
        <v>308</v>
      </c>
      <c r="BM275" s="231" t="s">
        <v>2173</v>
      </c>
    </row>
    <row r="276" spans="1:51" s="13" customFormat="1" ht="12">
      <c r="A276" s="13"/>
      <c r="B276" s="238"/>
      <c r="C276" s="239"/>
      <c r="D276" s="240" t="s">
        <v>187</v>
      </c>
      <c r="E276" s="241" t="s">
        <v>1</v>
      </c>
      <c r="F276" s="242" t="s">
        <v>2174</v>
      </c>
      <c r="G276" s="239"/>
      <c r="H276" s="243">
        <v>3.87</v>
      </c>
      <c r="I276" s="244"/>
      <c r="J276" s="239"/>
      <c r="K276" s="239"/>
      <c r="L276" s="245"/>
      <c r="M276" s="246"/>
      <c r="N276" s="247"/>
      <c r="O276" s="247"/>
      <c r="P276" s="247"/>
      <c r="Q276" s="247"/>
      <c r="R276" s="247"/>
      <c r="S276" s="247"/>
      <c r="T276" s="248"/>
      <c r="U276" s="13"/>
      <c r="V276" s="13"/>
      <c r="W276" s="13"/>
      <c r="X276" s="13"/>
      <c r="Y276" s="13"/>
      <c r="Z276" s="13"/>
      <c r="AA276" s="13"/>
      <c r="AB276" s="13"/>
      <c r="AC276" s="13"/>
      <c r="AD276" s="13"/>
      <c r="AE276" s="13"/>
      <c r="AT276" s="249" t="s">
        <v>187</v>
      </c>
      <c r="AU276" s="249" t="s">
        <v>92</v>
      </c>
      <c r="AV276" s="13" t="s">
        <v>92</v>
      </c>
      <c r="AW276" s="13" t="s">
        <v>36</v>
      </c>
      <c r="AX276" s="13" t="s">
        <v>8</v>
      </c>
      <c r="AY276" s="249" t="s">
        <v>129</v>
      </c>
    </row>
    <row r="277" spans="1:65" s="2" customFormat="1" ht="21.75" customHeight="1">
      <c r="A277" s="38"/>
      <c r="B277" s="39"/>
      <c r="C277" s="272" t="s">
        <v>514</v>
      </c>
      <c r="D277" s="272" t="s">
        <v>342</v>
      </c>
      <c r="E277" s="273" t="s">
        <v>1672</v>
      </c>
      <c r="F277" s="274" t="s">
        <v>1673</v>
      </c>
      <c r="G277" s="275" t="s">
        <v>185</v>
      </c>
      <c r="H277" s="276">
        <v>4.257</v>
      </c>
      <c r="I277" s="277"/>
      <c r="J277" s="278">
        <f>ROUND(I277*H277,0)</f>
        <v>0</v>
      </c>
      <c r="K277" s="279"/>
      <c r="L277" s="280"/>
      <c r="M277" s="281" t="s">
        <v>1</v>
      </c>
      <c r="N277" s="282" t="s">
        <v>48</v>
      </c>
      <c r="O277" s="91"/>
      <c r="P277" s="229">
        <f>O277*H277</f>
        <v>0</v>
      </c>
      <c r="Q277" s="229">
        <v>0.0128</v>
      </c>
      <c r="R277" s="229">
        <f>Q277*H277</f>
        <v>0.0544896</v>
      </c>
      <c r="S277" s="229">
        <v>0</v>
      </c>
      <c r="T277" s="230">
        <f>S277*H277</f>
        <v>0</v>
      </c>
      <c r="U277" s="38"/>
      <c r="V277" s="38"/>
      <c r="W277" s="38"/>
      <c r="X277" s="38"/>
      <c r="Y277" s="38"/>
      <c r="Z277" s="38"/>
      <c r="AA277" s="38"/>
      <c r="AB277" s="38"/>
      <c r="AC277" s="38"/>
      <c r="AD277" s="38"/>
      <c r="AE277" s="38"/>
      <c r="AR277" s="231" t="s">
        <v>390</v>
      </c>
      <c r="AT277" s="231" t="s">
        <v>342</v>
      </c>
      <c r="AU277" s="231" t="s">
        <v>92</v>
      </c>
      <c r="AY277" s="17" t="s">
        <v>129</v>
      </c>
      <c r="BE277" s="232">
        <f>IF(N277="základní",J277,0)</f>
        <v>0</v>
      </c>
      <c r="BF277" s="232">
        <f>IF(N277="snížená",J277,0)</f>
        <v>0</v>
      </c>
      <c r="BG277" s="232">
        <f>IF(N277="zákl. přenesená",J277,0)</f>
        <v>0</v>
      </c>
      <c r="BH277" s="232">
        <f>IF(N277="sníž. přenesená",J277,0)</f>
        <v>0</v>
      </c>
      <c r="BI277" s="232">
        <f>IF(N277="nulová",J277,0)</f>
        <v>0</v>
      </c>
      <c r="BJ277" s="17" t="s">
        <v>8</v>
      </c>
      <c r="BK277" s="232">
        <f>ROUND(I277*H277,0)</f>
        <v>0</v>
      </c>
      <c r="BL277" s="17" t="s">
        <v>308</v>
      </c>
      <c r="BM277" s="231" t="s">
        <v>2175</v>
      </c>
    </row>
    <row r="278" spans="1:51" s="13" customFormat="1" ht="12">
      <c r="A278" s="13"/>
      <c r="B278" s="238"/>
      <c r="C278" s="239"/>
      <c r="D278" s="240" t="s">
        <v>187</v>
      </c>
      <c r="E278" s="239"/>
      <c r="F278" s="242" t="s">
        <v>2176</v>
      </c>
      <c r="G278" s="239"/>
      <c r="H278" s="243">
        <v>4.257</v>
      </c>
      <c r="I278" s="244"/>
      <c r="J278" s="239"/>
      <c r="K278" s="239"/>
      <c r="L278" s="245"/>
      <c r="M278" s="246"/>
      <c r="N278" s="247"/>
      <c r="O278" s="247"/>
      <c r="P278" s="247"/>
      <c r="Q278" s="247"/>
      <c r="R278" s="247"/>
      <c r="S278" s="247"/>
      <c r="T278" s="248"/>
      <c r="U278" s="13"/>
      <c r="V278" s="13"/>
      <c r="W278" s="13"/>
      <c r="X278" s="13"/>
      <c r="Y278" s="13"/>
      <c r="Z278" s="13"/>
      <c r="AA278" s="13"/>
      <c r="AB278" s="13"/>
      <c r="AC278" s="13"/>
      <c r="AD278" s="13"/>
      <c r="AE278" s="13"/>
      <c r="AT278" s="249" t="s">
        <v>187</v>
      </c>
      <c r="AU278" s="249" t="s">
        <v>92</v>
      </c>
      <c r="AV278" s="13" t="s">
        <v>92</v>
      </c>
      <c r="AW278" s="13" t="s">
        <v>4</v>
      </c>
      <c r="AX278" s="13" t="s">
        <v>8</v>
      </c>
      <c r="AY278" s="249" t="s">
        <v>129</v>
      </c>
    </row>
    <row r="279" spans="1:65" s="2" customFormat="1" ht="49.05" customHeight="1">
      <c r="A279" s="38"/>
      <c r="B279" s="39"/>
      <c r="C279" s="219" t="s">
        <v>518</v>
      </c>
      <c r="D279" s="219" t="s">
        <v>132</v>
      </c>
      <c r="E279" s="220" t="s">
        <v>1210</v>
      </c>
      <c r="F279" s="221" t="s">
        <v>2177</v>
      </c>
      <c r="G279" s="222" t="s">
        <v>185</v>
      </c>
      <c r="H279" s="223">
        <v>5.355</v>
      </c>
      <c r="I279" s="224"/>
      <c r="J279" s="225">
        <f>ROUND(I279*H279,0)</f>
        <v>0</v>
      </c>
      <c r="K279" s="226"/>
      <c r="L279" s="44"/>
      <c r="M279" s="227" t="s">
        <v>1</v>
      </c>
      <c r="N279" s="228" t="s">
        <v>48</v>
      </c>
      <c r="O279" s="91"/>
      <c r="P279" s="229">
        <f>O279*H279</f>
        <v>0</v>
      </c>
      <c r="Q279" s="229">
        <v>0</v>
      </c>
      <c r="R279" s="229">
        <f>Q279*H279</f>
        <v>0</v>
      </c>
      <c r="S279" s="229">
        <v>0.015</v>
      </c>
      <c r="T279" s="230">
        <f>S279*H279</f>
        <v>0.08032500000000001</v>
      </c>
      <c r="U279" s="38"/>
      <c r="V279" s="38"/>
      <c r="W279" s="38"/>
      <c r="X279" s="38"/>
      <c r="Y279" s="38"/>
      <c r="Z279" s="38"/>
      <c r="AA279" s="38"/>
      <c r="AB279" s="38"/>
      <c r="AC279" s="38"/>
      <c r="AD279" s="38"/>
      <c r="AE279" s="38"/>
      <c r="AR279" s="231" t="s">
        <v>308</v>
      </c>
      <c r="AT279" s="231" t="s">
        <v>132</v>
      </c>
      <c r="AU279" s="231" t="s">
        <v>92</v>
      </c>
      <c r="AY279" s="17" t="s">
        <v>129</v>
      </c>
      <c r="BE279" s="232">
        <f>IF(N279="základní",J279,0)</f>
        <v>0</v>
      </c>
      <c r="BF279" s="232">
        <f>IF(N279="snížená",J279,0)</f>
        <v>0</v>
      </c>
      <c r="BG279" s="232">
        <f>IF(N279="zákl. přenesená",J279,0)</f>
        <v>0</v>
      </c>
      <c r="BH279" s="232">
        <f>IF(N279="sníž. přenesená",J279,0)</f>
        <v>0</v>
      </c>
      <c r="BI279" s="232">
        <f>IF(N279="nulová",J279,0)</f>
        <v>0</v>
      </c>
      <c r="BJ279" s="17" t="s">
        <v>8</v>
      </c>
      <c r="BK279" s="232">
        <f>ROUND(I279*H279,0)</f>
        <v>0</v>
      </c>
      <c r="BL279" s="17" t="s">
        <v>308</v>
      </c>
      <c r="BM279" s="231" t="s">
        <v>2178</v>
      </c>
    </row>
    <row r="280" spans="1:51" s="13" customFormat="1" ht="12">
      <c r="A280" s="13"/>
      <c r="B280" s="238"/>
      <c r="C280" s="239"/>
      <c r="D280" s="240" t="s">
        <v>187</v>
      </c>
      <c r="E280" s="241" t="s">
        <v>1</v>
      </c>
      <c r="F280" s="242" t="s">
        <v>2179</v>
      </c>
      <c r="G280" s="239"/>
      <c r="H280" s="243">
        <v>5.355</v>
      </c>
      <c r="I280" s="244"/>
      <c r="J280" s="239"/>
      <c r="K280" s="239"/>
      <c r="L280" s="245"/>
      <c r="M280" s="246"/>
      <c r="N280" s="247"/>
      <c r="O280" s="247"/>
      <c r="P280" s="247"/>
      <c r="Q280" s="247"/>
      <c r="R280" s="247"/>
      <c r="S280" s="247"/>
      <c r="T280" s="248"/>
      <c r="U280" s="13"/>
      <c r="V280" s="13"/>
      <c r="W280" s="13"/>
      <c r="X280" s="13"/>
      <c r="Y280" s="13"/>
      <c r="Z280" s="13"/>
      <c r="AA280" s="13"/>
      <c r="AB280" s="13"/>
      <c r="AC280" s="13"/>
      <c r="AD280" s="13"/>
      <c r="AE280" s="13"/>
      <c r="AT280" s="249" t="s">
        <v>187</v>
      </c>
      <c r="AU280" s="249" t="s">
        <v>92</v>
      </c>
      <c r="AV280" s="13" t="s">
        <v>92</v>
      </c>
      <c r="AW280" s="13" t="s">
        <v>36</v>
      </c>
      <c r="AX280" s="13" t="s">
        <v>8</v>
      </c>
      <c r="AY280" s="249" t="s">
        <v>129</v>
      </c>
    </row>
    <row r="281" spans="1:65" s="2" customFormat="1" ht="37.8" customHeight="1">
      <c r="A281" s="38"/>
      <c r="B281" s="39"/>
      <c r="C281" s="219" t="s">
        <v>531</v>
      </c>
      <c r="D281" s="219" t="s">
        <v>132</v>
      </c>
      <c r="E281" s="220" t="s">
        <v>1234</v>
      </c>
      <c r="F281" s="221" t="s">
        <v>2180</v>
      </c>
      <c r="G281" s="222" t="s">
        <v>234</v>
      </c>
      <c r="H281" s="223">
        <v>0.079</v>
      </c>
      <c r="I281" s="224"/>
      <c r="J281" s="225">
        <f>ROUND(I281*H281,0)</f>
        <v>0</v>
      </c>
      <c r="K281" s="226"/>
      <c r="L281" s="44"/>
      <c r="M281" s="227" t="s">
        <v>1</v>
      </c>
      <c r="N281" s="228" t="s">
        <v>48</v>
      </c>
      <c r="O281" s="91"/>
      <c r="P281" s="229">
        <f>O281*H281</f>
        <v>0</v>
      </c>
      <c r="Q281" s="229">
        <v>0.0233</v>
      </c>
      <c r="R281" s="229">
        <f>Q281*H281</f>
        <v>0.0018407</v>
      </c>
      <c r="S281" s="229">
        <v>0</v>
      </c>
      <c r="T281" s="230">
        <f>S281*H281</f>
        <v>0</v>
      </c>
      <c r="U281" s="38"/>
      <c r="V281" s="38"/>
      <c r="W281" s="38"/>
      <c r="X281" s="38"/>
      <c r="Y281" s="38"/>
      <c r="Z281" s="38"/>
      <c r="AA281" s="38"/>
      <c r="AB281" s="38"/>
      <c r="AC281" s="38"/>
      <c r="AD281" s="38"/>
      <c r="AE281" s="38"/>
      <c r="AR281" s="231" t="s">
        <v>308</v>
      </c>
      <c r="AT281" s="231" t="s">
        <v>132</v>
      </c>
      <c r="AU281" s="231" t="s">
        <v>92</v>
      </c>
      <c r="AY281" s="17" t="s">
        <v>129</v>
      </c>
      <c r="BE281" s="232">
        <f>IF(N281="základní",J281,0)</f>
        <v>0</v>
      </c>
      <c r="BF281" s="232">
        <f>IF(N281="snížená",J281,0)</f>
        <v>0</v>
      </c>
      <c r="BG281" s="232">
        <f>IF(N281="zákl. přenesená",J281,0)</f>
        <v>0</v>
      </c>
      <c r="BH281" s="232">
        <f>IF(N281="sníž. přenesená",J281,0)</f>
        <v>0</v>
      </c>
      <c r="BI281" s="232">
        <f>IF(N281="nulová",J281,0)</f>
        <v>0</v>
      </c>
      <c r="BJ281" s="17" t="s">
        <v>8</v>
      </c>
      <c r="BK281" s="232">
        <f>ROUND(I281*H281,0)</f>
        <v>0</v>
      </c>
      <c r="BL281" s="17" t="s">
        <v>308</v>
      </c>
      <c r="BM281" s="231" t="s">
        <v>2181</v>
      </c>
    </row>
    <row r="282" spans="1:65" s="2" customFormat="1" ht="55.5" customHeight="1">
      <c r="A282" s="38"/>
      <c r="B282" s="39"/>
      <c r="C282" s="219" t="s">
        <v>537</v>
      </c>
      <c r="D282" s="219" t="s">
        <v>132</v>
      </c>
      <c r="E282" s="220" t="s">
        <v>2182</v>
      </c>
      <c r="F282" s="221" t="s">
        <v>2183</v>
      </c>
      <c r="G282" s="222" t="s">
        <v>265</v>
      </c>
      <c r="H282" s="223">
        <v>0.379</v>
      </c>
      <c r="I282" s="224"/>
      <c r="J282" s="225">
        <f>ROUND(I282*H282,0)</f>
        <v>0</v>
      </c>
      <c r="K282" s="226"/>
      <c r="L282" s="44"/>
      <c r="M282" s="227" t="s">
        <v>1</v>
      </c>
      <c r="N282" s="228" t="s">
        <v>48</v>
      </c>
      <c r="O282" s="91"/>
      <c r="P282" s="229">
        <f>O282*H282</f>
        <v>0</v>
      </c>
      <c r="Q282" s="229">
        <v>0</v>
      </c>
      <c r="R282" s="229">
        <f>Q282*H282</f>
        <v>0</v>
      </c>
      <c r="S282" s="229">
        <v>0</v>
      </c>
      <c r="T282" s="230">
        <f>S282*H282</f>
        <v>0</v>
      </c>
      <c r="U282" s="38"/>
      <c r="V282" s="38"/>
      <c r="W282" s="38"/>
      <c r="X282" s="38"/>
      <c r="Y282" s="38"/>
      <c r="Z282" s="38"/>
      <c r="AA282" s="38"/>
      <c r="AB282" s="38"/>
      <c r="AC282" s="38"/>
      <c r="AD282" s="38"/>
      <c r="AE282" s="38"/>
      <c r="AR282" s="231" t="s">
        <v>308</v>
      </c>
      <c r="AT282" s="231" t="s">
        <v>132</v>
      </c>
      <c r="AU282" s="231" t="s">
        <v>92</v>
      </c>
      <c r="AY282" s="17" t="s">
        <v>129</v>
      </c>
      <c r="BE282" s="232">
        <f>IF(N282="základní",J282,0)</f>
        <v>0</v>
      </c>
      <c r="BF282" s="232">
        <f>IF(N282="snížená",J282,0)</f>
        <v>0</v>
      </c>
      <c r="BG282" s="232">
        <f>IF(N282="zákl. přenesená",J282,0)</f>
        <v>0</v>
      </c>
      <c r="BH282" s="232">
        <f>IF(N282="sníž. přenesená",J282,0)</f>
        <v>0</v>
      </c>
      <c r="BI282" s="232">
        <f>IF(N282="nulová",J282,0)</f>
        <v>0</v>
      </c>
      <c r="BJ282" s="17" t="s">
        <v>8</v>
      </c>
      <c r="BK282" s="232">
        <f>ROUND(I282*H282,0)</f>
        <v>0</v>
      </c>
      <c r="BL282" s="17" t="s">
        <v>308</v>
      </c>
      <c r="BM282" s="231" t="s">
        <v>2184</v>
      </c>
    </row>
    <row r="283" spans="1:63" s="12" customFormat="1" ht="22.8" customHeight="1">
      <c r="A283" s="12"/>
      <c r="B283" s="203"/>
      <c r="C283" s="204"/>
      <c r="D283" s="205" t="s">
        <v>82</v>
      </c>
      <c r="E283" s="217" t="s">
        <v>1358</v>
      </c>
      <c r="F283" s="217" t="s">
        <v>1359</v>
      </c>
      <c r="G283" s="204"/>
      <c r="H283" s="204"/>
      <c r="I283" s="207"/>
      <c r="J283" s="218">
        <f>BK283</f>
        <v>0</v>
      </c>
      <c r="K283" s="204"/>
      <c r="L283" s="209"/>
      <c r="M283" s="210"/>
      <c r="N283" s="211"/>
      <c r="O283" s="211"/>
      <c r="P283" s="212">
        <f>SUM(P284:P296)</f>
        <v>0</v>
      </c>
      <c r="Q283" s="211"/>
      <c r="R283" s="212">
        <f>SUM(R284:R296)</f>
        <v>0.078956</v>
      </c>
      <c r="S283" s="211"/>
      <c r="T283" s="213">
        <f>SUM(T284:T296)</f>
        <v>0.330728</v>
      </c>
      <c r="U283" s="12"/>
      <c r="V283" s="12"/>
      <c r="W283" s="12"/>
      <c r="X283" s="12"/>
      <c r="Y283" s="12"/>
      <c r="Z283" s="12"/>
      <c r="AA283" s="12"/>
      <c r="AB283" s="12"/>
      <c r="AC283" s="12"/>
      <c r="AD283" s="12"/>
      <c r="AE283" s="12"/>
      <c r="AR283" s="214" t="s">
        <v>92</v>
      </c>
      <c r="AT283" s="215" t="s">
        <v>82</v>
      </c>
      <c r="AU283" s="215" t="s">
        <v>8</v>
      </c>
      <c r="AY283" s="214" t="s">
        <v>129</v>
      </c>
      <c r="BK283" s="216">
        <f>SUM(BK284:BK296)</f>
        <v>0</v>
      </c>
    </row>
    <row r="284" spans="1:65" s="2" customFormat="1" ht="24.15" customHeight="1">
      <c r="A284" s="38"/>
      <c r="B284" s="39"/>
      <c r="C284" s="219" t="s">
        <v>541</v>
      </c>
      <c r="D284" s="219" t="s">
        <v>132</v>
      </c>
      <c r="E284" s="220" t="s">
        <v>1401</v>
      </c>
      <c r="F284" s="221" t="s">
        <v>1402</v>
      </c>
      <c r="G284" s="222" t="s">
        <v>359</v>
      </c>
      <c r="H284" s="223">
        <v>85.4</v>
      </c>
      <c r="I284" s="224"/>
      <c r="J284" s="225">
        <f>ROUND(I284*H284,0)</f>
        <v>0</v>
      </c>
      <c r="K284" s="226"/>
      <c r="L284" s="44"/>
      <c r="M284" s="227" t="s">
        <v>1</v>
      </c>
      <c r="N284" s="228" t="s">
        <v>48</v>
      </c>
      <c r="O284" s="91"/>
      <c r="P284" s="229">
        <f>O284*H284</f>
        <v>0</v>
      </c>
      <c r="Q284" s="229">
        <v>0</v>
      </c>
      <c r="R284" s="229">
        <f>Q284*H284</f>
        <v>0</v>
      </c>
      <c r="S284" s="229">
        <v>0.00167</v>
      </c>
      <c r="T284" s="230">
        <f>S284*H284</f>
        <v>0.14261800000000002</v>
      </c>
      <c r="U284" s="38"/>
      <c r="V284" s="38"/>
      <c r="W284" s="38"/>
      <c r="X284" s="38"/>
      <c r="Y284" s="38"/>
      <c r="Z284" s="38"/>
      <c r="AA284" s="38"/>
      <c r="AB284" s="38"/>
      <c r="AC284" s="38"/>
      <c r="AD284" s="38"/>
      <c r="AE284" s="38"/>
      <c r="AR284" s="231" t="s">
        <v>308</v>
      </c>
      <c r="AT284" s="231" t="s">
        <v>132</v>
      </c>
      <c r="AU284" s="231" t="s">
        <v>92</v>
      </c>
      <c r="AY284" s="17" t="s">
        <v>129</v>
      </c>
      <c r="BE284" s="232">
        <f>IF(N284="základní",J284,0)</f>
        <v>0</v>
      </c>
      <c r="BF284" s="232">
        <f>IF(N284="snížená",J284,0)</f>
        <v>0</v>
      </c>
      <c r="BG284" s="232">
        <f>IF(N284="zákl. přenesená",J284,0)</f>
        <v>0</v>
      </c>
      <c r="BH284" s="232">
        <f>IF(N284="sníž. přenesená",J284,0)</f>
        <v>0</v>
      </c>
      <c r="BI284" s="232">
        <f>IF(N284="nulová",J284,0)</f>
        <v>0</v>
      </c>
      <c r="BJ284" s="17" t="s">
        <v>8</v>
      </c>
      <c r="BK284" s="232">
        <f>ROUND(I284*H284,0)</f>
        <v>0</v>
      </c>
      <c r="BL284" s="17" t="s">
        <v>308</v>
      </c>
      <c r="BM284" s="231" t="s">
        <v>2185</v>
      </c>
    </row>
    <row r="285" spans="1:51" s="13" customFormat="1" ht="12">
      <c r="A285" s="13"/>
      <c r="B285" s="238"/>
      <c r="C285" s="239"/>
      <c r="D285" s="240" t="s">
        <v>187</v>
      </c>
      <c r="E285" s="241" t="s">
        <v>1</v>
      </c>
      <c r="F285" s="242" t="s">
        <v>2186</v>
      </c>
      <c r="G285" s="239"/>
      <c r="H285" s="243">
        <v>85.4</v>
      </c>
      <c r="I285" s="244"/>
      <c r="J285" s="239"/>
      <c r="K285" s="239"/>
      <c r="L285" s="245"/>
      <c r="M285" s="246"/>
      <c r="N285" s="247"/>
      <c r="O285" s="247"/>
      <c r="P285" s="247"/>
      <c r="Q285" s="247"/>
      <c r="R285" s="247"/>
      <c r="S285" s="247"/>
      <c r="T285" s="248"/>
      <c r="U285" s="13"/>
      <c r="V285" s="13"/>
      <c r="W285" s="13"/>
      <c r="X285" s="13"/>
      <c r="Y285" s="13"/>
      <c r="Z285" s="13"/>
      <c r="AA285" s="13"/>
      <c r="AB285" s="13"/>
      <c r="AC285" s="13"/>
      <c r="AD285" s="13"/>
      <c r="AE285" s="13"/>
      <c r="AT285" s="249" t="s">
        <v>187</v>
      </c>
      <c r="AU285" s="249" t="s">
        <v>92</v>
      </c>
      <c r="AV285" s="13" t="s">
        <v>92</v>
      </c>
      <c r="AW285" s="13" t="s">
        <v>36</v>
      </c>
      <c r="AX285" s="13" t="s">
        <v>8</v>
      </c>
      <c r="AY285" s="249" t="s">
        <v>129</v>
      </c>
    </row>
    <row r="286" spans="1:65" s="2" customFormat="1" ht="21.75" customHeight="1">
      <c r="A286" s="38"/>
      <c r="B286" s="39"/>
      <c r="C286" s="219" t="s">
        <v>546</v>
      </c>
      <c r="D286" s="219" t="s">
        <v>132</v>
      </c>
      <c r="E286" s="220" t="s">
        <v>1408</v>
      </c>
      <c r="F286" s="221" t="s">
        <v>1409</v>
      </c>
      <c r="G286" s="222" t="s">
        <v>359</v>
      </c>
      <c r="H286" s="223">
        <v>91</v>
      </c>
      <c r="I286" s="224"/>
      <c r="J286" s="225">
        <f>ROUND(I286*H286,0)</f>
        <v>0</v>
      </c>
      <c r="K286" s="226"/>
      <c r="L286" s="44"/>
      <c r="M286" s="227" t="s">
        <v>1</v>
      </c>
      <c r="N286" s="228" t="s">
        <v>48</v>
      </c>
      <c r="O286" s="91"/>
      <c r="P286" s="229">
        <f>O286*H286</f>
        <v>0</v>
      </c>
      <c r="Q286" s="229">
        <v>0</v>
      </c>
      <c r="R286" s="229">
        <f>Q286*H286</f>
        <v>0</v>
      </c>
      <c r="S286" s="229">
        <v>0.00175</v>
      </c>
      <c r="T286" s="230">
        <f>S286*H286</f>
        <v>0.15925</v>
      </c>
      <c r="U286" s="38"/>
      <c r="V286" s="38"/>
      <c r="W286" s="38"/>
      <c r="X286" s="38"/>
      <c r="Y286" s="38"/>
      <c r="Z286" s="38"/>
      <c r="AA286" s="38"/>
      <c r="AB286" s="38"/>
      <c r="AC286" s="38"/>
      <c r="AD286" s="38"/>
      <c r="AE286" s="38"/>
      <c r="AR286" s="231" t="s">
        <v>308</v>
      </c>
      <c r="AT286" s="231" t="s">
        <v>132</v>
      </c>
      <c r="AU286" s="231" t="s">
        <v>92</v>
      </c>
      <c r="AY286" s="17" t="s">
        <v>129</v>
      </c>
      <c r="BE286" s="232">
        <f>IF(N286="základní",J286,0)</f>
        <v>0</v>
      </c>
      <c r="BF286" s="232">
        <f>IF(N286="snížená",J286,0)</f>
        <v>0</v>
      </c>
      <c r="BG286" s="232">
        <f>IF(N286="zákl. přenesená",J286,0)</f>
        <v>0</v>
      </c>
      <c r="BH286" s="232">
        <f>IF(N286="sníž. přenesená",J286,0)</f>
        <v>0</v>
      </c>
      <c r="BI286" s="232">
        <f>IF(N286="nulová",J286,0)</f>
        <v>0</v>
      </c>
      <c r="BJ286" s="17" t="s">
        <v>8</v>
      </c>
      <c r="BK286" s="232">
        <f>ROUND(I286*H286,0)</f>
        <v>0</v>
      </c>
      <c r="BL286" s="17" t="s">
        <v>308</v>
      </c>
      <c r="BM286" s="231" t="s">
        <v>2187</v>
      </c>
    </row>
    <row r="287" spans="1:51" s="13" customFormat="1" ht="12">
      <c r="A287" s="13"/>
      <c r="B287" s="238"/>
      <c r="C287" s="239"/>
      <c r="D287" s="240" t="s">
        <v>187</v>
      </c>
      <c r="E287" s="241" t="s">
        <v>1</v>
      </c>
      <c r="F287" s="242" t="s">
        <v>2188</v>
      </c>
      <c r="G287" s="239"/>
      <c r="H287" s="243">
        <v>91</v>
      </c>
      <c r="I287" s="244"/>
      <c r="J287" s="239"/>
      <c r="K287" s="239"/>
      <c r="L287" s="245"/>
      <c r="M287" s="246"/>
      <c r="N287" s="247"/>
      <c r="O287" s="247"/>
      <c r="P287" s="247"/>
      <c r="Q287" s="247"/>
      <c r="R287" s="247"/>
      <c r="S287" s="247"/>
      <c r="T287" s="248"/>
      <c r="U287" s="13"/>
      <c r="V287" s="13"/>
      <c r="W287" s="13"/>
      <c r="X287" s="13"/>
      <c r="Y287" s="13"/>
      <c r="Z287" s="13"/>
      <c r="AA287" s="13"/>
      <c r="AB287" s="13"/>
      <c r="AC287" s="13"/>
      <c r="AD287" s="13"/>
      <c r="AE287" s="13"/>
      <c r="AT287" s="249" t="s">
        <v>187</v>
      </c>
      <c r="AU287" s="249" t="s">
        <v>92</v>
      </c>
      <c r="AV287" s="13" t="s">
        <v>92</v>
      </c>
      <c r="AW287" s="13" t="s">
        <v>36</v>
      </c>
      <c r="AX287" s="13" t="s">
        <v>8</v>
      </c>
      <c r="AY287" s="249" t="s">
        <v>129</v>
      </c>
    </row>
    <row r="288" spans="1:65" s="2" customFormat="1" ht="24.15" customHeight="1">
      <c r="A288" s="38"/>
      <c r="B288" s="39"/>
      <c r="C288" s="219" t="s">
        <v>551</v>
      </c>
      <c r="D288" s="219" t="s">
        <v>132</v>
      </c>
      <c r="E288" s="220" t="s">
        <v>1420</v>
      </c>
      <c r="F288" s="221" t="s">
        <v>1421</v>
      </c>
      <c r="G288" s="222" t="s">
        <v>359</v>
      </c>
      <c r="H288" s="223">
        <v>11.1</v>
      </c>
      <c r="I288" s="224"/>
      <c r="J288" s="225">
        <f>ROUND(I288*H288,0)</f>
        <v>0</v>
      </c>
      <c r="K288" s="226"/>
      <c r="L288" s="44"/>
      <c r="M288" s="227" t="s">
        <v>1</v>
      </c>
      <c r="N288" s="228" t="s">
        <v>48</v>
      </c>
      <c r="O288" s="91"/>
      <c r="P288" s="229">
        <f>O288*H288</f>
        <v>0</v>
      </c>
      <c r="Q288" s="229">
        <v>0</v>
      </c>
      <c r="R288" s="229">
        <f>Q288*H288</f>
        <v>0</v>
      </c>
      <c r="S288" s="229">
        <v>0.0026</v>
      </c>
      <c r="T288" s="230">
        <f>S288*H288</f>
        <v>0.028859999999999997</v>
      </c>
      <c r="U288" s="38"/>
      <c r="V288" s="38"/>
      <c r="W288" s="38"/>
      <c r="X288" s="38"/>
      <c r="Y288" s="38"/>
      <c r="Z288" s="38"/>
      <c r="AA288" s="38"/>
      <c r="AB288" s="38"/>
      <c r="AC288" s="38"/>
      <c r="AD288" s="38"/>
      <c r="AE288" s="38"/>
      <c r="AR288" s="231" t="s">
        <v>308</v>
      </c>
      <c r="AT288" s="231" t="s">
        <v>132</v>
      </c>
      <c r="AU288" s="231" t="s">
        <v>92</v>
      </c>
      <c r="AY288" s="17" t="s">
        <v>129</v>
      </c>
      <c r="BE288" s="232">
        <f>IF(N288="základní",J288,0)</f>
        <v>0</v>
      </c>
      <c r="BF288" s="232">
        <f>IF(N288="snížená",J288,0)</f>
        <v>0</v>
      </c>
      <c r="BG288" s="232">
        <f>IF(N288="zákl. přenesená",J288,0)</f>
        <v>0</v>
      </c>
      <c r="BH288" s="232">
        <f>IF(N288="sníž. přenesená",J288,0)</f>
        <v>0</v>
      </c>
      <c r="BI288" s="232">
        <f>IF(N288="nulová",J288,0)</f>
        <v>0</v>
      </c>
      <c r="BJ288" s="17" t="s">
        <v>8</v>
      </c>
      <c r="BK288" s="232">
        <f>ROUND(I288*H288,0)</f>
        <v>0</v>
      </c>
      <c r="BL288" s="17" t="s">
        <v>308</v>
      </c>
      <c r="BM288" s="231" t="s">
        <v>2189</v>
      </c>
    </row>
    <row r="289" spans="1:51" s="13" customFormat="1" ht="12">
      <c r="A289" s="13"/>
      <c r="B289" s="238"/>
      <c r="C289" s="239"/>
      <c r="D289" s="240" t="s">
        <v>187</v>
      </c>
      <c r="E289" s="241" t="s">
        <v>1</v>
      </c>
      <c r="F289" s="242" t="s">
        <v>2190</v>
      </c>
      <c r="G289" s="239"/>
      <c r="H289" s="243">
        <v>11.1</v>
      </c>
      <c r="I289" s="244"/>
      <c r="J289" s="239"/>
      <c r="K289" s="239"/>
      <c r="L289" s="245"/>
      <c r="M289" s="246"/>
      <c r="N289" s="247"/>
      <c r="O289" s="247"/>
      <c r="P289" s="247"/>
      <c r="Q289" s="247"/>
      <c r="R289" s="247"/>
      <c r="S289" s="247"/>
      <c r="T289" s="248"/>
      <c r="U289" s="13"/>
      <c r="V289" s="13"/>
      <c r="W289" s="13"/>
      <c r="X289" s="13"/>
      <c r="Y289" s="13"/>
      <c r="Z289" s="13"/>
      <c r="AA289" s="13"/>
      <c r="AB289" s="13"/>
      <c r="AC289" s="13"/>
      <c r="AD289" s="13"/>
      <c r="AE289" s="13"/>
      <c r="AT289" s="249" t="s">
        <v>187</v>
      </c>
      <c r="AU289" s="249" t="s">
        <v>92</v>
      </c>
      <c r="AV289" s="13" t="s">
        <v>92</v>
      </c>
      <c r="AW289" s="13" t="s">
        <v>36</v>
      </c>
      <c r="AX289" s="13" t="s">
        <v>8</v>
      </c>
      <c r="AY289" s="249" t="s">
        <v>129</v>
      </c>
    </row>
    <row r="290" spans="1:65" s="2" customFormat="1" ht="24.15" customHeight="1">
      <c r="A290" s="38"/>
      <c r="B290" s="39"/>
      <c r="C290" s="219" t="s">
        <v>559</v>
      </c>
      <c r="D290" s="219" t="s">
        <v>132</v>
      </c>
      <c r="E290" s="220" t="s">
        <v>2191</v>
      </c>
      <c r="F290" s="221" t="s">
        <v>2192</v>
      </c>
      <c r="G290" s="222" t="s">
        <v>359</v>
      </c>
      <c r="H290" s="223">
        <v>85.4</v>
      </c>
      <c r="I290" s="224"/>
      <c r="J290" s="225">
        <f>ROUND(I290*H290,0)</f>
        <v>0</v>
      </c>
      <c r="K290" s="226"/>
      <c r="L290" s="44"/>
      <c r="M290" s="227" t="s">
        <v>1</v>
      </c>
      <c r="N290" s="228" t="s">
        <v>48</v>
      </c>
      <c r="O290" s="91"/>
      <c r="P290" s="229">
        <f>O290*H290</f>
        <v>0</v>
      </c>
      <c r="Q290" s="229">
        <v>0.00061</v>
      </c>
      <c r="R290" s="229">
        <f>Q290*H290</f>
        <v>0.052094</v>
      </c>
      <c r="S290" s="229">
        <v>0</v>
      </c>
      <c r="T290" s="230">
        <f>S290*H290</f>
        <v>0</v>
      </c>
      <c r="U290" s="38"/>
      <c r="V290" s="38"/>
      <c r="W290" s="38"/>
      <c r="X290" s="38"/>
      <c r="Y290" s="38"/>
      <c r="Z290" s="38"/>
      <c r="AA290" s="38"/>
      <c r="AB290" s="38"/>
      <c r="AC290" s="38"/>
      <c r="AD290" s="38"/>
      <c r="AE290" s="38"/>
      <c r="AR290" s="231" t="s">
        <v>308</v>
      </c>
      <c r="AT290" s="231" t="s">
        <v>132</v>
      </c>
      <c r="AU290" s="231" t="s">
        <v>92</v>
      </c>
      <c r="AY290" s="17" t="s">
        <v>129</v>
      </c>
      <c r="BE290" s="232">
        <f>IF(N290="základní",J290,0)</f>
        <v>0</v>
      </c>
      <c r="BF290" s="232">
        <f>IF(N290="snížená",J290,0)</f>
        <v>0</v>
      </c>
      <c r="BG290" s="232">
        <f>IF(N290="zákl. přenesená",J290,0)</f>
        <v>0</v>
      </c>
      <c r="BH290" s="232">
        <f>IF(N290="sníž. přenesená",J290,0)</f>
        <v>0</v>
      </c>
      <c r="BI290" s="232">
        <f>IF(N290="nulová",J290,0)</f>
        <v>0</v>
      </c>
      <c r="BJ290" s="17" t="s">
        <v>8</v>
      </c>
      <c r="BK290" s="232">
        <f>ROUND(I290*H290,0)</f>
        <v>0</v>
      </c>
      <c r="BL290" s="17" t="s">
        <v>308</v>
      </c>
      <c r="BM290" s="231" t="s">
        <v>2193</v>
      </c>
    </row>
    <row r="291" spans="1:51" s="13" customFormat="1" ht="12">
      <c r="A291" s="13"/>
      <c r="B291" s="238"/>
      <c r="C291" s="239"/>
      <c r="D291" s="240" t="s">
        <v>187</v>
      </c>
      <c r="E291" s="241" t="s">
        <v>1</v>
      </c>
      <c r="F291" s="242" t="s">
        <v>2194</v>
      </c>
      <c r="G291" s="239"/>
      <c r="H291" s="243">
        <v>85.4</v>
      </c>
      <c r="I291" s="244"/>
      <c r="J291" s="239"/>
      <c r="K291" s="239"/>
      <c r="L291" s="245"/>
      <c r="M291" s="246"/>
      <c r="N291" s="247"/>
      <c r="O291" s="247"/>
      <c r="P291" s="247"/>
      <c r="Q291" s="247"/>
      <c r="R291" s="247"/>
      <c r="S291" s="247"/>
      <c r="T291" s="248"/>
      <c r="U291" s="13"/>
      <c r="V291" s="13"/>
      <c r="W291" s="13"/>
      <c r="X291" s="13"/>
      <c r="Y291" s="13"/>
      <c r="Z291" s="13"/>
      <c r="AA291" s="13"/>
      <c r="AB291" s="13"/>
      <c r="AC291" s="13"/>
      <c r="AD291" s="13"/>
      <c r="AE291" s="13"/>
      <c r="AT291" s="249" t="s">
        <v>187</v>
      </c>
      <c r="AU291" s="249" t="s">
        <v>92</v>
      </c>
      <c r="AV291" s="13" t="s">
        <v>92</v>
      </c>
      <c r="AW291" s="13" t="s">
        <v>36</v>
      </c>
      <c r="AX291" s="13" t="s">
        <v>8</v>
      </c>
      <c r="AY291" s="249" t="s">
        <v>129</v>
      </c>
    </row>
    <row r="292" spans="1:65" s="2" customFormat="1" ht="21.75" customHeight="1">
      <c r="A292" s="38"/>
      <c r="B292" s="39"/>
      <c r="C292" s="219" t="s">
        <v>565</v>
      </c>
      <c r="D292" s="219" t="s">
        <v>132</v>
      </c>
      <c r="E292" s="220" t="s">
        <v>2195</v>
      </c>
      <c r="F292" s="221" t="s">
        <v>2196</v>
      </c>
      <c r="G292" s="222" t="s">
        <v>333</v>
      </c>
      <c r="H292" s="223">
        <v>6</v>
      </c>
      <c r="I292" s="224"/>
      <c r="J292" s="225">
        <f>ROUND(I292*H292,0)</f>
        <v>0</v>
      </c>
      <c r="K292" s="226"/>
      <c r="L292" s="44"/>
      <c r="M292" s="227" t="s">
        <v>1</v>
      </c>
      <c r="N292" s="228" t="s">
        <v>48</v>
      </c>
      <c r="O292" s="91"/>
      <c r="P292" s="229">
        <f>O292*H292</f>
        <v>0</v>
      </c>
      <c r="Q292" s="229">
        <v>0</v>
      </c>
      <c r="R292" s="229">
        <f>Q292*H292</f>
        <v>0</v>
      </c>
      <c r="S292" s="229">
        <v>0</v>
      </c>
      <c r="T292" s="230">
        <f>S292*H292</f>
        <v>0</v>
      </c>
      <c r="U292" s="38"/>
      <c r="V292" s="38"/>
      <c r="W292" s="38"/>
      <c r="X292" s="38"/>
      <c r="Y292" s="38"/>
      <c r="Z292" s="38"/>
      <c r="AA292" s="38"/>
      <c r="AB292" s="38"/>
      <c r="AC292" s="38"/>
      <c r="AD292" s="38"/>
      <c r="AE292" s="38"/>
      <c r="AR292" s="231" t="s">
        <v>308</v>
      </c>
      <c r="AT292" s="231" t="s">
        <v>132</v>
      </c>
      <c r="AU292" s="231" t="s">
        <v>92</v>
      </c>
      <c r="AY292" s="17" t="s">
        <v>129</v>
      </c>
      <c r="BE292" s="232">
        <f>IF(N292="základní",J292,0)</f>
        <v>0</v>
      </c>
      <c r="BF292" s="232">
        <f>IF(N292="snížená",J292,0)</f>
        <v>0</v>
      </c>
      <c r="BG292" s="232">
        <f>IF(N292="zákl. přenesená",J292,0)</f>
        <v>0</v>
      </c>
      <c r="BH292" s="232">
        <f>IF(N292="sníž. přenesená",J292,0)</f>
        <v>0</v>
      </c>
      <c r="BI292" s="232">
        <f>IF(N292="nulová",J292,0)</f>
        <v>0</v>
      </c>
      <c r="BJ292" s="17" t="s">
        <v>8</v>
      </c>
      <c r="BK292" s="232">
        <f>ROUND(I292*H292,0)</f>
        <v>0</v>
      </c>
      <c r="BL292" s="17" t="s">
        <v>308</v>
      </c>
      <c r="BM292" s="231" t="s">
        <v>2197</v>
      </c>
    </row>
    <row r="293" spans="1:65" s="2" customFormat="1" ht="37.8" customHeight="1">
      <c r="A293" s="38"/>
      <c r="B293" s="39"/>
      <c r="C293" s="219" t="s">
        <v>569</v>
      </c>
      <c r="D293" s="219" t="s">
        <v>132</v>
      </c>
      <c r="E293" s="220" t="s">
        <v>2198</v>
      </c>
      <c r="F293" s="221" t="s">
        <v>2199</v>
      </c>
      <c r="G293" s="222" t="s">
        <v>359</v>
      </c>
      <c r="H293" s="223">
        <v>11.1</v>
      </c>
      <c r="I293" s="224"/>
      <c r="J293" s="225">
        <f>ROUND(I293*H293,0)</f>
        <v>0</v>
      </c>
      <c r="K293" s="226"/>
      <c r="L293" s="44"/>
      <c r="M293" s="227" t="s">
        <v>1</v>
      </c>
      <c r="N293" s="228" t="s">
        <v>48</v>
      </c>
      <c r="O293" s="91"/>
      <c r="P293" s="229">
        <f>O293*H293</f>
        <v>0</v>
      </c>
      <c r="Q293" s="229">
        <v>0.00242</v>
      </c>
      <c r="R293" s="229">
        <f>Q293*H293</f>
        <v>0.026861999999999997</v>
      </c>
      <c r="S293" s="229">
        <v>0</v>
      </c>
      <c r="T293" s="230">
        <f>S293*H293</f>
        <v>0</v>
      </c>
      <c r="U293" s="38"/>
      <c r="V293" s="38"/>
      <c r="W293" s="38"/>
      <c r="X293" s="38"/>
      <c r="Y293" s="38"/>
      <c r="Z293" s="38"/>
      <c r="AA293" s="38"/>
      <c r="AB293" s="38"/>
      <c r="AC293" s="38"/>
      <c r="AD293" s="38"/>
      <c r="AE293" s="38"/>
      <c r="AR293" s="231" t="s">
        <v>308</v>
      </c>
      <c r="AT293" s="231" t="s">
        <v>132</v>
      </c>
      <c r="AU293" s="231" t="s">
        <v>92</v>
      </c>
      <c r="AY293" s="17" t="s">
        <v>129</v>
      </c>
      <c r="BE293" s="232">
        <f>IF(N293="základní",J293,0)</f>
        <v>0</v>
      </c>
      <c r="BF293" s="232">
        <f>IF(N293="snížená",J293,0)</f>
        <v>0</v>
      </c>
      <c r="BG293" s="232">
        <f>IF(N293="zákl. přenesená",J293,0)</f>
        <v>0</v>
      </c>
      <c r="BH293" s="232">
        <f>IF(N293="sníž. přenesená",J293,0)</f>
        <v>0</v>
      </c>
      <c r="BI293" s="232">
        <f>IF(N293="nulová",J293,0)</f>
        <v>0</v>
      </c>
      <c r="BJ293" s="17" t="s">
        <v>8</v>
      </c>
      <c r="BK293" s="232">
        <f>ROUND(I293*H293,0)</f>
        <v>0</v>
      </c>
      <c r="BL293" s="17" t="s">
        <v>308</v>
      </c>
      <c r="BM293" s="231" t="s">
        <v>2200</v>
      </c>
    </row>
    <row r="294" spans="1:51" s="13" customFormat="1" ht="12">
      <c r="A294" s="13"/>
      <c r="B294" s="238"/>
      <c r="C294" s="239"/>
      <c r="D294" s="240" t="s">
        <v>187</v>
      </c>
      <c r="E294" s="241" t="s">
        <v>1</v>
      </c>
      <c r="F294" s="242" t="s">
        <v>2201</v>
      </c>
      <c r="G294" s="239"/>
      <c r="H294" s="243">
        <v>11.1</v>
      </c>
      <c r="I294" s="244"/>
      <c r="J294" s="239"/>
      <c r="K294" s="239"/>
      <c r="L294" s="245"/>
      <c r="M294" s="246"/>
      <c r="N294" s="247"/>
      <c r="O294" s="247"/>
      <c r="P294" s="247"/>
      <c r="Q294" s="247"/>
      <c r="R294" s="247"/>
      <c r="S294" s="247"/>
      <c r="T294" s="248"/>
      <c r="U294" s="13"/>
      <c r="V294" s="13"/>
      <c r="W294" s="13"/>
      <c r="X294" s="13"/>
      <c r="Y294" s="13"/>
      <c r="Z294" s="13"/>
      <c r="AA294" s="13"/>
      <c r="AB294" s="13"/>
      <c r="AC294" s="13"/>
      <c r="AD294" s="13"/>
      <c r="AE294" s="13"/>
      <c r="AT294" s="249" t="s">
        <v>187</v>
      </c>
      <c r="AU294" s="249" t="s">
        <v>92</v>
      </c>
      <c r="AV294" s="13" t="s">
        <v>92</v>
      </c>
      <c r="AW294" s="13" t="s">
        <v>36</v>
      </c>
      <c r="AX294" s="13" t="s">
        <v>8</v>
      </c>
      <c r="AY294" s="249" t="s">
        <v>129</v>
      </c>
    </row>
    <row r="295" spans="1:65" s="2" customFormat="1" ht="49.05" customHeight="1">
      <c r="A295" s="38"/>
      <c r="B295" s="39"/>
      <c r="C295" s="219" t="s">
        <v>574</v>
      </c>
      <c r="D295" s="219" t="s">
        <v>132</v>
      </c>
      <c r="E295" s="220" t="s">
        <v>1564</v>
      </c>
      <c r="F295" s="221" t="s">
        <v>1565</v>
      </c>
      <c r="G295" s="222" t="s">
        <v>265</v>
      </c>
      <c r="H295" s="223">
        <v>0.079</v>
      </c>
      <c r="I295" s="224"/>
      <c r="J295" s="225">
        <f>ROUND(I295*H295,0)</f>
        <v>0</v>
      </c>
      <c r="K295" s="226"/>
      <c r="L295" s="44"/>
      <c r="M295" s="227" t="s">
        <v>1</v>
      </c>
      <c r="N295" s="228" t="s">
        <v>48</v>
      </c>
      <c r="O295" s="91"/>
      <c r="P295" s="229">
        <f>O295*H295</f>
        <v>0</v>
      </c>
      <c r="Q295" s="229">
        <v>0</v>
      </c>
      <c r="R295" s="229">
        <f>Q295*H295</f>
        <v>0</v>
      </c>
      <c r="S295" s="229">
        <v>0</v>
      </c>
      <c r="T295" s="230">
        <f>S295*H295</f>
        <v>0</v>
      </c>
      <c r="U295" s="38"/>
      <c r="V295" s="38"/>
      <c r="W295" s="38"/>
      <c r="X295" s="38"/>
      <c r="Y295" s="38"/>
      <c r="Z295" s="38"/>
      <c r="AA295" s="38"/>
      <c r="AB295" s="38"/>
      <c r="AC295" s="38"/>
      <c r="AD295" s="38"/>
      <c r="AE295" s="38"/>
      <c r="AR295" s="231" t="s">
        <v>308</v>
      </c>
      <c r="AT295" s="231" t="s">
        <v>132</v>
      </c>
      <c r="AU295" s="231" t="s">
        <v>92</v>
      </c>
      <c r="AY295" s="17" t="s">
        <v>129</v>
      </c>
      <c r="BE295" s="232">
        <f>IF(N295="základní",J295,0)</f>
        <v>0</v>
      </c>
      <c r="BF295" s="232">
        <f>IF(N295="snížená",J295,0)</f>
        <v>0</v>
      </c>
      <c r="BG295" s="232">
        <f>IF(N295="zákl. přenesená",J295,0)</f>
        <v>0</v>
      </c>
      <c r="BH295" s="232">
        <f>IF(N295="sníž. přenesená",J295,0)</f>
        <v>0</v>
      </c>
      <c r="BI295" s="232">
        <f>IF(N295="nulová",J295,0)</f>
        <v>0</v>
      </c>
      <c r="BJ295" s="17" t="s">
        <v>8</v>
      </c>
      <c r="BK295" s="232">
        <f>ROUND(I295*H295,0)</f>
        <v>0</v>
      </c>
      <c r="BL295" s="17" t="s">
        <v>308</v>
      </c>
      <c r="BM295" s="231" t="s">
        <v>2202</v>
      </c>
    </row>
    <row r="296" spans="1:65" s="2" customFormat="1" ht="55.5" customHeight="1">
      <c r="A296" s="38"/>
      <c r="B296" s="39"/>
      <c r="C296" s="219" t="s">
        <v>579</v>
      </c>
      <c r="D296" s="219" t="s">
        <v>132</v>
      </c>
      <c r="E296" s="220" t="s">
        <v>2203</v>
      </c>
      <c r="F296" s="221" t="s">
        <v>2204</v>
      </c>
      <c r="G296" s="222" t="s">
        <v>265</v>
      </c>
      <c r="H296" s="223">
        <v>0.079</v>
      </c>
      <c r="I296" s="224"/>
      <c r="J296" s="225">
        <f>ROUND(I296*H296,0)</f>
        <v>0</v>
      </c>
      <c r="K296" s="226"/>
      <c r="L296" s="44"/>
      <c r="M296" s="227" t="s">
        <v>1</v>
      </c>
      <c r="N296" s="228" t="s">
        <v>48</v>
      </c>
      <c r="O296" s="91"/>
      <c r="P296" s="229">
        <f>O296*H296</f>
        <v>0</v>
      </c>
      <c r="Q296" s="229">
        <v>0</v>
      </c>
      <c r="R296" s="229">
        <f>Q296*H296</f>
        <v>0</v>
      </c>
      <c r="S296" s="229">
        <v>0</v>
      </c>
      <c r="T296" s="230">
        <f>S296*H296</f>
        <v>0</v>
      </c>
      <c r="U296" s="38"/>
      <c r="V296" s="38"/>
      <c r="W296" s="38"/>
      <c r="X296" s="38"/>
      <c r="Y296" s="38"/>
      <c r="Z296" s="38"/>
      <c r="AA296" s="38"/>
      <c r="AB296" s="38"/>
      <c r="AC296" s="38"/>
      <c r="AD296" s="38"/>
      <c r="AE296" s="38"/>
      <c r="AR296" s="231" t="s">
        <v>308</v>
      </c>
      <c r="AT296" s="231" t="s">
        <v>132</v>
      </c>
      <c r="AU296" s="231" t="s">
        <v>92</v>
      </c>
      <c r="AY296" s="17" t="s">
        <v>129</v>
      </c>
      <c r="BE296" s="232">
        <f>IF(N296="základní",J296,0)</f>
        <v>0</v>
      </c>
      <c r="BF296" s="232">
        <f>IF(N296="snížená",J296,0)</f>
        <v>0</v>
      </c>
      <c r="BG296" s="232">
        <f>IF(N296="zákl. přenesená",J296,0)</f>
        <v>0</v>
      </c>
      <c r="BH296" s="232">
        <f>IF(N296="sníž. přenesená",J296,0)</f>
        <v>0</v>
      </c>
      <c r="BI296" s="232">
        <f>IF(N296="nulová",J296,0)</f>
        <v>0</v>
      </c>
      <c r="BJ296" s="17" t="s">
        <v>8</v>
      </c>
      <c r="BK296" s="232">
        <f>ROUND(I296*H296,0)</f>
        <v>0</v>
      </c>
      <c r="BL296" s="17" t="s">
        <v>308</v>
      </c>
      <c r="BM296" s="231" t="s">
        <v>2205</v>
      </c>
    </row>
    <row r="297" spans="1:63" s="12" customFormat="1" ht="22.8" customHeight="1">
      <c r="A297" s="12"/>
      <c r="B297" s="203"/>
      <c r="C297" s="204"/>
      <c r="D297" s="205" t="s">
        <v>82</v>
      </c>
      <c r="E297" s="217" t="s">
        <v>1623</v>
      </c>
      <c r="F297" s="217" t="s">
        <v>1624</v>
      </c>
      <c r="G297" s="204"/>
      <c r="H297" s="204"/>
      <c r="I297" s="207"/>
      <c r="J297" s="218">
        <f>BK297</f>
        <v>0</v>
      </c>
      <c r="K297" s="204"/>
      <c r="L297" s="209"/>
      <c r="M297" s="210"/>
      <c r="N297" s="211"/>
      <c r="O297" s="211"/>
      <c r="P297" s="212">
        <f>SUM(P298:P329)</f>
        <v>0</v>
      </c>
      <c r="Q297" s="211"/>
      <c r="R297" s="212">
        <f>SUM(R298:R329)</f>
        <v>2.8126653</v>
      </c>
      <c r="S297" s="211"/>
      <c r="T297" s="213">
        <f>SUM(T298:T329)</f>
        <v>1.9632242000000002</v>
      </c>
      <c r="U297" s="12"/>
      <c r="V297" s="12"/>
      <c r="W297" s="12"/>
      <c r="X297" s="12"/>
      <c r="Y297" s="12"/>
      <c r="Z297" s="12"/>
      <c r="AA297" s="12"/>
      <c r="AB297" s="12"/>
      <c r="AC297" s="12"/>
      <c r="AD297" s="12"/>
      <c r="AE297" s="12"/>
      <c r="AR297" s="214" t="s">
        <v>92</v>
      </c>
      <c r="AT297" s="215" t="s">
        <v>82</v>
      </c>
      <c r="AU297" s="215" t="s">
        <v>8</v>
      </c>
      <c r="AY297" s="214" t="s">
        <v>129</v>
      </c>
      <c r="BK297" s="216">
        <f>SUM(BK298:BK329)</f>
        <v>0</v>
      </c>
    </row>
    <row r="298" spans="1:65" s="2" customFormat="1" ht="24.15" customHeight="1">
      <c r="A298" s="38"/>
      <c r="B298" s="39"/>
      <c r="C298" s="219" t="s">
        <v>584</v>
      </c>
      <c r="D298" s="219" t="s">
        <v>132</v>
      </c>
      <c r="E298" s="220" t="s">
        <v>2206</v>
      </c>
      <c r="F298" s="221" t="s">
        <v>2207</v>
      </c>
      <c r="G298" s="222" t="s">
        <v>359</v>
      </c>
      <c r="H298" s="223">
        <v>85.4</v>
      </c>
      <c r="I298" s="224"/>
      <c r="J298" s="225">
        <f>ROUND(I298*H298,0)</f>
        <v>0</v>
      </c>
      <c r="K298" s="226"/>
      <c r="L298" s="44"/>
      <c r="M298" s="227" t="s">
        <v>1</v>
      </c>
      <c r="N298" s="228" t="s">
        <v>48</v>
      </c>
      <c r="O298" s="91"/>
      <c r="P298" s="229">
        <f>O298*H298</f>
        <v>0</v>
      </c>
      <c r="Q298" s="229">
        <v>0</v>
      </c>
      <c r="R298" s="229">
        <f>Q298*H298</f>
        <v>0</v>
      </c>
      <c r="S298" s="229">
        <v>0</v>
      </c>
      <c r="T298" s="230">
        <f>S298*H298</f>
        <v>0</v>
      </c>
      <c r="U298" s="38"/>
      <c r="V298" s="38"/>
      <c r="W298" s="38"/>
      <c r="X298" s="38"/>
      <c r="Y298" s="38"/>
      <c r="Z298" s="38"/>
      <c r="AA298" s="38"/>
      <c r="AB298" s="38"/>
      <c r="AC298" s="38"/>
      <c r="AD298" s="38"/>
      <c r="AE298" s="38"/>
      <c r="AR298" s="231" t="s">
        <v>308</v>
      </c>
      <c r="AT298" s="231" t="s">
        <v>132</v>
      </c>
      <c r="AU298" s="231" t="s">
        <v>92</v>
      </c>
      <c r="AY298" s="17" t="s">
        <v>129</v>
      </c>
      <c r="BE298" s="232">
        <f>IF(N298="základní",J298,0)</f>
        <v>0</v>
      </c>
      <c r="BF298" s="232">
        <f>IF(N298="snížená",J298,0)</f>
        <v>0</v>
      </c>
      <c r="BG298" s="232">
        <f>IF(N298="zákl. přenesená",J298,0)</f>
        <v>0</v>
      </c>
      <c r="BH298" s="232">
        <f>IF(N298="sníž. přenesená",J298,0)</f>
        <v>0</v>
      </c>
      <c r="BI298" s="232">
        <f>IF(N298="nulová",J298,0)</f>
        <v>0</v>
      </c>
      <c r="BJ298" s="17" t="s">
        <v>8</v>
      </c>
      <c r="BK298" s="232">
        <f>ROUND(I298*H298,0)</f>
        <v>0</v>
      </c>
      <c r="BL298" s="17" t="s">
        <v>308</v>
      </c>
      <c r="BM298" s="231" t="s">
        <v>2208</v>
      </c>
    </row>
    <row r="299" spans="1:65" s="2" customFormat="1" ht="24.15" customHeight="1">
      <c r="A299" s="38"/>
      <c r="B299" s="39"/>
      <c r="C299" s="219" t="s">
        <v>589</v>
      </c>
      <c r="D299" s="219" t="s">
        <v>132</v>
      </c>
      <c r="E299" s="220" t="s">
        <v>2209</v>
      </c>
      <c r="F299" s="221" t="s">
        <v>2210</v>
      </c>
      <c r="G299" s="222" t="s">
        <v>333</v>
      </c>
      <c r="H299" s="223">
        <v>28</v>
      </c>
      <c r="I299" s="224"/>
      <c r="J299" s="225">
        <f>ROUND(I299*H299,0)</f>
        <v>0</v>
      </c>
      <c r="K299" s="226"/>
      <c r="L299" s="44"/>
      <c r="M299" s="227" t="s">
        <v>1</v>
      </c>
      <c r="N299" s="228" t="s">
        <v>48</v>
      </c>
      <c r="O299" s="91"/>
      <c r="P299" s="229">
        <f>O299*H299</f>
        <v>0</v>
      </c>
      <c r="Q299" s="229">
        <v>0</v>
      </c>
      <c r="R299" s="229">
        <f>Q299*H299</f>
        <v>0</v>
      </c>
      <c r="S299" s="229">
        <v>0</v>
      </c>
      <c r="T299" s="230">
        <f>S299*H299</f>
        <v>0</v>
      </c>
      <c r="U299" s="38"/>
      <c r="V299" s="38"/>
      <c r="W299" s="38"/>
      <c r="X299" s="38"/>
      <c r="Y299" s="38"/>
      <c r="Z299" s="38"/>
      <c r="AA299" s="38"/>
      <c r="AB299" s="38"/>
      <c r="AC299" s="38"/>
      <c r="AD299" s="38"/>
      <c r="AE299" s="38"/>
      <c r="AR299" s="231" t="s">
        <v>151</v>
      </c>
      <c r="AT299" s="231" t="s">
        <v>132</v>
      </c>
      <c r="AU299" s="231" t="s">
        <v>92</v>
      </c>
      <c r="AY299" s="17" t="s">
        <v>129</v>
      </c>
      <c r="BE299" s="232">
        <f>IF(N299="základní",J299,0)</f>
        <v>0</v>
      </c>
      <c r="BF299" s="232">
        <f>IF(N299="snížená",J299,0)</f>
        <v>0</v>
      </c>
      <c r="BG299" s="232">
        <f>IF(N299="zákl. přenesená",J299,0)</f>
        <v>0</v>
      </c>
      <c r="BH299" s="232">
        <f>IF(N299="sníž. přenesená",J299,0)</f>
        <v>0</v>
      </c>
      <c r="BI299" s="232">
        <f>IF(N299="nulová",J299,0)</f>
        <v>0</v>
      </c>
      <c r="BJ299" s="17" t="s">
        <v>8</v>
      </c>
      <c r="BK299" s="232">
        <f>ROUND(I299*H299,0)</f>
        <v>0</v>
      </c>
      <c r="BL299" s="17" t="s">
        <v>151</v>
      </c>
      <c r="BM299" s="231" t="s">
        <v>2211</v>
      </c>
    </row>
    <row r="300" spans="1:65" s="2" customFormat="1" ht="24.15" customHeight="1">
      <c r="A300" s="38"/>
      <c r="B300" s="39"/>
      <c r="C300" s="219" t="s">
        <v>594</v>
      </c>
      <c r="D300" s="219" t="s">
        <v>132</v>
      </c>
      <c r="E300" s="220" t="s">
        <v>2212</v>
      </c>
      <c r="F300" s="221" t="s">
        <v>2213</v>
      </c>
      <c r="G300" s="222" t="s">
        <v>333</v>
      </c>
      <c r="H300" s="223">
        <v>28</v>
      </c>
      <c r="I300" s="224"/>
      <c r="J300" s="225">
        <f>ROUND(I300*H300,0)</f>
        <v>0</v>
      </c>
      <c r="K300" s="226"/>
      <c r="L300" s="44"/>
      <c r="M300" s="227" t="s">
        <v>1</v>
      </c>
      <c r="N300" s="228" t="s">
        <v>48</v>
      </c>
      <c r="O300" s="91"/>
      <c r="P300" s="229">
        <f>O300*H300</f>
        <v>0</v>
      </c>
      <c r="Q300" s="229">
        <v>0</v>
      </c>
      <c r="R300" s="229">
        <f>Q300*H300</f>
        <v>0</v>
      </c>
      <c r="S300" s="229">
        <v>0</v>
      </c>
      <c r="T300" s="230">
        <f>S300*H300</f>
        <v>0</v>
      </c>
      <c r="U300" s="38"/>
      <c r="V300" s="38"/>
      <c r="W300" s="38"/>
      <c r="X300" s="38"/>
      <c r="Y300" s="38"/>
      <c r="Z300" s="38"/>
      <c r="AA300" s="38"/>
      <c r="AB300" s="38"/>
      <c r="AC300" s="38"/>
      <c r="AD300" s="38"/>
      <c r="AE300" s="38"/>
      <c r="AR300" s="231" t="s">
        <v>151</v>
      </c>
      <c r="AT300" s="231" t="s">
        <v>132</v>
      </c>
      <c r="AU300" s="231" t="s">
        <v>92</v>
      </c>
      <c r="AY300" s="17" t="s">
        <v>129</v>
      </c>
      <c r="BE300" s="232">
        <f>IF(N300="základní",J300,0)</f>
        <v>0</v>
      </c>
      <c r="BF300" s="232">
        <f>IF(N300="snížená",J300,0)</f>
        <v>0</v>
      </c>
      <c r="BG300" s="232">
        <f>IF(N300="zákl. přenesená",J300,0)</f>
        <v>0</v>
      </c>
      <c r="BH300" s="232">
        <f>IF(N300="sníž. přenesená",J300,0)</f>
        <v>0</v>
      </c>
      <c r="BI300" s="232">
        <f>IF(N300="nulová",J300,0)</f>
        <v>0</v>
      </c>
      <c r="BJ300" s="17" t="s">
        <v>8</v>
      </c>
      <c r="BK300" s="232">
        <f>ROUND(I300*H300,0)</f>
        <v>0</v>
      </c>
      <c r="BL300" s="17" t="s">
        <v>151</v>
      </c>
      <c r="BM300" s="231" t="s">
        <v>2214</v>
      </c>
    </row>
    <row r="301" spans="1:65" s="2" customFormat="1" ht="16.5" customHeight="1">
      <c r="A301" s="38"/>
      <c r="B301" s="39"/>
      <c r="C301" s="219" t="s">
        <v>599</v>
      </c>
      <c r="D301" s="219" t="s">
        <v>132</v>
      </c>
      <c r="E301" s="220" t="s">
        <v>2215</v>
      </c>
      <c r="F301" s="221" t="s">
        <v>2216</v>
      </c>
      <c r="G301" s="222" t="s">
        <v>185</v>
      </c>
      <c r="H301" s="223">
        <v>94.29</v>
      </c>
      <c r="I301" s="224"/>
      <c r="J301" s="225">
        <f>ROUND(I301*H301,0)</f>
        <v>0</v>
      </c>
      <c r="K301" s="226"/>
      <c r="L301" s="44"/>
      <c r="M301" s="227" t="s">
        <v>1</v>
      </c>
      <c r="N301" s="228" t="s">
        <v>48</v>
      </c>
      <c r="O301" s="91"/>
      <c r="P301" s="229">
        <f>O301*H301</f>
        <v>0</v>
      </c>
      <c r="Q301" s="229">
        <v>0</v>
      </c>
      <c r="R301" s="229">
        <f>Q301*H301</f>
        <v>0</v>
      </c>
      <c r="S301" s="229">
        <v>0.01098</v>
      </c>
      <c r="T301" s="230">
        <f>S301*H301</f>
        <v>1.0353042000000001</v>
      </c>
      <c r="U301" s="38"/>
      <c r="V301" s="38"/>
      <c r="W301" s="38"/>
      <c r="X301" s="38"/>
      <c r="Y301" s="38"/>
      <c r="Z301" s="38"/>
      <c r="AA301" s="38"/>
      <c r="AB301" s="38"/>
      <c r="AC301" s="38"/>
      <c r="AD301" s="38"/>
      <c r="AE301" s="38"/>
      <c r="AR301" s="231" t="s">
        <v>308</v>
      </c>
      <c r="AT301" s="231" t="s">
        <v>132</v>
      </c>
      <c r="AU301" s="231" t="s">
        <v>92</v>
      </c>
      <c r="AY301" s="17" t="s">
        <v>129</v>
      </c>
      <c r="BE301" s="232">
        <f>IF(N301="základní",J301,0)</f>
        <v>0</v>
      </c>
      <c r="BF301" s="232">
        <f>IF(N301="snížená",J301,0)</f>
        <v>0</v>
      </c>
      <c r="BG301" s="232">
        <f>IF(N301="zákl. přenesená",J301,0)</f>
        <v>0</v>
      </c>
      <c r="BH301" s="232">
        <f>IF(N301="sníž. přenesená",J301,0)</f>
        <v>0</v>
      </c>
      <c r="BI301" s="232">
        <f>IF(N301="nulová",J301,0)</f>
        <v>0</v>
      </c>
      <c r="BJ301" s="17" t="s">
        <v>8</v>
      </c>
      <c r="BK301" s="232">
        <f>ROUND(I301*H301,0)</f>
        <v>0</v>
      </c>
      <c r="BL301" s="17" t="s">
        <v>308</v>
      </c>
      <c r="BM301" s="231" t="s">
        <v>2217</v>
      </c>
    </row>
    <row r="302" spans="1:65" s="2" customFormat="1" ht="16.5" customHeight="1">
      <c r="A302" s="38"/>
      <c r="B302" s="39"/>
      <c r="C302" s="219" t="s">
        <v>604</v>
      </c>
      <c r="D302" s="219" t="s">
        <v>132</v>
      </c>
      <c r="E302" s="220" t="s">
        <v>2218</v>
      </c>
      <c r="F302" s="221" t="s">
        <v>2219</v>
      </c>
      <c r="G302" s="222" t="s">
        <v>185</v>
      </c>
      <c r="H302" s="223">
        <v>94.29</v>
      </c>
      <c r="I302" s="224"/>
      <c r="J302" s="225">
        <f>ROUND(I302*H302,0)</f>
        <v>0</v>
      </c>
      <c r="K302" s="226"/>
      <c r="L302" s="44"/>
      <c r="M302" s="227" t="s">
        <v>1</v>
      </c>
      <c r="N302" s="228" t="s">
        <v>48</v>
      </c>
      <c r="O302" s="91"/>
      <c r="P302" s="229">
        <f>O302*H302</f>
        <v>0</v>
      </c>
      <c r="Q302" s="229">
        <v>0</v>
      </c>
      <c r="R302" s="229">
        <f>Q302*H302</f>
        <v>0</v>
      </c>
      <c r="S302" s="229">
        <v>0.008</v>
      </c>
      <c r="T302" s="230">
        <f>S302*H302</f>
        <v>0.7543200000000001</v>
      </c>
      <c r="U302" s="38"/>
      <c r="V302" s="38"/>
      <c r="W302" s="38"/>
      <c r="X302" s="38"/>
      <c r="Y302" s="38"/>
      <c r="Z302" s="38"/>
      <c r="AA302" s="38"/>
      <c r="AB302" s="38"/>
      <c r="AC302" s="38"/>
      <c r="AD302" s="38"/>
      <c r="AE302" s="38"/>
      <c r="AR302" s="231" t="s">
        <v>308</v>
      </c>
      <c r="AT302" s="231" t="s">
        <v>132</v>
      </c>
      <c r="AU302" s="231" t="s">
        <v>92</v>
      </c>
      <c r="AY302" s="17" t="s">
        <v>129</v>
      </c>
      <c r="BE302" s="232">
        <f>IF(N302="základní",J302,0)</f>
        <v>0</v>
      </c>
      <c r="BF302" s="232">
        <f>IF(N302="snížená",J302,0)</f>
        <v>0</v>
      </c>
      <c r="BG302" s="232">
        <f>IF(N302="zákl. přenesená",J302,0)</f>
        <v>0</v>
      </c>
      <c r="BH302" s="232">
        <f>IF(N302="sníž. přenesená",J302,0)</f>
        <v>0</v>
      </c>
      <c r="BI302" s="232">
        <f>IF(N302="nulová",J302,0)</f>
        <v>0</v>
      </c>
      <c r="BJ302" s="17" t="s">
        <v>8</v>
      </c>
      <c r="BK302" s="232">
        <f>ROUND(I302*H302,0)</f>
        <v>0</v>
      </c>
      <c r="BL302" s="17" t="s">
        <v>308</v>
      </c>
      <c r="BM302" s="231" t="s">
        <v>2220</v>
      </c>
    </row>
    <row r="303" spans="1:65" s="2" customFormat="1" ht="37.8" customHeight="1">
      <c r="A303" s="38"/>
      <c r="B303" s="39"/>
      <c r="C303" s="219" t="s">
        <v>609</v>
      </c>
      <c r="D303" s="219" t="s">
        <v>132</v>
      </c>
      <c r="E303" s="220" t="s">
        <v>2221</v>
      </c>
      <c r="F303" s="221" t="s">
        <v>2222</v>
      </c>
      <c r="G303" s="222" t="s">
        <v>185</v>
      </c>
      <c r="H303" s="223">
        <v>7.2</v>
      </c>
      <c r="I303" s="224"/>
      <c r="J303" s="225">
        <f>ROUND(I303*H303,0)</f>
        <v>0</v>
      </c>
      <c r="K303" s="226"/>
      <c r="L303" s="44"/>
      <c r="M303" s="227" t="s">
        <v>1</v>
      </c>
      <c r="N303" s="228" t="s">
        <v>48</v>
      </c>
      <c r="O303" s="91"/>
      <c r="P303" s="229">
        <f>O303*H303</f>
        <v>0</v>
      </c>
      <c r="Q303" s="229">
        <v>0</v>
      </c>
      <c r="R303" s="229">
        <f>Q303*H303</f>
        <v>0</v>
      </c>
      <c r="S303" s="229">
        <v>0</v>
      </c>
      <c r="T303" s="230">
        <f>S303*H303</f>
        <v>0</v>
      </c>
      <c r="U303" s="38"/>
      <c r="V303" s="38"/>
      <c r="W303" s="38"/>
      <c r="X303" s="38"/>
      <c r="Y303" s="38"/>
      <c r="Z303" s="38"/>
      <c r="AA303" s="38"/>
      <c r="AB303" s="38"/>
      <c r="AC303" s="38"/>
      <c r="AD303" s="38"/>
      <c r="AE303" s="38"/>
      <c r="AR303" s="231" t="s">
        <v>308</v>
      </c>
      <c r="AT303" s="231" t="s">
        <v>132</v>
      </c>
      <c r="AU303" s="231" t="s">
        <v>92</v>
      </c>
      <c r="AY303" s="17" t="s">
        <v>129</v>
      </c>
      <c r="BE303" s="232">
        <f>IF(N303="základní",J303,0)</f>
        <v>0</v>
      </c>
      <c r="BF303" s="232">
        <f>IF(N303="snížená",J303,0)</f>
        <v>0</v>
      </c>
      <c r="BG303" s="232">
        <f>IF(N303="zákl. přenesená",J303,0)</f>
        <v>0</v>
      </c>
      <c r="BH303" s="232">
        <f>IF(N303="sníž. přenesená",J303,0)</f>
        <v>0</v>
      </c>
      <c r="BI303" s="232">
        <f>IF(N303="nulová",J303,0)</f>
        <v>0</v>
      </c>
      <c r="BJ303" s="17" t="s">
        <v>8</v>
      </c>
      <c r="BK303" s="232">
        <f>ROUND(I303*H303,0)</f>
        <v>0</v>
      </c>
      <c r="BL303" s="17" t="s">
        <v>308</v>
      </c>
      <c r="BM303" s="231" t="s">
        <v>2223</v>
      </c>
    </row>
    <row r="304" spans="1:51" s="13" customFormat="1" ht="12">
      <c r="A304" s="13"/>
      <c r="B304" s="238"/>
      <c r="C304" s="239"/>
      <c r="D304" s="240" t="s">
        <v>187</v>
      </c>
      <c r="E304" s="241" t="s">
        <v>1</v>
      </c>
      <c r="F304" s="242" t="s">
        <v>278</v>
      </c>
      <c r="G304" s="239"/>
      <c r="H304" s="243">
        <v>7.2</v>
      </c>
      <c r="I304" s="244"/>
      <c r="J304" s="239"/>
      <c r="K304" s="239"/>
      <c r="L304" s="245"/>
      <c r="M304" s="246"/>
      <c r="N304" s="247"/>
      <c r="O304" s="247"/>
      <c r="P304" s="247"/>
      <c r="Q304" s="247"/>
      <c r="R304" s="247"/>
      <c r="S304" s="247"/>
      <c r="T304" s="248"/>
      <c r="U304" s="13"/>
      <c r="V304" s="13"/>
      <c r="W304" s="13"/>
      <c r="X304" s="13"/>
      <c r="Y304" s="13"/>
      <c r="Z304" s="13"/>
      <c r="AA304" s="13"/>
      <c r="AB304" s="13"/>
      <c r="AC304" s="13"/>
      <c r="AD304" s="13"/>
      <c r="AE304" s="13"/>
      <c r="AT304" s="249" t="s">
        <v>187</v>
      </c>
      <c r="AU304" s="249" t="s">
        <v>92</v>
      </c>
      <c r="AV304" s="13" t="s">
        <v>92</v>
      </c>
      <c r="AW304" s="13" t="s">
        <v>36</v>
      </c>
      <c r="AX304" s="13" t="s">
        <v>8</v>
      </c>
      <c r="AY304" s="249" t="s">
        <v>129</v>
      </c>
    </row>
    <row r="305" spans="1:65" s="2" customFormat="1" ht="21.75" customHeight="1">
      <c r="A305" s="38"/>
      <c r="B305" s="39"/>
      <c r="C305" s="272" t="s">
        <v>614</v>
      </c>
      <c r="D305" s="272" t="s">
        <v>342</v>
      </c>
      <c r="E305" s="273" t="s">
        <v>2224</v>
      </c>
      <c r="F305" s="274" t="s">
        <v>2225</v>
      </c>
      <c r="G305" s="275" t="s">
        <v>185</v>
      </c>
      <c r="H305" s="276">
        <v>7.92</v>
      </c>
      <c r="I305" s="277"/>
      <c r="J305" s="278">
        <f>ROUND(I305*H305,0)</f>
        <v>0</v>
      </c>
      <c r="K305" s="279"/>
      <c r="L305" s="280"/>
      <c r="M305" s="281" t="s">
        <v>1</v>
      </c>
      <c r="N305" s="282" t="s">
        <v>48</v>
      </c>
      <c r="O305" s="91"/>
      <c r="P305" s="229">
        <f>O305*H305</f>
        <v>0</v>
      </c>
      <c r="Q305" s="229">
        <v>0.0227</v>
      </c>
      <c r="R305" s="229">
        <f>Q305*H305</f>
        <v>0.179784</v>
      </c>
      <c r="S305" s="229">
        <v>0</v>
      </c>
      <c r="T305" s="230">
        <f>S305*H305</f>
        <v>0</v>
      </c>
      <c r="U305" s="38"/>
      <c r="V305" s="38"/>
      <c r="W305" s="38"/>
      <c r="X305" s="38"/>
      <c r="Y305" s="38"/>
      <c r="Z305" s="38"/>
      <c r="AA305" s="38"/>
      <c r="AB305" s="38"/>
      <c r="AC305" s="38"/>
      <c r="AD305" s="38"/>
      <c r="AE305" s="38"/>
      <c r="AR305" s="231" t="s">
        <v>390</v>
      </c>
      <c r="AT305" s="231" t="s">
        <v>342</v>
      </c>
      <c r="AU305" s="231" t="s">
        <v>92</v>
      </c>
      <c r="AY305" s="17" t="s">
        <v>129</v>
      </c>
      <c r="BE305" s="232">
        <f>IF(N305="základní",J305,0)</f>
        <v>0</v>
      </c>
      <c r="BF305" s="232">
        <f>IF(N305="snížená",J305,0)</f>
        <v>0</v>
      </c>
      <c r="BG305" s="232">
        <f>IF(N305="zákl. přenesená",J305,0)</f>
        <v>0</v>
      </c>
      <c r="BH305" s="232">
        <f>IF(N305="sníž. přenesená",J305,0)</f>
        <v>0</v>
      </c>
      <c r="BI305" s="232">
        <f>IF(N305="nulová",J305,0)</f>
        <v>0</v>
      </c>
      <c r="BJ305" s="17" t="s">
        <v>8</v>
      </c>
      <c r="BK305" s="232">
        <f>ROUND(I305*H305,0)</f>
        <v>0</v>
      </c>
      <c r="BL305" s="17" t="s">
        <v>308</v>
      </c>
      <c r="BM305" s="231" t="s">
        <v>2226</v>
      </c>
    </row>
    <row r="306" spans="1:51" s="13" customFormat="1" ht="12">
      <c r="A306" s="13"/>
      <c r="B306" s="238"/>
      <c r="C306" s="239"/>
      <c r="D306" s="240" t="s">
        <v>187</v>
      </c>
      <c r="E306" s="239"/>
      <c r="F306" s="242" t="s">
        <v>2227</v>
      </c>
      <c r="G306" s="239"/>
      <c r="H306" s="243">
        <v>7.92</v>
      </c>
      <c r="I306" s="244"/>
      <c r="J306" s="239"/>
      <c r="K306" s="239"/>
      <c r="L306" s="245"/>
      <c r="M306" s="246"/>
      <c r="N306" s="247"/>
      <c r="O306" s="247"/>
      <c r="P306" s="247"/>
      <c r="Q306" s="247"/>
      <c r="R306" s="247"/>
      <c r="S306" s="247"/>
      <c r="T306" s="248"/>
      <c r="U306" s="13"/>
      <c r="V306" s="13"/>
      <c r="W306" s="13"/>
      <c r="X306" s="13"/>
      <c r="Y306" s="13"/>
      <c r="Z306" s="13"/>
      <c r="AA306" s="13"/>
      <c r="AB306" s="13"/>
      <c r="AC306" s="13"/>
      <c r="AD306" s="13"/>
      <c r="AE306" s="13"/>
      <c r="AT306" s="249" t="s">
        <v>187</v>
      </c>
      <c r="AU306" s="249" t="s">
        <v>92</v>
      </c>
      <c r="AV306" s="13" t="s">
        <v>92</v>
      </c>
      <c r="AW306" s="13" t="s">
        <v>4</v>
      </c>
      <c r="AX306" s="13" t="s">
        <v>8</v>
      </c>
      <c r="AY306" s="249" t="s">
        <v>129</v>
      </c>
    </row>
    <row r="307" spans="1:65" s="2" customFormat="1" ht="16.5" customHeight="1">
      <c r="A307" s="38"/>
      <c r="B307" s="39"/>
      <c r="C307" s="219" t="s">
        <v>619</v>
      </c>
      <c r="D307" s="219" t="s">
        <v>132</v>
      </c>
      <c r="E307" s="220" t="s">
        <v>1677</v>
      </c>
      <c r="F307" s="221" t="s">
        <v>1678</v>
      </c>
      <c r="G307" s="222" t="s">
        <v>359</v>
      </c>
      <c r="H307" s="223">
        <v>86.8</v>
      </c>
      <c r="I307" s="224"/>
      <c r="J307" s="225">
        <f>ROUND(I307*H307,0)</f>
        <v>0</v>
      </c>
      <c r="K307" s="226"/>
      <c r="L307" s="44"/>
      <c r="M307" s="227" t="s">
        <v>1</v>
      </c>
      <c r="N307" s="228" t="s">
        <v>48</v>
      </c>
      <c r="O307" s="91"/>
      <c r="P307" s="229">
        <f>O307*H307</f>
        <v>0</v>
      </c>
      <c r="Q307" s="229">
        <v>0</v>
      </c>
      <c r="R307" s="229">
        <f>Q307*H307</f>
        <v>0</v>
      </c>
      <c r="S307" s="229">
        <v>0.002</v>
      </c>
      <c r="T307" s="230">
        <f>S307*H307</f>
        <v>0.1736</v>
      </c>
      <c r="U307" s="38"/>
      <c r="V307" s="38"/>
      <c r="W307" s="38"/>
      <c r="X307" s="38"/>
      <c r="Y307" s="38"/>
      <c r="Z307" s="38"/>
      <c r="AA307" s="38"/>
      <c r="AB307" s="38"/>
      <c r="AC307" s="38"/>
      <c r="AD307" s="38"/>
      <c r="AE307" s="38"/>
      <c r="AR307" s="231" t="s">
        <v>308</v>
      </c>
      <c r="AT307" s="231" t="s">
        <v>132</v>
      </c>
      <c r="AU307" s="231" t="s">
        <v>92</v>
      </c>
      <c r="AY307" s="17" t="s">
        <v>129</v>
      </c>
      <c r="BE307" s="232">
        <f>IF(N307="základní",J307,0)</f>
        <v>0</v>
      </c>
      <c r="BF307" s="232">
        <f>IF(N307="snížená",J307,0)</f>
        <v>0</v>
      </c>
      <c r="BG307" s="232">
        <f>IF(N307="zákl. přenesená",J307,0)</f>
        <v>0</v>
      </c>
      <c r="BH307" s="232">
        <f>IF(N307="sníž. přenesená",J307,0)</f>
        <v>0</v>
      </c>
      <c r="BI307" s="232">
        <f>IF(N307="nulová",J307,0)</f>
        <v>0</v>
      </c>
      <c r="BJ307" s="17" t="s">
        <v>8</v>
      </c>
      <c r="BK307" s="232">
        <f>ROUND(I307*H307,0)</f>
        <v>0</v>
      </c>
      <c r="BL307" s="17" t="s">
        <v>308</v>
      </c>
      <c r="BM307" s="231" t="s">
        <v>2228</v>
      </c>
    </row>
    <row r="308" spans="1:65" s="2" customFormat="1" ht="49.05" customHeight="1">
      <c r="A308" s="38"/>
      <c r="B308" s="39"/>
      <c r="C308" s="219" t="s">
        <v>623</v>
      </c>
      <c r="D308" s="219" t="s">
        <v>132</v>
      </c>
      <c r="E308" s="220" t="s">
        <v>2229</v>
      </c>
      <c r="F308" s="221" t="s">
        <v>2230</v>
      </c>
      <c r="G308" s="222" t="s">
        <v>185</v>
      </c>
      <c r="H308" s="223">
        <v>99.33</v>
      </c>
      <c r="I308" s="224"/>
      <c r="J308" s="225">
        <f>ROUND(I308*H308,0)</f>
        <v>0</v>
      </c>
      <c r="K308" s="226"/>
      <c r="L308" s="44"/>
      <c r="M308" s="227" t="s">
        <v>1</v>
      </c>
      <c r="N308" s="228" t="s">
        <v>48</v>
      </c>
      <c r="O308" s="91"/>
      <c r="P308" s="229">
        <f>O308*H308</f>
        <v>0</v>
      </c>
      <c r="Q308" s="229">
        <v>0.00025</v>
      </c>
      <c r="R308" s="229">
        <f>Q308*H308</f>
        <v>0.0248325</v>
      </c>
      <c r="S308" s="229">
        <v>0</v>
      </c>
      <c r="T308" s="230">
        <f>S308*H308</f>
        <v>0</v>
      </c>
      <c r="U308" s="38"/>
      <c r="V308" s="38"/>
      <c r="W308" s="38"/>
      <c r="X308" s="38"/>
      <c r="Y308" s="38"/>
      <c r="Z308" s="38"/>
      <c r="AA308" s="38"/>
      <c r="AB308" s="38"/>
      <c r="AC308" s="38"/>
      <c r="AD308" s="38"/>
      <c r="AE308" s="38"/>
      <c r="AR308" s="231" t="s">
        <v>308</v>
      </c>
      <c r="AT308" s="231" t="s">
        <v>132</v>
      </c>
      <c r="AU308" s="231" t="s">
        <v>92</v>
      </c>
      <c r="AY308" s="17" t="s">
        <v>129</v>
      </c>
      <c r="BE308" s="232">
        <f>IF(N308="základní",J308,0)</f>
        <v>0</v>
      </c>
      <c r="BF308" s="232">
        <f>IF(N308="snížená",J308,0)</f>
        <v>0</v>
      </c>
      <c r="BG308" s="232">
        <f>IF(N308="zákl. přenesená",J308,0)</f>
        <v>0</v>
      </c>
      <c r="BH308" s="232">
        <f>IF(N308="sníž. přenesená",J308,0)</f>
        <v>0</v>
      </c>
      <c r="BI308" s="232">
        <f>IF(N308="nulová",J308,0)</f>
        <v>0</v>
      </c>
      <c r="BJ308" s="17" t="s">
        <v>8</v>
      </c>
      <c r="BK308" s="232">
        <f>ROUND(I308*H308,0)</f>
        <v>0</v>
      </c>
      <c r="BL308" s="17" t="s">
        <v>308</v>
      </c>
      <c r="BM308" s="231" t="s">
        <v>2231</v>
      </c>
    </row>
    <row r="309" spans="1:51" s="13" customFormat="1" ht="12">
      <c r="A309" s="13"/>
      <c r="B309" s="238"/>
      <c r="C309" s="239"/>
      <c r="D309" s="240" t="s">
        <v>187</v>
      </c>
      <c r="E309" s="241" t="s">
        <v>1</v>
      </c>
      <c r="F309" s="242" t="s">
        <v>2094</v>
      </c>
      <c r="G309" s="239"/>
      <c r="H309" s="243">
        <v>99.33</v>
      </c>
      <c r="I309" s="244"/>
      <c r="J309" s="239"/>
      <c r="K309" s="239"/>
      <c r="L309" s="245"/>
      <c r="M309" s="246"/>
      <c r="N309" s="247"/>
      <c r="O309" s="247"/>
      <c r="P309" s="247"/>
      <c r="Q309" s="247"/>
      <c r="R309" s="247"/>
      <c r="S309" s="247"/>
      <c r="T309" s="248"/>
      <c r="U309" s="13"/>
      <c r="V309" s="13"/>
      <c r="W309" s="13"/>
      <c r="X309" s="13"/>
      <c r="Y309" s="13"/>
      <c r="Z309" s="13"/>
      <c r="AA309" s="13"/>
      <c r="AB309" s="13"/>
      <c r="AC309" s="13"/>
      <c r="AD309" s="13"/>
      <c r="AE309" s="13"/>
      <c r="AT309" s="249" t="s">
        <v>187</v>
      </c>
      <c r="AU309" s="249" t="s">
        <v>92</v>
      </c>
      <c r="AV309" s="13" t="s">
        <v>92</v>
      </c>
      <c r="AW309" s="13" t="s">
        <v>36</v>
      </c>
      <c r="AX309" s="13" t="s">
        <v>8</v>
      </c>
      <c r="AY309" s="249" t="s">
        <v>129</v>
      </c>
    </row>
    <row r="310" spans="1:65" s="2" customFormat="1" ht="24.15" customHeight="1">
      <c r="A310" s="38"/>
      <c r="B310" s="39"/>
      <c r="C310" s="272" t="s">
        <v>628</v>
      </c>
      <c r="D310" s="272" t="s">
        <v>342</v>
      </c>
      <c r="E310" s="273" t="s">
        <v>2232</v>
      </c>
      <c r="F310" s="274" t="s">
        <v>2233</v>
      </c>
      <c r="G310" s="275" t="s">
        <v>333</v>
      </c>
      <c r="H310" s="276">
        <v>16</v>
      </c>
      <c r="I310" s="277"/>
      <c r="J310" s="278">
        <f>ROUND(I310*H310,0)</f>
        <v>0</v>
      </c>
      <c r="K310" s="279"/>
      <c r="L310" s="280"/>
      <c r="M310" s="281" t="s">
        <v>1</v>
      </c>
      <c r="N310" s="282" t="s">
        <v>48</v>
      </c>
      <c r="O310" s="91"/>
      <c r="P310" s="229">
        <f>O310*H310</f>
        <v>0</v>
      </c>
      <c r="Q310" s="229">
        <v>0.039</v>
      </c>
      <c r="R310" s="229">
        <f>Q310*H310</f>
        <v>0.624</v>
      </c>
      <c r="S310" s="229">
        <v>0</v>
      </c>
      <c r="T310" s="230">
        <f>S310*H310</f>
        <v>0</v>
      </c>
      <c r="U310" s="38"/>
      <c r="V310" s="38"/>
      <c r="W310" s="38"/>
      <c r="X310" s="38"/>
      <c r="Y310" s="38"/>
      <c r="Z310" s="38"/>
      <c r="AA310" s="38"/>
      <c r="AB310" s="38"/>
      <c r="AC310" s="38"/>
      <c r="AD310" s="38"/>
      <c r="AE310" s="38"/>
      <c r="AR310" s="231" t="s">
        <v>390</v>
      </c>
      <c r="AT310" s="231" t="s">
        <v>342</v>
      </c>
      <c r="AU310" s="231" t="s">
        <v>92</v>
      </c>
      <c r="AY310" s="17" t="s">
        <v>129</v>
      </c>
      <c r="BE310" s="232">
        <f>IF(N310="základní",J310,0)</f>
        <v>0</v>
      </c>
      <c r="BF310" s="232">
        <f>IF(N310="snížená",J310,0)</f>
        <v>0</v>
      </c>
      <c r="BG310" s="232">
        <f>IF(N310="zákl. přenesená",J310,0)</f>
        <v>0</v>
      </c>
      <c r="BH310" s="232">
        <f>IF(N310="sníž. přenesená",J310,0)</f>
        <v>0</v>
      </c>
      <c r="BI310" s="232">
        <f>IF(N310="nulová",J310,0)</f>
        <v>0</v>
      </c>
      <c r="BJ310" s="17" t="s">
        <v>8</v>
      </c>
      <c r="BK310" s="232">
        <f>ROUND(I310*H310,0)</f>
        <v>0</v>
      </c>
      <c r="BL310" s="17" t="s">
        <v>308</v>
      </c>
      <c r="BM310" s="231" t="s">
        <v>2234</v>
      </c>
    </row>
    <row r="311" spans="1:65" s="2" customFormat="1" ht="24.15" customHeight="1">
      <c r="A311" s="38"/>
      <c r="B311" s="39"/>
      <c r="C311" s="272" t="s">
        <v>635</v>
      </c>
      <c r="D311" s="272" t="s">
        <v>342</v>
      </c>
      <c r="E311" s="273" t="s">
        <v>2235</v>
      </c>
      <c r="F311" s="274" t="s">
        <v>2236</v>
      </c>
      <c r="G311" s="275" t="s">
        <v>333</v>
      </c>
      <c r="H311" s="276">
        <v>12</v>
      </c>
      <c r="I311" s="277"/>
      <c r="J311" s="278">
        <f>ROUND(I311*H311,0)</f>
        <v>0</v>
      </c>
      <c r="K311" s="279"/>
      <c r="L311" s="280"/>
      <c r="M311" s="281" t="s">
        <v>1</v>
      </c>
      <c r="N311" s="282" t="s">
        <v>48</v>
      </c>
      <c r="O311" s="91"/>
      <c r="P311" s="229">
        <f>O311*H311</f>
        <v>0</v>
      </c>
      <c r="Q311" s="229">
        <v>0.039</v>
      </c>
      <c r="R311" s="229">
        <f>Q311*H311</f>
        <v>0.46799999999999997</v>
      </c>
      <c r="S311" s="229">
        <v>0</v>
      </c>
      <c r="T311" s="230">
        <f>S311*H311</f>
        <v>0</v>
      </c>
      <c r="U311" s="38"/>
      <c r="V311" s="38"/>
      <c r="W311" s="38"/>
      <c r="X311" s="38"/>
      <c r="Y311" s="38"/>
      <c r="Z311" s="38"/>
      <c r="AA311" s="38"/>
      <c r="AB311" s="38"/>
      <c r="AC311" s="38"/>
      <c r="AD311" s="38"/>
      <c r="AE311" s="38"/>
      <c r="AR311" s="231" t="s">
        <v>390</v>
      </c>
      <c r="AT311" s="231" t="s">
        <v>342</v>
      </c>
      <c r="AU311" s="231" t="s">
        <v>92</v>
      </c>
      <c r="AY311" s="17" t="s">
        <v>129</v>
      </c>
      <c r="BE311" s="232">
        <f>IF(N311="základní",J311,0)</f>
        <v>0</v>
      </c>
      <c r="BF311" s="232">
        <f>IF(N311="snížená",J311,0)</f>
        <v>0</v>
      </c>
      <c r="BG311" s="232">
        <f>IF(N311="zákl. přenesená",J311,0)</f>
        <v>0</v>
      </c>
      <c r="BH311" s="232">
        <f>IF(N311="sníž. přenesená",J311,0)</f>
        <v>0</v>
      </c>
      <c r="BI311" s="232">
        <f>IF(N311="nulová",J311,0)</f>
        <v>0</v>
      </c>
      <c r="BJ311" s="17" t="s">
        <v>8</v>
      </c>
      <c r="BK311" s="232">
        <f>ROUND(I311*H311,0)</f>
        <v>0</v>
      </c>
      <c r="BL311" s="17" t="s">
        <v>308</v>
      </c>
      <c r="BM311" s="231" t="s">
        <v>2237</v>
      </c>
    </row>
    <row r="312" spans="1:65" s="2" customFormat="1" ht="37.8" customHeight="1">
      <c r="A312" s="38"/>
      <c r="B312" s="39"/>
      <c r="C312" s="219" t="s">
        <v>641</v>
      </c>
      <c r="D312" s="219" t="s">
        <v>132</v>
      </c>
      <c r="E312" s="220" t="s">
        <v>1697</v>
      </c>
      <c r="F312" s="221" t="s">
        <v>1698</v>
      </c>
      <c r="G312" s="222" t="s">
        <v>333</v>
      </c>
      <c r="H312" s="223">
        <v>28</v>
      </c>
      <c r="I312" s="224"/>
      <c r="J312" s="225">
        <f>ROUND(I312*H312,0)</f>
        <v>0</v>
      </c>
      <c r="K312" s="226"/>
      <c r="L312" s="44"/>
      <c r="M312" s="227" t="s">
        <v>1</v>
      </c>
      <c r="N312" s="228" t="s">
        <v>48</v>
      </c>
      <c r="O312" s="91"/>
      <c r="P312" s="229">
        <f>O312*H312</f>
        <v>0</v>
      </c>
      <c r="Q312" s="229">
        <v>0.00024</v>
      </c>
      <c r="R312" s="229">
        <f>Q312*H312</f>
        <v>0.00672</v>
      </c>
      <c r="S312" s="229">
        <v>0</v>
      </c>
      <c r="T312" s="230">
        <f>S312*H312</f>
        <v>0</v>
      </c>
      <c r="U312" s="38"/>
      <c r="V312" s="38"/>
      <c r="W312" s="38"/>
      <c r="X312" s="38"/>
      <c r="Y312" s="38"/>
      <c r="Z312" s="38"/>
      <c r="AA312" s="38"/>
      <c r="AB312" s="38"/>
      <c r="AC312" s="38"/>
      <c r="AD312" s="38"/>
      <c r="AE312" s="38"/>
      <c r="AR312" s="231" t="s">
        <v>308</v>
      </c>
      <c r="AT312" s="231" t="s">
        <v>132</v>
      </c>
      <c r="AU312" s="231" t="s">
        <v>92</v>
      </c>
      <c r="AY312" s="17" t="s">
        <v>129</v>
      </c>
      <c r="BE312" s="232">
        <f>IF(N312="základní",J312,0)</f>
        <v>0</v>
      </c>
      <c r="BF312" s="232">
        <f>IF(N312="snížená",J312,0)</f>
        <v>0</v>
      </c>
      <c r="BG312" s="232">
        <f>IF(N312="zákl. přenesená",J312,0)</f>
        <v>0</v>
      </c>
      <c r="BH312" s="232">
        <f>IF(N312="sníž. přenesená",J312,0)</f>
        <v>0</v>
      </c>
      <c r="BI312" s="232">
        <f>IF(N312="nulová",J312,0)</f>
        <v>0</v>
      </c>
      <c r="BJ312" s="17" t="s">
        <v>8</v>
      </c>
      <c r="BK312" s="232">
        <f>ROUND(I312*H312,0)</f>
        <v>0</v>
      </c>
      <c r="BL312" s="17" t="s">
        <v>308</v>
      </c>
      <c r="BM312" s="231" t="s">
        <v>2238</v>
      </c>
    </row>
    <row r="313" spans="1:51" s="13" customFormat="1" ht="12">
      <c r="A313" s="13"/>
      <c r="B313" s="238"/>
      <c r="C313" s="239"/>
      <c r="D313" s="240" t="s">
        <v>187</v>
      </c>
      <c r="E313" s="241" t="s">
        <v>1</v>
      </c>
      <c r="F313" s="242" t="s">
        <v>2239</v>
      </c>
      <c r="G313" s="239"/>
      <c r="H313" s="243">
        <v>28</v>
      </c>
      <c r="I313" s="244"/>
      <c r="J313" s="239"/>
      <c r="K313" s="239"/>
      <c r="L313" s="245"/>
      <c r="M313" s="246"/>
      <c r="N313" s="247"/>
      <c r="O313" s="247"/>
      <c r="P313" s="247"/>
      <c r="Q313" s="247"/>
      <c r="R313" s="247"/>
      <c r="S313" s="247"/>
      <c r="T313" s="248"/>
      <c r="U313" s="13"/>
      <c r="V313" s="13"/>
      <c r="W313" s="13"/>
      <c r="X313" s="13"/>
      <c r="Y313" s="13"/>
      <c r="Z313" s="13"/>
      <c r="AA313" s="13"/>
      <c r="AB313" s="13"/>
      <c r="AC313" s="13"/>
      <c r="AD313" s="13"/>
      <c r="AE313" s="13"/>
      <c r="AT313" s="249" t="s">
        <v>187</v>
      </c>
      <c r="AU313" s="249" t="s">
        <v>92</v>
      </c>
      <c r="AV313" s="13" t="s">
        <v>92</v>
      </c>
      <c r="AW313" s="13" t="s">
        <v>36</v>
      </c>
      <c r="AX313" s="13" t="s">
        <v>8</v>
      </c>
      <c r="AY313" s="249" t="s">
        <v>129</v>
      </c>
    </row>
    <row r="314" spans="1:65" s="2" customFormat="1" ht="24.15" customHeight="1">
      <c r="A314" s="38"/>
      <c r="B314" s="39"/>
      <c r="C314" s="272" t="s">
        <v>650</v>
      </c>
      <c r="D314" s="272" t="s">
        <v>342</v>
      </c>
      <c r="E314" s="273" t="s">
        <v>2240</v>
      </c>
      <c r="F314" s="274" t="s">
        <v>2241</v>
      </c>
      <c r="G314" s="275" t="s">
        <v>333</v>
      </c>
      <c r="H314" s="276">
        <v>16</v>
      </c>
      <c r="I314" s="277"/>
      <c r="J314" s="278">
        <f>ROUND(I314*H314,0)</f>
        <v>0</v>
      </c>
      <c r="K314" s="279"/>
      <c r="L314" s="280"/>
      <c r="M314" s="281" t="s">
        <v>1</v>
      </c>
      <c r="N314" s="282" t="s">
        <v>48</v>
      </c>
      <c r="O314" s="91"/>
      <c r="P314" s="229">
        <f>O314*H314</f>
        <v>0</v>
      </c>
      <c r="Q314" s="229">
        <v>0.05</v>
      </c>
      <c r="R314" s="229">
        <f>Q314*H314</f>
        <v>0.8</v>
      </c>
      <c r="S314" s="229">
        <v>0</v>
      </c>
      <c r="T314" s="230">
        <f>S314*H314</f>
        <v>0</v>
      </c>
      <c r="U314" s="38"/>
      <c r="V314" s="38"/>
      <c r="W314" s="38"/>
      <c r="X314" s="38"/>
      <c r="Y314" s="38"/>
      <c r="Z314" s="38"/>
      <c r="AA314" s="38"/>
      <c r="AB314" s="38"/>
      <c r="AC314" s="38"/>
      <c r="AD314" s="38"/>
      <c r="AE314" s="38"/>
      <c r="AR314" s="231" t="s">
        <v>390</v>
      </c>
      <c r="AT314" s="231" t="s">
        <v>342</v>
      </c>
      <c r="AU314" s="231" t="s">
        <v>92</v>
      </c>
      <c r="AY314" s="17" t="s">
        <v>129</v>
      </c>
      <c r="BE314" s="232">
        <f>IF(N314="základní",J314,0)</f>
        <v>0</v>
      </c>
      <c r="BF314" s="232">
        <f>IF(N314="snížená",J314,0)</f>
        <v>0</v>
      </c>
      <c r="BG314" s="232">
        <f>IF(N314="zákl. přenesená",J314,0)</f>
        <v>0</v>
      </c>
      <c r="BH314" s="232">
        <f>IF(N314="sníž. přenesená",J314,0)</f>
        <v>0</v>
      </c>
      <c r="BI314" s="232">
        <f>IF(N314="nulová",J314,0)</f>
        <v>0</v>
      </c>
      <c r="BJ314" s="17" t="s">
        <v>8</v>
      </c>
      <c r="BK314" s="232">
        <f>ROUND(I314*H314,0)</f>
        <v>0</v>
      </c>
      <c r="BL314" s="17" t="s">
        <v>308</v>
      </c>
      <c r="BM314" s="231" t="s">
        <v>2242</v>
      </c>
    </row>
    <row r="315" spans="1:65" s="2" customFormat="1" ht="33" customHeight="1">
      <c r="A315" s="38"/>
      <c r="B315" s="39"/>
      <c r="C315" s="272" t="s">
        <v>655</v>
      </c>
      <c r="D315" s="272" t="s">
        <v>342</v>
      </c>
      <c r="E315" s="273" t="s">
        <v>2243</v>
      </c>
      <c r="F315" s="274" t="s">
        <v>2244</v>
      </c>
      <c r="G315" s="275" t="s">
        <v>333</v>
      </c>
      <c r="H315" s="276">
        <v>12</v>
      </c>
      <c r="I315" s="277"/>
      <c r="J315" s="278">
        <f>ROUND(I315*H315,0)</f>
        <v>0</v>
      </c>
      <c r="K315" s="279"/>
      <c r="L315" s="280"/>
      <c r="M315" s="281" t="s">
        <v>1</v>
      </c>
      <c r="N315" s="282" t="s">
        <v>48</v>
      </c>
      <c r="O315" s="91"/>
      <c r="P315" s="229">
        <f>O315*H315</f>
        <v>0</v>
      </c>
      <c r="Q315" s="229">
        <v>0.05</v>
      </c>
      <c r="R315" s="229">
        <f>Q315*H315</f>
        <v>0.6000000000000001</v>
      </c>
      <c r="S315" s="229">
        <v>0</v>
      </c>
      <c r="T315" s="230">
        <f>S315*H315</f>
        <v>0</v>
      </c>
      <c r="U315" s="38"/>
      <c r="V315" s="38"/>
      <c r="W315" s="38"/>
      <c r="X315" s="38"/>
      <c r="Y315" s="38"/>
      <c r="Z315" s="38"/>
      <c r="AA315" s="38"/>
      <c r="AB315" s="38"/>
      <c r="AC315" s="38"/>
      <c r="AD315" s="38"/>
      <c r="AE315" s="38"/>
      <c r="AR315" s="231" t="s">
        <v>390</v>
      </c>
      <c r="AT315" s="231" t="s">
        <v>342</v>
      </c>
      <c r="AU315" s="231" t="s">
        <v>92</v>
      </c>
      <c r="AY315" s="17" t="s">
        <v>129</v>
      </c>
      <c r="BE315" s="232">
        <f>IF(N315="základní",J315,0)</f>
        <v>0</v>
      </c>
      <c r="BF315" s="232">
        <f>IF(N315="snížená",J315,0)</f>
        <v>0</v>
      </c>
      <c r="BG315" s="232">
        <f>IF(N315="zákl. přenesená",J315,0)</f>
        <v>0</v>
      </c>
      <c r="BH315" s="232">
        <f>IF(N315="sníž. přenesená",J315,0)</f>
        <v>0</v>
      </c>
      <c r="BI315" s="232">
        <f>IF(N315="nulová",J315,0)</f>
        <v>0</v>
      </c>
      <c r="BJ315" s="17" t="s">
        <v>8</v>
      </c>
      <c r="BK315" s="232">
        <f>ROUND(I315*H315,0)</f>
        <v>0</v>
      </c>
      <c r="BL315" s="17" t="s">
        <v>308</v>
      </c>
      <c r="BM315" s="231" t="s">
        <v>2245</v>
      </c>
    </row>
    <row r="316" spans="1:65" s="2" customFormat="1" ht="37.8" customHeight="1">
      <c r="A316" s="38"/>
      <c r="B316" s="39"/>
      <c r="C316" s="219" t="s">
        <v>660</v>
      </c>
      <c r="D316" s="219" t="s">
        <v>132</v>
      </c>
      <c r="E316" s="220" t="s">
        <v>1722</v>
      </c>
      <c r="F316" s="221" t="s">
        <v>1723</v>
      </c>
      <c r="G316" s="222" t="s">
        <v>359</v>
      </c>
      <c r="H316" s="223">
        <v>621.6</v>
      </c>
      <c r="I316" s="224"/>
      <c r="J316" s="225">
        <f>ROUND(I316*H316,0)</f>
        <v>0</v>
      </c>
      <c r="K316" s="226"/>
      <c r="L316" s="44"/>
      <c r="M316" s="227" t="s">
        <v>1</v>
      </c>
      <c r="N316" s="228" t="s">
        <v>48</v>
      </c>
      <c r="O316" s="91"/>
      <c r="P316" s="229">
        <f>O316*H316</f>
        <v>0</v>
      </c>
      <c r="Q316" s="229">
        <v>0</v>
      </c>
      <c r="R316" s="229">
        <f>Q316*H316</f>
        <v>0</v>
      </c>
      <c r="S316" s="229">
        <v>0</v>
      </c>
      <c r="T316" s="230">
        <f>S316*H316</f>
        <v>0</v>
      </c>
      <c r="U316" s="38"/>
      <c r="V316" s="38"/>
      <c r="W316" s="38"/>
      <c r="X316" s="38"/>
      <c r="Y316" s="38"/>
      <c r="Z316" s="38"/>
      <c r="AA316" s="38"/>
      <c r="AB316" s="38"/>
      <c r="AC316" s="38"/>
      <c r="AD316" s="38"/>
      <c r="AE316" s="38"/>
      <c r="AR316" s="231" t="s">
        <v>151</v>
      </c>
      <c r="AT316" s="231" t="s">
        <v>132</v>
      </c>
      <c r="AU316" s="231" t="s">
        <v>92</v>
      </c>
      <c r="AY316" s="17" t="s">
        <v>129</v>
      </c>
      <c r="BE316" s="232">
        <f>IF(N316="základní",J316,0)</f>
        <v>0</v>
      </c>
      <c r="BF316" s="232">
        <f>IF(N316="snížená",J316,0)</f>
        <v>0</v>
      </c>
      <c r="BG316" s="232">
        <f>IF(N316="zákl. přenesená",J316,0)</f>
        <v>0</v>
      </c>
      <c r="BH316" s="232">
        <f>IF(N316="sníž. přenesená",J316,0)</f>
        <v>0</v>
      </c>
      <c r="BI316" s="232">
        <f>IF(N316="nulová",J316,0)</f>
        <v>0</v>
      </c>
      <c r="BJ316" s="17" t="s">
        <v>8</v>
      </c>
      <c r="BK316" s="232">
        <f>ROUND(I316*H316,0)</f>
        <v>0</v>
      </c>
      <c r="BL316" s="17" t="s">
        <v>151</v>
      </c>
      <c r="BM316" s="231" t="s">
        <v>2246</v>
      </c>
    </row>
    <row r="317" spans="1:51" s="13" customFormat="1" ht="12">
      <c r="A317" s="13"/>
      <c r="B317" s="238"/>
      <c r="C317" s="239"/>
      <c r="D317" s="240" t="s">
        <v>187</v>
      </c>
      <c r="E317" s="241" t="s">
        <v>1</v>
      </c>
      <c r="F317" s="242" t="s">
        <v>2065</v>
      </c>
      <c r="G317" s="239"/>
      <c r="H317" s="243">
        <v>310.8</v>
      </c>
      <c r="I317" s="244"/>
      <c r="J317" s="239"/>
      <c r="K317" s="239"/>
      <c r="L317" s="245"/>
      <c r="M317" s="246"/>
      <c r="N317" s="247"/>
      <c r="O317" s="247"/>
      <c r="P317" s="247"/>
      <c r="Q317" s="247"/>
      <c r="R317" s="247"/>
      <c r="S317" s="247"/>
      <c r="T317" s="248"/>
      <c r="U317" s="13"/>
      <c r="V317" s="13"/>
      <c r="W317" s="13"/>
      <c r="X317" s="13"/>
      <c r="Y317" s="13"/>
      <c r="Z317" s="13"/>
      <c r="AA317" s="13"/>
      <c r="AB317" s="13"/>
      <c r="AC317" s="13"/>
      <c r="AD317" s="13"/>
      <c r="AE317" s="13"/>
      <c r="AT317" s="249" t="s">
        <v>187</v>
      </c>
      <c r="AU317" s="249" t="s">
        <v>92</v>
      </c>
      <c r="AV317" s="13" t="s">
        <v>92</v>
      </c>
      <c r="AW317" s="13" t="s">
        <v>36</v>
      </c>
      <c r="AX317" s="13" t="s">
        <v>8</v>
      </c>
      <c r="AY317" s="249" t="s">
        <v>129</v>
      </c>
    </row>
    <row r="318" spans="1:51" s="13" customFormat="1" ht="12">
      <c r="A318" s="13"/>
      <c r="B318" s="238"/>
      <c r="C318" s="239"/>
      <c r="D318" s="240" t="s">
        <v>187</v>
      </c>
      <c r="E318" s="239"/>
      <c r="F318" s="242" t="s">
        <v>2247</v>
      </c>
      <c r="G318" s="239"/>
      <c r="H318" s="243">
        <v>621.6</v>
      </c>
      <c r="I318" s="244"/>
      <c r="J318" s="239"/>
      <c r="K318" s="239"/>
      <c r="L318" s="245"/>
      <c r="M318" s="246"/>
      <c r="N318" s="247"/>
      <c r="O318" s="247"/>
      <c r="P318" s="247"/>
      <c r="Q318" s="247"/>
      <c r="R318" s="247"/>
      <c r="S318" s="247"/>
      <c r="T318" s="248"/>
      <c r="U318" s="13"/>
      <c r="V318" s="13"/>
      <c r="W318" s="13"/>
      <c r="X318" s="13"/>
      <c r="Y318" s="13"/>
      <c r="Z318" s="13"/>
      <c r="AA318" s="13"/>
      <c r="AB318" s="13"/>
      <c r="AC318" s="13"/>
      <c r="AD318" s="13"/>
      <c r="AE318" s="13"/>
      <c r="AT318" s="249" t="s">
        <v>187</v>
      </c>
      <c r="AU318" s="249" t="s">
        <v>92</v>
      </c>
      <c r="AV318" s="13" t="s">
        <v>92</v>
      </c>
      <c r="AW318" s="13" t="s">
        <v>4</v>
      </c>
      <c r="AX318" s="13" t="s">
        <v>8</v>
      </c>
      <c r="AY318" s="249" t="s">
        <v>129</v>
      </c>
    </row>
    <row r="319" spans="1:65" s="2" customFormat="1" ht="24.15" customHeight="1">
      <c r="A319" s="38"/>
      <c r="B319" s="39"/>
      <c r="C319" s="272" t="s">
        <v>665</v>
      </c>
      <c r="D319" s="272" t="s">
        <v>342</v>
      </c>
      <c r="E319" s="273" t="s">
        <v>2248</v>
      </c>
      <c r="F319" s="274" t="s">
        <v>2249</v>
      </c>
      <c r="G319" s="275" t="s">
        <v>359</v>
      </c>
      <c r="H319" s="276">
        <v>326.34</v>
      </c>
      <c r="I319" s="277"/>
      <c r="J319" s="278">
        <f>ROUND(I319*H319,0)</f>
        <v>0</v>
      </c>
      <c r="K319" s="279"/>
      <c r="L319" s="280"/>
      <c r="M319" s="281" t="s">
        <v>1</v>
      </c>
      <c r="N319" s="282" t="s">
        <v>48</v>
      </c>
      <c r="O319" s="91"/>
      <c r="P319" s="229">
        <f>O319*H319</f>
        <v>0</v>
      </c>
      <c r="Q319" s="229">
        <v>1E-05</v>
      </c>
      <c r="R319" s="229">
        <f>Q319*H319</f>
        <v>0.0032634</v>
      </c>
      <c r="S319" s="229">
        <v>0</v>
      </c>
      <c r="T319" s="230">
        <f>S319*H319</f>
        <v>0</v>
      </c>
      <c r="U319" s="38"/>
      <c r="V319" s="38"/>
      <c r="W319" s="38"/>
      <c r="X319" s="38"/>
      <c r="Y319" s="38"/>
      <c r="Z319" s="38"/>
      <c r="AA319" s="38"/>
      <c r="AB319" s="38"/>
      <c r="AC319" s="38"/>
      <c r="AD319" s="38"/>
      <c r="AE319" s="38"/>
      <c r="AR319" s="231" t="s">
        <v>223</v>
      </c>
      <c r="AT319" s="231" t="s">
        <v>342</v>
      </c>
      <c r="AU319" s="231" t="s">
        <v>92</v>
      </c>
      <c r="AY319" s="17" t="s">
        <v>129</v>
      </c>
      <c r="BE319" s="232">
        <f>IF(N319="základní",J319,0)</f>
        <v>0</v>
      </c>
      <c r="BF319" s="232">
        <f>IF(N319="snížená",J319,0)</f>
        <v>0</v>
      </c>
      <c r="BG319" s="232">
        <f>IF(N319="zákl. přenesená",J319,0)</f>
        <v>0</v>
      </c>
      <c r="BH319" s="232">
        <f>IF(N319="sníž. přenesená",J319,0)</f>
        <v>0</v>
      </c>
      <c r="BI319" s="232">
        <f>IF(N319="nulová",J319,0)</f>
        <v>0</v>
      </c>
      <c r="BJ319" s="17" t="s">
        <v>8</v>
      </c>
      <c r="BK319" s="232">
        <f>ROUND(I319*H319,0)</f>
        <v>0</v>
      </c>
      <c r="BL319" s="17" t="s">
        <v>151</v>
      </c>
      <c r="BM319" s="231" t="s">
        <v>2250</v>
      </c>
    </row>
    <row r="320" spans="1:51" s="13" customFormat="1" ht="12">
      <c r="A320" s="13"/>
      <c r="B320" s="238"/>
      <c r="C320" s="239"/>
      <c r="D320" s="240" t="s">
        <v>187</v>
      </c>
      <c r="E320" s="239"/>
      <c r="F320" s="242" t="s">
        <v>2251</v>
      </c>
      <c r="G320" s="239"/>
      <c r="H320" s="243">
        <v>326.34</v>
      </c>
      <c r="I320" s="244"/>
      <c r="J320" s="239"/>
      <c r="K320" s="239"/>
      <c r="L320" s="245"/>
      <c r="M320" s="246"/>
      <c r="N320" s="247"/>
      <c r="O320" s="247"/>
      <c r="P320" s="247"/>
      <c r="Q320" s="247"/>
      <c r="R320" s="247"/>
      <c r="S320" s="247"/>
      <c r="T320" s="248"/>
      <c r="U320" s="13"/>
      <c r="V320" s="13"/>
      <c r="W320" s="13"/>
      <c r="X320" s="13"/>
      <c r="Y320" s="13"/>
      <c r="Z320" s="13"/>
      <c r="AA320" s="13"/>
      <c r="AB320" s="13"/>
      <c r="AC320" s="13"/>
      <c r="AD320" s="13"/>
      <c r="AE320" s="13"/>
      <c r="AT320" s="249" t="s">
        <v>187</v>
      </c>
      <c r="AU320" s="249" t="s">
        <v>92</v>
      </c>
      <c r="AV320" s="13" t="s">
        <v>92</v>
      </c>
      <c r="AW320" s="13" t="s">
        <v>4</v>
      </c>
      <c r="AX320" s="13" t="s">
        <v>8</v>
      </c>
      <c r="AY320" s="249" t="s">
        <v>129</v>
      </c>
    </row>
    <row r="321" spans="1:65" s="2" customFormat="1" ht="24.15" customHeight="1">
      <c r="A321" s="38"/>
      <c r="B321" s="39"/>
      <c r="C321" s="272" t="s">
        <v>668</v>
      </c>
      <c r="D321" s="272" t="s">
        <v>342</v>
      </c>
      <c r="E321" s="273" t="s">
        <v>2248</v>
      </c>
      <c r="F321" s="274" t="s">
        <v>2249</v>
      </c>
      <c r="G321" s="275" t="s">
        <v>359</v>
      </c>
      <c r="H321" s="276">
        <v>326.34</v>
      </c>
      <c r="I321" s="277"/>
      <c r="J321" s="278">
        <f>ROUND(I321*H321,0)</f>
        <v>0</v>
      </c>
      <c r="K321" s="279"/>
      <c r="L321" s="280"/>
      <c r="M321" s="281" t="s">
        <v>1</v>
      </c>
      <c r="N321" s="282" t="s">
        <v>48</v>
      </c>
      <c r="O321" s="91"/>
      <c r="P321" s="229">
        <f>O321*H321</f>
        <v>0</v>
      </c>
      <c r="Q321" s="229">
        <v>1E-05</v>
      </c>
      <c r="R321" s="229">
        <f>Q321*H321</f>
        <v>0.0032634</v>
      </c>
      <c r="S321" s="229">
        <v>0</v>
      </c>
      <c r="T321" s="230">
        <f>S321*H321</f>
        <v>0</v>
      </c>
      <c r="U321" s="38"/>
      <c r="V321" s="38"/>
      <c r="W321" s="38"/>
      <c r="X321" s="38"/>
      <c r="Y321" s="38"/>
      <c r="Z321" s="38"/>
      <c r="AA321" s="38"/>
      <c r="AB321" s="38"/>
      <c r="AC321" s="38"/>
      <c r="AD321" s="38"/>
      <c r="AE321" s="38"/>
      <c r="AR321" s="231" t="s">
        <v>223</v>
      </c>
      <c r="AT321" s="231" t="s">
        <v>342</v>
      </c>
      <c r="AU321" s="231" t="s">
        <v>92</v>
      </c>
      <c r="AY321" s="17" t="s">
        <v>129</v>
      </c>
      <c r="BE321" s="232">
        <f>IF(N321="základní",J321,0)</f>
        <v>0</v>
      </c>
      <c r="BF321" s="232">
        <f>IF(N321="snížená",J321,0)</f>
        <v>0</v>
      </c>
      <c r="BG321" s="232">
        <f>IF(N321="zákl. přenesená",J321,0)</f>
        <v>0</v>
      </c>
      <c r="BH321" s="232">
        <f>IF(N321="sníž. přenesená",J321,0)</f>
        <v>0</v>
      </c>
      <c r="BI321" s="232">
        <f>IF(N321="nulová",J321,0)</f>
        <v>0</v>
      </c>
      <c r="BJ321" s="17" t="s">
        <v>8</v>
      </c>
      <c r="BK321" s="232">
        <f>ROUND(I321*H321,0)</f>
        <v>0</v>
      </c>
      <c r="BL321" s="17" t="s">
        <v>151</v>
      </c>
      <c r="BM321" s="231" t="s">
        <v>2252</v>
      </c>
    </row>
    <row r="322" spans="1:51" s="13" customFormat="1" ht="12">
      <c r="A322" s="13"/>
      <c r="B322" s="238"/>
      <c r="C322" s="239"/>
      <c r="D322" s="240" t="s">
        <v>187</v>
      </c>
      <c r="E322" s="239"/>
      <c r="F322" s="242" t="s">
        <v>2251</v>
      </c>
      <c r="G322" s="239"/>
      <c r="H322" s="243">
        <v>326.34</v>
      </c>
      <c r="I322" s="244"/>
      <c r="J322" s="239"/>
      <c r="K322" s="239"/>
      <c r="L322" s="245"/>
      <c r="M322" s="246"/>
      <c r="N322" s="247"/>
      <c r="O322" s="247"/>
      <c r="P322" s="247"/>
      <c r="Q322" s="247"/>
      <c r="R322" s="247"/>
      <c r="S322" s="247"/>
      <c r="T322" s="248"/>
      <c r="U322" s="13"/>
      <c r="V322" s="13"/>
      <c r="W322" s="13"/>
      <c r="X322" s="13"/>
      <c r="Y322" s="13"/>
      <c r="Z322" s="13"/>
      <c r="AA322" s="13"/>
      <c r="AB322" s="13"/>
      <c r="AC322" s="13"/>
      <c r="AD322" s="13"/>
      <c r="AE322" s="13"/>
      <c r="AT322" s="249" t="s">
        <v>187</v>
      </c>
      <c r="AU322" s="249" t="s">
        <v>92</v>
      </c>
      <c r="AV322" s="13" t="s">
        <v>92</v>
      </c>
      <c r="AW322" s="13" t="s">
        <v>4</v>
      </c>
      <c r="AX322" s="13" t="s">
        <v>8</v>
      </c>
      <c r="AY322" s="249" t="s">
        <v>129</v>
      </c>
    </row>
    <row r="323" spans="1:65" s="2" customFormat="1" ht="24.15" customHeight="1">
      <c r="A323" s="38"/>
      <c r="B323" s="39"/>
      <c r="C323" s="219" t="s">
        <v>674</v>
      </c>
      <c r="D323" s="219" t="s">
        <v>132</v>
      </c>
      <c r="E323" s="220" t="s">
        <v>1756</v>
      </c>
      <c r="F323" s="221" t="s">
        <v>1757</v>
      </c>
      <c r="G323" s="222" t="s">
        <v>359</v>
      </c>
      <c r="H323" s="223">
        <v>225.4</v>
      </c>
      <c r="I323" s="224"/>
      <c r="J323" s="225">
        <f>ROUND(I323*H323,0)</f>
        <v>0</v>
      </c>
      <c r="K323" s="226"/>
      <c r="L323" s="44"/>
      <c r="M323" s="227" t="s">
        <v>1</v>
      </c>
      <c r="N323" s="228" t="s">
        <v>48</v>
      </c>
      <c r="O323" s="91"/>
      <c r="P323" s="229">
        <f>O323*H323</f>
        <v>0</v>
      </c>
      <c r="Q323" s="229">
        <v>0</v>
      </c>
      <c r="R323" s="229">
        <f>Q323*H323</f>
        <v>0</v>
      </c>
      <c r="S323" s="229">
        <v>0</v>
      </c>
      <c r="T323" s="230">
        <f>S323*H323</f>
        <v>0</v>
      </c>
      <c r="U323" s="38"/>
      <c r="V323" s="38"/>
      <c r="W323" s="38"/>
      <c r="X323" s="38"/>
      <c r="Y323" s="38"/>
      <c r="Z323" s="38"/>
      <c r="AA323" s="38"/>
      <c r="AB323" s="38"/>
      <c r="AC323" s="38"/>
      <c r="AD323" s="38"/>
      <c r="AE323" s="38"/>
      <c r="AR323" s="231" t="s">
        <v>308</v>
      </c>
      <c r="AT323" s="231" t="s">
        <v>132</v>
      </c>
      <c r="AU323" s="231" t="s">
        <v>92</v>
      </c>
      <c r="AY323" s="17" t="s">
        <v>129</v>
      </c>
      <c r="BE323" s="232">
        <f>IF(N323="základní",J323,0)</f>
        <v>0</v>
      </c>
      <c r="BF323" s="232">
        <f>IF(N323="snížená",J323,0)</f>
        <v>0</v>
      </c>
      <c r="BG323" s="232">
        <f>IF(N323="zákl. přenesená",J323,0)</f>
        <v>0</v>
      </c>
      <c r="BH323" s="232">
        <f>IF(N323="sníž. přenesená",J323,0)</f>
        <v>0</v>
      </c>
      <c r="BI323" s="232">
        <f>IF(N323="nulová",J323,0)</f>
        <v>0</v>
      </c>
      <c r="BJ323" s="17" t="s">
        <v>8</v>
      </c>
      <c r="BK323" s="232">
        <f>ROUND(I323*H323,0)</f>
        <v>0</v>
      </c>
      <c r="BL323" s="17" t="s">
        <v>308</v>
      </c>
      <c r="BM323" s="231" t="s">
        <v>2253</v>
      </c>
    </row>
    <row r="324" spans="1:51" s="13" customFormat="1" ht="12">
      <c r="A324" s="13"/>
      <c r="B324" s="238"/>
      <c r="C324" s="239"/>
      <c r="D324" s="240" t="s">
        <v>187</v>
      </c>
      <c r="E324" s="241" t="s">
        <v>1</v>
      </c>
      <c r="F324" s="242" t="s">
        <v>2254</v>
      </c>
      <c r="G324" s="239"/>
      <c r="H324" s="243">
        <v>225.4</v>
      </c>
      <c r="I324" s="244"/>
      <c r="J324" s="239"/>
      <c r="K324" s="239"/>
      <c r="L324" s="245"/>
      <c r="M324" s="246"/>
      <c r="N324" s="247"/>
      <c r="O324" s="247"/>
      <c r="P324" s="247"/>
      <c r="Q324" s="247"/>
      <c r="R324" s="247"/>
      <c r="S324" s="247"/>
      <c r="T324" s="248"/>
      <c r="U324" s="13"/>
      <c r="V324" s="13"/>
      <c r="W324" s="13"/>
      <c r="X324" s="13"/>
      <c r="Y324" s="13"/>
      <c r="Z324" s="13"/>
      <c r="AA324" s="13"/>
      <c r="AB324" s="13"/>
      <c r="AC324" s="13"/>
      <c r="AD324" s="13"/>
      <c r="AE324" s="13"/>
      <c r="AT324" s="249" t="s">
        <v>187</v>
      </c>
      <c r="AU324" s="249" t="s">
        <v>92</v>
      </c>
      <c r="AV324" s="13" t="s">
        <v>92</v>
      </c>
      <c r="AW324" s="13" t="s">
        <v>36</v>
      </c>
      <c r="AX324" s="13" t="s">
        <v>8</v>
      </c>
      <c r="AY324" s="249" t="s">
        <v>129</v>
      </c>
    </row>
    <row r="325" spans="1:65" s="2" customFormat="1" ht="24.15" customHeight="1">
      <c r="A325" s="38"/>
      <c r="B325" s="39"/>
      <c r="C325" s="272" t="s">
        <v>686</v>
      </c>
      <c r="D325" s="272" t="s">
        <v>342</v>
      </c>
      <c r="E325" s="273" t="s">
        <v>2255</v>
      </c>
      <c r="F325" s="274" t="s">
        <v>2256</v>
      </c>
      <c r="G325" s="275" t="s">
        <v>359</v>
      </c>
      <c r="H325" s="276">
        <v>225.4</v>
      </c>
      <c r="I325" s="277"/>
      <c r="J325" s="278">
        <f>ROUND(I325*H325,0)</f>
        <v>0</v>
      </c>
      <c r="K325" s="279"/>
      <c r="L325" s="280"/>
      <c r="M325" s="281" t="s">
        <v>1</v>
      </c>
      <c r="N325" s="282" t="s">
        <v>48</v>
      </c>
      <c r="O325" s="91"/>
      <c r="P325" s="229">
        <f>O325*H325</f>
        <v>0</v>
      </c>
      <c r="Q325" s="229">
        <v>0.00035</v>
      </c>
      <c r="R325" s="229">
        <f>Q325*H325</f>
        <v>0.07889</v>
      </c>
      <c r="S325" s="229">
        <v>0</v>
      </c>
      <c r="T325" s="230">
        <f>S325*H325</f>
        <v>0</v>
      </c>
      <c r="U325" s="38"/>
      <c r="V325" s="38"/>
      <c r="W325" s="38"/>
      <c r="X325" s="38"/>
      <c r="Y325" s="38"/>
      <c r="Z325" s="38"/>
      <c r="AA325" s="38"/>
      <c r="AB325" s="38"/>
      <c r="AC325" s="38"/>
      <c r="AD325" s="38"/>
      <c r="AE325" s="38"/>
      <c r="AR325" s="231" t="s">
        <v>390</v>
      </c>
      <c r="AT325" s="231" t="s">
        <v>342</v>
      </c>
      <c r="AU325" s="231" t="s">
        <v>92</v>
      </c>
      <c r="AY325" s="17" t="s">
        <v>129</v>
      </c>
      <c r="BE325" s="232">
        <f>IF(N325="základní",J325,0)</f>
        <v>0</v>
      </c>
      <c r="BF325" s="232">
        <f>IF(N325="snížená",J325,0)</f>
        <v>0</v>
      </c>
      <c r="BG325" s="232">
        <f>IF(N325="zákl. přenesená",J325,0)</f>
        <v>0</v>
      </c>
      <c r="BH325" s="232">
        <f>IF(N325="sníž. přenesená",J325,0)</f>
        <v>0</v>
      </c>
      <c r="BI325" s="232">
        <f>IF(N325="nulová",J325,0)</f>
        <v>0</v>
      </c>
      <c r="BJ325" s="17" t="s">
        <v>8</v>
      </c>
      <c r="BK325" s="232">
        <f>ROUND(I325*H325,0)</f>
        <v>0</v>
      </c>
      <c r="BL325" s="17" t="s">
        <v>308</v>
      </c>
      <c r="BM325" s="231" t="s">
        <v>2257</v>
      </c>
    </row>
    <row r="326" spans="1:65" s="2" customFormat="1" ht="24.15" customHeight="1">
      <c r="A326" s="38"/>
      <c r="B326" s="39"/>
      <c r="C326" s="219" t="s">
        <v>691</v>
      </c>
      <c r="D326" s="219" t="s">
        <v>132</v>
      </c>
      <c r="E326" s="220" t="s">
        <v>1765</v>
      </c>
      <c r="F326" s="221" t="s">
        <v>1766</v>
      </c>
      <c r="G326" s="222" t="s">
        <v>359</v>
      </c>
      <c r="H326" s="223">
        <v>85.4</v>
      </c>
      <c r="I326" s="224"/>
      <c r="J326" s="225">
        <f>ROUND(I326*H326,0)</f>
        <v>0</v>
      </c>
      <c r="K326" s="226"/>
      <c r="L326" s="44"/>
      <c r="M326" s="227" t="s">
        <v>1</v>
      </c>
      <c r="N326" s="228" t="s">
        <v>48</v>
      </c>
      <c r="O326" s="91"/>
      <c r="P326" s="229">
        <f>O326*H326</f>
        <v>0</v>
      </c>
      <c r="Q326" s="229">
        <v>0</v>
      </c>
      <c r="R326" s="229">
        <f>Q326*H326</f>
        <v>0</v>
      </c>
      <c r="S326" s="229">
        <v>0</v>
      </c>
      <c r="T326" s="230">
        <f>S326*H326</f>
        <v>0</v>
      </c>
      <c r="U326" s="38"/>
      <c r="V326" s="38"/>
      <c r="W326" s="38"/>
      <c r="X326" s="38"/>
      <c r="Y326" s="38"/>
      <c r="Z326" s="38"/>
      <c r="AA326" s="38"/>
      <c r="AB326" s="38"/>
      <c r="AC326" s="38"/>
      <c r="AD326" s="38"/>
      <c r="AE326" s="38"/>
      <c r="AR326" s="231" t="s">
        <v>308</v>
      </c>
      <c r="AT326" s="231" t="s">
        <v>132</v>
      </c>
      <c r="AU326" s="231" t="s">
        <v>92</v>
      </c>
      <c r="AY326" s="17" t="s">
        <v>129</v>
      </c>
      <c r="BE326" s="232">
        <f>IF(N326="základní",J326,0)</f>
        <v>0</v>
      </c>
      <c r="BF326" s="232">
        <f>IF(N326="snížená",J326,0)</f>
        <v>0</v>
      </c>
      <c r="BG326" s="232">
        <f>IF(N326="zákl. přenesená",J326,0)</f>
        <v>0</v>
      </c>
      <c r="BH326" s="232">
        <f>IF(N326="sníž. přenesená",J326,0)</f>
        <v>0</v>
      </c>
      <c r="BI326" s="232">
        <f>IF(N326="nulová",J326,0)</f>
        <v>0</v>
      </c>
      <c r="BJ326" s="17" t="s">
        <v>8</v>
      </c>
      <c r="BK326" s="232">
        <f>ROUND(I326*H326,0)</f>
        <v>0</v>
      </c>
      <c r="BL326" s="17" t="s">
        <v>308</v>
      </c>
      <c r="BM326" s="231" t="s">
        <v>2258</v>
      </c>
    </row>
    <row r="327" spans="1:51" s="13" customFormat="1" ht="12">
      <c r="A327" s="13"/>
      <c r="B327" s="238"/>
      <c r="C327" s="239"/>
      <c r="D327" s="240" t="s">
        <v>187</v>
      </c>
      <c r="E327" s="241" t="s">
        <v>1</v>
      </c>
      <c r="F327" s="242" t="s">
        <v>2073</v>
      </c>
      <c r="G327" s="239"/>
      <c r="H327" s="243">
        <v>85.4</v>
      </c>
      <c r="I327" s="244"/>
      <c r="J327" s="239"/>
      <c r="K327" s="239"/>
      <c r="L327" s="245"/>
      <c r="M327" s="246"/>
      <c r="N327" s="247"/>
      <c r="O327" s="247"/>
      <c r="P327" s="247"/>
      <c r="Q327" s="247"/>
      <c r="R327" s="247"/>
      <c r="S327" s="247"/>
      <c r="T327" s="248"/>
      <c r="U327" s="13"/>
      <c r="V327" s="13"/>
      <c r="W327" s="13"/>
      <c r="X327" s="13"/>
      <c r="Y327" s="13"/>
      <c r="Z327" s="13"/>
      <c r="AA327" s="13"/>
      <c r="AB327" s="13"/>
      <c r="AC327" s="13"/>
      <c r="AD327" s="13"/>
      <c r="AE327" s="13"/>
      <c r="AT327" s="249" t="s">
        <v>187</v>
      </c>
      <c r="AU327" s="249" t="s">
        <v>92</v>
      </c>
      <c r="AV327" s="13" t="s">
        <v>92</v>
      </c>
      <c r="AW327" s="13" t="s">
        <v>36</v>
      </c>
      <c r="AX327" s="13" t="s">
        <v>8</v>
      </c>
      <c r="AY327" s="249" t="s">
        <v>129</v>
      </c>
    </row>
    <row r="328" spans="1:65" s="2" customFormat="1" ht="24.15" customHeight="1">
      <c r="A328" s="38"/>
      <c r="B328" s="39"/>
      <c r="C328" s="272" t="s">
        <v>696</v>
      </c>
      <c r="D328" s="272" t="s">
        <v>342</v>
      </c>
      <c r="E328" s="273" t="s">
        <v>2259</v>
      </c>
      <c r="F328" s="274" t="s">
        <v>2260</v>
      </c>
      <c r="G328" s="275" t="s">
        <v>359</v>
      </c>
      <c r="H328" s="276">
        <v>85.4</v>
      </c>
      <c r="I328" s="277"/>
      <c r="J328" s="278">
        <f>ROUND(I328*H328,0)</f>
        <v>0</v>
      </c>
      <c r="K328" s="279"/>
      <c r="L328" s="280"/>
      <c r="M328" s="281" t="s">
        <v>1</v>
      </c>
      <c r="N328" s="282" t="s">
        <v>48</v>
      </c>
      <c r="O328" s="91"/>
      <c r="P328" s="229">
        <f>O328*H328</f>
        <v>0</v>
      </c>
      <c r="Q328" s="229">
        <v>0.00028</v>
      </c>
      <c r="R328" s="229">
        <f>Q328*H328</f>
        <v>0.023912</v>
      </c>
      <c r="S328" s="229">
        <v>0</v>
      </c>
      <c r="T328" s="230">
        <f>S328*H328</f>
        <v>0</v>
      </c>
      <c r="U328" s="38"/>
      <c r="V328" s="38"/>
      <c r="W328" s="38"/>
      <c r="X328" s="38"/>
      <c r="Y328" s="38"/>
      <c r="Z328" s="38"/>
      <c r="AA328" s="38"/>
      <c r="AB328" s="38"/>
      <c r="AC328" s="38"/>
      <c r="AD328" s="38"/>
      <c r="AE328" s="38"/>
      <c r="AR328" s="231" t="s">
        <v>390</v>
      </c>
      <c r="AT328" s="231" t="s">
        <v>342</v>
      </c>
      <c r="AU328" s="231" t="s">
        <v>92</v>
      </c>
      <c r="AY328" s="17" t="s">
        <v>129</v>
      </c>
      <c r="BE328" s="232">
        <f>IF(N328="základní",J328,0)</f>
        <v>0</v>
      </c>
      <c r="BF328" s="232">
        <f>IF(N328="snížená",J328,0)</f>
        <v>0</v>
      </c>
      <c r="BG328" s="232">
        <f>IF(N328="zákl. přenesená",J328,0)</f>
        <v>0</v>
      </c>
      <c r="BH328" s="232">
        <f>IF(N328="sníž. přenesená",J328,0)</f>
        <v>0</v>
      </c>
      <c r="BI328" s="232">
        <f>IF(N328="nulová",J328,0)</f>
        <v>0</v>
      </c>
      <c r="BJ328" s="17" t="s">
        <v>8</v>
      </c>
      <c r="BK328" s="232">
        <f>ROUND(I328*H328,0)</f>
        <v>0</v>
      </c>
      <c r="BL328" s="17" t="s">
        <v>308</v>
      </c>
      <c r="BM328" s="231" t="s">
        <v>2261</v>
      </c>
    </row>
    <row r="329" spans="1:65" s="2" customFormat="1" ht="55.5" customHeight="1">
      <c r="A329" s="38"/>
      <c r="B329" s="39"/>
      <c r="C329" s="219" t="s">
        <v>701</v>
      </c>
      <c r="D329" s="219" t="s">
        <v>132</v>
      </c>
      <c r="E329" s="220" t="s">
        <v>1778</v>
      </c>
      <c r="F329" s="221" t="s">
        <v>1779</v>
      </c>
      <c r="G329" s="222" t="s">
        <v>265</v>
      </c>
      <c r="H329" s="223">
        <v>2.806</v>
      </c>
      <c r="I329" s="224"/>
      <c r="J329" s="225">
        <f>ROUND(I329*H329,0)</f>
        <v>0</v>
      </c>
      <c r="K329" s="226"/>
      <c r="L329" s="44"/>
      <c r="M329" s="227" t="s">
        <v>1</v>
      </c>
      <c r="N329" s="228" t="s">
        <v>48</v>
      </c>
      <c r="O329" s="91"/>
      <c r="P329" s="229">
        <f>O329*H329</f>
        <v>0</v>
      </c>
      <c r="Q329" s="229">
        <v>0</v>
      </c>
      <c r="R329" s="229">
        <f>Q329*H329</f>
        <v>0</v>
      </c>
      <c r="S329" s="229">
        <v>0</v>
      </c>
      <c r="T329" s="230">
        <f>S329*H329</f>
        <v>0</v>
      </c>
      <c r="U329" s="38"/>
      <c r="V329" s="38"/>
      <c r="W329" s="38"/>
      <c r="X329" s="38"/>
      <c r="Y329" s="38"/>
      <c r="Z329" s="38"/>
      <c r="AA329" s="38"/>
      <c r="AB329" s="38"/>
      <c r="AC329" s="38"/>
      <c r="AD329" s="38"/>
      <c r="AE329" s="38"/>
      <c r="AR329" s="231" t="s">
        <v>308</v>
      </c>
      <c r="AT329" s="231" t="s">
        <v>132</v>
      </c>
      <c r="AU329" s="231" t="s">
        <v>92</v>
      </c>
      <c r="AY329" s="17" t="s">
        <v>129</v>
      </c>
      <c r="BE329" s="232">
        <f>IF(N329="základní",J329,0)</f>
        <v>0</v>
      </c>
      <c r="BF329" s="232">
        <f>IF(N329="snížená",J329,0)</f>
        <v>0</v>
      </c>
      <c r="BG329" s="232">
        <f>IF(N329="zákl. přenesená",J329,0)</f>
        <v>0</v>
      </c>
      <c r="BH329" s="232">
        <f>IF(N329="sníž. přenesená",J329,0)</f>
        <v>0</v>
      </c>
      <c r="BI329" s="232">
        <f>IF(N329="nulová",J329,0)</f>
        <v>0</v>
      </c>
      <c r="BJ329" s="17" t="s">
        <v>8</v>
      </c>
      <c r="BK329" s="232">
        <f>ROUND(I329*H329,0)</f>
        <v>0</v>
      </c>
      <c r="BL329" s="17" t="s">
        <v>308</v>
      </c>
      <c r="BM329" s="231" t="s">
        <v>2262</v>
      </c>
    </row>
    <row r="330" spans="1:63" s="12" customFormat="1" ht="22.8" customHeight="1">
      <c r="A330" s="12"/>
      <c r="B330" s="203"/>
      <c r="C330" s="204"/>
      <c r="D330" s="205" t="s">
        <v>82</v>
      </c>
      <c r="E330" s="217" t="s">
        <v>1781</v>
      </c>
      <c r="F330" s="217" t="s">
        <v>1782</v>
      </c>
      <c r="G330" s="204"/>
      <c r="H330" s="204"/>
      <c r="I330" s="207"/>
      <c r="J330" s="218">
        <f>BK330</f>
        <v>0</v>
      </c>
      <c r="K330" s="204"/>
      <c r="L330" s="209"/>
      <c r="M330" s="210"/>
      <c r="N330" s="211"/>
      <c r="O330" s="211"/>
      <c r="P330" s="212">
        <f>SUM(P331:P341)</f>
        <v>0</v>
      </c>
      <c r="Q330" s="211"/>
      <c r="R330" s="212">
        <f>SUM(R331:R341)</f>
        <v>0.43895039999999996</v>
      </c>
      <c r="S330" s="211"/>
      <c r="T330" s="213">
        <f>SUM(T331:T341)</f>
        <v>0.379008</v>
      </c>
      <c r="U330" s="12"/>
      <c r="V330" s="12"/>
      <c r="W330" s="12"/>
      <c r="X330" s="12"/>
      <c r="Y330" s="12"/>
      <c r="Z330" s="12"/>
      <c r="AA330" s="12"/>
      <c r="AB330" s="12"/>
      <c r="AC330" s="12"/>
      <c r="AD330" s="12"/>
      <c r="AE330" s="12"/>
      <c r="AR330" s="214" t="s">
        <v>92</v>
      </c>
      <c r="AT330" s="215" t="s">
        <v>82</v>
      </c>
      <c r="AU330" s="215" t="s">
        <v>8</v>
      </c>
      <c r="AY330" s="214" t="s">
        <v>129</v>
      </c>
      <c r="BK330" s="216">
        <f>SUM(BK331:BK341)</f>
        <v>0</v>
      </c>
    </row>
    <row r="331" spans="1:65" s="2" customFormat="1" ht="24.15" customHeight="1">
      <c r="A331" s="38"/>
      <c r="B331" s="39"/>
      <c r="C331" s="219" t="s">
        <v>705</v>
      </c>
      <c r="D331" s="219" t="s">
        <v>132</v>
      </c>
      <c r="E331" s="220" t="s">
        <v>2263</v>
      </c>
      <c r="F331" s="221" t="s">
        <v>2264</v>
      </c>
      <c r="G331" s="222" t="s">
        <v>716</v>
      </c>
      <c r="H331" s="223">
        <v>379.008</v>
      </c>
      <c r="I331" s="224"/>
      <c r="J331" s="225">
        <f>ROUND(I331*H331,0)</f>
        <v>0</v>
      </c>
      <c r="K331" s="226"/>
      <c r="L331" s="44"/>
      <c r="M331" s="227" t="s">
        <v>1</v>
      </c>
      <c r="N331" s="228" t="s">
        <v>48</v>
      </c>
      <c r="O331" s="91"/>
      <c r="P331" s="229">
        <f>O331*H331</f>
        <v>0</v>
      </c>
      <c r="Q331" s="229">
        <v>5E-05</v>
      </c>
      <c r="R331" s="229">
        <f>Q331*H331</f>
        <v>0.0189504</v>
      </c>
      <c r="S331" s="229">
        <v>0</v>
      </c>
      <c r="T331" s="230">
        <f>S331*H331</f>
        <v>0</v>
      </c>
      <c r="U331" s="38"/>
      <c r="V331" s="38"/>
      <c r="W331" s="38"/>
      <c r="X331" s="38"/>
      <c r="Y331" s="38"/>
      <c r="Z331" s="38"/>
      <c r="AA331" s="38"/>
      <c r="AB331" s="38"/>
      <c r="AC331" s="38"/>
      <c r="AD331" s="38"/>
      <c r="AE331" s="38"/>
      <c r="AR331" s="231" t="s">
        <v>308</v>
      </c>
      <c r="AT331" s="231" t="s">
        <v>132</v>
      </c>
      <c r="AU331" s="231" t="s">
        <v>92</v>
      </c>
      <c r="AY331" s="17" t="s">
        <v>129</v>
      </c>
      <c r="BE331" s="232">
        <f>IF(N331="základní",J331,0)</f>
        <v>0</v>
      </c>
      <c r="BF331" s="232">
        <f>IF(N331="snížená",J331,0)</f>
        <v>0</v>
      </c>
      <c r="BG331" s="232">
        <f>IF(N331="zákl. přenesená",J331,0)</f>
        <v>0</v>
      </c>
      <c r="BH331" s="232">
        <f>IF(N331="sníž. přenesená",J331,0)</f>
        <v>0</v>
      </c>
      <c r="BI331" s="232">
        <f>IF(N331="nulová",J331,0)</f>
        <v>0</v>
      </c>
      <c r="BJ331" s="17" t="s">
        <v>8</v>
      </c>
      <c r="BK331" s="232">
        <f>ROUND(I331*H331,0)</f>
        <v>0</v>
      </c>
      <c r="BL331" s="17" t="s">
        <v>308</v>
      </c>
      <c r="BM331" s="231" t="s">
        <v>2265</v>
      </c>
    </row>
    <row r="332" spans="1:51" s="13" customFormat="1" ht="12">
      <c r="A332" s="13"/>
      <c r="B332" s="238"/>
      <c r="C332" s="239"/>
      <c r="D332" s="240" t="s">
        <v>187</v>
      </c>
      <c r="E332" s="241" t="s">
        <v>1</v>
      </c>
      <c r="F332" s="242" t="s">
        <v>2266</v>
      </c>
      <c r="G332" s="239"/>
      <c r="H332" s="243">
        <v>54.144</v>
      </c>
      <c r="I332" s="244"/>
      <c r="J332" s="239"/>
      <c r="K332" s="239"/>
      <c r="L332" s="245"/>
      <c r="M332" s="246"/>
      <c r="N332" s="247"/>
      <c r="O332" s="247"/>
      <c r="P332" s="247"/>
      <c r="Q332" s="247"/>
      <c r="R332" s="247"/>
      <c r="S332" s="247"/>
      <c r="T332" s="248"/>
      <c r="U332" s="13"/>
      <c r="V332" s="13"/>
      <c r="W332" s="13"/>
      <c r="X332" s="13"/>
      <c r="Y332" s="13"/>
      <c r="Z332" s="13"/>
      <c r="AA332" s="13"/>
      <c r="AB332" s="13"/>
      <c r="AC332" s="13"/>
      <c r="AD332" s="13"/>
      <c r="AE332" s="13"/>
      <c r="AT332" s="249" t="s">
        <v>187</v>
      </c>
      <c r="AU332" s="249" t="s">
        <v>92</v>
      </c>
      <c r="AV332" s="13" t="s">
        <v>92</v>
      </c>
      <c r="AW332" s="13" t="s">
        <v>36</v>
      </c>
      <c r="AX332" s="13" t="s">
        <v>83</v>
      </c>
      <c r="AY332" s="249" t="s">
        <v>129</v>
      </c>
    </row>
    <row r="333" spans="1:51" s="13" customFormat="1" ht="12">
      <c r="A333" s="13"/>
      <c r="B333" s="238"/>
      <c r="C333" s="239"/>
      <c r="D333" s="240" t="s">
        <v>187</v>
      </c>
      <c r="E333" s="241" t="s">
        <v>1</v>
      </c>
      <c r="F333" s="242" t="s">
        <v>2267</v>
      </c>
      <c r="G333" s="239"/>
      <c r="H333" s="243">
        <v>324.864</v>
      </c>
      <c r="I333" s="244"/>
      <c r="J333" s="239"/>
      <c r="K333" s="239"/>
      <c r="L333" s="245"/>
      <c r="M333" s="246"/>
      <c r="N333" s="247"/>
      <c r="O333" s="247"/>
      <c r="P333" s="247"/>
      <c r="Q333" s="247"/>
      <c r="R333" s="247"/>
      <c r="S333" s="247"/>
      <c r="T333" s="248"/>
      <c r="U333" s="13"/>
      <c r="V333" s="13"/>
      <c r="W333" s="13"/>
      <c r="X333" s="13"/>
      <c r="Y333" s="13"/>
      <c r="Z333" s="13"/>
      <c r="AA333" s="13"/>
      <c r="AB333" s="13"/>
      <c r="AC333" s="13"/>
      <c r="AD333" s="13"/>
      <c r="AE333" s="13"/>
      <c r="AT333" s="249" t="s">
        <v>187</v>
      </c>
      <c r="AU333" s="249" t="s">
        <v>92</v>
      </c>
      <c r="AV333" s="13" t="s">
        <v>92</v>
      </c>
      <c r="AW333" s="13" t="s">
        <v>36</v>
      </c>
      <c r="AX333" s="13" t="s">
        <v>83</v>
      </c>
      <c r="AY333" s="249" t="s">
        <v>129</v>
      </c>
    </row>
    <row r="334" spans="1:51" s="14" customFormat="1" ht="12">
      <c r="A334" s="14"/>
      <c r="B334" s="250"/>
      <c r="C334" s="251"/>
      <c r="D334" s="240" t="s">
        <v>187</v>
      </c>
      <c r="E334" s="252" t="s">
        <v>1</v>
      </c>
      <c r="F334" s="253" t="s">
        <v>191</v>
      </c>
      <c r="G334" s="251"/>
      <c r="H334" s="254">
        <v>379.008</v>
      </c>
      <c r="I334" s="255"/>
      <c r="J334" s="251"/>
      <c r="K334" s="251"/>
      <c r="L334" s="256"/>
      <c r="M334" s="257"/>
      <c r="N334" s="258"/>
      <c r="O334" s="258"/>
      <c r="P334" s="258"/>
      <c r="Q334" s="258"/>
      <c r="R334" s="258"/>
      <c r="S334" s="258"/>
      <c r="T334" s="259"/>
      <c r="U334" s="14"/>
      <c r="V334" s="14"/>
      <c r="W334" s="14"/>
      <c r="X334" s="14"/>
      <c r="Y334" s="14"/>
      <c r="Z334" s="14"/>
      <c r="AA334" s="14"/>
      <c r="AB334" s="14"/>
      <c r="AC334" s="14"/>
      <c r="AD334" s="14"/>
      <c r="AE334" s="14"/>
      <c r="AT334" s="260" t="s">
        <v>187</v>
      </c>
      <c r="AU334" s="260" t="s">
        <v>92</v>
      </c>
      <c r="AV334" s="14" t="s">
        <v>151</v>
      </c>
      <c r="AW334" s="14" t="s">
        <v>36</v>
      </c>
      <c r="AX334" s="14" t="s">
        <v>8</v>
      </c>
      <c r="AY334" s="260" t="s">
        <v>129</v>
      </c>
    </row>
    <row r="335" spans="1:65" s="2" customFormat="1" ht="24.15" customHeight="1">
      <c r="A335" s="38"/>
      <c r="B335" s="39"/>
      <c r="C335" s="272" t="s">
        <v>708</v>
      </c>
      <c r="D335" s="272" t="s">
        <v>342</v>
      </c>
      <c r="E335" s="273" t="s">
        <v>2268</v>
      </c>
      <c r="F335" s="274" t="s">
        <v>2269</v>
      </c>
      <c r="G335" s="275" t="s">
        <v>265</v>
      </c>
      <c r="H335" s="276">
        <v>0.42</v>
      </c>
      <c r="I335" s="277"/>
      <c r="J335" s="278">
        <f>ROUND(I335*H335,0)</f>
        <v>0</v>
      </c>
      <c r="K335" s="279"/>
      <c r="L335" s="280"/>
      <c r="M335" s="281" t="s">
        <v>1</v>
      </c>
      <c r="N335" s="282" t="s">
        <v>48</v>
      </c>
      <c r="O335" s="91"/>
      <c r="P335" s="229">
        <f>O335*H335</f>
        <v>0</v>
      </c>
      <c r="Q335" s="229">
        <v>1</v>
      </c>
      <c r="R335" s="229">
        <f>Q335*H335</f>
        <v>0.42</v>
      </c>
      <c r="S335" s="229">
        <v>0</v>
      </c>
      <c r="T335" s="230">
        <f>S335*H335</f>
        <v>0</v>
      </c>
      <c r="U335" s="38"/>
      <c r="V335" s="38"/>
      <c r="W335" s="38"/>
      <c r="X335" s="38"/>
      <c r="Y335" s="38"/>
      <c r="Z335" s="38"/>
      <c r="AA335" s="38"/>
      <c r="AB335" s="38"/>
      <c r="AC335" s="38"/>
      <c r="AD335" s="38"/>
      <c r="AE335" s="38"/>
      <c r="AR335" s="231" t="s">
        <v>390</v>
      </c>
      <c r="AT335" s="231" t="s">
        <v>342</v>
      </c>
      <c r="AU335" s="231" t="s">
        <v>92</v>
      </c>
      <c r="AY335" s="17" t="s">
        <v>129</v>
      </c>
      <c r="BE335" s="232">
        <f>IF(N335="základní",J335,0)</f>
        <v>0</v>
      </c>
      <c r="BF335" s="232">
        <f>IF(N335="snížená",J335,0)</f>
        <v>0</v>
      </c>
      <c r="BG335" s="232">
        <f>IF(N335="zákl. přenesená",J335,0)</f>
        <v>0</v>
      </c>
      <c r="BH335" s="232">
        <f>IF(N335="sníž. přenesená",J335,0)</f>
        <v>0</v>
      </c>
      <c r="BI335" s="232">
        <f>IF(N335="nulová",J335,0)</f>
        <v>0</v>
      </c>
      <c r="BJ335" s="17" t="s">
        <v>8</v>
      </c>
      <c r="BK335" s="232">
        <f>ROUND(I335*H335,0)</f>
        <v>0</v>
      </c>
      <c r="BL335" s="17" t="s">
        <v>308</v>
      </c>
      <c r="BM335" s="231" t="s">
        <v>2270</v>
      </c>
    </row>
    <row r="336" spans="1:65" s="2" customFormat="1" ht="33" customHeight="1">
      <c r="A336" s="38"/>
      <c r="B336" s="39"/>
      <c r="C336" s="219" t="s">
        <v>713</v>
      </c>
      <c r="D336" s="219" t="s">
        <v>132</v>
      </c>
      <c r="E336" s="220" t="s">
        <v>2271</v>
      </c>
      <c r="F336" s="221" t="s">
        <v>2272</v>
      </c>
      <c r="G336" s="222" t="s">
        <v>716</v>
      </c>
      <c r="H336" s="223">
        <v>379.008</v>
      </c>
      <c r="I336" s="224"/>
      <c r="J336" s="225">
        <f>ROUND(I336*H336,0)</f>
        <v>0</v>
      </c>
      <c r="K336" s="226"/>
      <c r="L336" s="44"/>
      <c r="M336" s="227" t="s">
        <v>1</v>
      </c>
      <c r="N336" s="228" t="s">
        <v>48</v>
      </c>
      <c r="O336" s="91"/>
      <c r="P336" s="229">
        <f>O336*H336</f>
        <v>0</v>
      </c>
      <c r="Q336" s="229">
        <v>0</v>
      </c>
      <c r="R336" s="229">
        <f>Q336*H336</f>
        <v>0</v>
      </c>
      <c r="S336" s="229">
        <v>0.001</v>
      </c>
      <c r="T336" s="230">
        <f>S336*H336</f>
        <v>0.379008</v>
      </c>
      <c r="U336" s="38"/>
      <c r="V336" s="38"/>
      <c r="W336" s="38"/>
      <c r="X336" s="38"/>
      <c r="Y336" s="38"/>
      <c r="Z336" s="38"/>
      <c r="AA336" s="38"/>
      <c r="AB336" s="38"/>
      <c r="AC336" s="38"/>
      <c r="AD336" s="38"/>
      <c r="AE336" s="38"/>
      <c r="AR336" s="231" t="s">
        <v>308</v>
      </c>
      <c r="AT336" s="231" t="s">
        <v>132</v>
      </c>
      <c r="AU336" s="231" t="s">
        <v>92</v>
      </c>
      <c r="AY336" s="17" t="s">
        <v>129</v>
      </c>
      <c r="BE336" s="232">
        <f>IF(N336="základní",J336,0)</f>
        <v>0</v>
      </c>
      <c r="BF336" s="232">
        <f>IF(N336="snížená",J336,0)</f>
        <v>0</v>
      </c>
      <c r="BG336" s="232">
        <f>IF(N336="zákl. přenesená",J336,0)</f>
        <v>0</v>
      </c>
      <c r="BH336" s="232">
        <f>IF(N336="sníž. přenesená",J336,0)</f>
        <v>0</v>
      </c>
      <c r="BI336" s="232">
        <f>IF(N336="nulová",J336,0)</f>
        <v>0</v>
      </c>
      <c r="BJ336" s="17" t="s">
        <v>8</v>
      </c>
      <c r="BK336" s="232">
        <f>ROUND(I336*H336,0)</f>
        <v>0</v>
      </c>
      <c r="BL336" s="17" t="s">
        <v>308</v>
      </c>
      <c r="BM336" s="231" t="s">
        <v>2273</v>
      </c>
    </row>
    <row r="337" spans="1:51" s="13" customFormat="1" ht="12">
      <c r="A337" s="13"/>
      <c r="B337" s="238"/>
      <c r="C337" s="239"/>
      <c r="D337" s="240" t="s">
        <v>187</v>
      </c>
      <c r="E337" s="241" t="s">
        <v>1</v>
      </c>
      <c r="F337" s="242" t="s">
        <v>2266</v>
      </c>
      <c r="G337" s="239"/>
      <c r="H337" s="243">
        <v>54.144</v>
      </c>
      <c r="I337" s="244"/>
      <c r="J337" s="239"/>
      <c r="K337" s="239"/>
      <c r="L337" s="245"/>
      <c r="M337" s="246"/>
      <c r="N337" s="247"/>
      <c r="O337" s="247"/>
      <c r="P337" s="247"/>
      <c r="Q337" s="247"/>
      <c r="R337" s="247"/>
      <c r="S337" s="247"/>
      <c r="T337" s="248"/>
      <c r="U337" s="13"/>
      <c r="V337" s="13"/>
      <c r="W337" s="13"/>
      <c r="X337" s="13"/>
      <c r="Y337" s="13"/>
      <c r="Z337" s="13"/>
      <c r="AA337" s="13"/>
      <c r="AB337" s="13"/>
      <c r="AC337" s="13"/>
      <c r="AD337" s="13"/>
      <c r="AE337" s="13"/>
      <c r="AT337" s="249" t="s">
        <v>187</v>
      </c>
      <c r="AU337" s="249" t="s">
        <v>92</v>
      </c>
      <c r="AV337" s="13" t="s">
        <v>92</v>
      </c>
      <c r="AW337" s="13" t="s">
        <v>36</v>
      </c>
      <c r="AX337" s="13" t="s">
        <v>83</v>
      </c>
      <c r="AY337" s="249" t="s">
        <v>129</v>
      </c>
    </row>
    <row r="338" spans="1:51" s="13" customFormat="1" ht="12">
      <c r="A338" s="13"/>
      <c r="B338" s="238"/>
      <c r="C338" s="239"/>
      <c r="D338" s="240" t="s">
        <v>187</v>
      </c>
      <c r="E338" s="241" t="s">
        <v>1</v>
      </c>
      <c r="F338" s="242" t="s">
        <v>2267</v>
      </c>
      <c r="G338" s="239"/>
      <c r="H338" s="243">
        <v>324.864</v>
      </c>
      <c r="I338" s="244"/>
      <c r="J338" s="239"/>
      <c r="K338" s="239"/>
      <c r="L338" s="245"/>
      <c r="M338" s="246"/>
      <c r="N338" s="247"/>
      <c r="O338" s="247"/>
      <c r="P338" s="247"/>
      <c r="Q338" s="247"/>
      <c r="R338" s="247"/>
      <c r="S338" s="247"/>
      <c r="T338" s="248"/>
      <c r="U338" s="13"/>
      <c r="V338" s="13"/>
      <c r="W338" s="13"/>
      <c r="X338" s="13"/>
      <c r="Y338" s="13"/>
      <c r="Z338" s="13"/>
      <c r="AA338" s="13"/>
      <c r="AB338" s="13"/>
      <c r="AC338" s="13"/>
      <c r="AD338" s="13"/>
      <c r="AE338" s="13"/>
      <c r="AT338" s="249" t="s">
        <v>187</v>
      </c>
      <c r="AU338" s="249" t="s">
        <v>92</v>
      </c>
      <c r="AV338" s="13" t="s">
        <v>92</v>
      </c>
      <c r="AW338" s="13" t="s">
        <v>36</v>
      </c>
      <c r="AX338" s="13" t="s">
        <v>83</v>
      </c>
      <c r="AY338" s="249" t="s">
        <v>129</v>
      </c>
    </row>
    <row r="339" spans="1:51" s="14" customFormat="1" ht="12">
      <c r="A339" s="14"/>
      <c r="B339" s="250"/>
      <c r="C339" s="251"/>
      <c r="D339" s="240" t="s">
        <v>187</v>
      </c>
      <c r="E339" s="252" t="s">
        <v>1</v>
      </c>
      <c r="F339" s="253" t="s">
        <v>191</v>
      </c>
      <c r="G339" s="251"/>
      <c r="H339" s="254">
        <v>379.008</v>
      </c>
      <c r="I339" s="255"/>
      <c r="J339" s="251"/>
      <c r="K339" s="251"/>
      <c r="L339" s="256"/>
      <c r="M339" s="257"/>
      <c r="N339" s="258"/>
      <c r="O339" s="258"/>
      <c r="P339" s="258"/>
      <c r="Q339" s="258"/>
      <c r="R339" s="258"/>
      <c r="S339" s="258"/>
      <c r="T339" s="259"/>
      <c r="U339" s="14"/>
      <c r="V339" s="14"/>
      <c r="W339" s="14"/>
      <c r="X339" s="14"/>
      <c r="Y339" s="14"/>
      <c r="Z339" s="14"/>
      <c r="AA339" s="14"/>
      <c r="AB339" s="14"/>
      <c r="AC339" s="14"/>
      <c r="AD339" s="14"/>
      <c r="AE339" s="14"/>
      <c r="AT339" s="260" t="s">
        <v>187</v>
      </c>
      <c r="AU339" s="260" t="s">
        <v>92</v>
      </c>
      <c r="AV339" s="14" t="s">
        <v>151</v>
      </c>
      <c r="AW339" s="14" t="s">
        <v>36</v>
      </c>
      <c r="AX339" s="14" t="s">
        <v>8</v>
      </c>
      <c r="AY339" s="260" t="s">
        <v>129</v>
      </c>
    </row>
    <row r="340" spans="1:65" s="2" customFormat="1" ht="49.05" customHeight="1">
      <c r="A340" s="38"/>
      <c r="B340" s="39"/>
      <c r="C340" s="219" t="s">
        <v>718</v>
      </c>
      <c r="D340" s="219" t="s">
        <v>132</v>
      </c>
      <c r="E340" s="220" t="s">
        <v>1812</v>
      </c>
      <c r="F340" s="221" t="s">
        <v>2274</v>
      </c>
      <c r="G340" s="222" t="s">
        <v>265</v>
      </c>
      <c r="H340" s="223">
        <v>0.439</v>
      </c>
      <c r="I340" s="224"/>
      <c r="J340" s="225">
        <f>ROUND(I340*H340,0)</f>
        <v>0</v>
      </c>
      <c r="K340" s="226"/>
      <c r="L340" s="44"/>
      <c r="M340" s="227" t="s">
        <v>1</v>
      </c>
      <c r="N340" s="228" t="s">
        <v>48</v>
      </c>
      <c r="O340" s="91"/>
      <c r="P340" s="229">
        <f>O340*H340</f>
        <v>0</v>
      </c>
      <c r="Q340" s="229">
        <v>0</v>
      </c>
      <c r="R340" s="229">
        <f>Q340*H340</f>
        <v>0</v>
      </c>
      <c r="S340" s="229">
        <v>0</v>
      </c>
      <c r="T340" s="230">
        <f>S340*H340</f>
        <v>0</v>
      </c>
      <c r="U340" s="38"/>
      <c r="V340" s="38"/>
      <c r="W340" s="38"/>
      <c r="X340" s="38"/>
      <c r="Y340" s="38"/>
      <c r="Z340" s="38"/>
      <c r="AA340" s="38"/>
      <c r="AB340" s="38"/>
      <c r="AC340" s="38"/>
      <c r="AD340" s="38"/>
      <c r="AE340" s="38"/>
      <c r="AR340" s="231" t="s">
        <v>308</v>
      </c>
      <c r="AT340" s="231" t="s">
        <v>132</v>
      </c>
      <c r="AU340" s="231" t="s">
        <v>92</v>
      </c>
      <c r="AY340" s="17" t="s">
        <v>129</v>
      </c>
      <c r="BE340" s="232">
        <f>IF(N340="základní",J340,0)</f>
        <v>0</v>
      </c>
      <c r="BF340" s="232">
        <f>IF(N340="snížená",J340,0)</f>
        <v>0</v>
      </c>
      <c r="BG340" s="232">
        <f>IF(N340="zákl. přenesená",J340,0)</f>
        <v>0</v>
      </c>
      <c r="BH340" s="232">
        <f>IF(N340="sníž. přenesená",J340,0)</f>
        <v>0</v>
      </c>
      <c r="BI340" s="232">
        <f>IF(N340="nulová",J340,0)</f>
        <v>0</v>
      </c>
      <c r="BJ340" s="17" t="s">
        <v>8</v>
      </c>
      <c r="BK340" s="232">
        <f>ROUND(I340*H340,0)</f>
        <v>0</v>
      </c>
      <c r="BL340" s="17" t="s">
        <v>308</v>
      </c>
      <c r="BM340" s="231" t="s">
        <v>2275</v>
      </c>
    </row>
    <row r="341" spans="1:65" s="2" customFormat="1" ht="55.5" customHeight="1">
      <c r="A341" s="38"/>
      <c r="B341" s="39"/>
      <c r="C341" s="219" t="s">
        <v>722</v>
      </c>
      <c r="D341" s="219" t="s">
        <v>132</v>
      </c>
      <c r="E341" s="220" t="s">
        <v>1816</v>
      </c>
      <c r="F341" s="221" t="s">
        <v>1817</v>
      </c>
      <c r="G341" s="222" t="s">
        <v>265</v>
      </c>
      <c r="H341" s="223">
        <v>0.439</v>
      </c>
      <c r="I341" s="224"/>
      <c r="J341" s="225">
        <f>ROUND(I341*H341,0)</f>
        <v>0</v>
      </c>
      <c r="K341" s="226"/>
      <c r="L341" s="44"/>
      <c r="M341" s="227" t="s">
        <v>1</v>
      </c>
      <c r="N341" s="228" t="s">
        <v>48</v>
      </c>
      <c r="O341" s="91"/>
      <c r="P341" s="229">
        <f>O341*H341</f>
        <v>0</v>
      </c>
      <c r="Q341" s="229">
        <v>0</v>
      </c>
      <c r="R341" s="229">
        <f>Q341*H341</f>
        <v>0</v>
      </c>
      <c r="S341" s="229">
        <v>0</v>
      </c>
      <c r="T341" s="230">
        <f>S341*H341</f>
        <v>0</v>
      </c>
      <c r="U341" s="38"/>
      <c r="V341" s="38"/>
      <c r="W341" s="38"/>
      <c r="X341" s="38"/>
      <c r="Y341" s="38"/>
      <c r="Z341" s="38"/>
      <c r="AA341" s="38"/>
      <c r="AB341" s="38"/>
      <c r="AC341" s="38"/>
      <c r="AD341" s="38"/>
      <c r="AE341" s="38"/>
      <c r="AR341" s="231" t="s">
        <v>308</v>
      </c>
      <c r="AT341" s="231" t="s">
        <v>132</v>
      </c>
      <c r="AU341" s="231" t="s">
        <v>92</v>
      </c>
      <c r="AY341" s="17" t="s">
        <v>129</v>
      </c>
      <c r="BE341" s="232">
        <f>IF(N341="základní",J341,0)</f>
        <v>0</v>
      </c>
      <c r="BF341" s="232">
        <f>IF(N341="snížená",J341,0)</f>
        <v>0</v>
      </c>
      <c r="BG341" s="232">
        <f>IF(N341="zákl. přenesená",J341,0)</f>
        <v>0</v>
      </c>
      <c r="BH341" s="232">
        <f>IF(N341="sníž. přenesená",J341,0)</f>
        <v>0</v>
      </c>
      <c r="BI341" s="232">
        <f>IF(N341="nulová",J341,0)</f>
        <v>0</v>
      </c>
      <c r="BJ341" s="17" t="s">
        <v>8</v>
      </c>
      <c r="BK341" s="232">
        <f>ROUND(I341*H341,0)</f>
        <v>0</v>
      </c>
      <c r="BL341" s="17" t="s">
        <v>308</v>
      </c>
      <c r="BM341" s="231" t="s">
        <v>2276</v>
      </c>
    </row>
    <row r="342" spans="1:63" s="12" customFormat="1" ht="22.8" customHeight="1">
      <c r="A342" s="12"/>
      <c r="B342" s="203"/>
      <c r="C342" s="204"/>
      <c r="D342" s="205" t="s">
        <v>82</v>
      </c>
      <c r="E342" s="217" t="s">
        <v>1819</v>
      </c>
      <c r="F342" s="217" t="s">
        <v>1820</v>
      </c>
      <c r="G342" s="204"/>
      <c r="H342" s="204"/>
      <c r="I342" s="207"/>
      <c r="J342" s="218">
        <f>BK342</f>
        <v>0</v>
      </c>
      <c r="K342" s="204"/>
      <c r="L342" s="209"/>
      <c r="M342" s="210"/>
      <c r="N342" s="211"/>
      <c r="O342" s="211"/>
      <c r="P342" s="212">
        <f>SUM(P343:P361)</f>
        <v>0</v>
      </c>
      <c r="Q342" s="211"/>
      <c r="R342" s="212">
        <f>SUM(R343:R361)</f>
        <v>5.193727</v>
      </c>
      <c r="S342" s="211"/>
      <c r="T342" s="213">
        <f>SUM(T343:T361)</f>
        <v>0</v>
      </c>
      <c r="U342" s="12"/>
      <c r="V342" s="12"/>
      <c r="W342" s="12"/>
      <c r="X342" s="12"/>
      <c r="Y342" s="12"/>
      <c r="Z342" s="12"/>
      <c r="AA342" s="12"/>
      <c r="AB342" s="12"/>
      <c r="AC342" s="12"/>
      <c r="AD342" s="12"/>
      <c r="AE342" s="12"/>
      <c r="AR342" s="214" t="s">
        <v>92</v>
      </c>
      <c r="AT342" s="215" t="s">
        <v>82</v>
      </c>
      <c r="AU342" s="215" t="s">
        <v>8</v>
      </c>
      <c r="AY342" s="214" t="s">
        <v>129</v>
      </c>
      <c r="BK342" s="216">
        <f>SUM(BK343:BK361)</f>
        <v>0</v>
      </c>
    </row>
    <row r="343" spans="1:65" s="2" customFormat="1" ht="33" customHeight="1">
      <c r="A343" s="38"/>
      <c r="B343" s="39"/>
      <c r="C343" s="219" t="s">
        <v>726</v>
      </c>
      <c r="D343" s="219" t="s">
        <v>132</v>
      </c>
      <c r="E343" s="220" t="s">
        <v>2277</v>
      </c>
      <c r="F343" s="221" t="s">
        <v>2278</v>
      </c>
      <c r="G343" s="222" t="s">
        <v>359</v>
      </c>
      <c r="H343" s="223">
        <v>157.4</v>
      </c>
      <c r="I343" s="224"/>
      <c r="J343" s="225">
        <f>ROUND(I343*H343,0)</f>
        <v>0</v>
      </c>
      <c r="K343" s="226"/>
      <c r="L343" s="44"/>
      <c r="M343" s="227" t="s">
        <v>1</v>
      </c>
      <c r="N343" s="228" t="s">
        <v>48</v>
      </c>
      <c r="O343" s="91"/>
      <c r="P343" s="229">
        <f>O343*H343</f>
        <v>0</v>
      </c>
      <c r="Q343" s="229">
        <v>0.00062</v>
      </c>
      <c r="R343" s="229">
        <f>Q343*H343</f>
        <v>0.09758800000000001</v>
      </c>
      <c r="S343" s="229">
        <v>0</v>
      </c>
      <c r="T343" s="230">
        <f>S343*H343</f>
        <v>0</v>
      </c>
      <c r="U343" s="38"/>
      <c r="V343" s="38"/>
      <c r="W343" s="38"/>
      <c r="X343" s="38"/>
      <c r="Y343" s="38"/>
      <c r="Z343" s="38"/>
      <c r="AA343" s="38"/>
      <c r="AB343" s="38"/>
      <c r="AC343" s="38"/>
      <c r="AD343" s="38"/>
      <c r="AE343" s="38"/>
      <c r="AR343" s="231" t="s">
        <v>308</v>
      </c>
      <c r="AT343" s="231" t="s">
        <v>132</v>
      </c>
      <c r="AU343" s="231" t="s">
        <v>92</v>
      </c>
      <c r="AY343" s="17" t="s">
        <v>129</v>
      </c>
      <c r="BE343" s="232">
        <f>IF(N343="základní",J343,0)</f>
        <v>0</v>
      </c>
      <c r="BF343" s="232">
        <f>IF(N343="snížená",J343,0)</f>
        <v>0</v>
      </c>
      <c r="BG343" s="232">
        <f>IF(N343="zákl. přenesená",J343,0)</f>
        <v>0</v>
      </c>
      <c r="BH343" s="232">
        <f>IF(N343="sníž. přenesená",J343,0)</f>
        <v>0</v>
      </c>
      <c r="BI343" s="232">
        <f>IF(N343="nulová",J343,0)</f>
        <v>0</v>
      </c>
      <c r="BJ343" s="17" t="s">
        <v>8</v>
      </c>
      <c r="BK343" s="232">
        <f>ROUND(I343*H343,0)</f>
        <v>0</v>
      </c>
      <c r="BL343" s="17" t="s">
        <v>308</v>
      </c>
      <c r="BM343" s="231" t="s">
        <v>2279</v>
      </c>
    </row>
    <row r="344" spans="1:51" s="13" customFormat="1" ht="12">
      <c r="A344" s="13"/>
      <c r="B344" s="238"/>
      <c r="C344" s="239"/>
      <c r="D344" s="240" t="s">
        <v>187</v>
      </c>
      <c r="E344" s="241" t="s">
        <v>1</v>
      </c>
      <c r="F344" s="242" t="s">
        <v>2280</v>
      </c>
      <c r="G344" s="239"/>
      <c r="H344" s="243">
        <v>157.4</v>
      </c>
      <c r="I344" s="244"/>
      <c r="J344" s="239"/>
      <c r="K344" s="239"/>
      <c r="L344" s="245"/>
      <c r="M344" s="246"/>
      <c r="N344" s="247"/>
      <c r="O344" s="247"/>
      <c r="P344" s="247"/>
      <c r="Q344" s="247"/>
      <c r="R344" s="247"/>
      <c r="S344" s="247"/>
      <c r="T344" s="248"/>
      <c r="U344" s="13"/>
      <c r="V344" s="13"/>
      <c r="W344" s="13"/>
      <c r="X344" s="13"/>
      <c r="Y344" s="13"/>
      <c r="Z344" s="13"/>
      <c r="AA344" s="13"/>
      <c r="AB344" s="13"/>
      <c r="AC344" s="13"/>
      <c r="AD344" s="13"/>
      <c r="AE344" s="13"/>
      <c r="AT344" s="249" t="s">
        <v>187</v>
      </c>
      <c r="AU344" s="249" t="s">
        <v>92</v>
      </c>
      <c r="AV344" s="13" t="s">
        <v>92</v>
      </c>
      <c r="AW344" s="13" t="s">
        <v>36</v>
      </c>
      <c r="AX344" s="13" t="s">
        <v>8</v>
      </c>
      <c r="AY344" s="249" t="s">
        <v>129</v>
      </c>
    </row>
    <row r="345" spans="1:65" s="2" customFormat="1" ht="33" customHeight="1">
      <c r="A345" s="38"/>
      <c r="B345" s="39"/>
      <c r="C345" s="272" t="s">
        <v>730</v>
      </c>
      <c r="D345" s="272" t="s">
        <v>342</v>
      </c>
      <c r="E345" s="273" t="s">
        <v>2281</v>
      </c>
      <c r="F345" s="274" t="s">
        <v>2282</v>
      </c>
      <c r="G345" s="275" t="s">
        <v>185</v>
      </c>
      <c r="H345" s="276">
        <v>18.888</v>
      </c>
      <c r="I345" s="277"/>
      <c r="J345" s="278">
        <f>ROUND(I345*H345,0)</f>
        <v>0</v>
      </c>
      <c r="K345" s="279"/>
      <c r="L345" s="280"/>
      <c r="M345" s="281" t="s">
        <v>1</v>
      </c>
      <c r="N345" s="282" t="s">
        <v>48</v>
      </c>
      <c r="O345" s="91"/>
      <c r="P345" s="229">
        <f>O345*H345</f>
        <v>0</v>
      </c>
      <c r="Q345" s="229">
        <v>0.022</v>
      </c>
      <c r="R345" s="229">
        <f>Q345*H345</f>
        <v>0.415536</v>
      </c>
      <c r="S345" s="229">
        <v>0</v>
      </c>
      <c r="T345" s="230">
        <f>S345*H345</f>
        <v>0</v>
      </c>
      <c r="U345" s="38"/>
      <c r="V345" s="38"/>
      <c r="W345" s="38"/>
      <c r="X345" s="38"/>
      <c r="Y345" s="38"/>
      <c r="Z345" s="38"/>
      <c r="AA345" s="38"/>
      <c r="AB345" s="38"/>
      <c r="AC345" s="38"/>
      <c r="AD345" s="38"/>
      <c r="AE345" s="38"/>
      <c r="AR345" s="231" t="s">
        <v>390</v>
      </c>
      <c r="AT345" s="231" t="s">
        <v>342</v>
      </c>
      <c r="AU345" s="231" t="s">
        <v>92</v>
      </c>
      <c r="AY345" s="17" t="s">
        <v>129</v>
      </c>
      <c r="BE345" s="232">
        <f>IF(N345="základní",J345,0)</f>
        <v>0</v>
      </c>
      <c r="BF345" s="232">
        <f>IF(N345="snížená",J345,0)</f>
        <v>0</v>
      </c>
      <c r="BG345" s="232">
        <f>IF(N345="zákl. přenesená",J345,0)</f>
        <v>0</v>
      </c>
      <c r="BH345" s="232">
        <f>IF(N345="sníž. přenesená",J345,0)</f>
        <v>0</v>
      </c>
      <c r="BI345" s="232">
        <f>IF(N345="nulová",J345,0)</f>
        <v>0</v>
      </c>
      <c r="BJ345" s="17" t="s">
        <v>8</v>
      </c>
      <c r="BK345" s="232">
        <f>ROUND(I345*H345,0)</f>
        <v>0</v>
      </c>
      <c r="BL345" s="17" t="s">
        <v>308</v>
      </c>
      <c r="BM345" s="231" t="s">
        <v>2283</v>
      </c>
    </row>
    <row r="346" spans="1:51" s="13" customFormat="1" ht="12">
      <c r="A346" s="13"/>
      <c r="B346" s="238"/>
      <c r="C346" s="239"/>
      <c r="D346" s="240" t="s">
        <v>187</v>
      </c>
      <c r="E346" s="241" t="s">
        <v>1</v>
      </c>
      <c r="F346" s="242" t="s">
        <v>2284</v>
      </c>
      <c r="G346" s="239"/>
      <c r="H346" s="243">
        <v>15.74</v>
      </c>
      <c r="I346" s="244"/>
      <c r="J346" s="239"/>
      <c r="K346" s="239"/>
      <c r="L346" s="245"/>
      <c r="M346" s="246"/>
      <c r="N346" s="247"/>
      <c r="O346" s="247"/>
      <c r="P346" s="247"/>
      <c r="Q346" s="247"/>
      <c r="R346" s="247"/>
      <c r="S346" s="247"/>
      <c r="T346" s="248"/>
      <c r="U346" s="13"/>
      <c r="V346" s="13"/>
      <c r="W346" s="13"/>
      <c r="X346" s="13"/>
      <c r="Y346" s="13"/>
      <c r="Z346" s="13"/>
      <c r="AA346" s="13"/>
      <c r="AB346" s="13"/>
      <c r="AC346" s="13"/>
      <c r="AD346" s="13"/>
      <c r="AE346" s="13"/>
      <c r="AT346" s="249" t="s">
        <v>187</v>
      </c>
      <c r="AU346" s="249" t="s">
        <v>92</v>
      </c>
      <c r="AV346" s="13" t="s">
        <v>92</v>
      </c>
      <c r="AW346" s="13" t="s">
        <v>36</v>
      </c>
      <c r="AX346" s="13" t="s">
        <v>8</v>
      </c>
      <c r="AY346" s="249" t="s">
        <v>129</v>
      </c>
    </row>
    <row r="347" spans="1:51" s="13" customFormat="1" ht="12">
      <c r="A347" s="13"/>
      <c r="B347" s="238"/>
      <c r="C347" s="239"/>
      <c r="D347" s="240" t="s">
        <v>187</v>
      </c>
      <c r="E347" s="239"/>
      <c r="F347" s="242" t="s">
        <v>2285</v>
      </c>
      <c r="G347" s="239"/>
      <c r="H347" s="243">
        <v>18.888</v>
      </c>
      <c r="I347" s="244"/>
      <c r="J347" s="239"/>
      <c r="K347" s="239"/>
      <c r="L347" s="245"/>
      <c r="M347" s="246"/>
      <c r="N347" s="247"/>
      <c r="O347" s="247"/>
      <c r="P347" s="247"/>
      <c r="Q347" s="247"/>
      <c r="R347" s="247"/>
      <c r="S347" s="247"/>
      <c r="T347" s="248"/>
      <c r="U347" s="13"/>
      <c r="V347" s="13"/>
      <c r="W347" s="13"/>
      <c r="X347" s="13"/>
      <c r="Y347" s="13"/>
      <c r="Z347" s="13"/>
      <c r="AA347" s="13"/>
      <c r="AB347" s="13"/>
      <c r="AC347" s="13"/>
      <c r="AD347" s="13"/>
      <c r="AE347" s="13"/>
      <c r="AT347" s="249" t="s">
        <v>187</v>
      </c>
      <c r="AU347" s="249" t="s">
        <v>92</v>
      </c>
      <c r="AV347" s="13" t="s">
        <v>92</v>
      </c>
      <c r="AW347" s="13" t="s">
        <v>4</v>
      </c>
      <c r="AX347" s="13" t="s">
        <v>8</v>
      </c>
      <c r="AY347" s="249" t="s">
        <v>129</v>
      </c>
    </row>
    <row r="348" spans="1:65" s="2" customFormat="1" ht="37.8" customHeight="1">
      <c r="A348" s="38"/>
      <c r="B348" s="39"/>
      <c r="C348" s="219" t="s">
        <v>736</v>
      </c>
      <c r="D348" s="219" t="s">
        <v>132</v>
      </c>
      <c r="E348" s="220" t="s">
        <v>2286</v>
      </c>
      <c r="F348" s="221" t="s">
        <v>2287</v>
      </c>
      <c r="G348" s="222" t="s">
        <v>185</v>
      </c>
      <c r="H348" s="223">
        <v>101.2</v>
      </c>
      <c r="I348" s="224"/>
      <c r="J348" s="225">
        <f>ROUND(I348*H348,0)</f>
        <v>0</v>
      </c>
      <c r="K348" s="226"/>
      <c r="L348" s="44"/>
      <c r="M348" s="227" t="s">
        <v>1</v>
      </c>
      <c r="N348" s="228" t="s">
        <v>48</v>
      </c>
      <c r="O348" s="91"/>
      <c r="P348" s="229">
        <f>O348*H348</f>
        <v>0</v>
      </c>
      <c r="Q348" s="229">
        <v>0.00909</v>
      </c>
      <c r="R348" s="229">
        <f>Q348*H348</f>
        <v>0.9199080000000001</v>
      </c>
      <c r="S348" s="229">
        <v>0</v>
      </c>
      <c r="T348" s="230">
        <f>S348*H348</f>
        <v>0</v>
      </c>
      <c r="U348" s="38"/>
      <c r="V348" s="38"/>
      <c r="W348" s="38"/>
      <c r="X348" s="38"/>
      <c r="Y348" s="38"/>
      <c r="Z348" s="38"/>
      <c r="AA348" s="38"/>
      <c r="AB348" s="38"/>
      <c r="AC348" s="38"/>
      <c r="AD348" s="38"/>
      <c r="AE348" s="38"/>
      <c r="AR348" s="231" t="s">
        <v>308</v>
      </c>
      <c r="AT348" s="231" t="s">
        <v>132</v>
      </c>
      <c r="AU348" s="231" t="s">
        <v>92</v>
      </c>
      <c r="AY348" s="17" t="s">
        <v>129</v>
      </c>
      <c r="BE348" s="232">
        <f>IF(N348="základní",J348,0)</f>
        <v>0</v>
      </c>
      <c r="BF348" s="232">
        <f>IF(N348="snížená",J348,0)</f>
        <v>0</v>
      </c>
      <c r="BG348" s="232">
        <f>IF(N348="zákl. přenesená",J348,0)</f>
        <v>0</v>
      </c>
      <c r="BH348" s="232">
        <f>IF(N348="sníž. přenesená",J348,0)</f>
        <v>0</v>
      </c>
      <c r="BI348" s="232">
        <f>IF(N348="nulová",J348,0)</f>
        <v>0</v>
      </c>
      <c r="BJ348" s="17" t="s">
        <v>8</v>
      </c>
      <c r="BK348" s="232">
        <f>ROUND(I348*H348,0)</f>
        <v>0</v>
      </c>
      <c r="BL348" s="17" t="s">
        <v>308</v>
      </c>
      <c r="BM348" s="231" t="s">
        <v>2288</v>
      </c>
    </row>
    <row r="349" spans="1:51" s="13" customFormat="1" ht="12">
      <c r="A349" s="13"/>
      <c r="B349" s="238"/>
      <c r="C349" s="239"/>
      <c r="D349" s="240" t="s">
        <v>187</v>
      </c>
      <c r="E349" s="241" t="s">
        <v>1</v>
      </c>
      <c r="F349" s="242" t="s">
        <v>2289</v>
      </c>
      <c r="G349" s="239"/>
      <c r="H349" s="243">
        <v>101.2</v>
      </c>
      <c r="I349" s="244"/>
      <c r="J349" s="239"/>
      <c r="K349" s="239"/>
      <c r="L349" s="245"/>
      <c r="M349" s="246"/>
      <c r="N349" s="247"/>
      <c r="O349" s="247"/>
      <c r="P349" s="247"/>
      <c r="Q349" s="247"/>
      <c r="R349" s="247"/>
      <c r="S349" s="247"/>
      <c r="T349" s="248"/>
      <c r="U349" s="13"/>
      <c r="V349" s="13"/>
      <c r="W349" s="13"/>
      <c r="X349" s="13"/>
      <c r="Y349" s="13"/>
      <c r="Z349" s="13"/>
      <c r="AA349" s="13"/>
      <c r="AB349" s="13"/>
      <c r="AC349" s="13"/>
      <c r="AD349" s="13"/>
      <c r="AE349" s="13"/>
      <c r="AT349" s="249" t="s">
        <v>187</v>
      </c>
      <c r="AU349" s="249" t="s">
        <v>92</v>
      </c>
      <c r="AV349" s="13" t="s">
        <v>92</v>
      </c>
      <c r="AW349" s="13" t="s">
        <v>36</v>
      </c>
      <c r="AX349" s="13" t="s">
        <v>8</v>
      </c>
      <c r="AY349" s="249" t="s">
        <v>129</v>
      </c>
    </row>
    <row r="350" spans="1:65" s="2" customFormat="1" ht="33" customHeight="1">
      <c r="A350" s="38"/>
      <c r="B350" s="39"/>
      <c r="C350" s="272" t="s">
        <v>745</v>
      </c>
      <c r="D350" s="272" t="s">
        <v>342</v>
      </c>
      <c r="E350" s="273" t="s">
        <v>2281</v>
      </c>
      <c r="F350" s="274" t="s">
        <v>2282</v>
      </c>
      <c r="G350" s="275" t="s">
        <v>185</v>
      </c>
      <c r="H350" s="276">
        <v>111.32</v>
      </c>
      <c r="I350" s="277"/>
      <c r="J350" s="278">
        <f>ROUND(I350*H350,0)</f>
        <v>0</v>
      </c>
      <c r="K350" s="279"/>
      <c r="L350" s="280"/>
      <c r="M350" s="281" t="s">
        <v>1</v>
      </c>
      <c r="N350" s="282" t="s">
        <v>48</v>
      </c>
      <c r="O350" s="91"/>
      <c r="P350" s="229">
        <f>O350*H350</f>
        <v>0</v>
      </c>
      <c r="Q350" s="229">
        <v>0.022</v>
      </c>
      <c r="R350" s="229">
        <f>Q350*H350</f>
        <v>2.4490399999999997</v>
      </c>
      <c r="S350" s="229">
        <v>0</v>
      </c>
      <c r="T350" s="230">
        <f>S350*H350</f>
        <v>0</v>
      </c>
      <c r="U350" s="38"/>
      <c r="V350" s="38"/>
      <c r="W350" s="38"/>
      <c r="X350" s="38"/>
      <c r="Y350" s="38"/>
      <c r="Z350" s="38"/>
      <c r="AA350" s="38"/>
      <c r="AB350" s="38"/>
      <c r="AC350" s="38"/>
      <c r="AD350" s="38"/>
      <c r="AE350" s="38"/>
      <c r="AR350" s="231" t="s">
        <v>390</v>
      </c>
      <c r="AT350" s="231" t="s">
        <v>342</v>
      </c>
      <c r="AU350" s="231" t="s">
        <v>92</v>
      </c>
      <c r="AY350" s="17" t="s">
        <v>129</v>
      </c>
      <c r="BE350" s="232">
        <f>IF(N350="základní",J350,0)</f>
        <v>0</v>
      </c>
      <c r="BF350" s="232">
        <f>IF(N350="snížená",J350,0)</f>
        <v>0</v>
      </c>
      <c r="BG350" s="232">
        <f>IF(N350="zákl. přenesená",J350,0)</f>
        <v>0</v>
      </c>
      <c r="BH350" s="232">
        <f>IF(N350="sníž. přenesená",J350,0)</f>
        <v>0</v>
      </c>
      <c r="BI350" s="232">
        <f>IF(N350="nulová",J350,0)</f>
        <v>0</v>
      </c>
      <c r="BJ350" s="17" t="s">
        <v>8</v>
      </c>
      <c r="BK350" s="232">
        <f>ROUND(I350*H350,0)</f>
        <v>0</v>
      </c>
      <c r="BL350" s="17" t="s">
        <v>308</v>
      </c>
      <c r="BM350" s="231" t="s">
        <v>2290</v>
      </c>
    </row>
    <row r="351" spans="1:51" s="13" customFormat="1" ht="12">
      <c r="A351" s="13"/>
      <c r="B351" s="238"/>
      <c r="C351" s="239"/>
      <c r="D351" s="240" t="s">
        <v>187</v>
      </c>
      <c r="E351" s="239"/>
      <c r="F351" s="242" t="s">
        <v>2291</v>
      </c>
      <c r="G351" s="239"/>
      <c r="H351" s="243">
        <v>111.32</v>
      </c>
      <c r="I351" s="244"/>
      <c r="J351" s="239"/>
      <c r="K351" s="239"/>
      <c r="L351" s="245"/>
      <c r="M351" s="246"/>
      <c r="N351" s="247"/>
      <c r="O351" s="247"/>
      <c r="P351" s="247"/>
      <c r="Q351" s="247"/>
      <c r="R351" s="247"/>
      <c r="S351" s="247"/>
      <c r="T351" s="248"/>
      <c r="U351" s="13"/>
      <c r="V351" s="13"/>
      <c r="W351" s="13"/>
      <c r="X351" s="13"/>
      <c r="Y351" s="13"/>
      <c r="Z351" s="13"/>
      <c r="AA351" s="13"/>
      <c r="AB351" s="13"/>
      <c r="AC351" s="13"/>
      <c r="AD351" s="13"/>
      <c r="AE351" s="13"/>
      <c r="AT351" s="249" t="s">
        <v>187</v>
      </c>
      <c r="AU351" s="249" t="s">
        <v>92</v>
      </c>
      <c r="AV351" s="13" t="s">
        <v>92</v>
      </c>
      <c r="AW351" s="13" t="s">
        <v>4</v>
      </c>
      <c r="AX351" s="13" t="s">
        <v>8</v>
      </c>
      <c r="AY351" s="249" t="s">
        <v>129</v>
      </c>
    </row>
    <row r="352" spans="1:65" s="2" customFormat="1" ht="33" customHeight="1">
      <c r="A352" s="38"/>
      <c r="B352" s="39"/>
      <c r="C352" s="219" t="s">
        <v>748</v>
      </c>
      <c r="D352" s="219" t="s">
        <v>132</v>
      </c>
      <c r="E352" s="220" t="s">
        <v>1856</v>
      </c>
      <c r="F352" s="221" t="s">
        <v>2292</v>
      </c>
      <c r="G352" s="222" t="s">
        <v>185</v>
      </c>
      <c r="H352" s="223">
        <v>101.2</v>
      </c>
      <c r="I352" s="224"/>
      <c r="J352" s="225">
        <f>ROUND(I352*H352,0)</f>
        <v>0</v>
      </c>
      <c r="K352" s="226"/>
      <c r="L352" s="44"/>
      <c r="M352" s="227" t="s">
        <v>1</v>
      </c>
      <c r="N352" s="228" t="s">
        <v>48</v>
      </c>
      <c r="O352" s="91"/>
      <c r="P352" s="229">
        <f>O352*H352</f>
        <v>0</v>
      </c>
      <c r="Q352" s="229">
        <v>0</v>
      </c>
      <c r="R352" s="229">
        <f>Q352*H352</f>
        <v>0</v>
      </c>
      <c r="S352" s="229">
        <v>0</v>
      </c>
      <c r="T352" s="230">
        <f>S352*H352</f>
        <v>0</v>
      </c>
      <c r="U352" s="38"/>
      <c r="V352" s="38"/>
      <c r="W352" s="38"/>
      <c r="X352" s="38"/>
      <c r="Y352" s="38"/>
      <c r="Z352" s="38"/>
      <c r="AA352" s="38"/>
      <c r="AB352" s="38"/>
      <c r="AC352" s="38"/>
      <c r="AD352" s="38"/>
      <c r="AE352" s="38"/>
      <c r="AR352" s="231" t="s">
        <v>308</v>
      </c>
      <c r="AT352" s="231" t="s">
        <v>132</v>
      </c>
      <c r="AU352" s="231" t="s">
        <v>92</v>
      </c>
      <c r="AY352" s="17" t="s">
        <v>129</v>
      </c>
      <c r="BE352" s="232">
        <f>IF(N352="základní",J352,0)</f>
        <v>0</v>
      </c>
      <c r="BF352" s="232">
        <f>IF(N352="snížená",J352,0)</f>
        <v>0</v>
      </c>
      <c r="BG352" s="232">
        <f>IF(N352="zákl. přenesená",J352,0)</f>
        <v>0</v>
      </c>
      <c r="BH352" s="232">
        <f>IF(N352="sníž. přenesená",J352,0)</f>
        <v>0</v>
      </c>
      <c r="BI352" s="232">
        <f>IF(N352="nulová",J352,0)</f>
        <v>0</v>
      </c>
      <c r="BJ352" s="17" t="s">
        <v>8</v>
      </c>
      <c r="BK352" s="232">
        <f>ROUND(I352*H352,0)</f>
        <v>0</v>
      </c>
      <c r="BL352" s="17" t="s">
        <v>308</v>
      </c>
      <c r="BM352" s="231" t="s">
        <v>2293</v>
      </c>
    </row>
    <row r="353" spans="1:65" s="2" customFormat="1" ht="24.15" customHeight="1">
      <c r="A353" s="38"/>
      <c r="B353" s="39"/>
      <c r="C353" s="219" t="s">
        <v>27</v>
      </c>
      <c r="D353" s="219" t="s">
        <v>132</v>
      </c>
      <c r="E353" s="220" t="s">
        <v>1865</v>
      </c>
      <c r="F353" s="221" t="s">
        <v>1866</v>
      </c>
      <c r="G353" s="222" t="s">
        <v>185</v>
      </c>
      <c r="H353" s="223">
        <v>101.2</v>
      </c>
      <c r="I353" s="224"/>
      <c r="J353" s="225">
        <f>ROUND(I353*H353,0)</f>
        <v>0</v>
      </c>
      <c r="K353" s="226"/>
      <c r="L353" s="44"/>
      <c r="M353" s="227" t="s">
        <v>1</v>
      </c>
      <c r="N353" s="228" t="s">
        <v>48</v>
      </c>
      <c r="O353" s="91"/>
      <c r="P353" s="229">
        <f>O353*H353</f>
        <v>0</v>
      </c>
      <c r="Q353" s="229">
        <v>0.0003</v>
      </c>
      <c r="R353" s="229">
        <f>Q353*H353</f>
        <v>0.030359999999999998</v>
      </c>
      <c r="S353" s="229">
        <v>0</v>
      </c>
      <c r="T353" s="230">
        <f>S353*H353</f>
        <v>0</v>
      </c>
      <c r="U353" s="38"/>
      <c r="V353" s="38"/>
      <c r="W353" s="38"/>
      <c r="X353" s="38"/>
      <c r="Y353" s="38"/>
      <c r="Z353" s="38"/>
      <c r="AA353" s="38"/>
      <c r="AB353" s="38"/>
      <c r="AC353" s="38"/>
      <c r="AD353" s="38"/>
      <c r="AE353" s="38"/>
      <c r="AR353" s="231" t="s">
        <v>308</v>
      </c>
      <c r="AT353" s="231" t="s">
        <v>132</v>
      </c>
      <c r="AU353" s="231" t="s">
        <v>92</v>
      </c>
      <c r="AY353" s="17" t="s">
        <v>129</v>
      </c>
      <c r="BE353" s="232">
        <f>IF(N353="základní",J353,0)</f>
        <v>0</v>
      </c>
      <c r="BF353" s="232">
        <f>IF(N353="snížená",J353,0)</f>
        <v>0</v>
      </c>
      <c r="BG353" s="232">
        <f>IF(N353="zákl. přenesená",J353,0)</f>
        <v>0</v>
      </c>
      <c r="BH353" s="232">
        <f>IF(N353="sníž. přenesená",J353,0)</f>
        <v>0</v>
      </c>
      <c r="BI353" s="232">
        <f>IF(N353="nulová",J353,0)</f>
        <v>0</v>
      </c>
      <c r="BJ353" s="17" t="s">
        <v>8</v>
      </c>
      <c r="BK353" s="232">
        <f>ROUND(I353*H353,0)</f>
        <v>0</v>
      </c>
      <c r="BL353" s="17" t="s">
        <v>308</v>
      </c>
      <c r="BM353" s="231" t="s">
        <v>2294</v>
      </c>
    </row>
    <row r="354" spans="1:65" s="2" customFormat="1" ht="16.5" customHeight="1">
      <c r="A354" s="38"/>
      <c r="B354" s="39"/>
      <c r="C354" s="219" t="s">
        <v>757</v>
      </c>
      <c r="D354" s="219" t="s">
        <v>132</v>
      </c>
      <c r="E354" s="220" t="s">
        <v>1869</v>
      </c>
      <c r="F354" s="221" t="s">
        <v>1870</v>
      </c>
      <c r="G354" s="222" t="s">
        <v>359</v>
      </c>
      <c r="H354" s="223">
        <v>157.4</v>
      </c>
      <c r="I354" s="224"/>
      <c r="J354" s="225">
        <f>ROUND(I354*H354,0)</f>
        <v>0</v>
      </c>
      <c r="K354" s="226"/>
      <c r="L354" s="44"/>
      <c r="M354" s="227" t="s">
        <v>1</v>
      </c>
      <c r="N354" s="228" t="s">
        <v>48</v>
      </c>
      <c r="O354" s="91"/>
      <c r="P354" s="229">
        <f>O354*H354</f>
        <v>0</v>
      </c>
      <c r="Q354" s="229">
        <v>3E-05</v>
      </c>
      <c r="R354" s="229">
        <f>Q354*H354</f>
        <v>0.0047220000000000005</v>
      </c>
      <c r="S354" s="229">
        <v>0</v>
      </c>
      <c r="T354" s="230">
        <f>S354*H354</f>
        <v>0</v>
      </c>
      <c r="U354" s="38"/>
      <c r="V354" s="38"/>
      <c r="W354" s="38"/>
      <c r="X354" s="38"/>
      <c r="Y354" s="38"/>
      <c r="Z354" s="38"/>
      <c r="AA354" s="38"/>
      <c r="AB354" s="38"/>
      <c r="AC354" s="38"/>
      <c r="AD354" s="38"/>
      <c r="AE354" s="38"/>
      <c r="AR354" s="231" t="s">
        <v>308</v>
      </c>
      <c r="AT354" s="231" t="s">
        <v>132</v>
      </c>
      <c r="AU354" s="231" t="s">
        <v>92</v>
      </c>
      <c r="AY354" s="17" t="s">
        <v>129</v>
      </c>
      <c r="BE354" s="232">
        <f>IF(N354="základní",J354,0)</f>
        <v>0</v>
      </c>
      <c r="BF354" s="232">
        <f>IF(N354="snížená",J354,0)</f>
        <v>0</v>
      </c>
      <c r="BG354" s="232">
        <f>IF(N354="zákl. přenesená",J354,0)</f>
        <v>0</v>
      </c>
      <c r="BH354" s="232">
        <f>IF(N354="sníž. přenesená",J354,0)</f>
        <v>0</v>
      </c>
      <c r="BI354" s="232">
        <f>IF(N354="nulová",J354,0)</f>
        <v>0</v>
      </c>
      <c r="BJ354" s="17" t="s">
        <v>8</v>
      </c>
      <c r="BK354" s="232">
        <f>ROUND(I354*H354,0)</f>
        <v>0</v>
      </c>
      <c r="BL354" s="17" t="s">
        <v>308</v>
      </c>
      <c r="BM354" s="231" t="s">
        <v>2295</v>
      </c>
    </row>
    <row r="355" spans="1:51" s="13" customFormat="1" ht="12">
      <c r="A355" s="13"/>
      <c r="B355" s="238"/>
      <c r="C355" s="239"/>
      <c r="D355" s="240" t="s">
        <v>187</v>
      </c>
      <c r="E355" s="241" t="s">
        <v>1</v>
      </c>
      <c r="F355" s="242" t="s">
        <v>2280</v>
      </c>
      <c r="G355" s="239"/>
      <c r="H355" s="243">
        <v>157.4</v>
      </c>
      <c r="I355" s="244"/>
      <c r="J355" s="239"/>
      <c r="K355" s="239"/>
      <c r="L355" s="245"/>
      <c r="M355" s="246"/>
      <c r="N355" s="247"/>
      <c r="O355" s="247"/>
      <c r="P355" s="247"/>
      <c r="Q355" s="247"/>
      <c r="R355" s="247"/>
      <c r="S355" s="247"/>
      <c r="T355" s="248"/>
      <c r="U355" s="13"/>
      <c r="V355" s="13"/>
      <c r="W355" s="13"/>
      <c r="X355" s="13"/>
      <c r="Y355" s="13"/>
      <c r="Z355" s="13"/>
      <c r="AA355" s="13"/>
      <c r="AB355" s="13"/>
      <c r="AC355" s="13"/>
      <c r="AD355" s="13"/>
      <c r="AE355" s="13"/>
      <c r="AT355" s="249" t="s">
        <v>187</v>
      </c>
      <c r="AU355" s="249" t="s">
        <v>92</v>
      </c>
      <c r="AV355" s="13" t="s">
        <v>92</v>
      </c>
      <c r="AW355" s="13" t="s">
        <v>36</v>
      </c>
      <c r="AX355" s="13" t="s">
        <v>8</v>
      </c>
      <c r="AY355" s="249" t="s">
        <v>129</v>
      </c>
    </row>
    <row r="356" spans="1:65" s="2" customFormat="1" ht="24.15" customHeight="1">
      <c r="A356" s="38"/>
      <c r="B356" s="39"/>
      <c r="C356" s="219" t="s">
        <v>762</v>
      </c>
      <c r="D356" s="219" t="s">
        <v>132</v>
      </c>
      <c r="E356" s="220" t="s">
        <v>1873</v>
      </c>
      <c r="F356" s="221" t="s">
        <v>1874</v>
      </c>
      <c r="G356" s="222" t="s">
        <v>359</v>
      </c>
      <c r="H356" s="223">
        <v>157.4</v>
      </c>
      <c r="I356" s="224"/>
      <c r="J356" s="225">
        <f>ROUND(I356*H356,0)</f>
        <v>0</v>
      </c>
      <c r="K356" s="226"/>
      <c r="L356" s="44"/>
      <c r="M356" s="227" t="s">
        <v>1</v>
      </c>
      <c r="N356" s="228" t="s">
        <v>48</v>
      </c>
      <c r="O356" s="91"/>
      <c r="P356" s="229">
        <f>O356*H356</f>
        <v>0</v>
      </c>
      <c r="Q356" s="229">
        <v>0.00034</v>
      </c>
      <c r="R356" s="229">
        <f>Q356*H356</f>
        <v>0.05351600000000001</v>
      </c>
      <c r="S356" s="229">
        <v>0</v>
      </c>
      <c r="T356" s="230">
        <f>S356*H356</f>
        <v>0</v>
      </c>
      <c r="U356" s="38"/>
      <c r="V356" s="38"/>
      <c r="W356" s="38"/>
      <c r="X356" s="38"/>
      <c r="Y356" s="38"/>
      <c r="Z356" s="38"/>
      <c r="AA356" s="38"/>
      <c r="AB356" s="38"/>
      <c r="AC356" s="38"/>
      <c r="AD356" s="38"/>
      <c r="AE356" s="38"/>
      <c r="AR356" s="231" t="s">
        <v>308</v>
      </c>
      <c r="AT356" s="231" t="s">
        <v>132</v>
      </c>
      <c r="AU356" s="231" t="s">
        <v>92</v>
      </c>
      <c r="AY356" s="17" t="s">
        <v>129</v>
      </c>
      <c r="BE356" s="232">
        <f>IF(N356="základní",J356,0)</f>
        <v>0</v>
      </c>
      <c r="BF356" s="232">
        <f>IF(N356="snížená",J356,0)</f>
        <v>0</v>
      </c>
      <c r="BG356" s="232">
        <f>IF(N356="zákl. přenesená",J356,0)</f>
        <v>0</v>
      </c>
      <c r="BH356" s="232">
        <f>IF(N356="sníž. přenesená",J356,0)</f>
        <v>0</v>
      </c>
      <c r="BI356" s="232">
        <f>IF(N356="nulová",J356,0)</f>
        <v>0</v>
      </c>
      <c r="BJ356" s="17" t="s">
        <v>8</v>
      </c>
      <c r="BK356" s="232">
        <f>ROUND(I356*H356,0)</f>
        <v>0</v>
      </c>
      <c r="BL356" s="17" t="s">
        <v>308</v>
      </c>
      <c r="BM356" s="231" t="s">
        <v>2296</v>
      </c>
    </row>
    <row r="357" spans="1:65" s="2" customFormat="1" ht="16.5" customHeight="1">
      <c r="A357" s="38"/>
      <c r="B357" s="39"/>
      <c r="C357" s="272" t="s">
        <v>766</v>
      </c>
      <c r="D357" s="272" t="s">
        <v>342</v>
      </c>
      <c r="E357" s="273" t="s">
        <v>1877</v>
      </c>
      <c r="F357" s="274" t="s">
        <v>2297</v>
      </c>
      <c r="G357" s="275" t="s">
        <v>359</v>
      </c>
      <c r="H357" s="276">
        <v>173.14</v>
      </c>
      <c r="I357" s="277"/>
      <c r="J357" s="278">
        <f>ROUND(I357*H357,0)</f>
        <v>0</v>
      </c>
      <c r="K357" s="279"/>
      <c r="L357" s="280"/>
      <c r="M357" s="281" t="s">
        <v>1</v>
      </c>
      <c r="N357" s="282" t="s">
        <v>48</v>
      </c>
      <c r="O357" s="91"/>
      <c r="P357" s="229">
        <f>O357*H357</f>
        <v>0</v>
      </c>
      <c r="Q357" s="229">
        <v>5E-05</v>
      </c>
      <c r="R357" s="229">
        <f>Q357*H357</f>
        <v>0.008657</v>
      </c>
      <c r="S357" s="229">
        <v>0</v>
      </c>
      <c r="T357" s="230">
        <f>S357*H357</f>
        <v>0</v>
      </c>
      <c r="U357" s="38"/>
      <c r="V357" s="38"/>
      <c r="W357" s="38"/>
      <c r="X357" s="38"/>
      <c r="Y357" s="38"/>
      <c r="Z357" s="38"/>
      <c r="AA357" s="38"/>
      <c r="AB357" s="38"/>
      <c r="AC357" s="38"/>
      <c r="AD357" s="38"/>
      <c r="AE357" s="38"/>
      <c r="AR357" s="231" t="s">
        <v>390</v>
      </c>
      <c r="AT357" s="231" t="s">
        <v>342</v>
      </c>
      <c r="AU357" s="231" t="s">
        <v>92</v>
      </c>
      <c r="AY357" s="17" t="s">
        <v>129</v>
      </c>
      <c r="BE357" s="232">
        <f>IF(N357="základní",J357,0)</f>
        <v>0</v>
      </c>
      <c r="BF357" s="232">
        <f>IF(N357="snížená",J357,0)</f>
        <v>0</v>
      </c>
      <c r="BG357" s="232">
        <f>IF(N357="zákl. přenesená",J357,0)</f>
        <v>0</v>
      </c>
      <c r="BH357" s="232">
        <f>IF(N357="sníž. přenesená",J357,0)</f>
        <v>0</v>
      </c>
      <c r="BI357" s="232">
        <f>IF(N357="nulová",J357,0)</f>
        <v>0</v>
      </c>
      <c r="BJ357" s="17" t="s">
        <v>8</v>
      </c>
      <c r="BK357" s="232">
        <f>ROUND(I357*H357,0)</f>
        <v>0</v>
      </c>
      <c r="BL357" s="17" t="s">
        <v>308</v>
      </c>
      <c r="BM357" s="231" t="s">
        <v>2298</v>
      </c>
    </row>
    <row r="358" spans="1:51" s="13" customFormat="1" ht="12">
      <c r="A358" s="13"/>
      <c r="B358" s="238"/>
      <c r="C358" s="239"/>
      <c r="D358" s="240" t="s">
        <v>187</v>
      </c>
      <c r="E358" s="239"/>
      <c r="F358" s="242" t="s">
        <v>2299</v>
      </c>
      <c r="G358" s="239"/>
      <c r="H358" s="243">
        <v>173.14</v>
      </c>
      <c r="I358" s="244"/>
      <c r="J358" s="239"/>
      <c r="K358" s="239"/>
      <c r="L358" s="245"/>
      <c r="M358" s="246"/>
      <c r="N358" s="247"/>
      <c r="O358" s="247"/>
      <c r="P358" s="247"/>
      <c r="Q358" s="247"/>
      <c r="R358" s="247"/>
      <c r="S358" s="247"/>
      <c r="T358" s="248"/>
      <c r="U358" s="13"/>
      <c r="V358" s="13"/>
      <c r="W358" s="13"/>
      <c r="X358" s="13"/>
      <c r="Y358" s="13"/>
      <c r="Z358" s="13"/>
      <c r="AA358" s="13"/>
      <c r="AB358" s="13"/>
      <c r="AC358" s="13"/>
      <c r="AD358" s="13"/>
      <c r="AE358" s="13"/>
      <c r="AT358" s="249" t="s">
        <v>187</v>
      </c>
      <c r="AU358" s="249" t="s">
        <v>92</v>
      </c>
      <c r="AV358" s="13" t="s">
        <v>92</v>
      </c>
      <c r="AW358" s="13" t="s">
        <v>4</v>
      </c>
      <c r="AX358" s="13" t="s">
        <v>8</v>
      </c>
      <c r="AY358" s="249" t="s">
        <v>129</v>
      </c>
    </row>
    <row r="359" spans="1:65" s="2" customFormat="1" ht="37.8" customHeight="1">
      <c r="A359" s="38"/>
      <c r="B359" s="39"/>
      <c r="C359" s="219" t="s">
        <v>780</v>
      </c>
      <c r="D359" s="219" t="s">
        <v>132</v>
      </c>
      <c r="E359" s="220" t="s">
        <v>2300</v>
      </c>
      <c r="F359" s="221" t="s">
        <v>2301</v>
      </c>
      <c r="G359" s="222" t="s">
        <v>185</v>
      </c>
      <c r="H359" s="223">
        <v>101.2</v>
      </c>
      <c r="I359" s="224"/>
      <c r="J359" s="225">
        <f>ROUND(I359*H359,0)</f>
        <v>0</v>
      </c>
      <c r="K359" s="226"/>
      <c r="L359" s="44"/>
      <c r="M359" s="227" t="s">
        <v>1</v>
      </c>
      <c r="N359" s="228" t="s">
        <v>48</v>
      </c>
      <c r="O359" s="91"/>
      <c r="P359" s="229">
        <f>O359*H359</f>
        <v>0</v>
      </c>
      <c r="Q359" s="229">
        <v>0.012</v>
      </c>
      <c r="R359" s="229">
        <f>Q359*H359</f>
        <v>1.2144000000000001</v>
      </c>
      <c r="S359" s="229">
        <v>0</v>
      </c>
      <c r="T359" s="230">
        <f>S359*H359</f>
        <v>0</v>
      </c>
      <c r="U359" s="38"/>
      <c r="V359" s="38"/>
      <c r="W359" s="38"/>
      <c r="X359" s="38"/>
      <c r="Y359" s="38"/>
      <c r="Z359" s="38"/>
      <c r="AA359" s="38"/>
      <c r="AB359" s="38"/>
      <c r="AC359" s="38"/>
      <c r="AD359" s="38"/>
      <c r="AE359" s="38"/>
      <c r="AR359" s="231" t="s">
        <v>151</v>
      </c>
      <c r="AT359" s="231" t="s">
        <v>132</v>
      </c>
      <c r="AU359" s="231" t="s">
        <v>92</v>
      </c>
      <c r="AY359" s="17" t="s">
        <v>129</v>
      </c>
      <c r="BE359" s="232">
        <f>IF(N359="základní",J359,0)</f>
        <v>0</v>
      </c>
      <c r="BF359" s="232">
        <f>IF(N359="snížená",J359,0)</f>
        <v>0</v>
      </c>
      <c r="BG359" s="232">
        <f>IF(N359="zákl. přenesená",J359,0)</f>
        <v>0</v>
      </c>
      <c r="BH359" s="232">
        <f>IF(N359="sníž. přenesená",J359,0)</f>
        <v>0</v>
      </c>
      <c r="BI359" s="232">
        <f>IF(N359="nulová",J359,0)</f>
        <v>0</v>
      </c>
      <c r="BJ359" s="17" t="s">
        <v>8</v>
      </c>
      <c r="BK359" s="232">
        <f>ROUND(I359*H359,0)</f>
        <v>0</v>
      </c>
      <c r="BL359" s="17" t="s">
        <v>151</v>
      </c>
      <c r="BM359" s="231" t="s">
        <v>2302</v>
      </c>
    </row>
    <row r="360" spans="1:65" s="2" customFormat="1" ht="49.05" customHeight="1">
      <c r="A360" s="38"/>
      <c r="B360" s="39"/>
      <c r="C360" s="219" t="s">
        <v>783</v>
      </c>
      <c r="D360" s="219" t="s">
        <v>132</v>
      </c>
      <c r="E360" s="220" t="s">
        <v>1882</v>
      </c>
      <c r="F360" s="221" t="s">
        <v>1883</v>
      </c>
      <c r="G360" s="222" t="s">
        <v>265</v>
      </c>
      <c r="H360" s="223">
        <v>3.979</v>
      </c>
      <c r="I360" s="224"/>
      <c r="J360" s="225">
        <f>ROUND(I360*H360,0)</f>
        <v>0</v>
      </c>
      <c r="K360" s="226"/>
      <c r="L360" s="44"/>
      <c r="M360" s="227" t="s">
        <v>1</v>
      </c>
      <c r="N360" s="228" t="s">
        <v>48</v>
      </c>
      <c r="O360" s="91"/>
      <c r="P360" s="229">
        <f>O360*H360</f>
        <v>0</v>
      </c>
      <c r="Q360" s="229">
        <v>0</v>
      </c>
      <c r="R360" s="229">
        <f>Q360*H360</f>
        <v>0</v>
      </c>
      <c r="S360" s="229">
        <v>0</v>
      </c>
      <c r="T360" s="230">
        <f>S360*H360</f>
        <v>0</v>
      </c>
      <c r="U360" s="38"/>
      <c r="V360" s="38"/>
      <c r="W360" s="38"/>
      <c r="X360" s="38"/>
      <c r="Y360" s="38"/>
      <c r="Z360" s="38"/>
      <c r="AA360" s="38"/>
      <c r="AB360" s="38"/>
      <c r="AC360" s="38"/>
      <c r="AD360" s="38"/>
      <c r="AE360" s="38"/>
      <c r="AR360" s="231" t="s">
        <v>308</v>
      </c>
      <c r="AT360" s="231" t="s">
        <v>132</v>
      </c>
      <c r="AU360" s="231" t="s">
        <v>92</v>
      </c>
      <c r="AY360" s="17" t="s">
        <v>129</v>
      </c>
      <c r="BE360" s="232">
        <f>IF(N360="základní",J360,0)</f>
        <v>0</v>
      </c>
      <c r="BF360" s="232">
        <f>IF(N360="snížená",J360,0)</f>
        <v>0</v>
      </c>
      <c r="BG360" s="232">
        <f>IF(N360="zákl. přenesená",J360,0)</f>
        <v>0</v>
      </c>
      <c r="BH360" s="232">
        <f>IF(N360="sníž. přenesená",J360,0)</f>
        <v>0</v>
      </c>
      <c r="BI360" s="232">
        <f>IF(N360="nulová",J360,0)</f>
        <v>0</v>
      </c>
      <c r="BJ360" s="17" t="s">
        <v>8</v>
      </c>
      <c r="BK360" s="232">
        <f>ROUND(I360*H360,0)</f>
        <v>0</v>
      </c>
      <c r="BL360" s="17" t="s">
        <v>308</v>
      </c>
      <c r="BM360" s="231" t="s">
        <v>2303</v>
      </c>
    </row>
    <row r="361" spans="1:65" s="2" customFormat="1" ht="55.5" customHeight="1">
      <c r="A361" s="38"/>
      <c r="B361" s="39"/>
      <c r="C361" s="219" t="s">
        <v>786</v>
      </c>
      <c r="D361" s="219" t="s">
        <v>132</v>
      </c>
      <c r="E361" s="220" t="s">
        <v>2304</v>
      </c>
      <c r="F361" s="221" t="s">
        <v>2305</v>
      </c>
      <c r="G361" s="222" t="s">
        <v>265</v>
      </c>
      <c r="H361" s="223">
        <v>3.979</v>
      </c>
      <c r="I361" s="224"/>
      <c r="J361" s="225">
        <f>ROUND(I361*H361,0)</f>
        <v>0</v>
      </c>
      <c r="K361" s="226"/>
      <c r="L361" s="44"/>
      <c r="M361" s="227" t="s">
        <v>1</v>
      </c>
      <c r="N361" s="228" t="s">
        <v>48</v>
      </c>
      <c r="O361" s="91"/>
      <c r="P361" s="229">
        <f>O361*H361</f>
        <v>0</v>
      </c>
      <c r="Q361" s="229">
        <v>0</v>
      </c>
      <c r="R361" s="229">
        <f>Q361*H361</f>
        <v>0</v>
      </c>
      <c r="S361" s="229">
        <v>0</v>
      </c>
      <c r="T361" s="230">
        <f>S361*H361</f>
        <v>0</v>
      </c>
      <c r="U361" s="38"/>
      <c r="V361" s="38"/>
      <c r="W361" s="38"/>
      <c r="X361" s="38"/>
      <c r="Y361" s="38"/>
      <c r="Z361" s="38"/>
      <c r="AA361" s="38"/>
      <c r="AB361" s="38"/>
      <c r="AC361" s="38"/>
      <c r="AD361" s="38"/>
      <c r="AE361" s="38"/>
      <c r="AR361" s="231" t="s">
        <v>308</v>
      </c>
      <c r="AT361" s="231" t="s">
        <v>132</v>
      </c>
      <c r="AU361" s="231" t="s">
        <v>92</v>
      </c>
      <c r="AY361" s="17" t="s">
        <v>129</v>
      </c>
      <c r="BE361" s="232">
        <f>IF(N361="základní",J361,0)</f>
        <v>0</v>
      </c>
      <c r="BF361" s="232">
        <f>IF(N361="snížená",J361,0)</f>
        <v>0</v>
      </c>
      <c r="BG361" s="232">
        <f>IF(N361="zákl. přenesená",J361,0)</f>
        <v>0</v>
      </c>
      <c r="BH361" s="232">
        <f>IF(N361="sníž. přenesená",J361,0)</f>
        <v>0</v>
      </c>
      <c r="BI361" s="232">
        <f>IF(N361="nulová",J361,0)</f>
        <v>0</v>
      </c>
      <c r="BJ361" s="17" t="s">
        <v>8</v>
      </c>
      <c r="BK361" s="232">
        <f>ROUND(I361*H361,0)</f>
        <v>0</v>
      </c>
      <c r="BL361" s="17" t="s">
        <v>308</v>
      </c>
      <c r="BM361" s="231" t="s">
        <v>2306</v>
      </c>
    </row>
    <row r="362" spans="1:63" s="12" customFormat="1" ht="22.8" customHeight="1">
      <c r="A362" s="12"/>
      <c r="B362" s="203"/>
      <c r="C362" s="204"/>
      <c r="D362" s="205" t="s">
        <v>82</v>
      </c>
      <c r="E362" s="217" t="s">
        <v>1889</v>
      </c>
      <c r="F362" s="217" t="s">
        <v>1890</v>
      </c>
      <c r="G362" s="204"/>
      <c r="H362" s="204"/>
      <c r="I362" s="207"/>
      <c r="J362" s="218">
        <f>BK362</f>
        <v>0</v>
      </c>
      <c r="K362" s="204"/>
      <c r="L362" s="209"/>
      <c r="M362" s="210"/>
      <c r="N362" s="211"/>
      <c r="O362" s="211"/>
      <c r="P362" s="212">
        <f>SUM(P363:P366)</f>
        <v>0</v>
      </c>
      <c r="Q362" s="211"/>
      <c r="R362" s="212">
        <f>SUM(R363:R366)</f>
        <v>0</v>
      </c>
      <c r="S362" s="211"/>
      <c r="T362" s="213">
        <f>SUM(T363:T366)</f>
        <v>0.32370000000000004</v>
      </c>
      <c r="U362" s="12"/>
      <c r="V362" s="12"/>
      <c r="W362" s="12"/>
      <c r="X362" s="12"/>
      <c r="Y362" s="12"/>
      <c r="Z362" s="12"/>
      <c r="AA362" s="12"/>
      <c r="AB362" s="12"/>
      <c r="AC362" s="12"/>
      <c r="AD362" s="12"/>
      <c r="AE362" s="12"/>
      <c r="AR362" s="214" t="s">
        <v>92</v>
      </c>
      <c r="AT362" s="215" t="s">
        <v>82</v>
      </c>
      <c r="AU362" s="215" t="s">
        <v>8</v>
      </c>
      <c r="AY362" s="214" t="s">
        <v>129</v>
      </c>
      <c r="BK362" s="216">
        <f>SUM(BK363:BK366)</f>
        <v>0</v>
      </c>
    </row>
    <row r="363" spans="1:65" s="2" customFormat="1" ht="24.15" customHeight="1">
      <c r="A363" s="38"/>
      <c r="B363" s="39"/>
      <c r="C363" s="219" t="s">
        <v>791</v>
      </c>
      <c r="D363" s="219" t="s">
        <v>132</v>
      </c>
      <c r="E363" s="220" t="s">
        <v>1907</v>
      </c>
      <c r="F363" s="221" t="s">
        <v>1908</v>
      </c>
      <c r="G363" s="222" t="s">
        <v>185</v>
      </c>
      <c r="H363" s="223">
        <v>107.9</v>
      </c>
      <c r="I363" s="224"/>
      <c r="J363" s="225">
        <f>ROUND(I363*H363,0)</f>
        <v>0</v>
      </c>
      <c r="K363" s="226"/>
      <c r="L363" s="44"/>
      <c r="M363" s="227" t="s">
        <v>1</v>
      </c>
      <c r="N363" s="228" t="s">
        <v>48</v>
      </c>
      <c r="O363" s="91"/>
      <c r="P363" s="229">
        <f>O363*H363</f>
        <v>0</v>
      </c>
      <c r="Q363" s="229">
        <v>0</v>
      </c>
      <c r="R363" s="229">
        <f>Q363*H363</f>
        <v>0</v>
      </c>
      <c r="S363" s="229">
        <v>0.003</v>
      </c>
      <c r="T363" s="230">
        <f>S363*H363</f>
        <v>0.32370000000000004</v>
      </c>
      <c r="U363" s="38"/>
      <c r="V363" s="38"/>
      <c r="W363" s="38"/>
      <c r="X363" s="38"/>
      <c r="Y363" s="38"/>
      <c r="Z363" s="38"/>
      <c r="AA363" s="38"/>
      <c r="AB363" s="38"/>
      <c r="AC363" s="38"/>
      <c r="AD363" s="38"/>
      <c r="AE363" s="38"/>
      <c r="AR363" s="231" t="s">
        <v>308</v>
      </c>
      <c r="AT363" s="231" t="s">
        <v>132</v>
      </c>
      <c r="AU363" s="231" t="s">
        <v>92</v>
      </c>
      <c r="AY363" s="17" t="s">
        <v>129</v>
      </c>
      <c r="BE363" s="232">
        <f>IF(N363="základní",J363,0)</f>
        <v>0</v>
      </c>
      <c r="BF363" s="232">
        <f>IF(N363="snížená",J363,0)</f>
        <v>0</v>
      </c>
      <c r="BG363" s="232">
        <f>IF(N363="zákl. přenesená",J363,0)</f>
        <v>0</v>
      </c>
      <c r="BH363" s="232">
        <f>IF(N363="sníž. přenesená",J363,0)</f>
        <v>0</v>
      </c>
      <c r="BI363" s="232">
        <f>IF(N363="nulová",J363,0)</f>
        <v>0</v>
      </c>
      <c r="BJ363" s="17" t="s">
        <v>8</v>
      </c>
      <c r="BK363" s="232">
        <f>ROUND(I363*H363,0)</f>
        <v>0</v>
      </c>
      <c r="BL363" s="17" t="s">
        <v>308</v>
      </c>
      <c r="BM363" s="231" t="s">
        <v>2307</v>
      </c>
    </row>
    <row r="364" spans="1:51" s="13" customFormat="1" ht="12">
      <c r="A364" s="13"/>
      <c r="B364" s="238"/>
      <c r="C364" s="239"/>
      <c r="D364" s="240" t="s">
        <v>187</v>
      </c>
      <c r="E364" s="241" t="s">
        <v>1</v>
      </c>
      <c r="F364" s="242" t="s">
        <v>2308</v>
      </c>
      <c r="G364" s="239"/>
      <c r="H364" s="243">
        <v>57.2</v>
      </c>
      <c r="I364" s="244"/>
      <c r="J364" s="239"/>
      <c r="K364" s="239"/>
      <c r="L364" s="245"/>
      <c r="M364" s="246"/>
      <c r="N364" s="247"/>
      <c r="O364" s="247"/>
      <c r="P364" s="247"/>
      <c r="Q364" s="247"/>
      <c r="R364" s="247"/>
      <c r="S364" s="247"/>
      <c r="T364" s="248"/>
      <c r="U364" s="13"/>
      <c r="V364" s="13"/>
      <c r="W364" s="13"/>
      <c r="X364" s="13"/>
      <c r="Y364" s="13"/>
      <c r="Z364" s="13"/>
      <c r="AA364" s="13"/>
      <c r="AB364" s="13"/>
      <c r="AC364" s="13"/>
      <c r="AD364" s="13"/>
      <c r="AE364" s="13"/>
      <c r="AT364" s="249" t="s">
        <v>187</v>
      </c>
      <c r="AU364" s="249" t="s">
        <v>92</v>
      </c>
      <c r="AV364" s="13" t="s">
        <v>92</v>
      </c>
      <c r="AW364" s="13" t="s">
        <v>36</v>
      </c>
      <c r="AX364" s="13" t="s">
        <v>83</v>
      </c>
      <c r="AY364" s="249" t="s">
        <v>129</v>
      </c>
    </row>
    <row r="365" spans="1:51" s="13" customFormat="1" ht="12">
      <c r="A365" s="13"/>
      <c r="B365" s="238"/>
      <c r="C365" s="239"/>
      <c r="D365" s="240" t="s">
        <v>187</v>
      </c>
      <c r="E365" s="241" t="s">
        <v>1</v>
      </c>
      <c r="F365" s="242" t="s">
        <v>2309</v>
      </c>
      <c r="G365" s="239"/>
      <c r="H365" s="243">
        <v>50.7</v>
      </c>
      <c r="I365" s="244"/>
      <c r="J365" s="239"/>
      <c r="K365" s="239"/>
      <c r="L365" s="245"/>
      <c r="M365" s="246"/>
      <c r="N365" s="247"/>
      <c r="O365" s="247"/>
      <c r="P365" s="247"/>
      <c r="Q365" s="247"/>
      <c r="R365" s="247"/>
      <c r="S365" s="247"/>
      <c r="T365" s="248"/>
      <c r="U365" s="13"/>
      <c r="V365" s="13"/>
      <c r="W365" s="13"/>
      <c r="X365" s="13"/>
      <c r="Y365" s="13"/>
      <c r="Z365" s="13"/>
      <c r="AA365" s="13"/>
      <c r="AB365" s="13"/>
      <c r="AC365" s="13"/>
      <c r="AD365" s="13"/>
      <c r="AE365" s="13"/>
      <c r="AT365" s="249" t="s">
        <v>187</v>
      </c>
      <c r="AU365" s="249" t="s">
        <v>92</v>
      </c>
      <c r="AV365" s="13" t="s">
        <v>92</v>
      </c>
      <c r="AW365" s="13" t="s">
        <v>36</v>
      </c>
      <c r="AX365" s="13" t="s">
        <v>83</v>
      </c>
      <c r="AY365" s="249" t="s">
        <v>129</v>
      </c>
    </row>
    <row r="366" spans="1:51" s="14" customFormat="1" ht="12">
      <c r="A366" s="14"/>
      <c r="B366" s="250"/>
      <c r="C366" s="251"/>
      <c r="D366" s="240" t="s">
        <v>187</v>
      </c>
      <c r="E366" s="252" t="s">
        <v>1</v>
      </c>
      <c r="F366" s="253" t="s">
        <v>191</v>
      </c>
      <c r="G366" s="251"/>
      <c r="H366" s="254">
        <v>107.9</v>
      </c>
      <c r="I366" s="255"/>
      <c r="J366" s="251"/>
      <c r="K366" s="251"/>
      <c r="L366" s="256"/>
      <c r="M366" s="257"/>
      <c r="N366" s="258"/>
      <c r="O366" s="258"/>
      <c r="P366" s="258"/>
      <c r="Q366" s="258"/>
      <c r="R366" s="258"/>
      <c r="S366" s="258"/>
      <c r="T366" s="259"/>
      <c r="U366" s="14"/>
      <c r="V366" s="14"/>
      <c r="W366" s="14"/>
      <c r="X366" s="14"/>
      <c r="Y366" s="14"/>
      <c r="Z366" s="14"/>
      <c r="AA366" s="14"/>
      <c r="AB366" s="14"/>
      <c r="AC366" s="14"/>
      <c r="AD366" s="14"/>
      <c r="AE366" s="14"/>
      <c r="AT366" s="260" t="s">
        <v>187</v>
      </c>
      <c r="AU366" s="260" t="s">
        <v>92</v>
      </c>
      <c r="AV366" s="14" t="s">
        <v>151</v>
      </c>
      <c r="AW366" s="14" t="s">
        <v>36</v>
      </c>
      <c r="AX366" s="14" t="s">
        <v>8</v>
      </c>
      <c r="AY366" s="260" t="s">
        <v>129</v>
      </c>
    </row>
    <row r="367" spans="1:63" s="12" customFormat="1" ht="22.8" customHeight="1">
      <c r="A367" s="12"/>
      <c r="B367" s="203"/>
      <c r="C367" s="204"/>
      <c r="D367" s="205" t="s">
        <v>82</v>
      </c>
      <c r="E367" s="217" t="s">
        <v>1946</v>
      </c>
      <c r="F367" s="217" t="s">
        <v>1947</v>
      </c>
      <c r="G367" s="204"/>
      <c r="H367" s="204"/>
      <c r="I367" s="207"/>
      <c r="J367" s="218">
        <f>BK367</f>
        <v>0</v>
      </c>
      <c r="K367" s="204"/>
      <c r="L367" s="209"/>
      <c r="M367" s="210"/>
      <c r="N367" s="211"/>
      <c r="O367" s="211"/>
      <c r="P367" s="212">
        <f>SUM(P368:P373)</f>
        <v>0</v>
      </c>
      <c r="Q367" s="211"/>
      <c r="R367" s="212">
        <f>SUM(R368:R373)</f>
        <v>0.0264012</v>
      </c>
      <c r="S367" s="211"/>
      <c r="T367" s="213">
        <f>SUM(T368:T373)</f>
        <v>0</v>
      </c>
      <c r="U367" s="12"/>
      <c r="V367" s="12"/>
      <c r="W367" s="12"/>
      <c r="X367" s="12"/>
      <c r="Y367" s="12"/>
      <c r="Z367" s="12"/>
      <c r="AA367" s="12"/>
      <c r="AB367" s="12"/>
      <c r="AC367" s="12"/>
      <c r="AD367" s="12"/>
      <c r="AE367" s="12"/>
      <c r="AR367" s="214" t="s">
        <v>92</v>
      </c>
      <c r="AT367" s="215" t="s">
        <v>82</v>
      </c>
      <c r="AU367" s="215" t="s">
        <v>8</v>
      </c>
      <c r="AY367" s="214" t="s">
        <v>129</v>
      </c>
      <c r="BK367" s="216">
        <f>SUM(BK368:BK373)</f>
        <v>0</v>
      </c>
    </row>
    <row r="368" spans="1:65" s="2" customFormat="1" ht="49.05" customHeight="1">
      <c r="A368" s="38"/>
      <c r="B368" s="39"/>
      <c r="C368" s="219" t="s">
        <v>796</v>
      </c>
      <c r="D368" s="219" t="s">
        <v>132</v>
      </c>
      <c r="E368" s="220" t="s">
        <v>1967</v>
      </c>
      <c r="F368" s="221" t="s">
        <v>1968</v>
      </c>
      <c r="G368" s="222" t="s">
        <v>185</v>
      </c>
      <c r="H368" s="223">
        <v>188.58</v>
      </c>
      <c r="I368" s="224"/>
      <c r="J368" s="225">
        <f>ROUND(I368*H368,0)</f>
        <v>0</v>
      </c>
      <c r="K368" s="226"/>
      <c r="L368" s="44"/>
      <c r="M368" s="227" t="s">
        <v>1</v>
      </c>
      <c r="N368" s="228" t="s">
        <v>48</v>
      </c>
      <c r="O368" s="91"/>
      <c r="P368" s="229">
        <f>O368*H368</f>
        <v>0</v>
      </c>
      <c r="Q368" s="229">
        <v>0.00014</v>
      </c>
      <c r="R368" s="229">
        <f>Q368*H368</f>
        <v>0.0264012</v>
      </c>
      <c r="S368" s="229">
        <v>0</v>
      </c>
      <c r="T368" s="230">
        <f>S368*H368</f>
        <v>0</v>
      </c>
      <c r="U368" s="38"/>
      <c r="V368" s="38"/>
      <c r="W368" s="38"/>
      <c r="X368" s="38"/>
      <c r="Y368" s="38"/>
      <c r="Z368" s="38"/>
      <c r="AA368" s="38"/>
      <c r="AB368" s="38"/>
      <c r="AC368" s="38"/>
      <c r="AD368" s="38"/>
      <c r="AE368" s="38"/>
      <c r="AR368" s="231" t="s">
        <v>308</v>
      </c>
      <c r="AT368" s="231" t="s">
        <v>132</v>
      </c>
      <c r="AU368" s="231" t="s">
        <v>92</v>
      </c>
      <c r="AY368" s="17" t="s">
        <v>129</v>
      </c>
      <c r="BE368" s="232">
        <f>IF(N368="základní",J368,0)</f>
        <v>0</v>
      </c>
      <c r="BF368" s="232">
        <f>IF(N368="snížená",J368,0)</f>
        <v>0</v>
      </c>
      <c r="BG368" s="232">
        <f>IF(N368="zákl. přenesená",J368,0)</f>
        <v>0</v>
      </c>
      <c r="BH368" s="232">
        <f>IF(N368="sníž. přenesená",J368,0)</f>
        <v>0</v>
      </c>
      <c r="BI368" s="232">
        <f>IF(N368="nulová",J368,0)</f>
        <v>0</v>
      </c>
      <c r="BJ368" s="17" t="s">
        <v>8</v>
      </c>
      <c r="BK368" s="232">
        <f>ROUND(I368*H368,0)</f>
        <v>0</v>
      </c>
      <c r="BL368" s="17" t="s">
        <v>308</v>
      </c>
      <c r="BM368" s="231" t="s">
        <v>2310</v>
      </c>
    </row>
    <row r="369" spans="1:51" s="13" customFormat="1" ht="12">
      <c r="A369" s="13"/>
      <c r="B369" s="238"/>
      <c r="C369" s="239"/>
      <c r="D369" s="240" t="s">
        <v>187</v>
      </c>
      <c r="E369" s="239"/>
      <c r="F369" s="242" t="s">
        <v>2311</v>
      </c>
      <c r="G369" s="239"/>
      <c r="H369" s="243">
        <v>188.58</v>
      </c>
      <c r="I369" s="244"/>
      <c r="J369" s="239"/>
      <c r="K369" s="239"/>
      <c r="L369" s="245"/>
      <c r="M369" s="246"/>
      <c r="N369" s="247"/>
      <c r="O369" s="247"/>
      <c r="P369" s="247"/>
      <c r="Q369" s="247"/>
      <c r="R369" s="247"/>
      <c r="S369" s="247"/>
      <c r="T369" s="248"/>
      <c r="U369" s="13"/>
      <c r="V369" s="13"/>
      <c r="W369" s="13"/>
      <c r="X369" s="13"/>
      <c r="Y369" s="13"/>
      <c r="Z369" s="13"/>
      <c r="AA369" s="13"/>
      <c r="AB369" s="13"/>
      <c r="AC369" s="13"/>
      <c r="AD369" s="13"/>
      <c r="AE369" s="13"/>
      <c r="AT369" s="249" t="s">
        <v>187</v>
      </c>
      <c r="AU369" s="249" t="s">
        <v>92</v>
      </c>
      <c r="AV369" s="13" t="s">
        <v>92</v>
      </c>
      <c r="AW369" s="13" t="s">
        <v>4</v>
      </c>
      <c r="AX369" s="13" t="s">
        <v>8</v>
      </c>
      <c r="AY369" s="249" t="s">
        <v>129</v>
      </c>
    </row>
    <row r="370" spans="1:65" s="2" customFormat="1" ht="24.15" customHeight="1">
      <c r="A370" s="38"/>
      <c r="B370" s="39"/>
      <c r="C370" s="219" t="s">
        <v>802</v>
      </c>
      <c r="D370" s="219" t="s">
        <v>132</v>
      </c>
      <c r="E370" s="220" t="s">
        <v>2312</v>
      </c>
      <c r="F370" s="221" t="s">
        <v>2313</v>
      </c>
      <c r="G370" s="222" t="s">
        <v>185</v>
      </c>
      <c r="H370" s="223">
        <v>292.16</v>
      </c>
      <c r="I370" s="224"/>
      <c r="J370" s="225">
        <f>ROUND(I370*H370,0)</f>
        <v>0</v>
      </c>
      <c r="K370" s="226"/>
      <c r="L370" s="44"/>
      <c r="M370" s="227" t="s">
        <v>1</v>
      </c>
      <c r="N370" s="228" t="s">
        <v>48</v>
      </c>
      <c r="O370" s="91"/>
      <c r="P370" s="229">
        <f>O370*H370</f>
        <v>0</v>
      </c>
      <c r="Q370" s="229">
        <v>0</v>
      </c>
      <c r="R370" s="229">
        <f>Q370*H370</f>
        <v>0</v>
      </c>
      <c r="S370" s="229">
        <v>0</v>
      </c>
      <c r="T370" s="230">
        <f>S370*H370</f>
        <v>0</v>
      </c>
      <c r="U370" s="38"/>
      <c r="V370" s="38"/>
      <c r="W370" s="38"/>
      <c r="X370" s="38"/>
      <c r="Y370" s="38"/>
      <c r="Z370" s="38"/>
      <c r="AA370" s="38"/>
      <c r="AB370" s="38"/>
      <c r="AC370" s="38"/>
      <c r="AD370" s="38"/>
      <c r="AE370" s="38"/>
      <c r="AR370" s="231" t="s">
        <v>308</v>
      </c>
      <c r="AT370" s="231" t="s">
        <v>132</v>
      </c>
      <c r="AU370" s="231" t="s">
        <v>92</v>
      </c>
      <c r="AY370" s="17" t="s">
        <v>129</v>
      </c>
      <c r="BE370" s="232">
        <f>IF(N370="základní",J370,0)</f>
        <v>0</v>
      </c>
      <c r="BF370" s="232">
        <f>IF(N370="snížená",J370,0)</f>
        <v>0</v>
      </c>
      <c r="BG370" s="232">
        <f>IF(N370="zákl. přenesená",J370,0)</f>
        <v>0</v>
      </c>
      <c r="BH370" s="232">
        <f>IF(N370="sníž. přenesená",J370,0)</f>
        <v>0</v>
      </c>
      <c r="BI370" s="232">
        <f>IF(N370="nulová",J370,0)</f>
        <v>0</v>
      </c>
      <c r="BJ370" s="17" t="s">
        <v>8</v>
      </c>
      <c r="BK370" s="232">
        <f>ROUND(I370*H370,0)</f>
        <v>0</v>
      </c>
      <c r="BL370" s="17" t="s">
        <v>308</v>
      </c>
      <c r="BM370" s="231" t="s">
        <v>2314</v>
      </c>
    </row>
    <row r="371" spans="1:51" s="13" customFormat="1" ht="12">
      <c r="A371" s="13"/>
      <c r="B371" s="238"/>
      <c r="C371" s="239"/>
      <c r="D371" s="240" t="s">
        <v>187</v>
      </c>
      <c r="E371" s="241" t="s">
        <v>1</v>
      </c>
      <c r="F371" s="242" t="s">
        <v>2315</v>
      </c>
      <c r="G371" s="239"/>
      <c r="H371" s="243">
        <v>175.96</v>
      </c>
      <c r="I371" s="244"/>
      <c r="J371" s="239"/>
      <c r="K371" s="239"/>
      <c r="L371" s="245"/>
      <c r="M371" s="246"/>
      <c r="N371" s="247"/>
      <c r="O371" s="247"/>
      <c r="P371" s="247"/>
      <c r="Q371" s="247"/>
      <c r="R371" s="247"/>
      <c r="S371" s="247"/>
      <c r="T371" s="248"/>
      <c r="U371" s="13"/>
      <c r="V371" s="13"/>
      <c r="W371" s="13"/>
      <c r="X371" s="13"/>
      <c r="Y371" s="13"/>
      <c r="Z371" s="13"/>
      <c r="AA371" s="13"/>
      <c r="AB371" s="13"/>
      <c r="AC371" s="13"/>
      <c r="AD371" s="13"/>
      <c r="AE371" s="13"/>
      <c r="AT371" s="249" t="s">
        <v>187</v>
      </c>
      <c r="AU371" s="249" t="s">
        <v>92</v>
      </c>
      <c r="AV371" s="13" t="s">
        <v>92</v>
      </c>
      <c r="AW371" s="13" t="s">
        <v>36</v>
      </c>
      <c r="AX371" s="13" t="s">
        <v>83</v>
      </c>
      <c r="AY371" s="249" t="s">
        <v>129</v>
      </c>
    </row>
    <row r="372" spans="1:51" s="13" customFormat="1" ht="12">
      <c r="A372" s="13"/>
      <c r="B372" s="238"/>
      <c r="C372" s="239"/>
      <c r="D372" s="240" t="s">
        <v>187</v>
      </c>
      <c r="E372" s="241" t="s">
        <v>1</v>
      </c>
      <c r="F372" s="242" t="s">
        <v>2316</v>
      </c>
      <c r="G372" s="239"/>
      <c r="H372" s="243">
        <v>116.2</v>
      </c>
      <c r="I372" s="244"/>
      <c r="J372" s="239"/>
      <c r="K372" s="239"/>
      <c r="L372" s="245"/>
      <c r="M372" s="246"/>
      <c r="N372" s="247"/>
      <c r="O372" s="247"/>
      <c r="P372" s="247"/>
      <c r="Q372" s="247"/>
      <c r="R372" s="247"/>
      <c r="S372" s="247"/>
      <c r="T372" s="248"/>
      <c r="U372" s="13"/>
      <c r="V372" s="13"/>
      <c r="W372" s="13"/>
      <c r="X372" s="13"/>
      <c r="Y372" s="13"/>
      <c r="Z372" s="13"/>
      <c r="AA372" s="13"/>
      <c r="AB372" s="13"/>
      <c r="AC372" s="13"/>
      <c r="AD372" s="13"/>
      <c r="AE372" s="13"/>
      <c r="AT372" s="249" t="s">
        <v>187</v>
      </c>
      <c r="AU372" s="249" t="s">
        <v>92</v>
      </c>
      <c r="AV372" s="13" t="s">
        <v>92</v>
      </c>
      <c r="AW372" s="13" t="s">
        <v>36</v>
      </c>
      <c r="AX372" s="13" t="s">
        <v>83</v>
      </c>
      <c r="AY372" s="249" t="s">
        <v>129</v>
      </c>
    </row>
    <row r="373" spans="1:51" s="14" customFormat="1" ht="12">
      <c r="A373" s="14"/>
      <c r="B373" s="250"/>
      <c r="C373" s="251"/>
      <c r="D373" s="240" t="s">
        <v>187</v>
      </c>
      <c r="E373" s="252" t="s">
        <v>1</v>
      </c>
      <c r="F373" s="253" t="s">
        <v>191</v>
      </c>
      <c r="G373" s="251"/>
      <c r="H373" s="254">
        <v>292.16</v>
      </c>
      <c r="I373" s="255"/>
      <c r="J373" s="251"/>
      <c r="K373" s="251"/>
      <c r="L373" s="256"/>
      <c r="M373" s="257"/>
      <c r="N373" s="258"/>
      <c r="O373" s="258"/>
      <c r="P373" s="258"/>
      <c r="Q373" s="258"/>
      <c r="R373" s="258"/>
      <c r="S373" s="258"/>
      <c r="T373" s="259"/>
      <c r="U373" s="14"/>
      <c r="V373" s="14"/>
      <c r="W373" s="14"/>
      <c r="X373" s="14"/>
      <c r="Y373" s="14"/>
      <c r="Z373" s="14"/>
      <c r="AA373" s="14"/>
      <c r="AB373" s="14"/>
      <c r="AC373" s="14"/>
      <c r="AD373" s="14"/>
      <c r="AE373" s="14"/>
      <c r="AT373" s="260" t="s">
        <v>187</v>
      </c>
      <c r="AU373" s="260" t="s">
        <v>92</v>
      </c>
      <c r="AV373" s="14" t="s">
        <v>151</v>
      </c>
      <c r="AW373" s="14" t="s">
        <v>36</v>
      </c>
      <c r="AX373" s="14" t="s">
        <v>8</v>
      </c>
      <c r="AY373" s="260" t="s">
        <v>129</v>
      </c>
    </row>
    <row r="374" spans="1:63" s="12" customFormat="1" ht="22.8" customHeight="1">
      <c r="A374" s="12"/>
      <c r="B374" s="203"/>
      <c r="C374" s="204"/>
      <c r="D374" s="205" t="s">
        <v>82</v>
      </c>
      <c r="E374" s="217" t="s">
        <v>1976</v>
      </c>
      <c r="F374" s="217" t="s">
        <v>1977</v>
      </c>
      <c r="G374" s="204"/>
      <c r="H374" s="204"/>
      <c r="I374" s="207"/>
      <c r="J374" s="218">
        <f>BK374</f>
        <v>0</v>
      </c>
      <c r="K374" s="204"/>
      <c r="L374" s="209"/>
      <c r="M374" s="210"/>
      <c r="N374" s="211"/>
      <c r="O374" s="211"/>
      <c r="P374" s="212">
        <f>SUM(P375:P385)</f>
        <v>0</v>
      </c>
      <c r="Q374" s="211"/>
      <c r="R374" s="212">
        <f>SUM(R375:R385)</f>
        <v>0.880762</v>
      </c>
      <c r="S374" s="211"/>
      <c r="T374" s="213">
        <f>SUM(T375:T385)</f>
        <v>0.1736</v>
      </c>
      <c r="U374" s="12"/>
      <c r="V374" s="12"/>
      <c r="W374" s="12"/>
      <c r="X374" s="12"/>
      <c r="Y374" s="12"/>
      <c r="Z374" s="12"/>
      <c r="AA374" s="12"/>
      <c r="AB374" s="12"/>
      <c r="AC374" s="12"/>
      <c r="AD374" s="12"/>
      <c r="AE374" s="12"/>
      <c r="AR374" s="214" t="s">
        <v>92</v>
      </c>
      <c r="AT374" s="215" t="s">
        <v>82</v>
      </c>
      <c r="AU374" s="215" t="s">
        <v>8</v>
      </c>
      <c r="AY374" s="214" t="s">
        <v>129</v>
      </c>
      <c r="BK374" s="216">
        <f>SUM(BK375:BK385)</f>
        <v>0</v>
      </c>
    </row>
    <row r="375" spans="1:65" s="2" customFormat="1" ht="16.5" customHeight="1">
      <c r="A375" s="38"/>
      <c r="B375" s="39"/>
      <c r="C375" s="219" t="s">
        <v>805</v>
      </c>
      <c r="D375" s="219" t="s">
        <v>132</v>
      </c>
      <c r="E375" s="220" t="s">
        <v>1979</v>
      </c>
      <c r="F375" s="221" t="s">
        <v>1980</v>
      </c>
      <c r="G375" s="222" t="s">
        <v>185</v>
      </c>
      <c r="H375" s="223">
        <v>560</v>
      </c>
      <c r="I375" s="224"/>
      <c r="J375" s="225">
        <f>ROUND(I375*H375,0)</f>
        <v>0</v>
      </c>
      <c r="K375" s="226"/>
      <c r="L375" s="44"/>
      <c r="M375" s="227" t="s">
        <v>1</v>
      </c>
      <c r="N375" s="228" t="s">
        <v>48</v>
      </c>
      <c r="O375" s="91"/>
      <c r="P375" s="229">
        <f>O375*H375</f>
        <v>0</v>
      </c>
      <c r="Q375" s="229">
        <v>0.001</v>
      </c>
      <c r="R375" s="229">
        <f>Q375*H375</f>
        <v>0.56</v>
      </c>
      <c r="S375" s="229">
        <v>0.00031</v>
      </c>
      <c r="T375" s="230">
        <f>S375*H375</f>
        <v>0.1736</v>
      </c>
      <c r="U375" s="38"/>
      <c r="V375" s="38"/>
      <c r="W375" s="38"/>
      <c r="X375" s="38"/>
      <c r="Y375" s="38"/>
      <c r="Z375" s="38"/>
      <c r="AA375" s="38"/>
      <c r="AB375" s="38"/>
      <c r="AC375" s="38"/>
      <c r="AD375" s="38"/>
      <c r="AE375" s="38"/>
      <c r="AR375" s="231" t="s">
        <v>308</v>
      </c>
      <c r="AT375" s="231" t="s">
        <v>132</v>
      </c>
      <c r="AU375" s="231" t="s">
        <v>92</v>
      </c>
      <c r="AY375" s="17" t="s">
        <v>129</v>
      </c>
      <c r="BE375" s="232">
        <f>IF(N375="základní",J375,0)</f>
        <v>0</v>
      </c>
      <c r="BF375" s="232">
        <f>IF(N375="snížená",J375,0)</f>
        <v>0</v>
      </c>
      <c r="BG375" s="232">
        <f>IF(N375="zákl. přenesená",J375,0)</f>
        <v>0</v>
      </c>
      <c r="BH375" s="232">
        <f>IF(N375="sníž. přenesená",J375,0)</f>
        <v>0</v>
      </c>
      <c r="BI375" s="232">
        <f>IF(N375="nulová",J375,0)</f>
        <v>0</v>
      </c>
      <c r="BJ375" s="17" t="s">
        <v>8</v>
      </c>
      <c r="BK375" s="232">
        <f>ROUND(I375*H375,0)</f>
        <v>0</v>
      </c>
      <c r="BL375" s="17" t="s">
        <v>308</v>
      </c>
      <c r="BM375" s="231" t="s">
        <v>2317</v>
      </c>
    </row>
    <row r="376" spans="1:51" s="13" customFormat="1" ht="12">
      <c r="A376" s="13"/>
      <c r="B376" s="238"/>
      <c r="C376" s="239"/>
      <c r="D376" s="240" t="s">
        <v>187</v>
      </c>
      <c r="E376" s="241" t="s">
        <v>1</v>
      </c>
      <c r="F376" s="242" t="s">
        <v>2318</v>
      </c>
      <c r="G376" s="239"/>
      <c r="H376" s="243">
        <v>560</v>
      </c>
      <c r="I376" s="244"/>
      <c r="J376" s="239"/>
      <c r="K376" s="239"/>
      <c r="L376" s="245"/>
      <c r="M376" s="246"/>
      <c r="N376" s="247"/>
      <c r="O376" s="247"/>
      <c r="P376" s="247"/>
      <c r="Q376" s="247"/>
      <c r="R376" s="247"/>
      <c r="S376" s="247"/>
      <c r="T376" s="248"/>
      <c r="U376" s="13"/>
      <c r="V376" s="13"/>
      <c r="W376" s="13"/>
      <c r="X376" s="13"/>
      <c r="Y376" s="13"/>
      <c r="Z376" s="13"/>
      <c r="AA376" s="13"/>
      <c r="AB376" s="13"/>
      <c r="AC376" s="13"/>
      <c r="AD376" s="13"/>
      <c r="AE376" s="13"/>
      <c r="AT376" s="249" t="s">
        <v>187</v>
      </c>
      <c r="AU376" s="249" t="s">
        <v>92</v>
      </c>
      <c r="AV376" s="13" t="s">
        <v>92</v>
      </c>
      <c r="AW376" s="13" t="s">
        <v>36</v>
      </c>
      <c r="AX376" s="13" t="s">
        <v>8</v>
      </c>
      <c r="AY376" s="249" t="s">
        <v>129</v>
      </c>
    </row>
    <row r="377" spans="1:65" s="2" customFormat="1" ht="24.15" customHeight="1">
      <c r="A377" s="38"/>
      <c r="B377" s="39"/>
      <c r="C377" s="219" t="s">
        <v>807</v>
      </c>
      <c r="D377" s="219" t="s">
        <v>132</v>
      </c>
      <c r="E377" s="220" t="s">
        <v>1983</v>
      </c>
      <c r="F377" s="221" t="s">
        <v>1984</v>
      </c>
      <c r="G377" s="222" t="s">
        <v>185</v>
      </c>
      <c r="H377" s="223">
        <v>560</v>
      </c>
      <c r="I377" s="224"/>
      <c r="J377" s="225">
        <f>ROUND(I377*H377,0)</f>
        <v>0</v>
      </c>
      <c r="K377" s="226"/>
      <c r="L377" s="44"/>
      <c r="M377" s="227" t="s">
        <v>1</v>
      </c>
      <c r="N377" s="228" t="s">
        <v>48</v>
      </c>
      <c r="O377" s="91"/>
      <c r="P377" s="229">
        <f>O377*H377</f>
        <v>0</v>
      </c>
      <c r="Q377" s="229">
        <v>0</v>
      </c>
      <c r="R377" s="229">
        <f>Q377*H377</f>
        <v>0</v>
      </c>
      <c r="S377" s="229">
        <v>0</v>
      </c>
      <c r="T377" s="230">
        <f>S377*H377</f>
        <v>0</v>
      </c>
      <c r="U377" s="38"/>
      <c r="V377" s="38"/>
      <c r="W377" s="38"/>
      <c r="X377" s="38"/>
      <c r="Y377" s="38"/>
      <c r="Z377" s="38"/>
      <c r="AA377" s="38"/>
      <c r="AB377" s="38"/>
      <c r="AC377" s="38"/>
      <c r="AD377" s="38"/>
      <c r="AE377" s="38"/>
      <c r="AR377" s="231" t="s">
        <v>308</v>
      </c>
      <c r="AT377" s="231" t="s">
        <v>132</v>
      </c>
      <c r="AU377" s="231" t="s">
        <v>92</v>
      </c>
      <c r="AY377" s="17" t="s">
        <v>129</v>
      </c>
      <c r="BE377" s="232">
        <f>IF(N377="základní",J377,0)</f>
        <v>0</v>
      </c>
      <c r="BF377" s="232">
        <f>IF(N377="snížená",J377,0)</f>
        <v>0</v>
      </c>
      <c r="BG377" s="232">
        <f>IF(N377="zákl. přenesená",J377,0)</f>
        <v>0</v>
      </c>
      <c r="BH377" s="232">
        <f>IF(N377="sníž. přenesená",J377,0)</f>
        <v>0</v>
      </c>
      <c r="BI377" s="232">
        <f>IF(N377="nulová",J377,0)</f>
        <v>0</v>
      </c>
      <c r="BJ377" s="17" t="s">
        <v>8</v>
      </c>
      <c r="BK377" s="232">
        <f>ROUND(I377*H377,0)</f>
        <v>0</v>
      </c>
      <c r="BL377" s="17" t="s">
        <v>308</v>
      </c>
      <c r="BM377" s="231" t="s">
        <v>2319</v>
      </c>
    </row>
    <row r="378" spans="1:65" s="2" customFormat="1" ht="24.15" customHeight="1">
      <c r="A378" s="38"/>
      <c r="B378" s="39"/>
      <c r="C378" s="219" t="s">
        <v>811</v>
      </c>
      <c r="D378" s="219" t="s">
        <v>132</v>
      </c>
      <c r="E378" s="220" t="s">
        <v>1987</v>
      </c>
      <c r="F378" s="221" t="s">
        <v>2320</v>
      </c>
      <c r="G378" s="222" t="s">
        <v>185</v>
      </c>
      <c r="H378" s="223">
        <v>654.64</v>
      </c>
      <c r="I378" s="224"/>
      <c r="J378" s="225">
        <f>ROUND(I378*H378,0)</f>
        <v>0</v>
      </c>
      <c r="K378" s="226"/>
      <c r="L378" s="44"/>
      <c r="M378" s="227" t="s">
        <v>1</v>
      </c>
      <c r="N378" s="228" t="s">
        <v>48</v>
      </c>
      <c r="O378" s="91"/>
      <c r="P378" s="229">
        <f>O378*H378</f>
        <v>0</v>
      </c>
      <c r="Q378" s="229">
        <v>0.0002</v>
      </c>
      <c r="R378" s="229">
        <f>Q378*H378</f>
        <v>0.13092800000000002</v>
      </c>
      <c r="S378" s="229">
        <v>0</v>
      </c>
      <c r="T378" s="230">
        <f>S378*H378</f>
        <v>0</v>
      </c>
      <c r="U378" s="38"/>
      <c r="V378" s="38"/>
      <c r="W378" s="38"/>
      <c r="X378" s="38"/>
      <c r="Y378" s="38"/>
      <c r="Z378" s="38"/>
      <c r="AA378" s="38"/>
      <c r="AB378" s="38"/>
      <c r="AC378" s="38"/>
      <c r="AD378" s="38"/>
      <c r="AE378" s="38"/>
      <c r="AR378" s="231" t="s">
        <v>308</v>
      </c>
      <c r="AT378" s="231" t="s">
        <v>132</v>
      </c>
      <c r="AU378" s="231" t="s">
        <v>92</v>
      </c>
      <c r="AY378" s="17" t="s">
        <v>129</v>
      </c>
      <c r="BE378" s="232">
        <f>IF(N378="základní",J378,0)</f>
        <v>0</v>
      </c>
      <c r="BF378" s="232">
        <f>IF(N378="snížená",J378,0)</f>
        <v>0</v>
      </c>
      <c r="BG378" s="232">
        <f>IF(N378="zákl. přenesená",J378,0)</f>
        <v>0</v>
      </c>
      <c r="BH378" s="232">
        <f>IF(N378="sníž. přenesená",J378,0)</f>
        <v>0</v>
      </c>
      <c r="BI378" s="232">
        <f>IF(N378="nulová",J378,0)</f>
        <v>0</v>
      </c>
      <c r="BJ378" s="17" t="s">
        <v>8</v>
      </c>
      <c r="BK378" s="232">
        <f>ROUND(I378*H378,0)</f>
        <v>0</v>
      </c>
      <c r="BL378" s="17" t="s">
        <v>308</v>
      </c>
      <c r="BM378" s="231" t="s">
        <v>2321</v>
      </c>
    </row>
    <row r="379" spans="1:51" s="13" customFormat="1" ht="12">
      <c r="A379" s="13"/>
      <c r="B379" s="238"/>
      <c r="C379" s="239"/>
      <c r="D379" s="240" t="s">
        <v>187</v>
      </c>
      <c r="E379" s="241" t="s">
        <v>1</v>
      </c>
      <c r="F379" s="242" t="s">
        <v>2318</v>
      </c>
      <c r="G379" s="239"/>
      <c r="H379" s="243">
        <v>560</v>
      </c>
      <c r="I379" s="244"/>
      <c r="J379" s="239"/>
      <c r="K379" s="239"/>
      <c r="L379" s="245"/>
      <c r="M379" s="246"/>
      <c r="N379" s="247"/>
      <c r="O379" s="247"/>
      <c r="P379" s="247"/>
      <c r="Q379" s="247"/>
      <c r="R379" s="247"/>
      <c r="S379" s="247"/>
      <c r="T379" s="248"/>
      <c r="U379" s="13"/>
      <c r="V379" s="13"/>
      <c r="W379" s="13"/>
      <c r="X379" s="13"/>
      <c r="Y379" s="13"/>
      <c r="Z379" s="13"/>
      <c r="AA379" s="13"/>
      <c r="AB379" s="13"/>
      <c r="AC379" s="13"/>
      <c r="AD379" s="13"/>
      <c r="AE379" s="13"/>
      <c r="AT379" s="249" t="s">
        <v>187</v>
      </c>
      <c r="AU379" s="249" t="s">
        <v>92</v>
      </c>
      <c r="AV379" s="13" t="s">
        <v>92</v>
      </c>
      <c r="AW379" s="13" t="s">
        <v>36</v>
      </c>
      <c r="AX379" s="13" t="s">
        <v>83</v>
      </c>
      <c r="AY379" s="249" t="s">
        <v>129</v>
      </c>
    </row>
    <row r="380" spans="1:51" s="13" customFormat="1" ht="12">
      <c r="A380" s="13"/>
      <c r="B380" s="238"/>
      <c r="C380" s="239"/>
      <c r="D380" s="240" t="s">
        <v>187</v>
      </c>
      <c r="E380" s="241" t="s">
        <v>1</v>
      </c>
      <c r="F380" s="242" t="s">
        <v>2322</v>
      </c>
      <c r="G380" s="239"/>
      <c r="H380" s="243">
        <v>94.64</v>
      </c>
      <c r="I380" s="244"/>
      <c r="J380" s="239"/>
      <c r="K380" s="239"/>
      <c r="L380" s="245"/>
      <c r="M380" s="246"/>
      <c r="N380" s="247"/>
      <c r="O380" s="247"/>
      <c r="P380" s="247"/>
      <c r="Q380" s="247"/>
      <c r="R380" s="247"/>
      <c r="S380" s="247"/>
      <c r="T380" s="248"/>
      <c r="U380" s="13"/>
      <c r="V380" s="13"/>
      <c r="W380" s="13"/>
      <c r="X380" s="13"/>
      <c r="Y380" s="13"/>
      <c r="Z380" s="13"/>
      <c r="AA380" s="13"/>
      <c r="AB380" s="13"/>
      <c r="AC380" s="13"/>
      <c r="AD380" s="13"/>
      <c r="AE380" s="13"/>
      <c r="AT380" s="249" t="s">
        <v>187</v>
      </c>
      <c r="AU380" s="249" t="s">
        <v>92</v>
      </c>
      <c r="AV380" s="13" t="s">
        <v>92</v>
      </c>
      <c r="AW380" s="13" t="s">
        <v>36</v>
      </c>
      <c r="AX380" s="13" t="s">
        <v>83</v>
      </c>
      <c r="AY380" s="249" t="s">
        <v>129</v>
      </c>
    </row>
    <row r="381" spans="1:51" s="14" customFormat="1" ht="12">
      <c r="A381" s="14"/>
      <c r="B381" s="250"/>
      <c r="C381" s="251"/>
      <c r="D381" s="240" t="s">
        <v>187</v>
      </c>
      <c r="E381" s="252" t="s">
        <v>1</v>
      </c>
      <c r="F381" s="253" t="s">
        <v>191</v>
      </c>
      <c r="G381" s="251"/>
      <c r="H381" s="254">
        <v>654.64</v>
      </c>
      <c r="I381" s="255"/>
      <c r="J381" s="251"/>
      <c r="K381" s="251"/>
      <c r="L381" s="256"/>
      <c r="M381" s="257"/>
      <c r="N381" s="258"/>
      <c r="O381" s="258"/>
      <c r="P381" s="258"/>
      <c r="Q381" s="258"/>
      <c r="R381" s="258"/>
      <c r="S381" s="258"/>
      <c r="T381" s="259"/>
      <c r="U381" s="14"/>
      <c r="V381" s="14"/>
      <c r="W381" s="14"/>
      <c r="X381" s="14"/>
      <c r="Y381" s="14"/>
      <c r="Z381" s="14"/>
      <c r="AA381" s="14"/>
      <c r="AB381" s="14"/>
      <c r="AC381" s="14"/>
      <c r="AD381" s="14"/>
      <c r="AE381" s="14"/>
      <c r="AT381" s="260" t="s">
        <v>187</v>
      </c>
      <c r="AU381" s="260" t="s">
        <v>92</v>
      </c>
      <c r="AV381" s="14" t="s">
        <v>151</v>
      </c>
      <c r="AW381" s="14" t="s">
        <v>36</v>
      </c>
      <c r="AX381" s="14" t="s">
        <v>8</v>
      </c>
      <c r="AY381" s="260" t="s">
        <v>129</v>
      </c>
    </row>
    <row r="382" spans="1:65" s="2" customFormat="1" ht="37.8" customHeight="1">
      <c r="A382" s="38"/>
      <c r="B382" s="39"/>
      <c r="C382" s="219" t="s">
        <v>816</v>
      </c>
      <c r="D382" s="219" t="s">
        <v>132</v>
      </c>
      <c r="E382" s="220" t="s">
        <v>1994</v>
      </c>
      <c r="F382" s="221" t="s">
        <v>1995</v>
      </c>
      <c r="G382" s="222" t="s">
        <v>185</v>
      </c>
      <c r="H382" s="223">
        <v>654.6</v>
      </c>
      <c r="I382" s="224"/>
      <c r="J382" s="225">
        <f>ROUND(I382*H382,0)</f>
        <v>0</v>
      </c>
      <c r="K382" s="226"/>
      <c r="L382" s="44"/>
      <c r="M382" s="227" t="s">
        <v>1</v>
      </c>
      <c r="N382" s="228" t="s">
        <v>48</v>
      </c>
      <c r="O382" s="91"/>
      <c r="P382" s="229">
        <f>O382*H382</f>
        <v>0</v>
      </c>
      <c r="Q382" s="229">
        <v>0.00029</v>
      </c>
      <c r="R382" s="229">
        <f>Q382*H382</f>
        <v>0.189834</v>
      </c>
      <c r="S382" s="229">
        <v>0</v>
      </c>
      <c r="T382" s="230">
        <f>S382*H382</f>
        <v>0</v>
      </c>
      <c r="U382" s="38"/>
      <c r="V382" s="38"/>
      <c r="W382" s="38"/>
      <c r="X382" s="38"/>
      <c r="Y382" s="38"/>
      <c r="Z382" s="38"/>
      <c r="AA382" s="38"/>
      <c r="AB382" s="38"/>
      <c r="AC382" s="38"/>
      <c r="AD382" s="38"/>
      <c r="AE382" s="38"/>
      <c r="AR382" s="231" t="s">
        <v>308</v>
      </c>
      <c r="AT382" s="231" t="s">
        <v>132</v>
      </c>
      <c r="AU382" s="231" t="s">
        <v>92</v>
      </c>
      <c r="AY382" s="17" t="s">
        <v>129</v>
      </c>
      <c r="BE382" s="232">
        <f>IF(N382="základní",J382,0)</f>
        <v>0</v>
      </c>
      <c r="BF382" s="232">
        <f>IF(N382="snížená",J382,0)</f>
        <v>0</v>
      </c>
      <c r="BG382" s="232">
        <f>IF(N382="zákl. přenesená",J382,0)</f>
        <v>0</v>
      </c>
      <c r="BH382" s="232">
        <f>IF(N382="sníž. přenesená",J382,0)</f>
        <v>0</v>
      </c>
      <c r="BI382" s="232">
        <f>IF(N382="nulová",J382,0)</f>
        <v>0</v>
      </c>
      <c r="BJ382" s="17" t="s">
        <v>8</v>
      </c>
      <c r="BK382" s="232">
        <f>ROUND(I382*H382,0)</f>
        <v>0</v>
      </c>
      <c r="BL382" s="17" t="s">
        <v>308</v>
      </c>
      <c r="BM382" s="231" t="s">
        <v>2323</v>
      </c>
    </row>
    <row r="383" spans="1:51" s="13" customFormat="1" ht="12">
      <c r="A383" s="13"/>
      <c r="B383" s="238"/>
      <c r="C383" s="239"/>
      <c r="D383" s="240" t="s">
        <v>187</v>
      </c>
      <c r="E383" s="241" t="s">
        <v>1</v>
      </c>
      <c r="F383" s="242" t="s">
        <v>2318</v>
      </c>
      <c r="G383" s="239"/>
      <c r="H383" s="243">
        <v>560</v>
      </c>
      <c r="I383" s="244"/>
      <c r="J383" s="239"/>
      <c r="K383" s="239"/>
      <c r="L383" s="245"/>
      <c r="M383" s="246"/>
      <c r="N383" s="247"/>
      <c r="O383" s="247"/>
      <c r="P383" s="247"/>
      <c r="Q383" s="247"/>
      <c r="R383" s="247"/>
      <c r="S383" s="247"/>
      <c r="T383" s="248"/>
      <c r="U383" s="13"/>
      <c r="V383" s="13"/>
      <c r="W383" s="13"/>
      <c r="X383" s="13"/>
      <c r="Y383" s="13"/>
      <c r="Z383" s="13"/>
      <c r="AA383" s="13"/>
      <c r="AB383" s="13"/>
      <c r="AC383" s="13"/>
      <c r="AD383" s="13"/>
      <c r="AE383" s="13"/>
      <c r="AT383" s="249" t="s">
        <v>187</v>
      </c>
      <c r="AU383" s="249" t="s">
        <v>92</v>
      </c>
      <c r="AV383" s="13" t="s">
        <v>92</v>
      </c>
      <c r="AW383" s="13" t="s">
        <v>36</v>
      </c>
      <c r="AX383" s="13" t="s">
        <v>83</v>
      </c>
      <c r="AY383" s="249" t="s">
        <v>129</v>
      </c>
    </row>
    <row r="384" spans="1:51" s="13" customFormat="1" ht="12">
      <c r="A384" s="13"/>
      <c r="B384" s="238"/>
      <c r="C384" s="239"/>
      <c r="D384" s="240" t="s">
        <v>187</v>
      </c>
      <c r="E384" s="241" t="s">
        <v>1</v>
      </c>
      <c r="F384" s="242" t="s">
        <v>2324</v>
      </c>
      <c r="G384" s="239"/>
      <c r="H384" s="243">
        <v>94.6</v>
      </c>
      <c r="I384" s="244"/>
      <c r="J384" s="239"/>
      <c r="K384" s="239"/>
      <c r="L384" s="245"/>
      <c r="M384" s="246"/>
      <c r="N384" s="247"/>
      <c r="O384" s="247"/>
      <c r="P384" s="247"/>
      <c r="Q384" s="247"/>
      <c r="R384" s="247"/>
      <c r="S384" s="247"/>
      <c r="T384" s="248"/>
      <c r="U384" s="13"/>
      <c r="V384" s="13"/>
      <c r="W384" s="13"/>
      <c r="X384" s="13"/>
      <c r="Y384" s="13"/>
      <c r="Z384" s="13"/>
      <c r="AA384" s="13"/>
      <c r="AB384" s="13"/>
      <c r="AC384" s="13"/>
      <c r="AD384" s="13"/>
      <c r="AE384" s="13"/>
      <c r="AT384" s="249" t="s">
        <v>187</v>
      </c>
      <c r="AU384" s="249" t="s">
        <v>92</v>
      </c>
      <c r="AV384" s="13" t="s">
        <v>92</v>
      </c>
      <c r="AW384" s="13" t="s">
        <v>36</v>
      </c>
      <c r="AX384" s="13" t="s">
        <v>83</v>
      </c>
      <c r="AY384" s="249" t="s">
        <v>129</v>
      </c>
    </row>
    <row r="385" spans="1:51" s="14" customFormat="1" ht="12">
      <c r="A385" s="14"/>
      <c r="B385" s="250"/>
      <c r="C385" s="251"/>
      <c r="D385" s="240" t="s">
        <v>187</v>
      </c>
      <c r="E385" s="252" t="s">
        <v>1</v>
      </c>
      <c r="F385" s="253" t="s">
        <v>191</v>
      </c>
      <c r="G385" s="251"/>
      <c r="H385" s="254">
        <v>654.6</v>
      </c>
      <c r="I385" s="255"/>
      <c r="J385" s="251"/>
      <c r="K385" s="251"/>
      <c r="L385" s="256"/>
      <c r="M385" s="283"/>
      <c r="N385" s="284"/>
      <c r="O385" s="284"/>
      <c r="P385" s="284"/>
      <c r="Q385" s="284"/>
      <c r="R385" s="284"/>
      <c r="S385" s="284"/>
      <c r="T385" s="285"/>
      <c r="U385" s="14"/>
      <c r="V385" s="14"/>
      <c r="W385" s="14"/>
      <c r="X385" s="14"/>
      <c r="Y385" s="14"/>
      <c r="Z385" s="14"/>
      <c r="AA385" s="14"/>
      <c r="AB385" s="14"/>
      <c r="AC385" s="14"/>
      <c r="AD385" s="14"/>
      <c r="AE385" s="14"/>
      <c r="AT385" s="260" t="s">
        <v>187</v>
      </c>
      <c r="AU385" s="260" t="s">
        <v>92</v>
      </c>
      <c r="AV385" s="14" t="s">
        <v>151</v>
      </c>
      <c r="AW385" s="14" t="s">
        <v>36</v>
      </c>
      <c r="AX385" s="14" t="s">
        <v>8</v>
      </c>
      <c r="AY385" s="260" t="s">
        <v>129</v>
      </c>
    </row>
    <row r="386" spans="1:31" s="2" customFormat="1" ht="6.95" customHeight="1">
      <c r="A386" s="38"/>
      <c r="B386" s="66"/>
      <c r="C386" s="67"/>
      <c r="D386" s="67"/>
      <c r="E386" s="67"/>
      <c r="F386" s="67"/>
      <c r="G386" s="67"/>
      <c r="H386" s="67"/>
      <c r="I386" s="67"/>
      <c r="J386" s="67"/>
      <c r="K386" s="67"/>
      <c r="L386" s="44"/>
      <c r="M386" s="38"/>
      <c r="O386" s="38"/>
      <c r="P386" s="38"/>
      <c r="Q386" s="38"/>
      <c r="R386" s="38"/>
      <c r="S386" s="38"/>
      <c r="T386" s="38"/>
      <c r="U386" s="38"/>
      <c r="V386" s="38"/>
      <c r="W386" s="38"/>
      <c r="X386" s="38"/>
      <c r="Y386" s="38"/>
      <c r="Z386" s="38"/>
      <c r="AA386" s="38"/>
      <c r="AB386" s="38"/>
      <c r="AC386" s="38"/>
      <c r="AD386" s="38"/>
      <c r="AE386" s="38"/>
    </row>
  </sheetData>
  <sheetProtection password="CC35" sheet="1" objects="1" scenarios="1" formatColumns="0" formatRows="0" autoFilter="0"/>
  <autoFilter ref="C131:K385"/>
  <mergeCells count="9">
    <mergeCell ref="E7:H7"/>
    <mergeCell ref="E9:H9"/>
    <mergeCell ref="E18:H18"/>
    <mergeCell ref="E27:H27"/>
    <mergeCell ref="E85:H85"/>
    <mergeCell ref="E87:H87"/>
    <mergeCell ref="E122:H122"/>
    <mergeCell ref="E124:H12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HON</dc:creator>
  <cp:keywords/>
  <dc:description/>
  <cp:lastModifiedBy>Jakub HON</cp:lastModifiedBy>
  <dcterms:created xsi:type="dcterms:W3CDTF">2024-01-22T11:49:23Z</dcterms:created>
  <dcterms:modified xsi:type="dcterms:W3CDTF">2024-01-22T11:49:30Z</dcterms:modified>
  <cp:category/>
  <cp:version/>
  <cp:contentType/>
  <cp:contentStatus/>
</cp:coreProperties>
</file>