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37095" windowHeight="17310"/>
  </bookViews>
  <sheets>
    <sheet name="Rekapitulace zakázky" sheetId="1" r:id="rId1"/>
    <sheet name="1.0 - Vedlejší a ostatní ..." sheetId="2" r:id="rId2"/>
    <sheet name="1.1 - Sjezd do MK - 1. sjezd" sheetId="3" r:id="rId3"/>
    <sheet name="1.2 - Sjezd do MK - 2. sjezd" sheetId="4" r:id="rId4"/>
    <sheet name="1.3 - Sjedz do MK - 3. sjezd" sheetId="5" r:id="rId5"/>
    <sheet name="1.4 - Sjezd do MK - 4. sjezd" sheetId="6" r:id="rId6"/>
    <sheet name="1.5 - Sjezd do MK - 5. sjezd" sheetId="7" r:id="rId7"/>
    <sheet name="1.6 - Sjezd na MK - 6. sjezd" sheetId="8" r:id="rId8"/>
    <sheet name="1.7 - Sjezd do MK - 7. sjedz" sheetId="9" r:id="rId9"/>
    <sheet name="1.8 - Autobusová zastávka..." sheetId="10" r:id="rId10"/>
    <sheet name="1.9 - Parkování před ZŠ" sheetId="11" r:id="rId11"/>
    <sheet name="1.10 - Výstavba chodníku ..." sheetId="12" r:id="rId12"/>
    <sheet name="1.11 - Stavební úpravy ch..." sheetId="13" r:id="rId13"/>
    <sheet name="2.8 - Autobusová zastávka..." sheetId="14" r:id="rId14"/>
    <sheet name="3.1 - Sjezd do MK - 1. sjezd" sheetId="15" r:id="rId15"/>
    <sheet name="3.2 - Sjezd do MK - 2. sjezd" sheetId="16" r:id="rId16"/>
    <sheet name="3.3 - Sjedz do MK - 3. sjezd" sheetId="17" r:id="rId17"/>
    <sheet name="3.4 - Sjezd do MK - 4. sjezd" sheetId="18" r:id="rId18"/>
    <sheet name="3.5 - Sjezd do MK - 5. sjezd" sheetId="19" r:id="rId19"/>
    <sheet name="3.6 - Sjezd na MK - 6. sjezd" sheetId="20" r:id="rId20"/>
    <sheet name="3.7 - Sjezd do MK - 7. sjedz" sheetId="21" r:id="rId21"/>
    <sheet name="3.8 - Autobusová zastávka..." sheetId="22" r:id="rId22"/>
    <sheet name="3.9 - Parkování před ZŠ" sheetId="23" r:id="rId23"/>
    <sheet name="3.11 - Stavební úpravy ch..." sheetId="24" r:id="rId24"/>
    <sheet name="4.0 - Vedlejší a ostatní ..." sheetId="25" r:id="rId25"/>
    <sheet name="4.1 - Sjezd do MK - 1. sjezd" sheetId="26" r:id="rId26"/>
    <sheet name="4.2 - Sjezd do MK - 2. sjezd" sheetId="27" r:id="rId27"/>
    <sheet name="4.3 - Sjedz do MK - 3. sjezd" sheetId="28" r:id="rId28"/>
    <sheet name="4.4 - Sjezd do MK - 4. sjezd" sheetId="29" r:id="rId29"/>
    <sheet name="4.5 - Sjezd do MK - 5. sjezd" sheetId="30" r:id="rId30"/>
    <sheet name="4.6 - Sjezd na MK - 6. sjezd" sheetId="31" r:id="rId31"/>
    <sheet name="4.7 - Sjezd do MK - 7. sjedz" sheetId="32" r:id="rId32"/>
    <sheet name="4.8 - Autobusová zastávka..." sheetId="33" r:id="rId33"/>
    <sheet name="4.9 - Parkování před ZŠ" sheetId="34" r:id="rId34"/>
    <sheet name="4.10 - Výstavba chodníku ..." sheetId="35" r:id="rId35"/>
    <sheet name="4.11 - Stavební úpravy ch..." sheetId="36" r:id="rId36"/>
    <sheet name="Pokyny pro vyplnění" sheetId="37" r:id="rId37"/>
  </sheets>
  <definedNames>
    <definedName name="_xlnm._FilterDatabase" localSheetId="1" hidden="1">'1.0 - Vedlejší a ostatní ...'!$C$88:$K$101</definedName>
    <definedName name="_xlnm._FilterDatabase" localSheetId="2" hidden="1">'1.1 - Sjezd do MK - 1. sjezd'!$C$92:$K$203</definedName>
    <definedName name="_xlnm._FilterDatabase" localSheetId="11" hidden="1">'1.10 - Výstavba chodníku ...'!$C$92:$K$237</definedName>
    <definedName name="_xlnm._FilterDatabase" localSheetId="12" hidden="1">'1.11 - Stavební úpravy ch...'!$C$92:$K$300</definedName>
    <definedName name="_xlnm._FilterDatabase" localSheetId="3" hidden="1">'1.2 - Sjezd do MK - 2. sjezd'!$C$92:$K$232</definedName>
    <definedName name="_xlnm._FilterDatabase" localSheetId="4" hidden="1">'1.3 - Sjedz do MK - 3. sjezd'!$C$92:$K$236</definedName>
    <definedName name="_xlnm._FilterDatabase" localSheetId="5" hidden="1">'1.4 - Sjezd do MK - 4. sjezd'!$C$92:$K$233</definedName>
    <definedName name="_xlnm._FilterDatabase" localSheetId="6" hidden="1">'1.5 - Sjezd do MK - 5. sjezd'!$C$91:$K$220</definedName>
    <definedName name="_xlnm._FilterDatabase" localSheetId="7" hidden="1">'1.6 - Sjezd na MK - 6. sjezd'!$C$91:$K$217</definedName>
    <definedName name="_xlnm._FilterDatabase" localSheetId="8" hidden="1">'1.7 - Sjezd do MK - 7. sjedz'!$C$90:$K$207</definedName>
    <definedName name="_xlnm._FilterDatabase" localSheetId="9" hidden="1">'1.8 - Autobusová zastávka...'!$C$92:$K$328</definedName>
    <definedName name="_xlnm._FilterDatabase" localSheetId="10" hidden="1">'1.9 - Parkování před ZŠ'!$C$90:$K$193</definedName>
    <definedName name="_xlnm._FilterDatabase" localSheetId="13" hidden="1">'2.8 - Autobusová zastávka...'!$C$91:$K$209</definedName>
    <definedName name="_xlnm._FilterDatabase" localSheetId="14" hidden="1">'3.1 - Sjezd do MK - 1. sjezd'!$C$90:$K$177</definedName>
    <definedName name="_xlnm._FilterDatabase" localSheetId="23" hidden="1">'3.11 - Stavební úpravy ch...'!$C$86:$K$91</definedName>
    <definedName name="_xlnm._FilterDatabase" localSheetId="15" hidden="1">'3.2 - Sjezd do MK - 2. sjezd'!$C$90:$K$168</definedName>
    <definedName name="_xlnm._FilterDatabase" localSheetId="16" hidden="1">'3.3 - Sjedz do MK - 3. sjezd'!$C$92:$K$186</definedName>
    <definedName name="_xlnm._FilterDatabase" localSheetId="17" hidden="1">'3.4 - Sjezd do MK - 4. sjezd'!$C$91:$K$172</definedName>
    <definedName name="_xlnm._FilterDatabase" localSheetId="18" hidden="1">'3.5 - Sjezd do MK - 5. sjezd'!$C$90:$K$168</definedName>
    <definedName name="_xlnm._FilterDatabase" localSheetId="19" hidden="1">'3.6 - Sjezd na MK - 6. sjezd'!$C$91:$K$172</definedName>
    <definedName name="_xlnm._FilterDatabase" localSheetId="20" hidden="1">'3.7 - Sjezd do MK - 7. sjedz'!$C$90:$K$168</definedName>
    <definedName name="_xlnm._FilterDatabase" localSheetId="21" hidden="1">'3.8 - Autobusová zastávka...'!$C$86:$K$90</definedName>
    <definedName name="_xlnm._FilterDatabase" localSheetId="22" hidden="1">'3.9 - Parkování před ZŠ'!$C$93:$K$160</definedName>
    <definedName name="_xlnm._FilterDatabase" localSheetId="24" hidden="1">'4.0 - Vedlejší a ostatní ...'!$C$88:$K$103</definedName>
    <definedName name="_xlnm._FilterDatabase" localSheetId="25" hidden="1">'4.1 - Sjezd do MK - 1. sjezd'!$C$87:$K$102</definedName>
    <definedName name="_xlnm._FilterDatabase" localSheetId="34" hidden="1">'4.10 - Výstavba chodníku ...'!$C$87:$K$101</definedName>
    <definedName name="_xlnm._FilterDatabase" localSheetId="35" hidden="1">'4.11 - Stavební úpravy ch...'!$C$87:$K$103</definedName>
    <definedName name="_xlnm._FilterDatabase" localSheetId="26" hidden="1">'4.2 - Sjezd do MK - 2. sjezd'!$C$87:$K$103</definedName>
    <definedName name="_xlnm._FilterDatabase" localSheetId="27" hidden="1">'4.3 - Sjedz do MK - 3. sjezd'!$C$87:$K$102</definedName>
    <definedName name="_xlnm._FilterDatabase" localSheetId="28" hidden="1">'4.4 - Sjezd do MK - 4. sjezd'!$C$87:$K$103</definedName>
    <definedName name="_xlnm._FilterDatabase" localSheetId="29" hidden="1">'4.5 - Sjezd do MK - 5. sjezd'!$C$87:$K$103</definedName>
    <definedName name="_xlnm._FilterDatabase" localSheetId="30" hidden="1">'4.6 - Sjezd na MK - 6. sjezd'!$C$87:$K$103</definedName>
    <definedName name="_xlnm._FilterDatabase" localSheetId="31" hidden="1">'4.7 - Sjezd do MK - 7. sjedz'!$C$87:$K$103</definedName>
    <definedName name="_xlnm._FilterDatabase" localSheetId="32" hidden="1">'4.8 - Autobusová zastávka...'!$C$90:$K$264</definedName>
    <definedName name="_xlnm._FilterDatabase" localSheetId="33" hidden="1">'4.9 - Parkování před ZŠ'!$C$91:$K$194</definedName>
    <definedName name="_xlnm.Print_Titles" localSheetId="1">'1.0 - Vedlejší a ostatní ...'!$88:$88</definedName>
    <definedName name="_xlnm.Print_Titles" localSheetId="2">'1.1 - Sjezd do MK - 1. sjezd'!$92:$92</definedName>
    <definedName name="_xlnm.Print_Titles" localSheetId="11">'1.10 - Výstavba chodníku ...'!$92:$92</definedName>
    <definedName name="_xlnm.Print_Titles" localSheetId="12">'1.11 - Stavební úpravy ch...'!$92:$92</definedName>
    <definedName name="_xlnm.Print_Titles" localSheetId="3">'1.2 - Sjezd do MK - 2. sjezd'!$92:$92</definedName>
    <definedName name="_xlnm.Print_Titles" localSheetId="4">'1.3 - Sjedz do MK - 3. sjezd'!$92:$92</definedName>
    <definedName name="_xlnm.Print_Titles" localSheetId="5">'1.4 - Sjezd do MK - 4. sjezd'!$92:$92</definedName>
    <definedName name="_xlnm.Print_Titles" localSheetId="6">'1.5 - Sjezd do MK - 5. sjezd'!$91:$91</definedName>
    <definedName name="_xlnm.Print_Titles" localSheetId="7">'1.6 - Sjezd na MK - 6. sjezd'!$91:$91</definedName>
    <definedName name="_xlnm.Print_Titles" localSheetId="8">'1.7 - Sjezd do MK - 7. sjedz'!$90:$90</definedName>
    <definedName name="_xlnm.Print_Titles" localSheetId="9">'1.8 - Autobusová zastávka...'!$92:$92</definedName>
    <definedName name="_xlnm.Print_Titles" localSheetId="10">'1.9 - Parkování před ZŠ'!$90:$90</definedName>
    <definedName name="_xlnm.Print_Titles" localSheetId="13">'2.8 - Autobusová zastávka...'!$91:$91</definedName>
    <definedName name="_xlnm.Print_Titles" localSheetId="14">'3.1 - Sjezd do MK - 1. sjezd'!$90:$90</definedName>
    <definedName name="_xlnm.Print_Titles" localSheetId="23">'3.11 - Stavební úpravy ch...'!$86:$86</definedName>
    <definedName name="_xlnm.Print_Titles" localSheetId="15">'3.2 - Sjezd do MK - 2. sjezd'!$90:$90</definedName>
    <definedName name="_xlnm.Print_Titles" localSheetId="16">'3.3 - Sjedz do MK - 3. sjezd'!$92:$92</definedName>
    <definedName name="_xlnm.Print_Titles" localSheetId="17">'3.4 - Sjezd do MK - 4. sjezd'!$91:$91</definedName>
    <definedName name="_xlnm.Print_Titles" localSheetId="18">'3.5 - Sjezd do MK - 5. sjezd'!$90:$90</definedName>
    <definedName name="_xlnm.Print_Titles" localSheetId="19">'3.6 - Sjezd na MK - 6. sjezd'!$91:$91</definedName>
    <definedName name="_xlnm.Print_Titles" localSheetId="20">'3.7 - Sjezd do MK - 7. sjedz'!$90:$90</definedName>
    <definedName name="_xlnm.Print_Titles" localSheetId="21">'3.8 - Autobusová zastávka...'!$86:$86</definedName>
    <definedName name="_xlnm.Print_Titles" localSheetId="22">'3.9 - Parkování před ZŠ'!$93:$93</definedName>
    <definedName name="_xlnm.Print_Titles" localSheetId="24">'4.0 - Vedlejší a ostatní ...'!$88:$88</definedName>
    <definedName name="_xlnm.Print_Titles" localSheetId="25">'4.1 - Sjezd do MK - 1. sjezd'!$87:$87</definedName>
    <definedName name="_xlnm.Print_Titles" localSheetId="34">'4.10 - Výstavba chodníku ...'!$87:$87</definedName>
    <definedName name="_xlnm.Print_Titles" localSheetId="35">'4.11 - Stavební úpravy ch...'!$87:$87</definedName>
    <definedName name="_xlnm.Print_Titles" localSheetId="26">'4.2 - Sjezd do MK - 2. sjezd'!$87:$87</definedName>
    <definedName name="_xlnm.Print_Titles" localSheetId="27">'4.3 - Sjedz do MK - 3. sjezd'!$87:$87</definedName>
    <definedName name="_xlnm.Print_Titles" localSheetId="28">'4.4 - Sjezd do MK - 4. sjezd'!$87:$87</definedName>
    <definedName name="_xlnm.Print_Titles" localSheetId="29">'4.5 - Sjezd do MK - 5. sjezd'!$87:$87</definedName>
    <definedName name="_xlnm.Print_Titles" localSheetId="30">'4.6 - Sjezd na MK - 6. sjezd'!$87:$87</definedName>
    <definedName name="_xlnm.Print_Titles" localSheetId="31">'4.7 - Sjezd do MK - 7. sjedz'!$87:$87</definedName>
    <definedName name="_xlnm.Print_Titles" localSheetId="32">'4.8 - Autobusová zastávka...'!$90:$90</definedName>
    <definedName name="_xlnm.Print_Titles" localSheetId="33">'4.9 - Parkování před ZŠ'!$91:$91</definedName>
    <definedName name="_xlnm.Print_Titles" localSheetId="0">'Rekapitulace zakázky'!$52:$52</definedName>
    <definedName name="_xlnm.Print_Area" localSheetId="1">'1.0 - Vedlejší a ostatní ...'!$C$4:$J$41,'1.0 - Vedlejší a ostatní ...'!$C$47:$J$68,'1.0 - Vedlejší a ostatní ...'!$C$74:$K$101</definedName>
    <definedName name="_xlnm.Print_Area" localSheetId="2">'1.1 - Sjezd do MK - 1. sjezd'!$C$4:$J$41,'1.1 - Sjezd do MK - 1. sjezd'!$C$47:$J$72,'1.1 - Sjezd do MK - 1. sjezd'!$C$78:$K$203</definedName>
    <definedName name="_xlnm.Print_Area" localSheetId="11">'1.10 - Výstavba chodníku ...'!$C$4:$J$41,'1.10 - Výstavba chodníku ...'!$C$47:$J$72,'1.10 - Výstavba chodníku ...'!$C$78:$K$237</definedName>
    <definedName name="_xlnm.Print_Area" localSheetId="12">'1.11 - Stavební úpravy ch...'!$C$4:$J$41,'1.11 - Stavební úpravy ch...'!$C$47:$J$72,'1.11 - Stavební úpravy ch...'!$C$78:$K$300</definedName>
    <definedName name="_xlnm.Print_Area" localSheetId="3">'1.2 - Sjezd do MK - 2. sjezd'!$C$4:$J$41,'1.2 - Sjezd do MK - 2. sjezd'!$C$47:$J$72,'1.2 - Sjezd do MK - 2. sjezd'!$C$78:$K$232</definedName>
    <definedName name="_xlnm.Print_Area" localSheetId="4">'1.3 - Sjedz do MK - 3. sjezd'!$C$4:$J$41,'1.3 - Sjedz do MK - 3. sjezd'!$C$47:$J$72,'1.3 - Sjedz do MK - 3. sjezd'!$C$78:$K$236</definedName>
    <definedName name="_xlnm.Print_Area" localSheetId="5">'1.4 - Sjezd do MK - 4. sjezd'!$C$4:$J$41,'1.4 - Sjezd do MK - 4. sjezd'!$C$47:$J$72,'1.4 - Sjezd do MK - 4. sjezd'!$C$78:$K$233</definedName>
    <definedName name="_xlnm.Print_Area" localSheetId="6">'1.5 - Sjezd do MK - 5. sjezd'!$C$4:$J$41,'1.5 - Sjezd do MK - 5. sjezd'!$C$47:$J$71,'1.5 - Sjezd do MK - 5. sjezd'!$C$77:$K$220</definedName>
    <definedName name="_xlnm.Print_Area" localSheetId="7">'1.6 - Sjezd na MK - 6. sjezd'!$C$4:$J$41,'1.6 - Sjezd na MK - 6. sjezd'!$C$47:$J$71,'1.6 - Sjezd na MK - 6. sjezd'!$C$77:$K$217</definedName>
    <definedName name="_xlnm.Print_Area" localSheetId="8">'1.7 - Sjezd do MK - 7. sjedz'!$C$4:$J$41,'1.7 - Sjezd do MK - 7. sjedz'!$C$47:$J$70,'1.7 - Sjezd do MK - 7. sjedz'!$C$76:$K$207</definedName>
    <definedName name="_xlnm.Print_Area" localSheetId="9">'1.8 - Autobusová zastávka...'!$C$4:$J$41,'1.8 - Autobusová zastávka...'!$C$47:$J$72,'1.8 - Autobusová zastávka...'!$C$78:$K$328</definedName>
    <definedName name="_xlnm.Print_Area" localSheetId="10">'1.9 - Parkování před ZŠ'!$C$4:$J$41,'1.9 - Parkování před ZŠ'!$C$47:$J$70,'1.9 - Parkování před ZŠ'!$C$76:$K$193</definedName>
    <definedName name="_xlnm.Print_Area" localSheetId="13">'2.8 - Autobusová zastávka...'!$C$4:$J$41,'2.8 - Autobusová zastávka...'!$C$47:$J$71,'2.8 - Autobusová zastávka...'!$C$77:$K$209</definedName>
    <definedName name="_xlnm.Print_Area" localSheetId="14">'3.1 - Sjezd do MK - 1. sjezd'!$C$4:$J$41,'3.1 - Sjezd do MK - 1. sjezd'!$C$47:$J$70,'3.1 - Sjezd do MK - 1. sjezd'!$C$76:$K$177</definedName>
    <definedName name="_xlnm.Print_Area" localSheetId="23">'3.11 - Stavební úpravy ch...'!$C$4:$J$41,'3.11 - Stavební úpravy ch...'!$C$47:$J$66,'3.11 - Stavební úpravy ch...'!$C$72:$K$91</definedName>
    <definedName name="_xlnm.Print_Area" localSheetId="15">'3.2 - Sjezd do MK - 2. sjezd'!$C$4:$J$41,'3.2 - Sjezd do MK - 2. sjezd'!$C$47:$J$70,'3.2 - Sjezd do MK - 2. sjezd'!$C$76:$K$168</definedName>
    <definedName name="_xlnm.Print_Area" localSheetId="16">'3.3 - Sjedz do MK - 3. sjezd'!$C$4:$J$41,'3.3 - Sjedz do MK - 3. sjezd'!$C$47:$J$72,'3.3 - Sjedz do MK - 3. sjezd'!$C$78:$K$186</definedName>
    <definedName name="_xlnm.Print_Area" localSheetId="17">'3.4 - Sjezd do MK - 4. sjezd'!$C$4:$J$41,'3.4 - Sjezd do MK - 4. sjezd'!$C$47:$J$71,'3.4 - Sjezd do MK - 4. sjezd'!$C$77:$K$172</definedName>
    <definedName name="_xlnm.Print_Area" localSheetId="18">'3.5 - Sjezd do MK - 5. sjezd'!$C$4:$J$41,'3.5 - Sjezd do MK - 5. sjezd'!$C$47:$J$70,'3.5 - Sjezd do MK - 5. sjezd'!$C$76:$K$168</definedName>
    <definedName name="_xlnm.Print_Area" localSheetId="19">'3.6 - Sjezd na MK - 6. sjezd'!$C$4:$J$41,'3.6 - Sjezd na MK - 6. sjezd'!$C$47:$J$71,'3.6 - Sjezd na MK - 6. sjezd'!$C$77:$K$172</definedName>
    <definedName name="_xlnm.Print_Area" localSheetId="20">'3.7 - Sjezd do MK - 7. sjedz'!$C$4:$J$41,'3.7 - Sjezd do MK - 7. sjedz'!$C$47:$J$70,'3.7 - Sjezd do MK - 7. sjedz'!$C$76:$K$168</definedName>
    <definedName name="_xlnm.Print_Area" localSheetId="21">'3.8 - Autobusová zastávka...'!$C$4:$J$41,'3.8 - Autobusová zastávka...'!$C$47:$J$66,'3.8 - Autobusová zastávka...'!$C$72:$K$90</definedName>
    <definedName name="_xlnm.Print_Area" localSheetId="22">'3.9 - Parkování před ZŠ'!$C$4:$J$41,'3.9 - Parkování před ZŠ'!$C$47:$J$73,'3.9 - Parkování před ZŠ'!$C$79:$K$160</definedName>
    <definedName name="_xlnm.Print_Area" localSheetId="24">'4.0 - Vedlejší a ostatní ...'!$C$4:$J$41,'4.0 - Vedlejší a ostatní ...'!$C$47:$J$68,'4.0 - Vedlejší a ostatní ...'!$C$74:$K$103</definedName>
    <definedName name="_xlnm.Print_Area" localSheetId="25">'4.1 - Sjezd do MK - 1. sjezd'!$C$4:$J$41,'4.1 - Sjezd do MK - 1. sjezd'!$C$47:$J$67,'4.1 - Sjezd do MK - 1. sjezd'!$C$73:$K$102</definedName>
    <definedName name="_xlnm.Print_Area" localSheetId="34">'4.10 - Výstavba chodníku ...'!$C$4:$J$41,'4.10 - Výstavba chodníku ...'!$C$47:$J$67,'4.10 - Výstavba chodníku ...'!$C$73:$K$101</definedName>
    <definedName name="_xlnm.Print_Area" localSheetId="35">'4.11 - Stavební úpravy ch...'!$C$4:$J$41,'4.11 - Stavební úpravy ch...'!$C$47:$J$67,'4.11 - Stavební úpravy ch...'!$C$73:$K$103</definedName>
    <definedName name="_xlnm.Print_Area" localSheetId="26">'4.2 - Sjezd do MK - 2. sjezd'!$C$4:$J$41,'4.2 - Sjezd do MK - 2. sjezd'!$C$47:$J$67,'4.2 - Sjezd do MK - 2. sjezd'!$C$73:$K$103</definedName>
    <definedName name="_xlnm.Print_Area" localSheetId="27">'4.3 - Sjedz do MK - 3. sjezd'!$C$4:$J$41,'4.3 - Sjedz do MK - 3. sjezd'!$C$47:$J$67,'4.3 - Sjedz do MK - 3. sjezd'!$C$73:$K$102</definedName>
    <definedName name="_xlnm.Print_Area" localSheetId="28">'4.4 - Sjezd do MK - 4. sjezd'!$C$4:$J$41,'4.4 - Sjezd do MK - 4. sjezd'!$C$47:$J$67,'4.4 - Sjezd do MK - 4. sjezd'!$C$73:$K$103</definedName>
    <definedName name="_xlnm.Print_Area" localSheetId="29">'4.5 - Sjezd do MK - 5. sjezd'!$C$4:$J$41,'4.5 - Sjezd do MK - 5. sjezd'!$C$47:$J$67,'4.5 - Sjezd do MK - 5. sjezd'!$C$73:$K$103</definedName>
    <definedName name="_xlnm.Print_Area" localSheetId="30">'4.6 - Sjezd na MK - 6. sjezd'!$C$4:$J$41,'4.6 - Sjezd na MK - 6. sjezd'!$C$47:$J$67,'4.6 - Sjezd na MK - 6. sjezd'!$C$73:$K$103</definedName>
    <definedName name="_xlnm.Print_Area" localSheetId="31">'4.7 - Sjezd do MK - 7. sjedz'!$C$4:$J$41,'4.7 - Sjezd do MK - 7. sjedz'!$C$47:$J$67,'4.7 - Sjezd do MK - 7. sjedz'!$C$73:$K$103</definedName>
    <definedName name="_xlnm.Print_Area" localSheetId="32">'4.8 - Autobusová zastávka...'!$C$4:$J$41,'4.8 - Autobusová zastávka...'!$C$47:$J$70,'4.8 - Autobusová zastávka...'!$C$76:$K$264</definedName>
    <definedName name="_xlnm.Print_Area" localSheetId="33">'4.9 - Parkování před ZŠ'!$C$4:$J$41,'4.9 - Parkování před ZŠ'!$C$47:$J$71,'4.9 - Parkování před ZŠ'!$C$77:$K$194</definedName>
    <definedName name="_xlnm.Print_Area" localSheetId="0">'Rekapitulace zakázky'!$D$4:$AO$36,'Rekapitulace zakázky'!$C$42:$AQ$94</definedName>
  </definedNames>
  <calcPr calcId="145621"/>
</workbook>
</file>

<file path=xl/calcChain.xml><?xml version="1.0" encoding="utf-8"?>
<calcChain xmlns="http://schemas.openxmlformats.org/spreadsheetml/2006/main">
  <c r="J39" i="36" l="1"/>
  <c r="J38" i="36"/>
  <c r="AY93" i="1" s="1"/>
  <c r="J37" i="36"/>
  <c r="AX93" i="1" s="1"/>
  <c r="BI101" i="36"/>
  <c r="BH101" i="36"/>
  <c r="BG101" i="36"/>
  <c r="BF101" i="36"/>
  <c r="T101" i="36"/>
  <c r="R101" i="36"/>
  <c r="P101" i="36"/>
  <c r="BI98" i="36"/>
  <c r="BH98" i="36"/>
  <c r="BG98" i="36"/>
  <c r="BF98" i="36"/>
  <c r="T98" i="36"/>
  <c r="R98" i="36"/>
  <c r="P98" i="36"/>
  <c r="BI95" i="36"/>
  <c r="BH95" i="36"/>
  <c r="BG95" i="36"/>
  <c r="BF95" i="36"/>
  <c r="T95" i="36"/>
  <c r="R95" i="36"/>
  <c r="P95" i="36"/>
  <c r="BI91" i="36"/>
  <c r="BH91" i="36"/>
  <c r="BG91" i="36"/>
  <c r="BF91" i="36"/>
  <c r="T91" i="36"/>
  <c r="T90" i="36" s="1"/>
  <c r="R91" i="36"/>
  <c r="R90" i="36" s="1"/>
  <c r="P91" i="36"/>
  <c r="P90" i="36"/>
  <c r="J85" i="36"/>
  <c r="J84" i="36"/>
  <c r="F84" i="36"/>
  <c r="F82" i="36"/>
  <c r="E80" i="36"/>
  <c r="J59" i="36"/>
  <c r="J58" i="36"/>
  <c r="F58" i="36"/>
  <c r="F56" i="36"/>
  <c r="E54" i="36"/>
  <c r="J20" i="36"/>
  <c r="E20" i="36"/>
  <c r="F85" i="36" s="1"/>
  <c r="J19" i="36"/>
  <c r="J14" i="36"/>
  <c r="J56" i="36" s="1"/>
  <c r="E7" i="36"/>
  <c r="E50" i="36" s="1"/>
  <c r="J39" i="35"/>
  <c r="J38" i="35"/>
  <c r="AY92" i="1" s="1"/>
  <c r="J37" i="35"/>
  <c r="AX92" i="1"/>
  <c r="BI100" i="35"/>
  <c r="BH100" i="35"/>
  <c r="BG100" i="35"/>
  <c r="BF100" i="35"/>
  <c r="T100" i="35"/>
  <c r="R100" i="35"/>
  <c r="P100" i="35"/>
  <c r="BI98" i="35"/>
  <c r="BH98" i="35"/>
  <c r="BG98" i="35"/>
  <c r="BF98" i="35"/>
  <c r="T98" i="35"/>
  <c r="R98" i="35"/>
  <c r="P98" i="35"/>
  <c r="BI95" i="35"/>
  <c r="BH95" i="35"/>
  <c r="BG95" i="35"/>
  <c r="BF95" i="35"/>
  <c r="T95" i="35"/>
  <c r="R95" i="35"/>
  <c r="P95" i="35"/>
  <c r="BI91" i="35"/>
  <c r="BH91" i="35"/>
  <c r="BG91" i="35"/>
  <c r="BF91" i="35"/>
  <c r="T91" i="35"/>
  <c r="T90" i="35" s="1"/>
  <c r="R91" i="35"/>
  <c r="R90" i="35" s="1"/>
  <c r="P91" i="35"/>
  <c r="P90" i="35"/>
  <c r="J85" i="35"/>
  <c r="J84" i="35"/>
  <c r="F84" i="35"/>
  <c r="F82" i="35"/>
  <c r="E80" i="35"/>
  <c r="J59" i="35"/>
  <c r="J58" i="35"/>
  <c r="F58" i="35"/>
  <c r="F56" i="35"/>
  <c r="E54" i="35"/>
  <c r="J20" i="35"/>
  <c r="E20" i="35"/>
  <c r="F85" i="35"/>
  <c r="J19" i="35"/>
  <c r="J14" i="35"/>
  <c r="J56" i="35"/>
  <c r="E7" i="35"/>
  <c r="E50" i="35" s="1"/>
  <c r="J39" i="34"/>
  <c r="J38" i="34"/>
  <c r="AY91" i="1"/>
  <c r="J37" i="34"/>
  <c r="AX91" i="1" s="1"/>
  <c r="BI193" i="34"/>
  <c r="BH193" i="34"/>
  <c r="BG193" i="34"/>
  <c r="BF193" i="34"/>
  <c r="T193" i="34"/>
  <c r="T192" i="34"/>
  <c r="R193" i="34"/>
  <c r="R192" i="34" s="1"/>
  <c r="P193" i="34"/>
  <c r="P192" i="34"/>
  <c r="BI187" i="34"/>
  <c r="BH187" i="34"/>
  <c r="BG187" i="34"/>
  <c r="BF187" i="34"/>
  <c r="T187" i="34"/>
  <c r="R187" i="34"/>
  <c r="P187" i="34"/>
  <c r="BI182" i="34"/>
  <c r="BH182" i="34"/>
  <c r="BG182" i="34"/>
  <c r="BF182" i="34"/>
  <c r="T182" i="34"/>
  <c r="R182" i="34"/>
  <c r="P182" i="34"/>
  <c r="BI180" i="34"/>
  <c r="BH180" i="34"/>
  <c r="BG180" i="34"/>
  <c r="BF180" i="34"/>
  <c r="T180" i="34"/>
  <c r="R180" i="34"/>
  <c r="P180" i="34"/>
  <c r="BI177" i="34"/>
  <c r="BH177" i="34"/>
  <c r="BG177" i="34"/>
  <c r="BF177" i="34"/>
  <c r="T177" i="34"/>
  <c r="R177" i="34"/>
  <c r="P177" i="34"/>
  <c r="BI174" i="34"/>
  <c r="BH174" i="34"/>
  <c r="BG174" i="34"/>
  <c r="BF174" i="34"/>
  <c r="T174" i="34"/>
  <c r="R174" i="34"/>
  <c r="P174" i="34"/>
  <c r="BI171" i="34"/>
  <c r="BH171" i="34"/>
  <c r="BG171" i="34"/>
  <c r="BF171" i="34"/>
  <c r="T171" i="34"/>
  <c r="R171" i="34"/>
  <c r="P171" i="34"/>
  <c r="BI168" i="34"/>
  <c r="BH168" i="34"/>
  <c r="BG168" i="34"/>
  <c r="BF168" i="34"/>
  <c r="T168" i="34"/>
  <c r="R168" i="34"/>
  <c r="P168" i="34"/>
  <c r="BI164" i="34"/>
  <c r="BH164" i="34"/>
  <c r="BG164" i="34"/>
  <c r="BF164" i="34"/>
  <c r="T164" i="34"/>
  <c r="R164" i="34"/>
  <c r="P164" i="34"/>
  <c r="BI161" i="34"/>
  <c r="BH161" i="34"/>
  <c r="BG161" i="34"/>
  <c r="BF161" i="34"/>
  <c r="T161" i="34"/>
  <c r="R161" i="34"/>
  <c r="P161" i="34"/>
  <c r="BI159" i="34"/>
  <c r="BH159" i="34"/>
  <c r="BG159" i="34"/>
  <c r="BF159" i="34"/>
  <c r="T159" i="34"/>
  <c r="R159" i="34"/>
  <c r="P159" i="34"/>
  <c r="BI156" i="34"/>
  <c r="BH156" i="34"/>
  <c r="BG156" i="34"/>
  <c r="BF156" i="34"/>
  <c r="T156" i="34"/>
  <c r="R156" i="34"/>
  <c r="P156" i="34"/>
  <c r="BI153" i="34"/>
  <c r="BH153" i="34"/>
  <c r="BG153" i="34"/>
  <c r="BF153" i="34"/>
  <c r="T153" i="34"/>
  <c r="R153" i="34"/>
  <c r="P153" i="34"/>
  <c r="BI151" i="34"/>
  <c r="BH151" i="34"/>
  <c r="BG151" i="34"/>
  <c r="BF151" i="34"/>
  <c r="T151" i="34"/>
  <c r="R151" i="34"/>
  <c r="P151" i="34"/>
  <c r="BI147" i="34"/>
  <c r="BH147" i="34"/>
  <c r="BG147" i="34"/>
  <c r="BF147" i="34"/>
  <c r="T147" i="34"/>
  <c r="R147" i="34"/>
  <c r="P147" i="34"/>
  <c r="BI144" i="34"/>
  <c r="BH144" i="34"/>
  <c r="BG144" i="34"/>
  <c r="BF144" i="34"/>
  <c r="T144" i="34"/>
  <c r="R144" i="34"/>
  <c r="P144" i="34"/>
  <c r="BI141" i="34"/>
  <c r="BH141" i="34"/>
  <c r="BG141" i="34"/>
  <c r="BF141" i="34"/>
  <c r="T141" i="34"/>
  <c r="R141" i="34"/>
  <c r="P141" i="34"/>
  <c r="BI138" i="34"/>
  <c r="BH138" i="34"/>
  <c r="BG138" i="34"/>
  <c r="BF138" i="34"/>
  <c r="T138" i="34"/>
  <c r="R138" i="34"/>
  <c r="P138" i="34"/>
  <c r="BI135" i="34"/>
  <c r="BH135" i="34"/>
  <c r="BG135" i="34"/>
  <c r="BF135" i="34"/>
  <c r="T135" i="34"/>
  <c r="R135" i="34"/>
  <c r="P135" i="34"/>
  <c r="BI132" i="34"/>
  <c r="BH132" i="34"/>
  <c r="BG132" i="34"/>
  <c r="BF132" i="34"/>
  <c r="T132" i="34"/>
  <c r="R132" i="34"/>
  <c r="P132" i="34"/>
  <c r="BI129" i="34"/>
  <c r="BH129" i="34"/>
  <c r="BG129" i="34"/>
  <c r="BF129" i="34"/>
  <c r="T129" i="34"/>
  <c r="R129" i="34"/>
  <c r="P129" i="34"/>
  <c r="BI125" i="34"/>
  <c r="BH125" i="34"/>
  <c r="BG125" i="34"/>
  <c r="BF125" i="34"/>
  <c r="T125" i="34"/>
  <c r="R125" i="34"/>
  <c r="P125" i="34"/>
  <c r="BI123" i="34"/>
  <c r="BH123" i="34"/>
  <c r="BG123" i="34"/>
  <c r="BF123" i="34"/>
  <c r="T123" i="34"/>
  <c r="R123" i="34"/>
  <c r="P123" i="34"/>
  <c r="BI121" i="34"/>
  <c r="BH121" i="34"/>
  <c r="BG121" i="34"/>
  <c r="BF121" i="34"/>
  <c r="T121" i="34"/>
  <c r="R121" i="34"/>
  <c r="P121" i="34"/>
  <c r="BI118" i="34"/>
  <c r="BH118" i="34"/>
  <c r="BG118" i="34"/>
  <c r="BF118" i="34"/>
  <c r="T118" i="34"/>
  <c r="R118" i="34"/>
  <c r="P118" i="34"/>
  <c r="BI116" i="34"/>
  <c r="BH116" i="34"/>
  <c r="BG116" i="34"/>
  <c r="BF116" i="34"/>
  <c r="T116" i="34"/>
  <c r="R116" i="34"/>
  <c r="P116" i="34"/>
  <c r="BI114" i="34"/>
  <c r="BH114" i="34"/>
  <c r="BG114" i="34"/>
  <c r="BF114" i="34"/>
  <c r="T114" i="34"/>
  <c r="R114" i="34"/>
  <c r="P114" i="34"/>
  <c r="BI111" i="34"/>
  <c r="BH111" i="34"/>
  <c r="BG111" i="34"/>
  <c r="BF111" i="34"/>
  <c r="T111" i="34"/>
  <c r="R111" i="34"/>
  <c r="P111" i="34"/>
  <c r="BI109" i="34"/>
  <c r="BH109" i="34"/>
  <c r="BG109" i="34"/>
  <c r="BF109" i="34"/>
  <c r="T109" i="34"/>
  <c r="R109" i="34"/>
  <c r="P109" i="34"/>
  <c r="BI106" i="34"/>
  <c r="BH106" i="34"/>
  <c r="BG106" i="34"/>
  <c r="BF106" i="34"/>
  <c r="T106" i="34"/>
  <c r="R106" i="34"/>
  <c r="P106" i="34"/>
  <c r="BI101" i="34"/>
  <c r="BH101" i="34"/>
  <c r="BG101" i="34"/>
  <c r="BF101" i="34"/>
  <c r="T101" i="34"/>
  <c r="R101" i="34"/>
  <c r="P101" i="34"/>
  <c r="BI98" i="34"/>
  <c r="BH98" i="34"/>
  <c r="BG98" i="34"/>
  <c r="BF98" i="34"/>
  <c r="T98" i="34"/>
  <c r="R98" i="34"/>
  <c r="P98" i="34"/>
  <c r="BI95" i="34"/>
  <c r="BH95" i="34"/>
  <c r="BG95" i="34"/>
  <c r="BF95" i="34"/>
  <c r="T95" i="34"/>
  <c r="R95" i="34"/>
  <c r="P95" i="34"/>
  <c r="J89" i="34"/>
  <c r="J88" i="34"/>
  <c r="F88" i="34"/>
  <c r="F86" i="34"/>
  <c r="E84" i="34"/>
  <c r="J59" i="34"/>
  <c r="J58" i="34"/>
  <c r="F58" i="34"/>
  <c r="F56" i="34"/>
  <c r="E54" i="34"/>
  <c r="J20" i="34"/>
  <c r="E20" i="34"/>
  <c r="F89" i="34" s="1"/>
  <c r="J19" i="34"/>
  <c r="J14" i="34"/>
  <c r="J56" i="34"/>
  <c r="E7" i="34"/>
  <c r="E80" i="34"/>
  <c r="J39" i="33"/>
  <c r="J38" i="33"/>
  <c r="AY90" i="1" s="1"/>
  <c r="J37" i="33"/>
  <c r="AX90" i="1"/>
  <c r="BI263" i="33"/>
  <c r="BH263" i="33"/>
  <c r="BG263" i="33"/>
  <c r="BF263" i="33"/>
  <c r="T263" i="33"/>
  <c r="T262" i="33" s="1"/>
  <c r="R263" i="33"/>
  <c r="R262" i="33"/>
  <c r="P263" i="33"/>
  <c r="P262" i="33" s="1"/>
  <c r="BI260" i="33"/>
  <c r="BH260" i="33"/>
  <c r="BG260" i="33"/>
  <c r="BF260" i="33"/>
  <c r="T260" i="33"/>
  <c r="R260" i="33"/>
  <c r="P260" i="33"/>
  <c r="BI257" i="33"/>
  <c r="BH257" i="33"/>
  <c r="BG257" i="33"/>
  <c r="BF257" i="33"/>
  <c r="T257" i="33"/>
  <c r="R257" i="33"/>
  <c r="P257" i="33"/>
  <c r="BI254" i="33"/>
  <c r="BH254" i="33"/>
  <c r="BG254" i="33"/>
  <c r="BF254" i="33"/>
  <c r="T254" i="33"/>
  <c r="R254" i="33"/>
  <c r="P254" i="33"/>
  <c r="BI251" i="33"/>
  <c r="BH251" i="33"/>
  <c r="BG251" i="33"/>
  <c r="BF251" i="33"/>
  <c r="T251" i="33"/>
  <c r="R251" i="33"/>
  <c r="P251" i="33"/>
  <c r="BI248" i="33"/>
  <c r="BH248" i="33"/>
  <c r="BG248" i="33"/>
  <c r="BF248" i="33"/>
  <c r="T248" i="33"/>
  <c r="R248" i="33"/>
  <c r="P248" i="33"/>
  <c r="BI246" i="33"/>
  <c r="BH246" i="33"/>
  <c r="BG246" i="33"/>
  <c r="BF246" i="33"/>
  <c r="T246" i="33"/>
  <c r="R246" i="33"/>
  <c r="P246" i="33"/>
  <c r="BI243" i="33"/>
  <c r="BH243" i="33"/>
  <c r="BG243" i="33"/>
  <c r="BF243" i="33"/>
  <c r="T243" i="33"/>
  <c r="R243" i="33"/>
  <c r="P243" i="33"/>
  <c r="BI238" i="33"/>
  <c r="BH238" i="33"/>
  <c r="BG238" i="33"/>
  <c r="BF238" i="33"/>
  <c r="T238" i="33"/>
  <c r="R238" i="33"/>
  <c r="P238" i="33"/>
  <c r="BI235" i="33"/>
  <c r="BH235" i="33"/>
  <c r="BG235" i="33"/>
  <c r="BF235" i="33"/>
  <c r="T235" i="33"/>
  <c r="R235" i="33"/>
  <c r="P235" i="33"/>
  <c r="BI232" i="33"/>
  <c r="BH232" i="33"/>
  <c r="BG232" i="33"/>
  <c r="BF232" i="33"/>
  <c r="T232" i="33"/>
  <c r="R232" i="33"/>
  <c r="P232" i="33"/>
  <c r="BI226" i="33"/>
  <c r="BH226" i="33"/>
  <c r="BG226" i="33"/>
  <c r="BF226" i="33"/>
  <c r="T226" i="33"/>
  <c r="R226" i="33"/>
  <c r="P226" i="33"/>
  <c r="BI223" i="33"/>
  <c r="BH223" i="33"/>
  <c r="BG223" i="33"/>
  <c r="BF223" i="33"/>
  <c r="T223" i="33"/>
  <c r="R223" i="33"/>
  <c r="P223" i="33"/>
  <c r="BI218" i="33"/>
  <c r="BH218" i="33"/>
  <c r="BG218" i="33"/>
  <c r="BF218" i="33"/>
  <c r="T218" i="33"/>
  <c r="R218" i="33"/>
  <c r="P218" i="33"/>
  <c r="BI216" i="33"/>
  <c r="BH216" i="33"/>
  <c r="BG216" i="33"/>
  <c r="BF216" i="33"/>
  <c r="T216" i="33"/>
  <c r="R216" i="33"/>
  <c r="P216" i="33"/>
  <c r="BI211" i="33"/>
  <c r="BH211" i="33"/>
  <c r="BG211" i="33"/>
  <c r="BF211" i="33"/>
  <c r="T211" i="33"/>
  <c r="R211" i="33"/>
  <c r="P211" i="33"/>
  <c r="BI209" i="33"/>
  <c r="BH209" i="33"/>
  <c r="BG209" i="33"/>
  <c r="BF209" i="33"/>
  <c r="T209" i="33"/>
  <c r="R209" i="33"/>
  <c r="P209" i="33"/>
  <c r="BI206" i="33"/>
  <c r="BH206" i="33"/>
  <c r="BG206" i="33"/>
  <c r="BF206" i="33"/>
  <c r="T206" i="33"/>
  <c r="R206" i="33"/>
  <c r="P206" i="33"/>
  <c r="BI203" i="33"/>
  <c r="BH203" i="33"/>
  <c r="BG203" i="33"/>
  <c r="BF203" i="33"/>
  <c r="T203" i="33"/>
  <c r="R203" i="33"/>
  <c r="P203" i="33"/>
  <c r="BI198" i="33"/>
  <c r="BH198" i="33"/>
  <c r="BG198" i="33"/>
  <c r="BF198" i="33"/>
  <c r="T198" i="33"/>
  <c r="R198" i="33"/>
  <c r="P198" i="33"/>
  <c r="BI196" i="33"/>
  <c r="BH196" i="33"/>
  <c r="BG196" i="33"/>
  <c r="BF196" i="33"/>
  <c r="T196" i="33"/>
  <c r="R196" i="33"/>
  <c r="P196" i="33"/>
  <c r="BI192" i="33"/>
  <c r="BH192" i="33"/>
  <c r="BG192" i="33"/>
  <c r="BF192" i="33"/>
  <c r="T192" i="33"/>
  <c r="R192" i="33"/>
  <c r="P192" i="33"/>
  <c r="BI190" i="33"/>
  <c r="BH190" i="33"/>
  <c r="BG190" i="33"/>
  <c r="BF190" i="33"/>
  <c r="T190" i="33"/>
  <c r="R190" i="33"/>
  <c r="P190" i="33"/>
  <c r="BI187" i="33"/>
  <c r="BH187" i="33"/>
  <c r="BG187" i="33"/>
  <c r="BF187" i="33"/>
  <c r="T187" i="33"/>
  <c r="R187" i="33"/>
  <c r="P187" i="33"/>
  <c r="BI184" i="33"/>
  <c r="BH184" i="33"/>
  <c r="BG184" i="33"/>
  <c r="BF184" i="33"/>
  <c r="T184" i="33"/>
  <c r="R184" i="33"/>
  <c r="P184" i="33"/>
  <c r="BI181" i="33"/>
  <c r="BH181" i="33"/>
  <c r="BG181" i="33"/>
  <c r="BF181" i="33"/>
  <c r="T181" i="33"/>
  <c r="R181" i="33"/>
  <c r="P181" i="33"/>
  <c r="BI178" i="33"/>
  <c r="BH178" i="33"/>
  <c r="BG178" i="33"/>
  <c r="BF178" i="33"/>
  <c r="T178" i="33"/>
  <c r="R178" i="33"/>
  <c r="P178" i="33"/>
  <c r="BI175" i="33"/>
  <c r="BH175" i="33"/>
  <c r="BG175" i="33"/>
  <c r="BF175" i="33"/>
  <c r="T175" i="33"/>
  <c r="R175" i="33"/>
  <c r="P175" i="33"/>
  <c r="BI172" i="33"/>
  <c r="BH172" i="33"/>
  <c r="BG172" i="33"/>
  <c r="BF172" i="33"/>
  <c r="T172" i="33"/>
  <c r="R172" i="33"/>
  <c r="P172" i="33"/>
  <c r="BI169" i="33"/>
  <c r="BH169" i="33"/>
  <c r="BG169" i="33"/>
  <c r="BF169" i="33"/>
  <c r="T169" i="33"/>
  <c r="R169" i="33"/>
  <c r="P169" i="33"/>
  <c r="BI166" i="33"/>
  <c r="BH166" i="33"/>
  <c r="BG166" i="33"/>
  <c r="BF166" i="33"/>
  <c r="T166" i="33"/>
  <c r="R166" i="33"/>
  <c r="P166" i="33"/>
  <c r="BI163" i="33"/>
  <c r="BH163" i="33"/>
  <c r="BG163" i="33"/>
  <c r="BF163" i="33"/>
  <c r="T163" i="33"/>
  <c r="R163" i="33"/>
  <c r="P163" i="33"/>
  <c r="BI160" i="33"/>
  <c r="BH160" i="33"/>
  <c r="BG160" i="33"/>
  <c r="BF160" i="33"/>
  <c r="T160" i="33"/>
  <c r="R160" i="33"/>
  <c r="P160" i="33"/>
  <c r="BI155" i="33"/>
  <c r="BH155" i="33"/>
  <c r="BG155" i="33"/>
  <c r="BF155" i="33"/>
  <c r="T155" i="33"/>
  <c r="R155" i="33"/>
  <c r="P155" i="33"/>
  <c r="BI152" i="33"/>
  <c r="BH152" i="33"/>
  <c r="BG152" i="33"/>
  <c r="BF152" i="33"/>
  <c r="T152" i="33"/>
  <c r="R152" i="33"/>
  <c r="P152" i="33"/>
  <c r="BI149" i="33"/>
  <c r="BH149" i="33"/>
  <c r="BG149" i="33"/>
  <c r="BF149" i="33"/>
  <c r="T149" i="33"/>
  <c r="R149" i="33"/>
  <c r="P149" i="33"/>
  <c r="BI147" i="33"/>
  <c r="BH147" i="33"/>
  <c r="BG147" i="33"/>
  <c r="BF147" i="33"/>
  <c r="T147" i="33"/>
  <c r="R147" i="33"/>
  <c r="P147" i="33"/>
  <c r="BI145" i="33"/>
  <c r="BH145" i="33"/>
  <c r="BG145" i="33"/>
  <c r="BF145" i="33"/>
  <c r="T145" i="33"/>
  <c r="R145" i="33"/>
  <c r="P145" i="33"/>
  <c r="BI140" i="33"/>
  <c r="BH140" i="33"/>
  <c r="BG140" i="33"/>
  <c r="BF140" i="33"/>
  <c r="T140" i="33"/>
  <c r="R140" i="33"/>
  <c r="P140" i="33"/>
  <c r="BI136" i="33"/>
  <c r="BH136" i="33"/>
  <c r="BG136" i="33"/>
  <c r="BF136" i="33"/>
  <c r="T136" i="33"/>
  <c r="R136" i="33"/>
  <c r="P136" i="33"/>
  <c r="BI134" i="33"/>
  <c r="BH134" i="33"/>
  <c r="BG134" i="33"/>
  <c r="BF134" i="33"/>
  <c r="T134" i="33"/>
  <c r="R134" i="33"/>
  <c r="P134" i="33"/>
  <c r="BI130" i="33"/>
  <c r="BH130" i="33"/>
  <c r="BG130" i="33"/>
  <c r="BF130" i="33"/>
  <c r="T130" i="33"/>
  <c r="R130" i="33"/>
  <c r="P130" i="33"/>
  <c r="BI125" i="33"/>
  <c r="BH125" i="33"/>
  <c r="BG125" i="33"/>
  <c r="BF125" i="33"/>
  <c r="T125" i="33"/>
  <c r="R125" i="33"/>
  <c r="P125" i="33"/>
  <c r="BI122" i="33"/>
  <c r="BH122" i="33"/>
  <c r="BG122" i="33"/>
  <c r="BF122" i="33"/>
  <c r="T122" i="33"/>
  <c r="R122" i="33"/>
  <c r="P122" i="33"/>
  <c r="BI120" i="33"/>
  <c r="BH120" i="33"/>
  <c r="BG120" i="33"/>
  <c r="BF120" i="33"/>
  <c r="T120" i="33"/>
  <c r="R120" i="33"/>
  <c r="P120" i="33"/>
  <c r="BI117" i="33"/>
  <c r="BH117" i="33"/>
  <c r="BG117" i="33"/>
  <c r="BF117" i="33"/>
  <c r="T117" i="33"/>
  <c r="R117" i="33"/>
  <c r="P117" i="33"/>
  <c r="BI112" i="33"/>
  <c r="BH112" i="33"/>
  <c r="BG112" i="33"/>
  <c r="BF112" i="33"/>
  <c r="T112" i="33"/>
  <c r="R112" i="33"/>
  <c r="P112" i="33"/>
  <c r="BI109" i="33"/>
  <c r="BH109" i="33"/>
  <c r="BG109" i="33"/>
  <c r="BF109" i="33"/>
  <c r="T109" i="33"/>
  <c r="R109" i="33"/>
  <c r="P109" i="33"/>
  <c r="BI106" i="33"/>
  <c r="BH106" i="33"/>
  <c r="BG106" i="33"/>
  <c r="BF106" i="33"/>
  <c r="T106" i="33"/>
  <c r="R106" i="33"/>
  <c r="P106" i="33"/>
  <c r="BI103" i="33"/>
  <c r="BH103" i="33"/>
  <c r="BG103" i="33"/>
  <c r="BF103" i="33"/>
  <c r="T103" i="33"/>
  <c r="R103" i="33"/>
  <c r="P103" i="33"/>
  <c r="BI100" i="33"/>
  <c r="BH100" i="33"/>
  <c r="BG100" i="33"/>
  <c r="BF100" i="33"/>
  <c r="T100" i="33"/>
  <c r="R100" i="33"/>
  <c r="P100" i="33"/>
  <c r="BI97" i="33"/>
  <c r="BH97" i="33"/>
  <c r="BG97" i="33"/>
  <c r="BF97" i="33"/>
  <c r="T97" i="33"/>
  <c r="R97" i="33"/>
  <c r="P97" i="33"/>
  <c r="BI94" i="33"/>
  <c r="BH94" i="33"/>
  <c r="BG94" i="33"/>
  <c r="BF94" i="33"/>
  <c r="T94" i="33"/>
  <c r="R94" i="33"/>
  <c r="P94" i="33"/>
  <c r="J88" i="33"/>
  <c r="J87" i="33"/>
  <c r="F87" i="33"/>
  <c r="F85" i="33"/>
  <c r="E83" i="33"/>
  <c r="J59" i="33"/>
  <c r="J58" i="33"/>
  <c r="F58" i="33"/>
  <c r="F56" i="33"/>
  <c r="E54" i="33"/>
  <c r="J20" i="33"/>
  <c r="E20" i="33"/>
  <c r="F88" i="33" s="1"/>
  <c r="J19" i="33"/>
  <c r="J14" i="33"/>
  <c r="J85" i="33" s="1"/>
  <c r="E7" i="33"/>
  <c r="E50" i="33" s="1"/>
  <c r="J39" i="32"/>
  <c r="J38" i="32"/>
  <c r="AY89" i="1"/>
  <c r="J37" i="32"/>
  <c r="AX89" i="1"/>
  <c r="BI101" i="32"/>
  <c r="BH101" i="32"/>
  <c r="BG101" i="32"/>
  <c r="BF101" i="32"/>
  <c r="T101" i="32"/>
  <c r="R101" i="32"/>
  <c r="P101" i="32"/>
  <c r="BI98" i="32"/>
  <c r="BH98" i="32"/>
  <c r="BG98" i="32"/>
  <c r="BF98" i="32"/>
  <c r="T98" i="32"/>
  <c r="R98" i="32"/>
  <c r="P98" i="32"/>
  <c r="BI95" i="32"/>
  <c r="BH95" i="32"/>
  <c r="BG95" i="32"/>
  <c r="BF95" i="32"/>
  <c r="T95" i="32"/>
  <c r="R95" i="32"/>
  <c r="P95" i="32"/>
  <c r="BI91" i="32"/>
  <c r="BH91" i="32"/>
  <c r="BG91" i="32"/>
  <c r="BF91" i="32"/>
  <c r="T91" i="32"/>
  <c r="T90" i="32" s="1"/>
  <c r="R91" i="32"/>
  <c r="R90" i="32" s="1"/>
  <c r="P91" i="32"/>
  <c r="P90" i="32"/>
  <c r="J85" i="32"/>
  <c r="J84" i="32"/>
  <c r="F84" i="32"/>
  <c r="F82" i="32"/>
  <c r="E80" i="32"/>
  <c r="J59" i="32"/>
  <c r="J58" i="32"/>
  <c r="F58" i="32"/>
  <c r="F56" i="32"/>
  <c r="E54" i="32"/>
  <c r="J20" i="32"/>
  <c r="E20" i="32"/>
  <c r="F59" i="32"/>
  <c r="J19" i="32"/>
  <c r="J14" i="32"/>
  <c r="J82" i="32" s="1"/>
  <c r="E7" i="32"/>
  <c r="E76" i="32" s="1"/>
  <c r="J39" i="31"/>
  <c r="J38" i="31"/>
  <c r="AY88" i="1"/>
  <c r="J37" i="31"/>
  <c r="AX88" i="1"/>
  <c r="BI101" i="31"/>
  <c r="BH101" i="31"/>
  <c r="BG101" i="31"/>
  <c r="BF101" i="31"/>
  <c r="T101" i="31"/>
  <c r="R101" i="31"/>
  <c r="P101" i="31"/>
  <c r="BI98" i="31"/>
  <c r="BH98" i="31"/>
  <c r="BG98" i="31"/>
  <c r="BF98" i="31"/>
  <c r="T98" i="31"/>
  <c r="R98" i="31"/>
  <c r="P98" i="31"/>
  <c r="BI95" i="31"/>
  <c r="BH95" i="31"/>
  <c r="BG95" i="31"/>
  <c r="BF95" i="31"/>
  <c r="T95" i="31"/>
  <c r="R95" i="31"/>
  <c r="P95" i="31"/>
  <c r="BI91" i="31"/>
  <c r="BH91" i="31"/>
  <c r="BG91" i="31"/>
  <c r="BF91" i="31"/>
  <c r="T91" i="31"/>
  <c r="T90" i="31" s="1"/>
  <c r="R91" i="31"/>
  <c r="R90" i="31" s="1"/>
  <c r="P91" i="31"/>
  <c r="P90" i="31" s="1"/>
  <c r="J85" i="31"/>
  <c r="J84" i="31"/>
  <c r="F84" i="31"/>
  <c r="F82" i="31"/>
  <c r="E80" i="31"/>
  <c r="J59" i="31"/>
  <c r="J58" i="31"/>
  <c r="F58" i="31"/>
  <c r="F56" i="31"/>
  <c r="E54" i="31"/>
  <c r="J20" i="31"/>
  <c r="E20" i="31"/>
  <c r="F59" i="31" s="1"/>
  <c r="J19" i="31"/>
  <c r="J14" i="31"/>
  <c r="J82" i="31" s="1"/>
  <c r="E7" i="31"/>
  <c r="E76" i="31" s="1"/>
  <c r="J39" i="30"/>
  <c r="J38" i="30"/>
  <c r="AY87" i="1"/>
  <c r="J37" i="30"/>
  <c r="AX87" i="1"/>
  <c r="BI101" i="30"/>
  <c r="BH101" i="30"/>
  <c r="BG101" i="30"/>
  <c r="BF101" i="30"/>
  <c r="T101" i="30"/>
  <c r="R101" i="30"/>
  <c r="P101" i="30"/>
  <c r="BI98" i="30"/>
  <c r="BH98" i="30"/>
  <c r="BG98" i="30"/>
  <c r="BF98" i="30"/>
  <c r="T98" i="30"/>
  <c r="R98" i="30"/>
  <c r="P98" i="30"/>
  <c r="BI95" i="30"/>
  <c r="BH95" i="30"/>
  <c r="BG95" i="30"/>
  <c r="BF95" i="30"/>
  <c r="T95" i="30"/>
  <c r="R95" i="30"/>
  <c r="P95" i="30"/>
  <c r="BI91" i="30"/>
  <c r="BH91" i="30"/>
  <c r="BG91" i="30"/>
  <c r="BF91" i="30"/>
  <c r="T91" i="30"/>
  <c r="T90" i="30" s="1"/>
  <c r="R91" i="30"/>
  <c r="R90" i="30" s="1"/>
  <c r="P91" i="30"/>
  <c r="P90" i="30" s="1"/>
  <c r="J85" i="30"/>
  <c r="J84" i="30"/>
  <c r="F84" i="30"/>
  <c r="F82" i="30"/>
  <c r="E80" i="30"/>
  <c r="J59" i="30"/>
  <c r="J58" i="30"/>
  <c r="F58" i="30"/>
  <c r="F56" i="30"/>
  <c r="E54" i="30"/>
  <c r="J20" i="30"/>
  <c r="E20" i="30"/>
  <c r="F59" i="30"/>
  <c r="J19" i="30"/>
  <c r="J14" i="30"/>
  <c r="J56" i="30" s="1"/>
  <c r="E7" i="30"/>
  <c r="E76" i="30" s="1"/>
  <c r="J39" i="29"/>
  <c r="J38" i="29"/>
  <c r="AY86" i="1"/>
  <c r="J37" i="29"/>
  <c r="AX86" i="1"/>
  <c r="BI101" i="29"/>
  <c r="BH101" i="29"/>
  <c r="BG101" i="29"/>
  <c r="BF101" i="29"/>
  <c r="T101" i="29"/>
  <c r="R101" i="29"/>
  <c r="P101" i="29"/>
  <c r="BI98" i="29"/>
  <c r="BH98" i="29"/>
  <c r="BG98" i="29"/>
  <c r="BF98" i="29"/>
  <c r="T98" i="29"/>
  <c r="R98" i="29"/>
  <c r="P98" i="29"/>
  <c r="BI95" i="29"/>
  <c r="BH95" i="29"/>
  <c r="BG95" i="29"/>
  <c r="BF95" i="29"/>
  <c r="T95" i="29"/>
  <c r="R95" i="29"/>
  <c r="P95" i="29"/>
  <c r="BI91" i="29"/>
  <c r="BH91" i="29"/>
  <c r="BG91" i="29"/>
  <c r="BF91" i="29"/>
  <c r="T91" i="29"/>
  <c r="T90" i="29" s="1"/>
  <c r="R91" i="29"/>
  <c r="R90" i="29" s="1"/>
  <c r="P91" i="29"/>
  <c r="P90" i="29" s="1"/>
  <c r="J85" i="29"/>
  <c r="J84" i="29"/>
  <c r="F84" i="29"/>
  <c r="F82" i="29"/>
  <c r="E80" i="29"/>
  <c r="J59" i="29"/>
  <c r="J58" i="29"/>
  <c r="F58" i="29"/>
  <c r="F56" i="29"/>
  <c r="E54" i="29"/>
  <c r="J20" i="29"/>
  <c r="E20" i="29"/>
  <c r="F59" i="29" s="1"/>
  <c r="J19" i="29"/>
  <c r="J14" i="29"/>
  <c r="J82" i="29" s="1"/>
  <c r="E7" i="29"/>
  <c r="E76" i="29" s="1"/>
  <c r="J39" i="28"/>
  <c r="J38" i="28"/>
  <c r="AY85" i="1"/>
  <c r="J37" i="28"/>
  <c r="AX85" i="1"/>
  <c r="BI100" i="28"/>
  <c r="BH100" i="28"/>
  <c r="BG100" i="28"/>
  <c r="BF100" i="28"/>
  <c r="T100" i="28"/>
  <c r="R100" i="28"/>
  <c r="P100" i="28"/>
  <c r="BI97" i="28"/>
  <c r="BH97" i="28"/>
  <c r="BG97" i="28"/>
  <c r="BF97" i="28"/>
  <c r="T97" i="28"/>
  <c r="R97" i="28"/>
  <c r="P97" i="28"/>
  <c r="BI94" i="28"/>
  <c r="BH94" i="28"/>
  <c r="BG94" i="28"/>
  <c r="BF94" i="28"/>
  <c r="T94" i="28"/>
  <c r="R94" i="28"/>
  <c r="P94" i="28"/>
  <c r="BI91" i="28"/>
  <c r="BH91" i="28"/>
  <c r="BG91" i="28"/>
  <c r="BF91" i="28"/>
  <c r="T91" i="28"/>
  <c r="T90" i="28" s="1"/>
  <c r="R91" i="28"/>
  <c r="R90" i="28" s="1"/>
  <c r="P91" i="28"/>
  <c r="P90" i="28"/>
  <c r="J85" i="28"/>
  <c r="J84" i="28"/>
  <c r="F84" i="28"/>
  <c r="F82" i="28"/>
  <c r="E80" i="28"/>
  <c r="J59" i="28"/>
  <c r="J58" i="28"/>
  <c r="F58" i="28"/>
  <c r="F56" i="28"/>
  <c r="E54" i="28"/>
  <c r="J20" i="28"/>
  <c r="E20" i="28"/>
  <c r="F85" i="28"/>
  <c r="J19" i="28"/>
  <c r="J14" i="28"/>
  <c r="J82" i="28"/>
  <c r="E7" i="28"/>
  <c r="E76" i="28" s="1"/>
  <c r="J39" i="27"/>
  <c r="J38" i="27"/>
  <c r="AY84" i="1"/>
  <c r="J37" i="27"/>
  <c r="AX84" i="1"/>
  <c r="BI101" i="27"/>
  <c r="BH101" i="27"/>
  <c r="BG101" i="27"/>
  <c r="BF101" i="27"/>
  <c r="T101" i="27"/>
  <c r="R101" i="27"/>
  <c r="P101" i="27"/>
  <c r="BI98" i="27"/>
  <c r="BH98" i="27"/>
  <c r="BG98" i="27"/>
  <c r="BF98" i="27"/>
  <c r="T98" i="27"/>
  <c r="R98" i="27"/>
  <c r="P98" i="27"/>
  <c r="BI95" i="27"/>
  <c r="BH95" i="27"/>
  <c r="BG95" i="27"/>
  <c r="BF95" i="27"/>
  <c r="T95" i="27"/>
  <c r="R95" i="27"/>
  <c r="P95" i="27"/>
  <c r="BI91" i="27"/>
  <c r="BH91" i="27"/>
  <c r="BG91" i="27"/>
  <c r="BF91" i="27"/>
  <c r="T91" i="27"/>
  <c r="T90" i="27" s="1"/>
  <c r="R91" i="27"/>
  <c r="R90" i="27" s="1"/>
  <c r="P91" i="27"/>
  <c r="P90" i="27" s="1"/>
  <c r="J85" i="27"/>
  <c r="J84" i="27"/>
  <c r="F84" i="27"/>
  <c r="F82" i="27"/>
  <c r="E80" i="27"/>
  <c r="J59" i="27"/>
  <c r="J58" i="27"/>
  <c r="F58" i="27"/>
  <c r="F56" i="27"/>
  <c r="E54" i="27"/>
  <c r="J20" i="27"/>
  <c r="E20" i="27"/>
  <c r="F59" i="27" s="1"/>
  <c r="J19" i="27"/>
  <c r="J14" i="27"/>
  <c r="J82" i="27" s="1"/>
  <c r="E7" i="27"/>
  <c r="E76" i="27" s="1"/>
  <c r="J39" i="26"/>
  <c r="J38" i="26"/>
  <c r="AY83" i="1"/>
  <c r="J37" i="26"/>
  <c r="AX83" i="1"/>
  <c r="BI100" i="26"/>
  <c r="BH100" i="26"/>
  <c r="BG100" i="26"/>
  <c r="BF100" i="26"/>
  <c r="T100" i="26"/>
  <c r="R100" i="26"/>
  <c r="P100" i="26"/>
  <c r="BI98" i="26"/>
  <c r="BH98" i="26"/>
  <c r="BG98" i="26"/>
  <c r="BF98" i="26"/>
  <c r="T98" i="26"/>
  <c r="R98" i="26"/>
  <c r="P98" i="26"/>
  <c r="BI95" i="26"/>
  <c r="BH95" i="26"/>
  <c r="BG95" i="26"/>
  <c r="BF95" i="26"/>
  <c r="T95" i="26"/>
  <c r="R95" i="26"/>
  <c r="P95" i="26"/>
  <c r="BI91" i="26"/>
  <c r="BH91" i="26"/>
  <c r="BG91" i="26"/>
  <c r="BF91" i="26"/>
  <c r="T91" i="26"/>
  <c r="T90" i="26" s="1"/>
  <c r="R91" i="26"/>
  <c r="R90" i="26" s="1"/>
  <c r="P91" i="26"/>
  <c r="P90" i="26" s="1"/>
  <c r="J85" i="26"/>
  <c r="J84" i="26"/>
  <c r="F84" i="26"/>
  <c r="F82" i="26"/>
  <c r="E80" i="26"/>
  <c r="J59" i="26"/>
  <c r="J58" i="26"/>
  <c r="F58" i="26"/>
  <c r="F56" i="26"/>
  <c r="E54" i="26"/>
  <c r="J20" i="26"/>
  <c r="E20" i="26"/>
  <c r="F85" i="26"/>
  <c r="J19" i="26"/>
  <c r="J14" i="26"/>
  <c r="J82" i="26" s="1"/>
  <c r="E7" i="26"/>
  <c r="E50" i="26" s="1"/>
  <c r="J39" i="25"/>
  <c r="J38" i="25"/>
  <c r="AY82" i="1"/>
  <c r="J37" i="25"/>
  <c r="AX82" i="1"/>
  <c r="BI102" i="25"/>
  <c r="BH102" i="25"/>
  <c r="BG102" i="25"/>
  <c r="BF102" i="25"/>
  <c r="T102" i="25"/>
  <c r="T101" i="25"/>
  <c r="R102" i="25"/>
  <c r="R101" i="25"/>
  <c r="P102" i="25"/>
  <c r="P101" i="25"/>
  <c r="BI99" i="25"/>
  <c r="BH99" i="25"/>
  <c r="BG99" i="25"/>
  <c r="BF99" i="25"/>
  <c r="T99" i="25"/>
  <c r="R99" i="25"/>
  <c r="P99" i="25"/>
  <c r="BI97" i="25"/>
  <c r="BH97" i="25"/>
  <c r="BG97" i="25"/>
  <c r="BF97" i="25"/>
  <c r="T97" i="25"/>
  <c r="R97" i="25"/>
  <c r="P97" i="25"/>
  <c r="BI94" i="25"/>
  <c r="BH94" i="25"/>
  <c r="BG94" i="25"/>
  <c r="BF94" i="25"/>
  <c r="T94" i="25"/>
  <c r="R94" i="25"/>
  <c r="P94" i="25"/>
  <c r="BI92" i="25"/>
  <c r="BH92" i="25"/>
  <c r="BG92" i="25"/>
  <c r="BF92" i="25"/>
  <c r="T92" i="25"/>
  <c r="R92" i="25"/>
  <c r="P92" i="25"/>
  <c r="J86" i="25"/>
  <c r="J85" i="25"/>
  <c r="F85" i="25"/>
  <c r="F83" i="25"/>
  <c r="E81" i="25"/>
  <c r="J59" i="25"/>
  <c r="J58" i="25"/>
  <c r="F58" i="25"/>
  <c r="F56" i="25"/>
  <c r="E54" i="25"/>
  <c r="J20" i="25"/>
  <c r="E20" i="25"/>
  <c r="F86" i="25" s="1"/>
  <c r="J19" i="25"/>
  <c r="J14" i="25"/>
  <c r="J83" i="25"/>
  <c r="E7" i="25"/>
  <c r="E50" i="25"/>
  <c r="J39" i="24"/>
  <c r="J38" i="24"/>
  <c r="AY80" i="1" s="1"/>
  <c r="J37" i="24"/>
  <c r="AX80" i="1"/>
  <c r="BI91" i="24"/>
  <c r="BH91" i="24"/>
  <c r="BG91" i="24"/>
  <c r="BF91" i="24"/>
  <c r="T91" i="24"/>
  <c r="R91" i="24"/>
  <c r="P91" i="24"/>
  <c r="BI90" i="24"/>
  <c r="BH90" i="24"/>
  <c r="BG90" i="24"/>
  <c r="BF90" i="24"/>
  <c r="T90" i="24"/>
  <c r="R90" i="24"/>
  <c r="P90" i="24"/>
  <c r="J84" i="24"/>
  <c r="J83" i="24"/>
  <c r="F83" i="24"/>
  <c r="F81" i="24"/>
  <c r="E79" i="24"/>
  <c r="J59" i="24"/>
  <c r="J58" i="24"/>
  <c r="F58" i="24"/>
  <c r="F56" i="24"/>
  <c r="E54" i="24"/>
  <c r="J20" i="24"/>
  <c r="E20" i="24"/>
  <c r="F84" i="24"/>
  <c r="J19" i="24"/>
  <c r="J14" i="24"/>
  <c r="J81" i="24" s="1"/>
  <c r="E7" i="24"/>
  <c r="E75" i="24" s="1"/>
  <c r="J39" i="23"/>
  <c r="J38" i="23"/>
  <c r="AY79" i="1"/>
  <c r="J37" i="23"/>
  <c r="AX79" i="1"/>
  <c r="BI160" i="23"/>
  <c r="BH160" i="23"/>
  <c r="BG160" i="23"/>
  <c r="BF160" i="23"/>
  <c r="T160" i="23"/>
  <c r="R160" i="23"/>
  <c r="P160" i="23"/>
  <c r="BI159" i="23"/>
  <c r="BH159" i="23"/>
  <c r="BG159" i="23"/>
  <c r="BF159" i="23"/>
  <c r="T159" i="23"/>
  <c r="R159" i="23"/>
  <c r="P159" i="23"/>
  <c r="BI155" i="23"/>
  <c r="BH155" i="23"/>
  <c r="BG155" i="23"/>
  <c r="BF155" i="23"/>
  <c r="T155" i="23"/>
  <c r="T154" i="23"/>
  <c r="R155" i="23"/>
  <c r="R154" i="23"/>
  <c r="P155" i="23"/>
  <c r="P154" i="23"/>
  <c r="BI152" i="23"/>
  <c r="BH152" i="23"/>
  <c r="BG152" i="23"/>
  <c r="BF152" i="23"/>
  <c r="T152" i="23"/>
  <c r="R152" i="23"/>
  <c r="P152" i="23"/>
  <c r="BI149" i="23"/>
  <c r="BH149" i="23"/>
  <c r="BG149" i="23"/>
  <c r="BF149" i="23"/>
  <c r="T149" i="23"/>
  <c r="R149" i="23"/>
  <c r="P149" i="23"/>
  <c r="BI147" i="23"/>
  <c r="BH147" i="23"/>
  <c r="BG147" i="23"/>
  <c r="BF147" i="23"/>
  <c r="T147" i="23"/>
  <c r="R147" i="23"/>
  <c r="P147" i="23"/>
  <c r="BI144" i="23"/>
  <c r="BH144" i="23"/>
  <c r="BG144" i="23"/>
  <c r="BF144" i="23"/>
  <c r="T144" i="23"/>
  <c r="R144" i="23"/>
  <c r="P144" i="23"/>
  <c r="BI142" i="23"/>
  <c r="BH142" i="23"/>
  <c r="BG142" i="23"/>
  <c r="BF142" i="23"/>
  <c r="T142" i="23"/>
  <c r="R142" i="23"/>
  <c r="P142" i="23"/>
  <c r="BI139" i="23"/>
  <c r="BH139" i="23"/>
  <c r="BG139" i="23"/>
  <c r="BF139" i="23"/>
  <c r="T139" i="23"/>
  <c r="R139" i="23"/>
  <c r="P139" i="23"/>
  <c r="BI136" i="23"/>
  <c r="BH136" i="23"/>
  <c r="BG136" i="23"/>
  <c r="BF136" i="23"/>
  <c r="T136" i="23"/>
  <c r="R136" i="23"/>
  <c r="P136" i="23"/>
  <c r="BI135" i="23"/>
  <c r="BH135" i="23"/>
  <c r="BG135" i="23"/>
  <c r="BF135" i="23"/>
  <c r="T135" i="23"/>
  <c r="R135" i="23"/>
  <c r="P135" i="23"/>
  <c r="BI133" i="23"/>
  <c r="BH133" i="23"/>
  <c r="BG133" i="23"/>
  <c r="BF133" i="23"/>
  <c r="T133" i="23"/>
  <c r="R133" i="23"/>
  <c r="P133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BI126" i="23"/>
  <c r="BH126" i="23"/>
  <c r="BG126" i="23"/>
  <c r="BF126" i="23"/>
  <c r="T126" i="23"/>
  <c r="R126" i="23"/>
  <c r="P126" i="23"/>
  <c r="BI125" i="23"/>
  <c r="BH125" i="23"/>
  <c r="BG125" i="23"/>
  <c r="BF125" i="23"/>
  <c r="T125" i="23"/>
  <c r="R125" i="23"/>
  <c r="P125" i="23"/>
  <c r="BI124" i="23"/>
  <c r="BH124" i="23"/>
  <c r="BG124" i="23"/>
  <c r="BF124" i="23"/>
  <c r="T124" i="23"/>
  <c r="R124" i="23"/>
  <c r="P124" i="23"/>
  <c r="BI122" i="23"/>
  <c r="BH122" i="23"/>
  <c r="BG122" i="23"/>
  <c r="BF122" i="23"/>
  <c r="T122" i="23"/>
  <c r="R122" i="23"/>
  <c r="P122" i="23"/>
  <c r="BI119" i="23"/>
  <c r="BH119" i="23"/>
  <c r="BG119" i="23"/>
  <c r="BF119" i="23"/>
  <c r="T119" i="23"/>
  <c r="R119" i="23"/>
  <c r="P119" i="23"/>
  <c r="BI116" i="23"/>
  <c r="BH116" i="23"/>
  <c r="BG116" i="23"/>
  <c r="BF116" i="23"/>
  <c r="T116" i="23"/>
  <c r="R116" i="23"/>
  <c r="P116" i="23"/>
  <c r="BI113" i="23"/>
  <c r="BH113" i="23"/>
  <c r="BG113" i="23"/>
  <c r="BF113" i="23"/>
  <c r="T113" i="23"/>
  <c r="R113" i="23"/>
  <c r="P113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5" i="23"/>
  <c r="BH105" i="23"/>
  <c r="BG105" i="23"/>
  <c r="BF105" i="23"/>
  <c r="T105" i="23"/>
  <c r="R105" i="23"/>
  <c r="P105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7" i="23"/>
  <c r="BH97" i="23"/>
  <c r="BG97" i="23"/>
  <c r="BF97" i="23"/>
  <c r="T97" i="23"/>
  <c r="R97" i="23"/>
  <c r="P97" i="23"/>
  <c r="J91" i="23"/>
  <c r="J90" i="23"/>
  <c r="F90" i="23"/>
  <c r="F88" i="23"/>
  <c r="E86" i="23"/>
  <c r="J59" i="23"/>
  <c r="J58" i="23"/>
  <c r="F58" i="23"/>
  <c r="F56" i="23"/>
  <c r="E54" i="23"/>
  <c r="J20" i="23"/>
  <c r="E20" i="23"/>
  <c r="F91" i="23" s="1"/>
  <c r="J19" i="23"/>
  <c r="J14" i="23"/>
  <c r="J88" i="23"/>
  <c r="E7" i="23"/>
  <c r="E50" i="23" s="1"/>
  <c r="J39" i="22"/>
  <c r="J38" i="22"/>
  <c r="AY78" i="1" s="1"/>
  <c r="J37" i="22"/>
  <c r="AX78" i="1" s="1"/>
  <c r="BI90" i="22"/>
  <c r="BH90" i="22"/>
  <c r="BG90" i="22"/>
  <c r="BF90" i="22"/>
  <c r="T90" i="22"/>
  <c r="T89" i="22" s="1"/>
  <c r="T88" i="22" s="1"/>
  <c r="T87" i="22" s="1"/>
  <c r="R90" i="22"/>
  <c r="R89" i="22" s="1"/>
  <c r="R88" i="22" s="1"/>
  <c r="R87" i="22" s="1"/>
  <c r="P90" i="22"/>
  <c r="P89" i="22" s="1"/>
  <c r="P88" i="22" s="1"/>
  <c r="P87" i="22" s="1"/>
  <c r="AU78" i="1" s="1"/>
  <c r="J84" i="22"/>
  <c r="J83" i="22"/>
  <c r="F83" i="22"/>
  <c r="F81" i="22"/>
  <c r="E79" i="22"/>
  <c r="J59" i="22"/>
  <c r="J58" i="22"/>
  <c r="F58" i="22"/>
  <c r="F56" i="22"/>
  <c r="E54" i="22"/>
  <c r="J20" i="22"/>
  <c r="E20" i="22"/>
  <c r="F84" i="22" s="1"/>
  <c r="J19" i="22"/>
  <c r="J14" i="22"/>
  <c r="J81" i="22"/>
  <c r="E7" i="22"/>
  <c r="E50" i="22" s="1"/>
  <c r="J39" i="21"/>
  <c r="J38" i="21"/>
  <c r="AY77" i="1" s="1"/>
  <c r="J37" i="21"/>
  <c r="AX77" i="1" s="1"/>
  <c r="BI167" i="21"/>
  <c r="BH167" i="21"/>
  <c r="BG167" i="21"/>
  <c r="BF167" i="21"/>
  <c r="T167" i="21"/>
  <c r="T166" i="21" s="1"/>
  <c r="R167" i="21"/>
  <c r="R166" i="21" s="1"/>
  <c r="P167" i="21"/>
  <c r="P166" i="21" s="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6" i="21"/>
  <c r="BH146" i="21"/>
  <c r="BG146" i="21"/>
  <c r="BF146" i="21"/>
  <c r="T146" i="21"/>
  <c r="R146" i="21"/>
  <c r="P146" i="21"/>
  <c r="BI143" i="21"/>
  <c r="BH143" i="21"/>
  <c r="BG143" i="21"/>
  <c r="BF143" i="21"/>
  <c r="T143" i="21"/>
  <c r="R143" i="21"/>
  <c r="P143" i="21"/>
  <c r="BI139" i="21"/>
  <c r="BH139" i="21"/>
  <c r="BG139" i="21"/>
  <c r="BF139" i="21"/>
  <c r="T139" i="21"/>
  <c r="R139" i="21"/>
  <c r="P139" i="21"/>
  <c r="BI136" i="21"/>
  <c r="BH136" i="21"/>
  <c r="BG136" i="21"/>
  <c r="BF136" i="21"/>
  <c r="T136" i="21"/>
  <c r="R136" i="21"/>
  <c r="P136" i="21"/>
  <c r="BI133" i="21"/>
  <c r="BH133" i="21"/>
  <c r="BG133" i="21"/>
  <c r="BF133" i="21"/>
  <c r="T133" i="21"/>
  <c r="R133" i="21"/>
  <c r="P133" i="21"/>
  <c r="BI130" i="21"/>
  <c r="BH130" i="21"/>
  <c r="BG130" i="21"/>
  <c r="BF130" i="21"/>
  <c r="T130" i="21"/>
  <c r="R130" i="21"/>
  <c r="P130" i="21"/>
  <c r="BI127" i="21"/>
  <c r="BH127" i="21"/>
  <c r="BG127" i="21"/>
  <c r="BF127" i="21"/>
  <c r="T127" i="21"/>
  <c r="R127" i="21"/>
  <c r="P127" i="21"/>
  <c r="BI124" i="21"/>
  <c r="BH124" i="21"/>
  <c r="BG124" i="21"/>
  <c r="BF124" i="21"/>
  <c r="T124" i="21"/>
  <c r="R124" i="21"/>
  <c r="P124" i="21"/>
  <c r="BI121" i="21"/>
  <c r="BH121" i="21"/>
  <c r="BG121" i="21"/>
  <c r="BF121" i="21"/>
  <c r="T121" i="21"/>
  <c r="R121" i="21"/>
  <c r="P121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3" i="21"/>
  <c r="BH113" i="21"/>
  <c r="BG113" i="21"/>
  <c r="BF113" i="21"/>
  <c r="T113" i="21"/>
  <c r="R113" i="21"/>
  <c r="P113" i="21"/>
  <c r="BI110" i="21"/>
  <c r="BH110" i="21"/>
  <c r="BG110" i="21"/>
  <c r="BF110" i="21"/>
  <c r="T110" i="21"/>
  <c r="R110" i="21"/>
  <c r="P110" i="21"/>
  <c r="BI108" i="21"/>
  <c r="BH108" i="21"/>
  <c r="BG108" i="21"/>
  <c r="BF108" i="21"/>
  <c r="T108" i="21"/>
  <c r="R108" i="21"/>
  <c r="P108" i="21"/>
  <c r="BI106" i="21"/>
  <c r="BH106" i="21"/>
  <c r="BG106" i="21"/>
  <c r="BF106" i="21"/>
  <c r="T106" i="21"/>
  <c r="R106" i="21"/>
  <c r="P106" i="21"/>
  <c r="BI103" i="21"/>
  <c r="BH103" i="21"/>
  <c r="BG103" i="21"/>
  <c r="BF103" i="21"/>
  <c r="T103" i="21"/>
  <c r="R103" i="21"/>
  <c r="P103" i="21"/>
  <c r="BI100" i="21"/>
  <c r="BH100" i="21"/>
  <c r="BG100" i="21"/>
  <c r="BF100" i="21"/>
  <c r="T100" i="21"/>
  <c r="R100" i="21"/>
  <c r="P100" i="21"/>
  <c r="BI97" i="21"/>
  <c r="BH97" i="21"/>
  <c r="BG97" i="21"/>
  <c r="BF97" i="21"/>
  <c r="T97" i="21"/>
  <c r="R97" i="21"/>
  <c r="P97" i="21"/>
  <c r="BI94" i="21"/>
  <c r="BH94" i="21"/>
  <c r="BG94" i="21"/>
  <c r="BF94" i="21"/>
  <c r="T94" i="21"/>
  <c r="R94" i="21"/>
  <c r="P94" i="21"/>
  <c r="J88" i="21"/>
  <c r="J87" i="21"/>
  <c r="F87" i="21"/>
  <c r="F85" i="21"/>
  <c r="E83" i="21"/>
  <c r="J59" i="21"/>
  <c r="J58" i="21"/>
  <c r="F58" i="21"/>
  <c r="F56" i="21"/>
  <c r="E54" i="21"/>
  <c r="J20" i="21"/>
  <c r="E20" i="21"/>
  <c r="F88" i="21"/>
  <c r="J19" i="21"/>
  <c r="J14" i="21"/>
  <c r="J85" i="21" s="1"/>
  <c r="E7" i="21"/>
  <c r="E50" i="21" s="1"/>
  <c r="J39" i="20"/>
  <c r="J38" i="20"/>
  <c r="AY76" i="1"/>
  <c r="J37" i="20"/>
  <c r="AX76" i="1"/>
  <c r="BI171" i="20"/>
  <c r="BH171" i="20"/>
  <c r="BG171" i="20"/>
  <c r="BF171" i="20"/>
  <c r="T171" i="20"/>
  <c r="T170" i="20"/>
  <c r="R171" i="20"/>
  <c r="R170" i="20"/>
  <c r="P171" i="20"/>
  <c r="P170" i="20"/>
  <c r="BI168" i="20"/>
  <c r="BH168" i="20"/>
  <c r="BG168" i="20"/>
  <c r="BF168" i="20"/>
  <c r="T168" i="20"/>
  <c r="R168" i="20"/>
  <c r="P168" i="20"/>
  <c r="BI165" i="20"/>
  <c r="BH165" i="20"/>
  <c r="BG165" i="20"/>
  <c r="BF165" i="20"/>
  <c r="T165" i="20"/>
  <c r="R165" i="20"/>
  <c r="P165" i="20"/>
  <c r="BI160" i="20"/>
  <c r="BH160" i="20"/>
  <c r="BG160" i="20"/>
  <c r="BF160" i="20"/>
  <c r="T160" i="20"/>
  <c r="R160" i="20"/>
  <c r="P160" i="20"/>
  <c r="BI157" i="20"/>
  <c r="BH157" i="20"/>
  <c r="BG157" i="20"/>
  <c r="BF157" i="20"/>
  <c r="T157" i="20"/>
  <c r="R157" i="20"/>
  <c r="P157" i="20"/>
  <c r="BI154" i="20"/>
  <c r="BH154" i="20"/>
  <c r="BG154" i="20"/>
  <c r="BF154" i="20"/>
  <c r="T154" i="20"/>
  <c r="R154" i="20"/>
  <c r="P154" i="20"/>
  <c r="BI150" i="20"/>
  <c r="BH150" i="20"/>
  <c r="BG150" i="20"/>
  <c r="BF150" i="20"/>
  <c r="T150" i="20"/>
  <c r="R150" i="20"/>
  <c r="P150" i="20"/>
  <c r="BI147" i="20"/>
  <c r="BH147" i="20"/>
  <c r="BG147" i="20"/>
  <c r="BF147" i="20"/>
  <c r="T147" i="20"/>
  <c r="R147" i="20"/>
  <c r="P147" i="20"/>
  <c r="BI144" i="20"/>
  <c r="BH144" i="20"/>
  <c r="BG144" i="20"/>
  <c r="BF144" i="20"/>
  <c r="T144" i="20"/>
  <c r="T143" i="20" s="1"/>
  <c r="R144" i="20"/>
  <c r="R143" i="20" s="1"/>
  <c r="P144" i="20"/>
  <c r="P143" i="20" s="1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34" i="20"/>
  <c r="BH134" i="20"/>
  <c r="BG134" i="20"/>
  <c r="BF134" i="20"/>
  <c r="T134" i="20"/>
  <c r="R134" i="20"/>
  <c r="P134" i="20"/>
  <c r="BI131" i="20"/>
  <c r="BH131" i="20"/>
  <c r="BG131" i="20"/>
  <c r="BF131" i="20"/>
  <c r="T131" i="20"/>
  <c r="R131" i="20"/>
  <c r="P131" i="20"/>
  <c r="BI128" i="20"/>
  <c r="BH128" i="20"/>
  <c r="BG128" i="20"/>
  <c r="BF128" i="20"/>
  <c r="T128" i="20"/>
  <c r="R128" i="20"/>
  <c r="P128" i="20"/>
  <c r="BI125" i="20"/>
  <c r="BH125" i="20"/>
  <c r="BG125" i="20"/>
  <c r="BF125" i="20"/>
  <c r="T125" i="20"/>
  <c r="R125" i="20"/>
  <c r="P125" i="20"/>
  <c r="BI122" i="20"/>
  <c r="BH122" i="20"/>
  <c r="BG122" i="20"/>
  <c r="BF122" i="20"/>
  <c r="T122" i="20"/>
  <c r="R122" i="20"/>
  <c r="P122" i="20"/>
  <c r="BI118" i="20"/>
  <c r="BH118" i="20"/>
  <c r="BG118" i="20"/>
  <c r="BF118" i="20"/>
  <c r="T118" i="20"/>
  <c r="R118" i="20"/>
  <c r="P118" i="20"/>
  <c r="BI116" i="20"/>
  <c r="BH116" i="20"/>
  <c r="BG116" i="20"/>
  <c r="BF116" i="20"/>
  <c r="T116" i="20"/>
  <c r="R116" i="20"/>
  <c r="P116" i="20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9" i="20"/>
  <c r="BH109" i="20"/>
  <c r="BG109" i="20"/>
  <c r="BF109" i="20"/>
  <c r="T109" i="20"/>
  <c r="R109" i="20"/>
  <c r="P109" i="20"/>
  <c r="BI107" i="20"/>
  <c r="BH107" i="20"/>
  <c r="BG107" i="20"/>
  <c r="BF107" i="20"/>
  <c r="T107" i="20"/>
  <c r="R107" i="20"/>
  <c r="P107" i="20"/>
  <c r="BI104" i="20"/>
  <c r="BH104" i="20"/>
  <c r="BG104" i="20"/>
  <c r="BF104" i="20"/>
  <c r="T104" i="20"/>
  <c r="R104" i="20"/>
  <c r="P104" i="20"/>
  <c r="BI101" i="20"/>
  <c r="BH101" i="20"/>
  <c r="BG101" i="20"/>
  <c r="BF101" i="20"/>
  <c r="T101" i="20"/>
  <c r="R101" i="20"/>
  <c r="P101" i="20"/>
  <c r="BI98" i="20"/>
  <c r="BH98" i="20"/>
  <c r="BG98" i="20"/>
  <c r="BF98" i="20"/>
  <c r="T98" i="20"/>
  <c r="R98" i="20"/>
  <c r="P98" i="20"/>
  <c r="BI95" i="20"/>
  <c r="BH95" i="20"/>
  <c r="BG95" i="20"/>
  <c r="BF95" i="20"/>
  <c r="T95" i="20"/>
  <c r="R95" i="20"/>
  <c r="P95" i="20"/>
  <c r="J89" i="20"/>
  <c r="J88" i="20"/>
  <c r="F88" i="20"/>
  <c r="F86" i="20"/>
  <c r="E84" i="20"/>
  <c r="J59" i="20"/>
  <c r="J58" i="20"/>
  <c r="F58" i="20"/>
  <c r="F56" i="20"/>
  <c r="E54" i="20"/>
  <c r="J20" i="20"/>
  <c r="E20" i="20"/>
  <c r="F89" i="20" s="1"/>
  <c r="J19" i="20"/>
  <c r="J14" i="20"/>
  <c r="J56" i="20"/>
  <c r="E7" i="20"/>
  <c r="E80" i="20"/>
  <c r="J39" i="19"/>
  <c r="J38" i="19"/>
  <c r="AY75" i="1" s="1"/>
  <c r="J37" i="19"/>
  <c r="AX75" i="1"/>
  <c r="BI167" i="19"/>
  <c r="BH167" i="19"/>
  <c r="BG167" i="19"/>
  <c r="BF167" i="19"/>
  <c r="T167" i="19"/>
  <c r="T166" i="19" s="1"/>
  <c r="R167" i="19"/>
  <c r="R166" i="19"/>
  <c r="P167" i="19"/>
  <c r="P166" i="19" s="1"/>
  <c r="BI164" i="19"/>
  <c r="BH164" i="19"/>
  <c r="BG164" i="19"/>
  <c r="BF164" i="19"/>
  <c r="T164" i="19"/>
  <c r="R164" i="19"/>
  <c r="P164" i="19"/>
  <c r="BI161" i="19"/>
  <c r="BH161" i="19"/>
  <c r="BG161" i="19"/>
  <c r="BF161" i="19"/>
  <c r="T161" i="19"/>
  <c r="R161" i="19"/>
  <c r="P161" i="19"/>
  <c r="BI156" i="19"/>
  <c r="BH156" i="19"/>
  <c r="BG156" i="19"/>
  <c r="BF156" i="19"/>
  <c r="T156" i="19"/>
  <c r="R156" i="19"/>
  <c r="P156" i="19"/>
  <c r="BI153" i="19"/>
  <c r="BH153" i="19"/>
  <c r="BG153" i="19"/>
  <c r="BF153" i="19"/>
  <c r="T153" i="19"/>
  <c r="R153" i="19"/>
  <c r="P153" i="19"/>
  <c r="BI150" i="19"/>
  <c r="BH150" i="19"/>
  <c r="BG150" i="19"/>
  <c r="BF150" i="19"/>
  <c r="T150" i="19"/>
  <c r="R150" i="19"/>
  <c r="P150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BI130" i="19"/>
  <c r="BH130" i="19"/>
  <c r="BG130" i="19"/>
  <c r="BF130" i="19"/>
  <c r="T130" i="19"/>
  <c r="R130" i="19"/>
  <c r="P130" i="19"/>
  <c r="BI127" i="19"/>
  <c r="BH127" i="19"/>
  <c r="BG127" i="19"/>
  <c r="BF127" i="19"/>
  <c r="T127" i="19"/>
  <c r="R127" i="19"/>
  <c r="P127" i="19"/>
  <c r="BI124" i="19"/>
  <c r="BH124" i="19"/>
  <c r="BG124" i="19"/>
  <c r="BF124" i="19"/>
  <c r="T124" i="19"/>
  <c r="R124" i="19"/>
  <c r="P124" i="19"/>
  <c r="BI121" i="19"/>
  <c r="BH121" i="19"/>
  <c r="BG121" i="19"/>
  <c r="BF121" i="19"/>
  <c r="T121" i="19"/>
  <c r="R121" i="19"/>
  <c r="P121" i="19"/>
  <c r="BI117" i="19"/>
  <c r="BH117" i="19"/>
  <c r="BG117" i="19"/>
  <c r="BF117" i="19"/>
  <c r="T117" i="19"/>
  <c r="R117" i="19"/>
  <c r="P117" i="19"/>
  <c r="BI115" i="19"/>
  <c r="BH115" i="19"/>
  <c r="BG115" i="19"/>
  <c r="BF115" i="19"/>
  <c r="T115" i="19"/>
  <c r="R115" i="19"/>
  <c r="P115" i="19"/>
  <c r="BI113" i="19"/>
  <c r="BH113" i="19"/>
  <c r="BG113" i="19"/>
  <c r="BF113" i="19"/>
  <c r="T113" i="19"/>
  <c r="R113" i="19"/>
  <c r="P113" i="19"/>
  <c r="BI110" i="19"/>
  <c r="BH110" i="19"/>
  <c r="BG110" i="19"/>
  <c r="BF110" i="19"/>
  <c r="T110" i="19"/>
  <c r="R110" i="19"/>
  <c r="P110" i="19"/>
  <c r="BI108" i="19"/>
  <c r="BH108" i="19"/>
  <c r="BG108" i="19"/>
  <c r="BF108" i="19"/>
  <c r="T108" i="19"/>
  <c r="R108" i="19"/>
  <c r="P108" i="19"/>
  <c r="BI106" i="19"/>
  <c r="BH106" i="19"/>
  <c r="BG106" i="19"/>
  <c r="BF106" i="19"/>
  <c r="T106" i="19"/>
  <c r="R106" i="19"/>
  <c r="P106" i="19"/>
  <c r="BI103" i="19"/>
  <c r="BH103" i="19"/>
  <c r="BG103" i="19"/>
  <c r="BF103" i="19"/>
  <c r="T103" i="19"/>
  <c r="R103" i="19"/>
  <c r="P103" i="19"/>
  <c r="BI100" i="19"/>
  <c r="BH100" i="19"/>
  <c r="BG100" i="19"/>
  <c r="BF100" i="19"/>
  <c r="T100" i="19"/>
  <c r="R100" i="19"/>
  <c r="P100" i="19"/>
  <c r="BI97" i="19"/>
  <c r="BH97" i="19"/>
  <c r="BG97" i="19"/>
  <c r="BF97" i="19"/>
  <c r="T97" i="19"/>
  <c r="R97" i="19"/>
  <c r="P97" i="19"/>
  <c r="BI94" i="19"/>
  <c r="BH94" i="19"/>
  <c r="BG94" i="19"/>
  <c r="BF94" i="19"/>
  <c r="T94" i="19"/>
  <c r="R94" i="19"/>
  <c r="P94" i="19"/>
  <c r="J88" i="19"/>
  <c r="J87" i="19"/>
  <c r="F87" i="19"/>
  <c r="F85" i="19"/>
  <c r="E83" i="19"/>
  <c r="J59" i="19"/>
  <c r="J58" i="19"/>
  <c r="F58" i="19"/>
  <c r="F56" i="19"/>
  <c r="E54" i="19"/>
  <c r="J20" i="19"/>
  <c r="E20" i="19"/>
  <c r="F59" i="19" s="1"/>
  <c r="J19" i="19"/>
  <c r="J14" i="19"/>
  <c r="J56" i="19" s="1"/>
  <c r="E7" i="19"/>
  <c r="E79" i="19" s="1"/>
  <c r="J39" i="18"/>
  <c r="J38" i="18"/>
  <c r="AY74" i="1" s="1"/>
  <c r="J37" i="18"/>
  <c r="AX74" i="1"/>
  <c r="BI171" i="18"/>
  <c r="BH171" i="18"/>
  <c r="BG171" i="18"/>
  <c r="BF171" i="18"/>
  <c r="T171" i="18"/>
  <c r="T170" i="18" s="1"/>
  <c r="R171" i="18"/>
  <c r="R170" i="18"/>
  <c r="P171" i="18"/>
  <c r="P170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0" i="18"/>
  <c r="BH160" i="18"/>
  <c r="BG160" i="18"/>
  <c r="BF160" i="18"/>
  <c r="T160" i="18"/>
  <c r="R160" i="18"/>
  <c r="P160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50" i="18"/>
  <c r="BH150" i="18"/>
  <c r="BG150" i="18"/>
  <c r="BF150" i="18"/>
  <c r="T150" i="18"/>
  <c r="R150" i="18"/>
  <c r="P150" i="18"/>
  <c r="BI147" i="18"/>
  <c r="BH147" i="18"/>
  <c r="BG147" i="18"/>
  <c r="BF147" i="18"/>
  <c r="T147" i="18"/>
  <c r="R147" i="18"/>
  <c r="P147" i="18"/>
  <c r="BI144" i="18"/>
  <c r="BH144" i="18"/>
  <c r="BG144" i="18"/>
  <c r="BF144" i="18"/>
  <c r="T144" i="18"/>
  <c r="T143" i="18" s="1"/>
  <c r="R144" i="18"/>
  <c r="R143" i="18" s="1"/>
  <c r="P144" i="18"/>
  <c r="P143" i="18" s="1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1" i="18"/>
  <c r="BH131" i="18"/>
  <c r="BG131" i="18"/>
  <c r="BF131" i="18"/>
  <c r="T131" i="18"/>
  <c r="R131" i="18"/>
  <c r="P131" i="18"/>
  <c r="BI128" i="18"/>
  <c r="BH128" i="18"/>
  <c r="BG128" i="18"/>
  <c r="BF128" i="18"/>
  <c r="T128" i="18"/>
  <c r="R128" i="18"/>
  <c r="P128" i="18"/>
  <c r="BI125" i="18"/>
  <c r="BH125" i="18"/>
  <c r="BG125" i="18"/>
  <c r="BF125" i="18"/>
  <c r="T125" i="18"/>
  <c r="R125" i="18"/>
  <c r="P125" i="18"/>
  <c r="BI122" i="18"/>
  <c r="BH122" i="18"/>
  <c r="BG122" i="18"/>
  <c r="BF122" i="18"/>
  <c r="T122" i="18"/>
  <c r="R122" i="18"/>
  <c r="P122" i="18"/>
  <c r="BI118" i="18"/>
  <c r="BH118" i="18"/>
  <c r="BG118" i="18"/>
  <c r="BF118" i="18"/>
  <c r="T118" i="18"/>
  <c r="R118" i="18"/>
  <c r="P118" i="18"/>
  <c r="BI116" i="18"/>
  <c r="BH116" i="18"/>
  <c r="BG116" i="18"/>
  <c r="BF116" i="18"/>
  <c r="T116" i="18"/>
  <c r="R116" i="18"/>
  <c r="P116" i="18"/>
  <c r="BI114" i="18"/>
  <c r="BH114" i="18"/>
  <c r="BG114" i="18"/>
  <c r="BF114" i="18"/>
  <c r="T114" i="18"/>
  <c r="R114" i="18"/>
  <c r="P114" i="18"/>
  <c r="BI111" i="18"/>
  <c r="BH111" i="18"/>
  <c r="BG111" i="18"/>
  <c r="BF111" i="18"/>
  <c r="T111" i="18"/>
  <c r="R111" i="18"/>
  <c r="P111" i="18"/>
  <c r="BI109" i="18"/>
  <c r="BH109" i="18"/>
  <c r="BG109" i="18"/>
  <c r="BF109" i="18"/>
  <c r="T109" i="18"/>
  <c r="R109" i="18"/>
  <c r="P109" i="18"/>
  <c r="BI107" i="18"/>
  <c r="BH107" i="18"/>
  <c r="BG107" i="18"/>
  <c r="BF107" i="18"/>
  <c r="T107" i="18"/>
  <c r="R107" i="18"/>
  <c r="P107" i="18"/>
  <c r="BI104" i="18"/>
  <c r="BH104" i="18"/>
  <c r="BG104" i="18"/>
  <c r="BF104" i="18"/>
  <c r="T104" i="18"/>
  <c r="R104" i="18"/>
  <c r="P104" i="18"/>
  <c r="BI101" i="18"/>
  <c r="BH101" i="18"/>
  <c r="BG101" i="18"/>
  <c r="BF101" i="18"/>
  <c r="T101" i="18"/>
  <c r="R101" i="18"/>
  <c r="P101" i="18"/>
  <c r="BI98" i="18"/>
  <c r="BH98" i="18"/>
  <c r="BG98" i="18"/>
  <c r="BF98" i="18"/>
  <c r="T98" i="18"/>
  <c r="R98" i="18"/>
  <c r="P98" i="18"/>
  <c r="BI95" i="18"/>
  <c r="BH95" i="18"/>
  <c r="BG95" i="18"/>
  <c r="BF95" i="18"/>
  <c r="T95" i="18"/>
  <c r="R95" i="18"/>
  <c r="P95" i="18"/>
  <c r="J89" i="18"/>
  <c r="J88" i="18"/>
  <c r="F88" i="18"/>
  <c r="F86" i="18"/>
  <c r="E84" i="18"/>
  <c r="J59" i="18"/>
  <c r="J58" i="18"/>
  <c r="F58" i="18"/>
  <c r="F56" i="18"/>
  <c r="E54" i="18"/>
  <c r="J20" i="18"/>
  <c r="E20" i="18"/>
  <c r="F89" i="18" s="1"/>
  <c r="J19" i="18"/>
  <c r="J14" i="18"/>
  <c r="J86" i="18"/>
  <c r="E7" i="18"/>
  <c r="E80" i="18" s="1"/>
  <c r="J39" i="17"/>
  <c r="J38" i="17"/>
  <c r="AY73" i="1" s="1"/>
  <c r="J37" i="17"/>
  <c r="AX73" i="1" s="1"/>
  <c r="BI186" i="17"/>
  <c r="BH186" i="17"/>
  <c r="BG186" i="17"/>
  <c r="BF186" i="17"/>
  <c r="T186" i="17"/>
  <c r="T185" i="17" s="1"/>
  <c r="T184" i="17" s="1"/>
  <c r="R186" i="17"/>
  <c r="R185" i="17"/>
  <c r="R184" i="17" s="1"/>
  <c r="P186" i="17"/>
  <c r="P185" i="17" s="1"/>
  <c r="P184" i="17" s="1"/>
  <c r="BI182" i="17"/>
  <c r="BH182" i="17"/>
  <c r="BG182" i="17"/>
  <c r="BF182" i="17"/>
  <c r="T182" i="17"/>
  <c r="T181" i="17"/>
  <c r="R182" i="17"/>
  <c r="R181" i="17"/>
  <c r="P182" i="17"/>
  <c r="P181" i="17"/>
  <c r="BI179" i="17"/>
  <c r="BH179" i="17"/>
  <c r="BG179" i="17"/>
  <c r="BF179" i="17"/>
  <c r="T179" i="17"/>
  <c r="R179" i="17"/>
  <c r="P179" i="17"/>
  <c r="BI176" i="17"/>
  <c r="BH176" i="17"/>
  <c r="BG176" i="17"/>
  <c r="BF176" i="17"/>
  <c r="T176" i="17"/>
  <c r="R176" i="17"/>
  <c r="P176" i="17"/>
  <c r="BI171" i="17"/>
  <c r="BH171" i="17"/>
  <c r="BG171" i="17"/>
  <c r="BF171" i="17"/>
  <c r="T171" i="17"/>
  <c r="R171" i="17"/>
  <c r="P171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3" i="17"/>
  <c r="BH153" i="17"/>
  <c r="BG153" i="17"/>
  <c r="BF153" i="17"/>
  <c r="T153" i="17"/>
  <c r="R153" i="17"/>
  <c r="P153" i="17"/>
  <c r="BI149" i="17"/>
  <c r="BH149" i="17"/>
  <c r="BG149" i="17"/>
  <c r="BF149" i="17"/>
  <c r="T149" i="17"/>
  <c r="R149" i="17"/>
  <c r="P149" i="17"/>
  <c r="BI146" i="17"/>
  <c r="BH146" i="17"/>
  <c r="BG146" i="17"/>
  <c r="BF146" i="17"/>
  <c r="T146" i="17"/>
  <c r="R146" i="17"/>
  <c r="P146" i="17"/>
  <c r="BI143" i="17"/>
  <c r="BH143" i="17"/>
  <c r="BG143" i="17"/>
  <c r="BF143" i="17"/>
  <c r="T143" i="17"/>
  <c r="R143" i="17"/>
  <c r="P143" i="17"/>
  <c r="BI140" i="17"/>
  <c r="BH140" i="17"/>
  <c r="BG140" i="17"/>
  <c r="BF140" i="17"/>
  <c r="T140" i="17"/>
  <c r="R140" i="17"/>
  <c r="P140" i="17"/>
  <c r="BI137" i="17"/>
  <c r="BH137" i="17"/>
  <c r="BG137" i="17"/>
  <c r="BF137" i="17"/>
  <c r="T137" i="17"/>
  <c r="R137" i="17"/>
  <c r="P137" i="17"/>
  <c r="BI134" i="17"/>
  <c r="BH134" i="17"/>
  <c r="BG134" i="17"/>
  <c r="BF134" i="17"/>
  <c r="T134" i="17"/>
  <c r="R134" i="17"/>
  <c r="P134" i="17"/>
  <c r="BI131" i="17"/>
  <c r="BH131" i="17"/>
  <c r="BG131" i="17"/>
  <c r="BF131" i="17"/>
  <c r="T131" i="17"/>
  <c r="R131" i="17"/>
  <c r="P131" i="17"/>
  <c r="BI128" i="17"/>
  <c r="BH128" i="17"/>
  <c r="BG128" i="17"/>
  <c r="BF128" i="17"/>
  <c r="T128" i="17"/>
  <c r="R128" i="17"/>
  <c r="P128" i="17"/>
  <c r="BI124" i="17"/>
  <c r="BH124" i="17"/>
  <c r="BG124" i="17"/>
  <c r="BF124" i="17"/>
  <c r="T124" i="17"/>
  <c r="R124" i="17"/>
  <c r="P124" i="17"/>
  <c r="BI122" i="17"/>
  <c r="BH122" i="17"/>
  <c r="BG122" i="17"/>
  <c r="BF122" i="17"/>
  <c r="T122" i="17"/>
  <c r="R122" i="17"/>
  <c r="P122" i="17"/>
  <c r="BI120" i="17"/>
  <c r="BH120" i="17"/>
  <c r="BG120" i="17"/>
  <c r="BF120" i="17"/>
  <c r="T120" i="17"/>
  <c r="R120" i="17"/>
  <c r="P120" i="17"/>
  <c r="BI117" i="17"/>
  <c r="BH117" i="17"/>
  <c r="BG117" i="17"/>
  <c r="BF117" i="17"/>
  <c r="T117" i="17"/>
  <c r="R117" i="17"/>
  <c r="P117" i="17"/>
  <c r="BI115" i="17"/>
  <c r="BH115" i="17"/>
  <c r="BG115" i="17"/>
  <c r="BF115" i="17"/>
  <c r="T115" i="17"/>
  <c r="R115" i="17"/>
  <c r="P115" i="17"/>
  <c r="BI113" i="17"/>
  <c r="BH113" i="17"/>
  <c r="BG113" i="17"/>
  <c r="BF113" i="17"/>
  <c r="T113" i="17"/>
  <c r="R113" i="17"/>
  <c r="P113" i="17"/>
  <c r="BI110" i="17"/>
  <c r="BH110" i="17"/>
  <c r="BG110" i="17"/>
  <c r="BF110" i="17"/>
  <c r="T110" i="17"/>
  <c r="R110" i="17"/>
  <c r="P110" i="17"/>
  <c r="BI108" i="17"/>
  <c r="BH108" i="17"/>
  <c r="BG108" i="17"/>
  <c r="BF108" i="17"/>
  <c r="T108" i="17"/>
  <c r="R108" i="17"/>
  <c r="P108" i="17"/>
  <c r="BI105" i="17"/>
  <c r="BH105" i="17"/>
  <c r="BG105" i="17"/>
  <c r="BF105" i="17"/>
  <c r="T105" i="17"/>
  <c r="R105" i="17"/>
  <c r="P105" i="17"/>
  <c r="BI102" i="17"/>
  <c r="BH102" i="17"/>
  <c r="BG102" i="17"/>
  <c r="BF102" i="17"/>
  <c r="T102" i="17"/>
  <c r="R102" i="17"/>
  <c r="P102" i="17"/>
  <c r="BI99" i="17"/>
  <c r="BH99" i="17"/>
  <c r="BG99" i="17"/>
  <c r="BF99" i="17"/>
  <c r="T99" i="17"/>
  <c r="R99" i="17"/>
  <c r="P99" i="17"/>
  <c r="BI96" i="17"/>
  <c r="BH96" i="17"/>
  <c r="BG96" i="17"/>
  <c r="BF96" i="17"/>
  <c r="T96" i="17"/>
  <c r="R96" i="17"/>
  <c r="P96" i="17"/>
  <c r="J90" i="17"/>
  <c r="J89" i="17"/>
  <c r="F89" i="17"/>
  <c r="F87" i="17"/>
  <c r="E85" i="17"/>
  <c r="J59" i="17"/>
  <c r="J58" i="17"/>
  <c r="F58" i="17"/>
  <c r="F56" i="17"/>
  <c r="E54" i="17"/>
  <c r="J20" i="17"/>
  <c r="E20" i="17"/>
  <c r="F90" i="17"/>
  <c r="J19" i="17"/>
  <c r="J14" i="17"/>
  <c r="J56" i="17" s="1"/>
  <c r="E7" i="17"/>
  <c r="E50" i="17" s="1"/>
  <c r="J39" i="16"/>
  <c r="J38" i="16"/>
  <c r="AY72" i="1"/>
  <c r="J37" i="16"/>
  <c r="AX72" i="1"/>
  <c r="BI167" i="16"/>
  <c r="BH167" i="16"/>
  <c r="BG167" i="16"/>
  <c r="BF167" i="16"/>
  <c r="T167" i="16"/>
  <c r="T166" i="16"/>
  <c r="R167" i="16"/>
  <c r="R166" i="16"/>
  <c r="P167" i="16"/>
  <c r="P166" i="16"/>
  <c r="BI164" i="16"/>
  <c r="BH164" i="16"/>
  <c r="BG164" i="16"/>
  <c r="BF164" i="16"/>
  <c r="T164" i="16"/>
  <c r="R164" i="16"/>
  <c r="P164" i="16"/>
  <c r="BI161" i="16"/>
  <c r="BH161" i="16"/>
  <c r="BG161" i="16"/>
  <c r="BF161" i="16"/>
  <c r="T161" i="16"/>
  <c r="R161" i="16"/>
  <c r="P161" i="16"/>
  <c r="BI156" i="16"/>
  <c r="BH156" i="16"/>
  <c r="BG156" i="16"/>
  <c r="BF156" i="16"/>
  <c r="T156" i="16"/>
  <c r="R156" i="16"/>
  <c r="P156" i="16"/>
  <c r="BI153" i="16"/>
  <c r="BH153" i="16"/>
  <c r="BG153" i="16"/>
  <c r="BF153" i="16"/>
  <c r="T153" i="16"/>
  <c r="R153" i="16"/>
  <c r="P153" i="16"/>
  <c r="BI150" i="16"/>
  <c r="BH150" i="16"/>
  <c r="BG150" i="16"/>
  <c r="BF150" i="16"/>
  <c r="T150" i="16"/>
  <c r="R150" i="16"/>
  <c r="P150" i="16"/>
  <c r="BI146" i="16"/>
  <c r="BH146" i="16"/>
  <c r="BG146" i="16"/>
  <c r="BF146" i="16"/>
  <c r="T146" i="16"/>
  <c r="R146" i="16"/>
  <c r="P146" i="16"/>
  <c r="BI143" i="16"/>
  <c r="BH143" i="16"/>
  <c r="BG143" i="16"/>
  <c r="BF143" i="16"/>
  <c r="T143" i="16"/>
  <c r="R143" i="16"/>
  <c r="P143" i="16"/>
  <c r="BI139" i="16"/>
  <c r="BH139" i="16"/>
  <c r="BG139" i="16"/>
  <c r="BF139" i="16"/>
  <c r="T139" i="16"/>
  <c r="R139" i="16"/>
  <c r="P139" i="16"/>
  <c r="BI136" i="16"/>
  <c r="BH136" i="16"/>
  <c r="BG136" i="16"/>
  <c r="BF136" i="16"/>
  <c r="T136" i="16"/>
  <c r="R136" i="16"/>
  <c r="P136" i="16"/>
  <c r="BI133" i="16"/>
  <c r="BH133" i="16"/>
  <c r="BG133" i="16"/>
  <c r="BF133" i="16"/>
  <c r="T133" i="16"/>
  <c r="R133" i="16"/>
  <c r="P133" i="16"/>
  <c r="BI130" i="16"/>
  <c r="BH130" i="16"/>
  <c r="BG130" i="16"/>
  <c r="BF130" i="16"/>
  <c r="T130" i="16"/>
  <c r="R130" i="16"/>
  <c r="P130" i="16"/>
  <c r="BI127" i="16"/>
  <c r="BH127" i="16"/>
  <c r="BG127" i="16"/>
  <c r="BF127" i="16"/>
  <c r="T127" i="16"/>
  <c r="R127" i="16"/>
  <c r="P127" i="16"/>
  <c r="BI124" i="16"/>
  <c r="BH124" i="16"/>
  <c r="BG124" i="16"/>
  <c r="BF124" i="16"/>
  <c r="T124" i="16"/>
  <c r="R124" i="16"/>
  <c r="P124" i="16"/>
  <c r="BI121" i="16"/>
  <c r="BH121" i="16"/>
  <c r="BG121" i="16"/>
  <c r="BF121" i="16"/>
  <c r="T121" i="16"/>
  <c r="R121" i="16"/>
  <c r="P121" i="16"/>
  <c r="BI117" i="16"/>
  <c r="BH117" i="16"/>
  <c r="BG117" i="16"/>
  <c r="BF117" i="16"/>
  <c r="T117" i="16"/>
  <c r="R117" i="16"/>
  <c r="P117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0" i="16"/>
  <c r="BH110" i="16"/>
  <c r="BG110" i="16"/>
  <c r="BF110" i="16"/>
  <c r="T110" i="16"/>
  <c r="R110" i="16"/>
  <c r="P110" i="16"/>
  <c r="BI108" i="16"/>
  <c r="BH108" i="16"/>
  <c r="BG108" i="16"/>
  <c r="BF108" i="16"/>
  <c r="T108" i="16"/>
  <c r="R108" i="16"/>
  <c r="P108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BI100" i="16"/>
  <c r="BH100" i="16"/>
  <c r="BG100" i="16"/>
  <c r="BF100" i="16"/>
  <c r="T100" i="16"/>
  <c r="R100" i="16"/>
  <c r="P100" i="16"/>
  <c r="BI97" i="16"/>
  <c r="BH97" i="16"/>
  <c r="BG97" i="16"/>
  <c r="BF97" i="16"/>
  <c r="T97" i="16"/>
  <c r="R97" i="16"/>
  <c r="P97" i="16"/>
  <c r="BI94" i="16"/>
  <c r="BH94" i="16"/>
  <c r="BG94" i="16"/>
  <c r="BF94" i="16"/>
  <c r="T94" i="16"/>
  <c r="R94" i="16"/>
  <c r="P94" i="16"/>
  <c r="J88" i="16"/>
  <c r="J87" i="16"/>
  <c r="F87" i="16"/>
  <c r="F85" i="16"/>
  <c r="E83" i="16"/>
  <c r="J59" i="16"/>
  <c r="J58" i="16"/>
  <c r="F58" i="16"/>
  <c r="F56" i="16"/>
  <c r="E54" i="16"/>
  <c r="J20" i="16"/>
  <c r="E20" i="16"/>
  <c r="F59" i="16" s="1"/>
  <c r="J19" i="16"/>
  <c r="J14" i="16"/>
  <c r="J56" i="16" s="1"/>
  <c r="E7" i="16"/>
  <c r="E50" i="16"/>
  <c r="J39" i="15"/>
  <c r="J38" i="15"/>
  <c r="AY71" i="1" s="1"/>
  <c r="J37" i="15"/>
  <c r="AX71" i="1" s="1"/>
  <c r="BI176" i="15"/>
  <c r="BH176" i="15"/>
  <c r="BG176" i="15"/>
  <c r="BF176" i="15"/>
  <c r="T176" i="15"/>
  <c r="T175" i="15" s="1"/>
  <c r="R176" i="15"/>
  <c r="R175" i="15" s="1"/>
  <c r="P176" i="15"/>
  <c r="P175" i="15"/>
  <c r="BI173" i="15"/>
  <c r="BH173" i="15"/>
  <c r="BG173" i="15"/>
  <c r="BF173" i="15"/>
  <c r="T173" i="15"/>
  <c r="R173" i="15"/>
  <c r="P173" i="15"/>
  <c r="BI170" i="15"/>
  <c r="BH170" i="15"/>
  <c r="BG170" i="15"/>
  <c r="BF170" i="15"/>
  <c r="T170" i="15"/>
  <c r="R170" i="15"/>
  <c r="P170" i="15"/>
  <c r="BI165" i="15"/>
  <c r="BH165" i="15"/>
  <c r="BG165" i="15"/>
  <c r="BF165" i="15"/>
  <c r="T165" i="15"/>
  <c r="R165" i="15"/>
  <c r="P165" i="15"/>
  <c r="BI162" i="15"/>
  <c r="BH162" i="15"/>
  <c r="BG162" i="15"/>
  <c r="BF162" i="15"/>
  <c r="T162" i="15"/>
  <c r="R162" i="15"/>
  <c r="P162" i="15"/>
  <c r="BI159" i="15"/>
  <c r="BH159" i="15"/>
  <c r="BG159" i="15"/>
  <c r="BF159" i="15"/>
  <c r="T159" i="15"/>
  <c r="R159" i="15"/>
  <c r="P159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R152" i="15"/>
  <c r="P152" i="15"/>
  <c r="BI148" i="15"/>
  <c r="BH148" i="15"/>
  <c r="BG148" i="15"/>
  <c r="BF148" i="15"/>
  <c r="T148" i="15"/>
  <c r="R148" i="15"/>
  <c r="P148" i="15"/>
  <c r="BI145" i="15"/>
  <c r="BH145" i="15"/>
  <c r="BG145" i="15"/>
  <c r="BF145" i="15"/>
  <c r="T145" i="15"/>
  <c r="R145" i="15"/>
  <c r="P145" i="15"/>
  <c r="BI142" i="15"/>
  <c r="BH142" i="15"/>
  <c r="BG142" i="15"/>
  <c r="BF142" i="15"/>
  <c r="T142" i="15"/>
  <c r="R142" i="15"/>
  <c r="P142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30" i="15"/>
  <c r="BH130" i="15"/>
  <c r="BG130" i="15"/>
  <c r="BF130" i="15"/>
  <c r="T130" i="15"/>
  <c r="R130" i="15"/>
  <c r="P130" i="15"/>
  <c r="BI126" i="15"/>
  <c r="BH126" i="15"/>
  <c r="BG126" i="15"/>
  <c r="BF126" i="15"/>
  <c r="T126" i="15"/>
  <c r="R126" i="15"/>
  <c r="P126" i="15"/>
  <c r="BI124" i="15"/>
  <c r="BH124" i="15"/>
  <c r="BG124" i="15"/>
  <c r="BF124" i="15"/>
  <c r="T124" i="15"/>
  <c r="R124" i="15"/>
  <c r="P124" i="15"/>
  <c r="BI122" i="15"/>
  <c r="BH122" i="15"/>
  <c r="BG122" i="15"/>
  <c r="BF122" i="15"/>
  <c r="T122" i="15"/>
  <c r="R122" i="15"/>
  <c r="P122" i="15"/>
  <c r="BI119" i="15"/>
  <c r="BH119" i="15"/>
  <c r="BG119" i="15"/>
  <c r="BF119" i="15"/>
  <c r="T119" i="15"/>
  <c r="R119" i="15"/>
  <c r="P119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2" i="15"/>
  <c r="BH112" i="15"/>
  <c r="BG112" i="15"/>
  <c r="BF112" i="15"/>
  <c r="T112" i="15"/>
  <c r="R112" i="15"/>
  <c r="P112" i="15"/>
  <c r="BI109" i="15"/>
  <c r="BH109" i="15"/>
  <c r="BG109" i="15"/>
  <c r="BF109" i="15"/>
  <c r="T109" i="15"/>
  <c r="R109" i="15"/>
  <c r="P109" i="15"/>
  <c r="BI106" i="15"/>
  <c r="BH106" i="15"/>
  <c r="BG106" i="15"/>
  <c r="BF106" i="15"/>
  <c r="T106" i="15"/>
  <c r="R106" i="15"/>
  <c r="P106" i="15"/>
  <c r="BI103" i="15"/>
  <c r="BH103" i="15"/>
  <c r="BG103" i="15"/>
  <c r="BF103" i="15"/>
  <c r="T103" i="15"/>
  <c r="R103" i="15"/>
  <c r="P103" i="15"/>
  <c r="BI100" i="15"/>
  <c r="BH100" i="15"/>
  <c r="BG100" i="15"/>
  <c r="BF100" i="15"/>
  <c r="T100" i="15"/>
  <c r="R100" i="15"/>
  <c r="P100" i="15"/>
  <c r="BI97" i="15"/>
  <c r="BH97" i="15"/>
  <c r="BG97" i="15"/>
  <c r="BF97" i="15"/>
  <c r="T97" i="15"/>
  <c r="R97" i="15"/>
  <c r="P97" i="15"/>
  <c r="BI94" i="15"/>
  <c r="BH94" i="15"/>
  <c r="BG94" i="15"/>
  <c r="BF94" i="15"/>
  <c r="T94" i="15"/>
  <c r="R94" i="15"/>
  <c r="P94" i="15"/>
  <c r="J88" i="15"/>
  <c r="J87" i="15"/>
  <c r="F87" i="15"/>
  <c r="F85" i="15"/>
  <c r="E83" i="15"/>
  <c r="J59" i="15"/>
  <c r="J58" i="15"/>
  <c r="F58" i="15"/>
  <c r="F56" i="15"/>
  <c r="E54" i="15"/>
  <c r="J20" i="15"/>
  <c r="E20" i="15"/>
  <c r="F59" i="15" s="1"/>
  <c r="J19" i="15"/>
  <c r="J14" i="15"/>
  <c r="J56" i="15"/>
  <c r="E7" i="15"/>
  <c r="E79" i="15" s="1"/>
  <c r="J39" i="14"/>
  <c r="J38" i="14"/>
  <c r="AY69" i="1" s="1"/>
  <c r="J37" i="14"/>
  <c r="AX69" i="1" s="1"/>
  <c r="BI208" i="14"/>
  <c r="BH208" i="14"/>
  <c r="BG208" i="14"/>
  <c r="BF208" i="14"/>
  <c r="T208" i="14"/>
  <c r="T207" i="14" s="1"/>
  <c r="R208" i="14"/>
  <c r="R207" i="14" s="1"/>
  <c r="P208" i="14"/>
  <c r="P207" i="14" s="1"/>
  <c r="BI205" i="14"/>
  <c r="BH205" i="14"/>
  <c r="BG205" i="14"/>
  <c r="BF205" i="14"/>
  <c r="T205" i="14"/>
  <c r="R205" i="14"/>
  <c r="P205" i="14"/>
  <c r="BI202" i="14"/>
  <c r="BH202" i="14"/>
  <c r="BG202" i="14"/>
  <c r="BF202" i="14"/>
  <c r="T202" i="14"/>
  <c r="R202" i="14"/>
  <c r="P202" i="14"/>
  <c r="BI197" i="14"/>
  <c r="BH197" i="14"/>
  <c r="BG197" i="14"/>
  <c r="BF197" i="14"/>
  <c r="T197" i="14"/>
  <c r="R197" i="14"/>
  <c r="P197" i="14"/>
  <c r="BI194" i="14"/>
  <c r="BH194" i="14"/>
  <c r="BG194" i="14"/>
  <c r="BF194" i="14"/>
  <c r="T194" i="14"/>
  <c r="R194" i="14"/>
  <c r="P194" i="14"/>
  <c r="BI191" i="14"/>
  <c r="BH191" i="14"/>
  <c r="BG191" i="14"/>
  <c r="BF191" i="14"/>
  <c r="T191" i="14"/>
  <c r="R191" i="14"/>
  <c r="P191" i="14"/>
  <c r="BI187" i="14"/>
  <c r="BH187" i="14"/>
  <c r="BG187" i="14"/>
  <c r="BF187" i="14"/>
  <c r="T187" i="14"/>
  <c r="R187" i="14"/>
  <c r="P187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79" i="14"/>
  <c r="BH179" i="14"/>
  <c r="BG179" i="14"/>
  <c r="BF179" i="14"/>
  <c r="T179" i="14"/>
  <c r="R179" i="14"/>
  <c r="P179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70" i="14"/>
  <c r="BH170" i="14"/>
  <c r="BG170" i="14"/>
  <c r="BF170" i="14"/>
  <c r="T170" i="14"/>
  <c r="R170" i="14"/>
  <c r="P170" i="14"/>
  <c r="BI167" i="14"/>
  <c r="BH167" i="14"/>
  <c r="BG167" i="14"/>
  <c r="BF167" i="14"/>
  <c r="T167" i="14"/>
  <c r="T166" i="14" s="1"/>
  <c r="R167" i="14"/>
  <c r="R166" i="14" s="1"/>
  <c r="P167" i="14"/>
  <c r="P166" i="14" s="1"/>
  <c r="BI163" i="14"/>
  <c r="BH163" i="14"/>
  <c r="BG163" i="14"/>
  <c r="BF163" i="14"/>
  <c r="T163" i="14"/>
  <c r="R163" i="14"/>
  <c r="P163" i="14"/>
  <c r="BI160" i="14"/>
  <c r="BH160" i="14"/>
  <c r="BG160" i="14"/>
  <c r="BF160" i="14"/>
  <c r="T160" i="14"/>
  <c r="R160" i="14"/>
  <c r="P160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4" i="14"/>
  <c r="BH134" i="14"/>
  <c r="BG134" i="14"/>
  <c r="BF134" i="14"/>
  <c r="T134" i="14"/>
  <c r="R134" i="14"/>
  <c r="P134" i="14"/>
  <c r="BI129" i="14"/>
  <c r="BH129" i="14"/>
  <c r="BG129" i="14"/>
  <c r="BF129" i="14"/>
  <c r="T129" i="14"/>
  <c r="R129" i="14"/>
  <c r="P129" i="14"/>
  <c r="BI124" i="14"/>
  <c r="BH124" i="14"/>
  <c r="BG124" i="14"/>
  <c r="BF124" i="14"/>
  <c r="T124" i="14"/>
  <c r="R124" i="14"/>
  <c r="P124" i="14"/>
  <c r="BI121" i="14"/>
  <c r="BH121" i="14"/>
  <c r="BG121" i="14"/>
  <c r="BF121" i="14"/>
  <c r="T121" i="14"/>
  <c r="R121" i="14"/>
  <c r="P121" i="14"/>
  <c r="BI119" i="14"/>
  <c r="BH119" i="14"/>
  <c r="BG119" i="14"/>
  <c r="BF119" i="14"/>
  <c r="T119" i="14"/>
  <c r="R119" i="14"/>
  <c r="P119" i="14"/>
  <c r="BI116" i="14"/>
  <c r="BH116" i="14"/>
  <c r="BG116" i="14"/>
  <c r="BF116" i="14"/>
  <c r="T116" i="14"/>
  <c r="R116" i="14"/>
  <c r="P116" i="14"/>
  <c r="BI113" i="14"/>
  <c r="BH113" i="14"/>
  <c r="BG113" i="14"/>
  <c r="BF113" i="14"/>
  <c r="T113" i="14"/>
  <c r="R113" i="14"/>
  <c r="P113" i="14"/>
  <c r="BI110" i="14"/>
  <c r="BH110" i="14"/>
  <c r="BG110" i="14"/>
  <c r="BF110" i="14"/>
  <c r="T110" i="14"/>
  <c r="R110" i="14"/>
  <c r="P110" i="14"/>
  <c r="BI107" i="14"/>
  <c r="BH107" i="14"/>
  <c r="BG107" i="14"/>
  <c r="BF107" i="14"/>
  <c r="T107" i="14"/>
  <c r="R107" i="14"/>
  <c r="P107" i="14"/>
  <c r="BI104" i="14"/>
  <c r="BH104" i="14"/>
  <c r="BG104" i="14"/>
  <c r="BF104" i="14"/>
  <c r="T104" i="14"/>
  <c r="R104" i="14"/>
  <c r="P104" i="14"/>
  <c r="BI101" i="14"/>
  <c r="BH101" i="14"/>
  <c r="BG101" i="14"/>
  <c r="BF101" i="14"/>
  <c r="T101" i="14"/>
  <c r="R101" i="14"/>
  <c r="P101" i="14"/>
  <c r="BI98" i="14"/>
  <c r="BH98" i="14"/>
  <c r="BG98" i="14"/>
  <c r="BF98" i="14"/>
  <c r="T98" i="14"/>
  <c r="R98" i="14"/>
  <c r="P98" i="14"/>
  <c r="BI95" i="14"/>
  <c r="BH95" i="14"/>
  <c r="BG95" i="14"/>
  <c r="BF95" i="14"/>
  <c r="T95" i="14"/>
  <c r="R95" i="14"/>
  <c r="P95" i="14"/>
  <c r="J89" i="14"/>
  <c r="J88" i="14"/>
  <c r="F88" i="14"/>
  <c r="F86" i="14"/>
  <c r="E84" i="14"/>
  <c r="J59" i="14"/>
  <c r="J58" i="14"/>
  <c r="F58" i="14"/>
  <c r="F56" i="14"/>
  <c r="E54" i="14"/>
  <c r="J20" i="14"/>
  <c r="E20" i="14"/>
  <c r="F89" i="14" s="1"/>
  <c r="J19" i="14"/>
  <c r="J14" i="14"/>
  <c r="J86" i="14"/>
  <c r="E7" i="14"/>
  <c r="E50" i="14" s="1"/>
  <c r="J39" i="13"/>
  <c r="J38" i="13"/>
  <c r="AY67" i="1" s="1"/>
  <c r="J37" i="13"/>
  <c r="AX67" i="1" s="1"/>
  <c r="BI299" i="13"/>
  <c r="BH299" i="13"/>
  <c r="BG299" i="13"/>
  <c r="BF299" i="13"/>
  <c r="T299" i="13"/>
  <c r="R299" i="13"/>
  <c r="P299" i="13"/>
  <c r="BI297" i="13"/>
  <c r="BH297" i="13"/>
  <c r="BG297" i="13"/>
  <c r="BF297" i="13"/>
  <c r="T297" i="13"/>
  <c r="R297" i="13"/>
  <c r="P297" i="13"/>
  <c r="BI294" i="13"/>
  <c r="BH294" i="13"/>
  <c r="BG294" i="13"/>
  <c r="BF294" i="13"/>
  <c r="T294" i="13"/>
  <c r="R294" i="13"/>
  <c r="P294" i="13"/>
  <c r="BI291" i="13"/>
  <c r="BH291" i="13"/>
  <c r="BG291" i="13"/>
  <c r="BF291" i="13"/>
  <c r="T291" i="13"/>
  <c r="R291" i="13"/>
  <c r="P291" i="13"/>
  <c r="BI286" i="13"/>
  <c r="BH286" i="13"/>
  <c r="BG286" i="13"/>
  <c r="BF286" i="13"/>
  <c r="T286" i="13"/>
  <c r="R286" i="13"/>
  <c r="P286" i="13"/>
  <c r="BI283" i="13"/>
  <c r="BH283" i="13"/>
  <c r="BG283" i="13"/>
  <c r="BF283" i="13"/>
  <c r="T283" i="13"/>
  <c r="R283" i="13"/>
  <c r="P283" i="13"/>
  <c r="BI280" i="13"/>
  <c r="BH280" i="13"/>
  <c r="BG280" i="13"/>
  <c r="BF280" i="13"/>
  <c r="T280" i="13"/>
  <c r="R280" i="13"/>
  <c r="P280" i="13"/>
  <c r="BI276" i="13"/>
  <c r="BH276" i="13"/>
  <c r="BG276" i="13"/>
  <c r="BF276" i="13"/>
  <c r="T276" i="13"/>
  <c r="R276" i="13"/>
  <c r="P276" i="13"/>
  <c r="BI273" i="13"/>
  <c r="BH273" i="13"/>
  <c r="BG273" i="13"/>
  <c r="BF273" i="13"/>
  <c r="T273" i="13"/>
  <c r="R273" i="13"/>
  <c r="P273" i="13"/>
  <c r="BI270" i="13"/>
  <c r="BH270" i="13"/>
  <c r="BG270" i="13"/>
  <c r="BF270" i="13"/>
  <c r="T270" i="13"/>
  <c r="R270" i="13"/>
  <c r="P270" i="13"/>
  <c r="BI267" i="13"/>
  <c r="BH267" i="13"/>
  <c r="BG267" i="13"/>
  <c r="BF267" i="13"/>
  <c r="T267" i="13"/>
  <c r="R267" i="13"/>
  <c r="P267" i="13"/>
  <c r="BI264" i="13"/>
  <c r="BH264" i="13"/>
  <c r="BG264" i="13"/>
  <c r="BF264" i="13"/>
  <c r="T264" i="13"/>
  <c r="R264" i="13"/>
  <c r="P264" i="13"/>
  <c r="BI262" i="13"/>
  <c r="BH262" i="13"/>
  <c r="BG262" i="13"/>
  <c r="BF262" i="13"/>
  <c r="T262" i="13"/>
  <c r="R262" i="13"/>
  <c r="P262" i="13"/>
  <c r="BI257" i="13"/>
  <c r="BH257" i="13"/>
  <c r="BG257" i="13"/>
  <c r="BF257" i="13"/>
  <c r="T257" i="13"/>
  <c r="R257" i="13"/>
  <c r="P257" i="13"/>
  <c r="BI254" i="13"/>
  <c r="BH254" i="13"/>
  <c r="BG254" i="13"/>
  <c r="BF254" i="13"/>
  <c r="T254" i="13"/>
  <c r="R254" i="13"/>
  <c r="P254" i="13"/>
  <c r="BI251" i="13"/>
  <c r="BH251" i="13"/>
  <c r="BG251" i="13"/>
  <c r="BF251" i="13"/>
  <c r="T251" i="13"/>
  <c r="R251" i="13"/>
  <c r="P251" i="13"/>
  <c r="BI246" i="13"/>
  <c r="BH246" i="13"/>
  <c r="BG246" i="13"/>
  <c r="BF246" i="13"/>
  <c r="T246" i="13"/>
  <c r="R246" i="13"/>
  <c r="P246" i="13"/>
  <c r="BI244" i="13"/>
  <c r="BH244" i="13"/>
  <c r="BG244" i="13"/>
  <c r="BF244" i="13"/>
  <c r="T244" i="13"/>
  <c r="R244" i="13"/>
  <c r="P244" i="13"/>
  <c r="BI241" i="13"/>
  <c r="BH241" i="13"/>
  <c r="BG241" i="13"/>
  <c r="BF241" i="13"/>
  <c r="T241" i="13"/>
  <c r="R241" i="13"/>
  <c r="P241" i="13"/>
  <c r="BI239" i="13"/>
  <c r="BH239" i="13"/>
  <c r="BG239" i="13"/>
  <c r="BF239" i="13"/>
  <c r="T239" i="13"/>
  <c r="R239" i="13"/>
  <c r="P239" i="13"/>
  <c r="BI236" i="13"/>
  <c r="BH236" i="13"/>
  <c r="BG236" i="13"/>
  <c r="BF236" i="13"/>
  <c r="T236" i="13"/>
  <c r="R236" i="13"/>
  <c r="P236" i="13"/>
  <c r="BI233" i="13"/>
  <c r="BH233" i="13"/>
  <c r="BG233" i="13"/>
  <c r="BF233" i="13"/>
  <c r="T233" i="13"/>
  <c r="R233" i="13"/>
  <c r="P233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4" i="13"/>
  <c r="BH224" i="13"/>
  <c r="BG224" i="13"/>
  <c r="BF224" i="13"/>
  <c r="T224" i="13"/>
  <c r="T223" i="13" s="1"/>
  <c r="R224" i="13"/>
  <c r="R223" i="13"/>
  <c r="P224" i="13"/>
  <c r="P223" i="13" s="1"/>
  <c r="BI220" i="13"/>
  <c r="BH220" i="13"/>
  <c r="BG220" i="13"/>
  <c r="BF220" i="13"/>
  <c r="T220" i="13"/>
  <c r="R220" i="13"/>
  <c r="P220" i="13"/>
  <c r="BI217" i="13"/>
  <c r="BH217" i="13"/>
  <c r="BG217" i="13"/>
  <c r="BF217" i="13"/>
  <c r="T217" i="13"/>
  <c r="R217" i="13"/>
  <c r="P217" i="13"/>
  <c r="BI214" i="13"/>
  <c r="BH214" i="13"/>
  <c r="BG214" i="13"/>
  <c r="BF214" i="13"/>
  <c r="T214" i="13"/>
  <c r="R214" i="13"/>
  <c r="P214" i="13"/>
  <c r="BI211" i="13"/>
  <c r="BH211" i="13"/>
  <c r="BG211" i="13"/>
  <c r="BF211" i="13"/>
  <c r="T211" i="13"/>
  <c r="R211" i="13"/>
  <c r="P211" i="13"/>
  <c r="BI208" i="13"/>
  <c r="BH208" i="13"/>
  <c r="BG208" i="13"/>
  <c r="BF208" i="13"/>
  <c r="T208" i="13"/>
  <c r="R208" i="13"/>
  <c r="P208" i="13"/>
  <c r="BI202" i="13"/>
  <c r="BH202" i="13"/>
  <c r="BG202" i="13"/>
  <c r="BF202" i="13"/>
  <c r="T202" i="13"/>
  <c r="R202" i="13"/>
  <c r="P202" i="13"/>
  <c r="BI199" i="13"/>
  <c r="BH199" i="13"/>
  <c r="BG199" i="13"/>
  <c r="BF199" i="13"/>
  <c r="T199" i="13"/>
  <c r="R199" i="13"/>
  <c r="P199" i="13"/>
  <c r="BI196" i="13"/>
  <c r="BH196" i="13"/>
  <c r="BG196" i="13"/>
  <c r="BF196" i="13"/>
  <c r="T196" i="13"/>
  <c r="R196" i="13"/>
  <c r="P196" i="13"/>
  <c r="BI193" i="13"/>
  <c r="BH193" i="13"/>
  <c r="BG193" i="13"/>
  <c r="BF193" i="13"/>
  <c r="T193" i="13"/>
  <c r="R193" i="13"/>
  <c r="P193" i="13"/>
  <c r="BI190" i="13"/>
  <c r="BH190" i="13"/>
  <c r="BG190" i="13"/>
  <c r="BF190" i="13"/>
  <c r="T190" i="13"/>
  <c r="R190" i="13"/>
  <c r="P190" i="13"/>
  <c r="BI182" i="13"/>
  <c r="BH182" i="13"/>
  <c r="BG182" i="13"/>
  <c r="BF182" i="13"/>
  <c r="T182" i="13"/>
  <c r="R182" i="13"/>
  <c r="P182" i="13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R176" i="13"/>
  <c r="P176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8" i="13"/>
  <c r="BH168" i="13"/>
  <c r="BG168" i="13"/>
  <c r="BF168" i="13"/>
  <c r="T168" i="13"/>
  <c r="R168" i="13"/>
  <c r="P168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45" i="13"/>
  <c r="BH145" i="13"/>
  <c r="BG145" i="13"/>
  <c r="BF145" i="13"/>
  <c r="T145" i="13"/>
  <c r="R145" i="13"/>
  <c r="P145" i="13"/>
  <c r="BI142" i="13"/>
  <c r="BH142" i="13"/>
  <c r="BG142" i="13"/>
  <c r="BF142" i="13"/>
  <c r="T142" i="13"/>
  <c r="R142" i="13"/>
  <c r="P142" i="13"/>
  <c r="BI136" i="13"/>
  <c r="BH136" i="13"/>
  <c r="BG136" i="13"/>
  <c r="BF136" i="13"/>
  <c r="T136" i="13"/>
  <c r="R136" i="13"/>
  <c r="P136" i="13"/>
  <c r="BI133" i="13"/>
  <c r="BH133" i="13"/>
  <c r="BG133" i="13"/>
  <c r="BF133" i="13"/>
  <c r="T133" i="13"/>
  <c r="R133" i="13"/>
  <c r="P133" i="13"/>
  <c r="BI130" i="13"/>
  <c r="BH130" i="13"/>
  <c r="BG130" i="13"/>
  <c r="BF130" i="13"/>
  <c r="T130" i="13"/>
  <c r="R130" i="13"/>
  <c r="P130" i="13"/>
  <c r="BI127" i="13"/>
  <c r="BH127" i="13"/>
  <c r="BG127" i="13"/>
  <c r="BF127" i="13"/>
  <c r="T127" i="13"/>
  <c r="R127" i="13"/>
  <c r="P127" i="13"/>
  <c r="BI124" i="13"/>
  <c r="BH124" i="13"/>
  <c r="BG124" i="13"/>
  <c r="BF124" i="13"/>
  <c r="T124" i="13"/>
  <c r="R124" i="13"/>
  <c r="P124" i="13"/>
  <c r="BI121" i="13"/>
  <c r="BH121" i="13"/>
  <c r="BG121" i="13"/>
  <c r="BF121" i="13"/>
  <c r="T121" i="13"/>
  <c r="R121" i="13"/>
  <c r="P121" i="13"/>
  <c r="BI118" i="13"/>
  <c r="BH118" i="13"/>
  <c r="BG118" i="13"/>
  <c r="BF118" i="13"/>
  <c r="T118" i="13"/>
  <c r="R118" i="13"/>
  <c r="P118" i="13"/>
  <c r="BI115" i="13"/>
  <c r="BH115" i="13"/>
  <c r="BG115" i="13"/>
  <c r="BF115" i="13"/>
  <c r="T115" i="13"/>
  <c r="R115" i="13"/>
  <c r="P115" i="13"/>
  <c r="BI112" i="13"/>
  <c r="BH112" i="13"/>
  <c r="BG112" i="13"/>
  <c r="BF112" i="13"/>
  <c r="T112" i="13"/>
  <c r="R112" i="13"/>
  <c r="P112" i="13"/>
  <c r="BI109" i="13"/>
  <c r="BH109" i="13"/>
  <c r="BG109" i="13"/>
  <c r="BF109" i="13"/>
  <c r="T109" i="13"/>
  <c r="R109" i="13"/>
  <c r="P109" i="13"/>
  <c r="BI106" i="13"/>
  <c r="BH106" i="13"/>
  <c r="BG106" i="13"/>
  <c r="BF106" i="13"/>
  <c r="T106" i="13"/>
  <c r="R106" i="13"/>
  <c r="P106" i="13"/>
  <c r="BI104" i="13"/>
  <c r="BH104" i="13"/>
  <c r="BG104" i="13"/>
  <c r="BF104" i="13"/>
  <c r="T104" i="13"/>
  <c r="R104" i="13"/>
  <c r="P104" i="13"/>
  <c r="BI102" i="13"/>
  <c r="BH102" i="13"/>
  <c r="BG102" i="13"/>
  <c r="BF102" i="13"/>
  <c r="T102" i="13"/>
  <c r="R102" i="13"/>
  <c r="P102" i="13"/>
  <c r="BI100" i="13"/>
  <c r="BH100" i="13"/>
  <c r="BG100" i="13"/>
  <c r="BF100" i="13"/>
  <c r="T100" i="13"/>
  <c r="R100" i="13"/>
  <c r="P100" i="13"/>
  <c r="BI98" i="13"/>
  <c r="BH98" i="13"/>
  <c r="BG98" i="13"/>
  <c r="BF98" i="13"/>
  <c r="T98" i="13"/>
  <c r="R98" i="13"/>
  <c r="P98" i="13"/>
  <c r="BI96" i="13"/>
  <c r="BH96" i="13"/>
  <c r="BG96" i="13"/>
  <c r="BF96" i="13"/>
  <c r="T96" i="13"/>
  <c r="R96" i="13"/>
  <c r="P96" i="13"/>
  <c r="J90" i="13"/>
  <c r="J89" i="13"/>
  <c r="F89" i="13"/>
  <c r="F87" i="13"/>
  <c r="E85" i="13"/>
  <c r="J59" i="13"/>
  <c r="J58" i="13"/>
  <c r="F58" i="13"/>
  <c r="F56" i="13"/>
  <c r="E54" i="13"/>
  <c r="J20" i="13"/>
  <c r="E20" i="13"/>
  <c r="F59" i="13"/>
  <c r="J19" i="13"/>
  <c r="J14" i="13"/>
  <c r="J56" i="13" s="1"/>
  <c r="E7" i="13"/>
  <c r="E81" i="13"/>
  <c r="J39" i="12"/>
  <c r="J38" i="12"/>
  <c r="AY66" i="1"/>
  <c r="J37" i="12"/>
  <c r="AX66" i="1" s="1"/>
  <c r="BI236" i="12"/>
  <c r="BH236" i="12"/>
  <c r="BG236" i="12"/>
  <c r="BF236" i="12"/>
  <c r="T236" i="12"/>
  <c r="T235" i="12"/>
  <c r="R236" i="12"/>
  <c r="R235" i="12" s="1"/>
  <c r="P236" i="12"/>
  <c r="P235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R219" i="12"/>
  <c r="P219" i="12"/>
  <c r="BI215" i="12"/>
  <c r="BH215" i="12"/>
  <c r="BG215" i="12"/>
  <c r="BF215" i="12"/>
  <c r="T215" i="12"/>
  <c r="R215" i="12"/>
  <c r="P215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201" i="12"/>
  <c r="BH201" i="12"/>
  <c r="BG201" i="12"/>
  <c r="BF201" i="12"/>
  <c r="T201" i="12"/>
  <c r="R201" i="12"/>
  <c r="P201" i="12"/>
  <c r="BI196" i="12"/>
  <c r="BH196" i="12"/>
  <c r="BG196" i="12"/>
  <c r="BF196" i="12"/>
  <c r="T196" i="12"/>
  <c r="R196" i="12"/>
  <c r="P196" i="12"/>
  <c r="BI193" i="12"/>
  <c r="BH193" i="12"/>
  <c r="BG193" i="12"/>
  <c r="BF193" i="12"/>
  <c r="T193" i="12"/>
  <c r="T192" i="12" s="1"/>
  <c r="R193" i="12"/>
  <c r="R192" i="12"/>
  <c r="P193" i="12"/>
  <c r="P192" i="12" s="1"/>
  <c r="BI189" i="12"/>
  <c r="BH189" i="12"/>
  <c r="BG189" i="12"/>
  <c r="BF189" i="12"/>
  <c r="T189" i="12"/>
  <c r="T188" i="12"/>
  <c r="R189" i="12"/>
  <c r="R188" i="12" s="1"/>
  <c r="P189" i="12"/>
  <c r="P188" i="12"/>
  <c r="BI185" i="12"/>
  <c r="BH185" i="12"/>
  <c r="BG185" i="12"/>
  <c r="BF185" i="12"/>
  <c r="T185" i="12"/>
  <c r="R185" i="12"/>
  <c r="P185" i="12"/>
  <c r="BI182" i="12"/>
  <c r="BH182" i="12"/>
  <c r="BG182" i="12"/>
  <c r="BF182" i="12"/>
  <c r="T182" i="12"/>
  <c r="R182" i="12"/>
  <c r="P182" i="12"/>
  <c r="BI179" i="12"/>
  <c r="BH179" i="12"/>
  <c r="BG179" i="12"/>
  <c r="BF179" i="12"/>
  <c r="T179" i="12"/>
  <c r="R179" i="12"/>
  <c r="P179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67" i="12"/>
  <c r="BH167" i="12"/>
  <c r="BG167" i="12"/>
  <c r="BF167" i="12"/>
  <c r="T167" i="12"/>
  <c r="R167" i="12"/>
  <c r="P167" i="12"/>
  <c r="BI164" i="12"/>
  <c r="BH164" i="12"/>
  <c r="BG164" i="12"/>
  <c r="BF164" i="12"/>
  <c r="T164" i="12"/>
  <c r="R164" i="12"/>
  <c r="P164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5" i="12"/>
  <c r="BH155" i="12"/>
  <c r="BG155" i="12"/>
  <c r="BF155" i="12"/>
  <c r="T155" i="12"/>
  <c r="R155" i="12"/>
  <c r="P155" i="12"/>
  <c r="BI149" i="12"/>
  <c r="BH149" i="12"/>
  <c r="BG149" i="12"/>
  <c r="BF149" i="12"/>
  <c r="T149" i="12"/>
  <c r="R149" i="12"/>
  <c r="P149" i="12"/>
  <c r="BI146" i="12"/>
  <c r="BH146" i="12"/>
  <c r="BG146" i="12"/>
  <c r="BF146" i="12"/>
  <c r="T146" i="12"/>
  <c r="R146" i="12"/>
  <c r="P146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10" i="12"/>
  <c r="BH110" i="12"/>
  <c r="BG110" i="12"/>
  <c r="BF110" i="12"/>
  <c r="T110" i="12"/>
  <c r="R110" i="12"/>
  <c r="P110" i="12"/>
  <c r="BI105" i="12"/>
  <c r="BH105" i="12"/>
  <c r="BG105" i="12"/>
  <c r="BF105" i="12"/>
  <c r="T105" i="12"/>
  <c r="R105" i="12"/>
  <c r="P105" i="12"/>
  <c r="BI99" i="12"/>
  <c r="BH99" i="12"/>
  <c r="BG99" i="12"/>
  <c r="BF99" i="12"/>
  <c r="T99" i="12"/>
  <c r="R99" i="12"/>
  <c r="P99" i="12"/>
  <c r="BI96" i="12"/>
  <c r="BH96" i="12"/>
  <c r="BG96" i="12"/>
  <c r="BF96" i="12"/>
  <c r="T96" i="12"/>
  <c r="R96" i="12"/>
  <c r="P96" i="12"/>
  <c r="J90" i="12"/>
  <c r="J89" i="12"/>
  <c r="F89" i="12"/>
  <c r="F87" i="12"/>
  <c r="E85" i="12"/>
  <c r="J59" i="12"/>
  <c r="J58" i="12"/>
  <c r="F58" i="12"/>
  <c r="F56" i="12"/>
  <c r="E54" i="12"/>
  <c r="J20" i="12"/>
  <c r="E20" i="12"/>
  <c r="F59" i="12"/>
  <c r="J19" i="12"/>
  <c r="J14" i="12"/>
  <c r="J56" i="12" s="1"/>
  <c r="E7" i="12"/>
  <c r="E81" i="12" s="1"/>
  <c r="J39" i="11"/>
  <c r="J38" i="11"/>
  <c r="AY65" i="1"/>
  <c r="J37" i="11"/>
  <c r="AX65" i="1" s="1"/>
  <c r="BI192" i="11"/>
  <c r="BH192" i="11"/>
  <c r="BG192" i="11"/>
  <c r="BF192" i="11"/>
  <c r="T192" i="11"/>
  <c r="T191" i="11"/>
  <c r="R192" i="11"/>
  <c r="R191" i="11" s="1"/>
  <c r="P192" i="11"/>
  <c r="P191" i="11"/>
  <c r="BI189" i="11"/>
  <c r="BH189" i="11"/>
  <c r="BG189" i="11"/>
  <c r="BF189" i="11"/>
  <c r="T189" i="11"/>
  <c r="R189" i="11"/>
  <c r="P189" i="11"/>
  <c r="BI186" i="11"/>
  <c r="BH186" i="11"/>
  <c r="BG186" i="11"/>
  <c r="BF186" i="11"/>
  <c r="T186" i="11"/>
  <c r="R186" i="11"/>
  <c r="P186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7" i="11"/>
  <c r="BH177" i="11"/>
  <c r="BG177" i="11"/>
  <c r="BF177" i="11"/>
  <c r="T177" i="11"/>
  <c r="R177" i="11"/>
  <c r="P177" i="11"/>
  <c r="BI174" i="11"/>
  <c r="BH174" i="11"/>
  <c r="BG174" i="11"/>
  <c r="BF174" i="11"/>
  <c r="T174" i="11"/>
  <c r="R174" i="11"/>
  <c r="P174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8" i="11"/>
  <c r="BH118" i="11"/>
  <c r="BG118" i="11"/>
  <c r="BF118" i="11"/>
  <c r="T118" i="11"/>
  <c r="R118" i="11"/>
  <c r="P118" i="11"/>
  <c r="BI113" i="11"/>
  <c r="BH113" i="11"/>
  <c r="BG113" i="11"/>
  <c r="BF113" i="11"/>
  <c r="T113" i="11"/>
  <c r="R113" i="11"/>
  <c r="P113" i="11"/>
  <c r="BI108" i="11"/>
  <c r="BH108" i="11"/>
  <c r="BG108" i="11"/>
  <c r="BF108" i="11"/>
  <c r="T108" i="11"/>
  <c r="R108" i="11"/>
  <c r="P108" i="11"/>
  <c r="BI102" i="11"/>
  <c r="BH102" i="11"/>
  <c r="BG102" i="11"/>
  <c r="BF102" i="11"/>
  <c r="T102" i="11"/>
  <c r="R102" i="11"/>
  <c r="P102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J88" i="11"/>
  <c r="J87" i="11"/>
  <c r="F87" i="11"/>
  <c r="F85" i="11"/>
  <c r="E83" i="11"/>
  <c r="J59" i="11"/>
  <c r="J58" i="11"/>
  <c r="F58" i="11"/>
  <c r="F56" i="11"/>
  <c r="E54" i="11"/>
  <c r="J20" i="11"/>
  <c r="E20" i="11"/>
  <c r="F59" i="11"/>
  <c r="J19" i="11"/>
  <c r="J14" i="11"/>
  <c r="J85" i="11" s="1"/>
  <c r="E7" i="11"/>
  <c r="E79" i="11"/>
  <c r="J39" i="10"/>
  <c r="J38" i="10"/>
  <c r="AY64" i="1"/>
  <c r="J37" i="10"/>
  <c r="AX64" i="1" s="1"/>
  <c r="BI327" i="10"/>
  <c r="BH327" i="10"/>
  <c r="BG327" i="10"/>
  <c r="BF327" i="10"/>
  <c r="T327" i="10"/>
  <c r="T326" i="10"/>
  <c r="R327" i="10"/>
  <c r="R326" i="10" s="1"/>
  <c r="P327" i="10"/>
  <c r="P326" i="10" s="1"/>
  <c r="BI324" i="10"/>
  <c r="BH324" i="10"/>
  <c r="BG324" i="10"/>
  <c r="BF324" i="10"/>
  <c r="T324" i="10"/>
  <c r="R324" i="10"/>
  <c r="P324" i="10"/>
  <c r="BI321" i="10"/>
  <c r="BH321" i="10"/>
  <c r="BG321" i="10"/>
  <c r="BF321" i="10"/>
  <c r="T321" i="10"/>
  <c r="R321" i="10"/>
  <c r="P321" i="10"/>
  <c r="BI314" i="10"/>
  <c r="BH314" i="10"/>
  <c r="BG314" i="10"/>
  <c r="BF314" i="10"/>
  <c r="T314" i="10"/>
  <c r="R314" i="10"/>
  <c r="P314" i="10"/>
  <c r="BI311" i="10"/>
  <c r="BH311" i="10"/>
  <c r="BG311" i="10"/>
  <c r="BF311" i="10"/>
  <c r="T311" i="10"/>
  <c r="R311" i="10"/>
  <c r="P311" i="10"/>
  <c r="BI308" i="10"/>
  <c r="BH308" i="10"/>
  <c r="BG308" i="10"/>
  <c r="BF308" i="10"/>
  <c r="T308" i="10"/>
  <c r="R308" i="10"/>
  <c r="P308" i="10"/>
  <c r="BI304" i="10"/>
  <c r="BH304" i="10"/>
  <c r="BG304" i="10"/>
  <c r="BF304" i="10"/>
  <c r="T304" i="10"/>
  <c r="R304" i="10"/>
  <c r="P304" i="10"/>
  <c r="BI299" i="10"/>
  <c r="BH299" i="10"/>
  <c r="BG299" i="10"/>
  <c r="BF299" i="10"/>
  <c r="T299" i="10"/>
  <c r="R299" i="10"/>
  <c r="P299" i="10"/>
  <c r="BI296" i="10"/>
  <c r="BH296" i="10"/>
  <c r="BG296" i="10"/>
  <c r="BF296" i="10"/>
  <c r="T296" i="10"/>
  <c r="R296" i="10"/>
  <c r="P296" i="10"/>
  <c r="BI293" i="10"/>
  <c r="BH293" i="10"/>
  <c r="BG293" i="10"/>
  <c r="BF293" i="10"/>
  <c r="T293" i="10"/>
  <c r="R293" i="10"/>
  <c r="P293" i="10"/>
  <c r="BI290" i="10"/>
  <c r="BH290" i="10"/>
  <c r="BG290" i="10"/>
  <c r="BF290" i="10"/>
  <c r="T290" i="10"/>
  <c r="R290" i="10"/>
  <c r="P290" i="10"/>
  <c r="BI287" i="10"/>
  <c r="BH287" i="10"/>
  <c r="BG287" i="10"/>
  <c r="BF287" i="10"/>
  <c r="T287" i="10"/>
  <c r="R287" i="10"/>
  <c r="P287" i="10"/>
  <c r="BI285" i="10"/>
  <c r="BH285" i="10"/>
  <c r="BG285" i="10"/>
  <c r="BF285" i="10"/>
  <c r="T285" i="10"/>
  <c r="R285" i="10"/>
  <c r="P285" i="10"/>
  <c r="BI280" i="10"/>
  <c r="BH280" i="10"/>
  <c r="BG280" i="10"/>
  <c r="BF280" i="10"/>
  <c r="T280" i="10"/>
  <c r="R280" i="10"/>
  <c r="P280" i="10"/>
  <c r="BI277" i="10"/>
  <c r="BH277" i="10"/>
  <c r="BG277" i="10"/>
  <c r="BF277" i="10"/>
  <c r="T277" i="10"/>
  <c r="R277" i="10"/>
  <c r="P277" i="10"/>
  <c r="BI274" i="10"/>
  <c r="BH274" i="10"/>
  <c r="BG274" i="10"/>
  <c r="BF274" i="10"/>
  <c r="T274" i="10"/>
  <c r="R274" i="10"/>
  <c r="P274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4" i="10"/>
  <c r="BH264" i="10"/>
  <c r="BG264" i="10"/>
  <c r="BF264" i="10"/>
  <c r="T264" i="10"/>
  <c r="R264" i="10"/>
  <c r="P264" i="10"/>
  <c r="BI261" i="10"/>
  <c r="BH261" i="10"/>
  <c r="BG261" i="10"/>
  <c r="BF261" i="10"/>
  <c r="T261" i="10"/>
  <c r="R261" i="10"/>
  <c r="P261" i="10"/>
  <c r="BI258" i="10"/>
  <c r="BH258" i="10"/>
  <c r="BG258" i="10"/>
  <c r="BF258" i="10"/>
  <c r="T258" i="10"/>
  <c r="R258" i="10"/>
  <c r="P258" i="10"/>
  <c r="BI255" i="10"/>
  <c r="BH255" i="10"/>
  <c r="BG255" i="10"/>
  <c r="BF255" i="10"/>
  <c r="T255" i="10"/>
  <c r="R255" i="10"/>
  <c r="P255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6" i="10"/>
  <c r="BH246" i="10"/>
  <c r="BG246" i="10"/>
  <c r="BF246" i="10"/>
  <c r="T246" i="10"/>
  <c r="T245" i="10" s="1"/>
  <c r="R246" i="10"/>
  <c r="R245" i="10"/>
  <c r="P246" i="10"/>
  <c r="P245" i="10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6" i="10"/>
  <c r="BH236" i="10"/>
  <c r="BG236" i="10"/>
  <c r="BF236" i="10"/>
  <c r="T236" i="10"/>
  <c r="R236" i="10"/>
  <c r="P236" i="10"/>
  <c r="BI233" i="10"/>
  <c r="BH233" i="10"/>
  <c r="BG233" i="10"/>
  <c r="BF233" i="10"/>
  <c r="T233" i="10"/>
  <c r="R233" i="10"/>
  <c r="P233" i="10"/>
  <c r="BI230" i="10"/>
  <c r="BH230" i="10"/>
  <c r="BG230" i="10"/>
  <c r="BF230" i="10"/>
  <c r="T230" i="10"/>
  <c r="R230" i="10"/>
  <c r="P230" i="10"/>
  <c r="BI224" i="10"/>
  <c r="BH224" i="10"/>
  <c r="BG224" i="10"/>
  <c r="BF224" i="10"/>
  <c r="T224" i="10"/>
  <c r="R224" i="10"/>
  <c r="P224" i="10"/>
  <c r="BI221" i="10"/>
  <c r="BH221" i="10"/>
  <c r="BG221" i="10"/>
  <c r="BF221" i="10"/>
  <c r="T221" i="10"/>
  <c r="R221" i="10"/>
  <c r="P221" i="10"/>
  <c r="BI218" i="10"/>
  <c r="BH218" i="10"/>
  <c r="BG218" i="10"/>
  <c r="BF218" i="10"/>
  <c r="T218" i="10"/>
  <c r="R218" i="10"/>
  <c r="P218" i="10"/>
  <c r="BI215" i="10"/>
  <c r="BH215" i="10"/>
  <c r="BG215" i="10"/>
  <c r="BF215" i="10"/>
  <c r="T215" i="10"/>
  <c r="R215" i="10"/>
  <c r="P215" i="10"/>
  <c r="BI212" i="10"/>
  <c r="BH212" i="10"/>
  <c r="BG212" i="10"/>
  <c r="BF212" i="10"/>
  <c r="T212" i="10"/>
  <c r="R212" i="10"/>
  <c r="P212" i="10"/>
  <c r="BI209" i="10"/>
  <c r="BH209" i="10"/>
  <c r="BG209" i="10"/>
  <c r="BF209" i="10"/>
  <c r="T209" i="10"/>
  <c r="R209" i="10"/>
  <c r="P209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66" i="10"/>
  <c r="BH166" i="10"/>
  <c r="BG166" i="10"/>
  <c r="BF166" i="10"/>
  <c r="T166" i="10"/>
  <c r="R166" i="10"/>
  <c r="P166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6" i="10"/>
  <c r="BH146" i="10"/>
  <c r="BG146" i="10"/>
  <c r="BF146" i="10"/>
  <c r="T146" i="10"/>
  <c r="R146" i="10"/>
  <c r="P146" i="10"/>
  <c r="BI143" i="10"/>
  <c r="BH143" i="10"/>
  <c r="BG143" i="10"/>
  <c r="BF143" i="10"/>
  <c r="T143" i="10"/>
  <c r="R143" i="10"/>
  <c r="P143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2" i="10"/>
  <c r="BH132" i="10"/>
  <c r="BG132" i="10"/>
  <c r="BF132" i="10"/>
  <c r="T132" i="10"/>
  <c r="R132" i="10"/>
  <c r="P132" i="10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7" i="10"/>
  <c r="BH117" i="10"/>
  <c r="BG117" i="10"/>
  <c r="BF117" i="10"/>
  <c r="T117" i="10"/>
  <c r="R117" i="10"/>
  <c r="P117" i="10"/>
  <c r="BI114" i="10"/>
  <c r="BH114" i="10"/>
  <c r="BG114" i="10"/>
  <c r="BF114" i="10"/>
  <c r="T114" i="10"/>
  <c r="R114" i="10"/>
  <c r="P114" i="10"/>
  <c r="BI111" i="10"/>
  <c r="BH111" i="10"/>
  <c r="BG111" i="10"/>
  <c r="BF111" i="10"/>
  <c r="T111" i="10"/>
  <c r="R111" i="10"/>
  <c r="P111" i="10"/>
  <c r="BI105" i="10"/>
  <c r="BH105" i="10"/>
  <c r="BG105" i="10"/>
  <c r="BF105" i="10"/>
  <c r="T105" i="10"/>
  <c r="R105" i="10"/>
  <c r="P105" i="10"/>
  <c r="BI102" i="10"/>
  <c r="BH102" i="10"/>
  <c r="BG102" i="10"/>
  <c r="BF102" i="10"/>
  <c r="T102" i="10"/>
  <c r="R102" i="10"/>
  <c r="P102" i="10"/>
  <c r="BI99" i="10"/>
  <c r="BH99" i="10"/>
  <c r="BG99" i="10"/>
  <c r="BF99" i="10"/>
  <c r="T99" i="10"/>
  <c r="R99" i="10"/>
  <c r="P99" i="10"/>
  <c r="BI96" i="10"/>
  <c r="BH96" i="10"/>
  <c r="BG96" i="10"/>
  <c r="BF96" i="10"/>
  <c r="T96" i="10"/>
  <c r="R96" i="10"/>
  <c r="P96" i="10"/>
  <c r="J90" i="10"/>
  <c r="J89" i="10"/>
  <c r="F89" i="10"/>
  <c r="F87" i="10"/>
  <c r="E85" i="10"/>
  <c r="J59" i="10"/>
  <c r="J58" i="10"/>
  <c r="F58" i="10"/>
  <c r="F56" i="10"/>
  <c r="E54" i="10"/>
  <c r="J20" i="10"/>
  <c r="E20" i="10"/>
  <c r="F59" i="10" s="1"/>
  <c r="J19" i="10"/>
  <c r="J14" i="10"/>
  <c r="J87" i="10" s="1"/>
  <c r="E7" i="10"/>
  <c r="E50" i="10" s="1"/>
  <c r="J39" i="9"/>
  <c r="J38" i="9"/>
  <c r="AY63" i="1" s="1"/>
  <c r="J37" i="9"/>
  <c r="AX63" i="1"/>
  <c r="BI206" i="9"/>
  <c r="BH206" i="9"/>
  <c r="BG206" i="9"/>
  <c r="BF206" i="9"/>
  <c r="T206" i="9"/>
  <c r="T205" i="9" s="1"/>
  <c r="R206" i="9"/>
  <c r="R205" i="9"/>
  <c r="P206" i="9"/>
  <c r="P205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7" i="9"/>
  <c r="BH167" i="9"/>
  <c r="BG167" i="9"/>
  <c r="BF167" i="9"/>
  <c r="T167" i="9"/>
  <c r="R167" i="9"/>
  <c r="P167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19" i="9"/>
  <c r="BH119" i="9"/>
  <c r="BG119" i="9"/>
  <c r="BF119" i="9"/>
  <c r="T119" i="9"/>
  <c r="R119" i="9"/>
  <c r="P119" i="9"/>
  <c r="BI116" i="9"/>
  <c r="BH116" i="9"/>
  <c r="BG116" i="9"/>
  <c r="BF116" i="9"/>
  <c r="T116" i="9"/>
  <c r="R116" i="9"/>
  <c r="P116" i="9"/>
  <c r="BI113" i="9"/>
  <c r="BH113" i="9"/>
  <c r="BG113" i="9"/>
  <c r="BF113" i="9"/>
  <c r="T113" i="9"/>
  <c r="R113" i="9"/>
  <c r="P113" i="9"/>
  <c r="BI108" i="9"/>
  <c r="BH108" i="9"/>
  <c r="BG108" i="9"/>
  <c r="BF108" i="9"/>
  <c r="T108" i="9"/>
  <c r="R108" i="9"/>
  <c r="P108" i="9"/>
  <c r="BI103" i="9"/>
  <c r="BH103" i="9"/>
  <c r="BG103" i="9"/>
  <c r="BF103" i="9"/>
  <c r="T103" i="9"/>
  <c r="R103" i="9"/>
  <c r="P103" i="9"/>
  <c r="BI97" i="9"/>
  <c r="BH97" i="9"/>
  <c r="BG97" i="9"/>
  <c r="BF97" i="9"/>
  <c r="T97" i="9"/>
  <c r="R97" i="9"/>
  <c r="P97" i="9"/>
  <c r="BI94" i="9"/>
  <c r="BH94" i="9"/>
  <c r="BG94" i="9"/>
  <c r="BF94" i="9"/>
  <c r="T94" i="9"/>
  <c r="R94" i="9"/>
  <c r="P94" i="9"/>
  <c r="J88" i="9"/>
  <c r="J87" i="9"/>
  <c r="F87" i="9"/>
  <c r="F85" i="9"/>
  <c r="E83" i="9"/>
  <c r="J59" i="9"/>
  <c r="J58" i="9"/>
  <c r="F58" i="9"/>
  <c r="F56" i="9"/>
  <c r="E54" i="9"/>
  <c r="J20" i="9"/>
  <c r="E20" i="9"/>
  <c r="F88" i="9"/>
  <c r="J19" i="9"/>
  <c r="J14" i="9"/>
  <c r="J56" i="9" s="1"/>
  <c r="E7" i="9"/>
  <c r="E50" i="9"/>
  <c r="J39" i="8"/>
  <c r="J38" i="8"/>
  <c r="AY62" i="1"/>
  <c r="J37" i="8"/>
  <c r="AX62" i="1" s="1"/>
  <c r="BI216" i="8"/>
  <c r="BH216" i="8"/>
  <c r="BG216" i="8"/>
  <c r="BF216" i="8"/>
  <c r="T216" i="8"/>
  <c r="T215" i="8"/>
  <c r="R216" i="8"/>
  <c r="R215" i="8" s="1"/>
  <c r="P216" i="8"/>
  <c r="P215" i="8"/>
  <c r="BI213" i="8"/>
  <c r="BH213" i="8"/>
  <c r="BG213" i="8"/>
  <c r="BF213" i="8"/>
  <c r="T213" i="8"/>
  <c r="R213" i="8"/>
  <c r="P213" i="8"/>
  <c r="BI210" i="8"/>
  <c r="BH210" i="8"/>
  <c r="BG210" i="8"/>
  <c r="BF210" i="8"/>
  <c r="T210" i="8"/>
  <c r="R210" i="8"/>
  <c r="P210" i="8"/>
  <c r="BI205" i="8"/>
  <c r="BH205" i="8"/>
  <c r="BG205" i="8"/>
  <c r="BF205" i="8"/>
  <c r="T205" i="8"/>
  <c r="R205" i="8"/>
  <c r="P205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88" i="8"/>
  <c r="BH188" i="8"/>
  <c r="BG188" i="8"/>
  <c r="BF188" i="8"/>
  <c r="T188" i="8"/>
  <c r="R188" i="8"/>
  <c r="P188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0" i="8"/>
  <c r="BH170" i="8"/>
  <c r="BG170" i="8"/>
  <c r="BF170" i="8"/>
  <c r="T170" i="8"/>
  <c r="T169" i="8" s="1"/>
  <c r="R170" i="8"/>
  <c r="R169" i="8" s="1"/>
  <c r="P170" i="8"/>
  <c r="P169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R108" i="8"/>
  <c r="P108" i="8"/>
  <c r="BI105" i="8"/>
  <c r="BH105" i="8"/>
  <c r="BG105" i="8"/>
  <c r="BF105" i="8"/>
  <c r="T105" i="8"/>
  <c r="R105" i="8"/>
  <c r="P105" i="8"/>
  <c r="BI100" i="8"/>
  <c r="BH100" i="8"/>
  <c r="BG100" i="8"/>
  <c r="BF100" i="8"/>
  <c r="T100" i="8"/>
  <c r="R100" i="8"/>
  <c r="P100" i="8"/>
  <c r="BI95" i="8"/>
  <c r="BH95" i="8"/>
  <c r="BG95" i="8"/>
  <c r="BF95" i="8"/>
  <c r="T95" i="8"/>
  <c r="R95" i="8"/>
  <c r="P95" i="8"/>
  <c r="J89" i="8"/>
  <c r="J88" i="8"/>
  <c r="F88" i="8"/>
  <c r="F86" i="8"/>
  <c r="E84" i="8"/>
  <c r="J59" i="8"/>
  <c r="J58" i="8"/>
  <c r="F58" i="8"/>
  <c r="F56" i="8"/>
  <c r="E54" i="8"/>
  <c r="J20" i="8"/>
  <c r="E20" i="8"/>
  <c r="F59" i="8" s="1"/>
  <c r="J19" i="8"/>
  <c r="J14" i="8"/>
  <c r="J86" i="8" s="1"/>
  <c r="E7" i="8"/>
  <c r="E50" i="8" s="1"/>
  <c r="J39" i="7"/>
  <c r="J38" i="7"/>
  <c r="AY61" i="1" s="1"/>
  <c r="J37" i="7"/>
  <c r="AX61" i="1"/>
  <c r="BI219" i="7"/>
  <c r="BH219" i="7"/>
  <c r="BG219" i="7"/>
  <c r="BF219" i="7"/>
  <c r="T219" i="7"/>
  <c r="T218" i="7" s="1"/>
  <c r="R219" i="7"/>
  <c r="R218" i="7"/>
  <c r="P219" i="7"/>
  <c r="P218" i="7" s="1"/>
  <c r="BI216" i="7"/>
  <c r="BH216" i="7"/>
  <c r="BG216" i="7"/>
  <c r="BF216" i="7"/>
  <c r="T216" i="7"/>
  <c r="R216" i="7"/>
  <c r="P216" i="7"/>
  <c r="BI213" i="7"/>
  <c r="BH213" i="7"/>
  <c r="BG213" i="7"/>
  <c r="BF213" i="7"/>
  <c r="T213" i="7"/>
  <c r="R213" i="7"/>
  <c r="P213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3" i="7"/>
  <c r="BH173" i="7"/>
  <c r="BG173" i="7"/>
  <c r="BF173" i="7"/>
  <c r="T173" i="7"/>
  <c r="T172" i="7"/>
  <c r="R173" i="7"/>
  <c r="R172" i="7"/>
  <c r="P173" i="7"/>
  <c r="P172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19" i="7"/>
  <c r="BH119" i="7"/>
  <c r="BG119" i="7"/>
  <c r="BF119" i="7"/>
  <c r="T119" i="7"/>
  <c r="R119" i="7"/>
  <c r="P119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3" i="7"/>
  <c r="BH103" i="7"/>
  <c r="BG103" i="7"/>
  <c r="BF103" i="7"/>
  <c r="T103" i="7"/>
  <c r="R103" i="7"/>
  <c r="P103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J89" i="7"/>
  <c r="J88" i="7"/>
  <c r="F88" i="7"/>
  <c r="F86" i="7"/>
  <c r="E84" i="7"/>
  <c r="J59" i="7"/>
  <c r="J58" i="7"/>
  <c r="F58" i="7"/>
  <c r="F56" i="7"/>
  <c r="E54" i="7"/>
  <c r="J20" i="7"/>
  <c r="E20" i="7"/>
  <c r="F89" i="7" s="1"/>
  <c r="J19" i="7"/>
  <c r="J14" i="7"/>
  <c r="J86" i="7"/>
  <c r="E7" i="7"/>
  <c r="E50" i="7" s="1"/>
  <c r="J39" i="6"/>
  <c r="J38" i="6"/>
  <c r="AY60" i="1"/>
  <c r="J37" i="6"/>
  <c r="AX60" i="1" s="1"/>
  <c r="BI232" i="6"/>
  <c r="BH232" i="6"/>
  <c r="BG232" i="6"/>
  <c r="BF232" i="6"/>
  <c r="T232" i="6"/>
  <c r="T231" i="6"/>
  <c r="R232" i="6"/>
  <c r="R231" i="6" s="1"/>
  <c r="P232" i="6"/>
  <c r="P231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T180" i="6"/>
  <c r="R181" i="6"/>
  <c r="R180" i="6" s="1"/>
  <c r="P181" i="6"/>
  <c r="P180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2" i="6"/>
  <c r="BH112" i="6"/>
  <c r="BG112" i="6"/>
  <c r="BF112" i="6"/>
  <c r="T112" i="6"/>
  <c r="R112" i="6"/>
  <c r="P112" i="6"/>
  <c r="BI107" i="6"/>
  <c r="BH107" i="6"/>
  <c r="BG107" i="6"/>
  <c r="BF107" i="6"/>
  <c r="T107" i="6"/>
  <c r="R107" i="6"/>
  <c r="P107" i="6"/>
  <c r="BI102" i="6"/>
  <c r="BH102" i="6"/>
  <c r="BG102" i="6"/>
  <c r="BF102" i="6"/>
  <c r="T102" i="6"/>
  <c r="R102" i="6"/>
  <c r="P102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J90" i="6"/>
  <c r="J89" i="6"/>
  <c r="F89" i="6"/>
  <c r="F87" i="6"/>
  <c r="E85" i="6"/>
  <c r="J59" i="6"/>
  <c r="J58" i="6"/>
  <c r="F58" i="6"/>
  <c r="F56" i="6"/>
  <c r="E54" i="6"/>
  <c r="J20" i="6"/>
  <c r="E20" i="6"/>
  <c r="F59" i="6" s="1"/>
  <c r="J19" i="6"/>
  <c r="J14" i="6"/>
  <c r="J87" i="6" s="1"/>
  <c r="E7" i="6"/>
  <c r="E81" i="6" s="1"/>
  <c r="J39" i="5"/>
  <c r="J38" i="5"/>
  <c r="AY59" i="1" s="1"/>
  <c r="J37" i="5"/>
  <c r="AX59" i="1"/>
  <c r="BI235" i="5"/>
  <c r="BH235" i="5"/>
  <c r="BG235" i="5"/>
  <c r="BF235" i="5"/>
  <c r="T235" i="5"/>
  <c r="T234" i="5" s="1"/>
  <c r="R235" i="5"/>
  <c r="R234" i="5"/>
  <c r="P235" i="5"/>
  <c r="P234" i="5" s="1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6" i="5"/>
  <c r="BH196" i="5"/>
  <c r="BG196" i="5"/>
  <c r="BF196" i="5"/>
  <c r="T196" i="5"/>
  <c r="R196" i="5"/>
  <c r="P196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T175" i="5"/>
  <c r="R176" i="5"/>
  <c r="R175" i="5" s="1"/>
  <c r="P176" i="5"/>
  <c r="P175" i="5"/>
  <c r="BI172" i="5"/>
  <c r="BH172" i="5"/>
  <c r="BG172" i="5"/>
  <c r="BF172" i="5"/>
  <c r="T172" i="5"/>
  <c r="T171" i="5" s="1"/>
  <c r="R172" i="5"/>
  <c r="R171" i="5"/>
  <c r="P172" i="5"/>
  <c r="P171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17" i="5"/>
  <c r="BH117" i="5"/>
  <c r="BG117" i="5"/>
  <c r="BF117" i="5"/>
  <c r="T117" i="5"/>
  <c r="R117" i="5"/>
  <c r="P117" i="5"/>
  <c r="BI112" i="5"/>
  <c r="BH112" i="5"/>
  <c r="BG112" i="5"/>
  <c r="BF112" i="5"/>
  <c r="T112" i="5"/>
  <c r="R112" i="5"/>
  <c r="P112" i="5"/>
  <c r="BI107" i="5"/>
  <c r="BH107" i="5"/>
  <c r="BG107" i="5"/>
  <c r="BF107" i="5"/>
  <c r="T107" i="5"/>
  <c r="R107" i="5"/>
  <c r="P107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BI96" i="5"/>
  <c r="BH96" i="5"/>
  <c r="BG96" i="5"/>
  <c r="BF96" i="5"/>
  <c r="T96" i="5"/>
  <c r="R96" i="5"/>
  <c r="P96" i="5"/>
  <c r="J90" i="5"/>
  <c r="J89" i="5"/>
  <c r="F89" i="5"/>
  <c r="F87" i="5"/>
  <c r="E85" i="5"/>
  <c r="J59" i="5"/>
  <c r="J58" i="5"/>
  <c r="F58" i="5"/>
  <c r="F56" i="5"/>
  <c r="E54" i="5"/>
  <c r="J20" i="5"/>
  <c r="E20" i="5"/>
  <c r="F90" i="5" s="1"/>
  <c r="J19" i="5"/>
  <c r="J14" i="5"/>
  <c r="J87" i="5" s="1"/>
  <c r="E7" i="5"/>
  <c r="E81" i="5"/>
  <c r="J39" i="4"/>
  <c r="J38" i="4"/>
  <c r="AY58" i="1" s="1"/>
  <c r="J37" i="4"/>
  <c r="AX58" i="1"/>
  <c r="BI231" i="4"/>
  <c r="BH231" i="4"/>
  <c r="BG231" i="4"/>
  <c r="BF231" i="4"/>
  <c r="T231" i="4"/>
  <c r="T230" i="4" s="1"/>
  <c r="R231" i="4"/>
  <c r="R230" i="4"/>
  <c r="P231" i="4"/>
  <c r="P230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T179" i="4" s="1"/>
  <c r="R180" i="4"/>
  <c r="R179" i="4"/>
  <c r="P180" i="4"/>
  <c r="P179" i="4" s="1"/>
  <c r="BI176" i="4"/>
  <c r="BH176" i="4"/>
  <c r="BG176" i="4"/>
  <c r="BF176" i="4"/>
  <c r="T176" i="4"/>
  <c r="T175" i="4"/>
  <c r="R176" i="4"/>
  <c r="R175" i="4" s="1"/>
  <c r="P176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J90" i="4"/>
  <c r="J89" i="4"/>
  <c r="F89" i="4"/>
  <c r="F87" i="4"/>
  <c r="E85" i="4"/>
  <c r="J59" i="4"/>
  <c r="J58" i="4"/>
  <c r="F58" i="4"/>
  <c r="F56" i="4"/>
  <c r="E54" i="4"/>
  <c r="J20" i="4"/>
  <c r="E20" i="4"/>
  <c r="F59" i="4" s="1"/>
  <c r="J19" i="4"/>
  <c r="J14" i="4"/>
  <c r="J56" i="4" s="1"/>
  <c r="E7" i="4"/>
  <c r="E81" i="4" s="1"/>
  <c r="J39" i="3"/>
  <c r="J38" i="3"/>
  <c r="AY57" i="1" s="1"/>
  <c r="J37" i="3"/>
  <c r="AX57" i="1"/>
  <c r="BI202" i="3"/>
  <c r="BH202" i="3"/>
  <c r="BG202" i="3"/>
  <c r="BF202" i="3"/>
  <c r="T202" i="3"/>
  <c r="T201" i="3" s="1"/>
  <c r="R202" i="3"/>
  <c r="R201" i="3"/>
  <c r="P202" i="3"/>
  <c r="P201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T162" i="3"/>
  <c r="R163" i="3"/>
  <c r="R162" i="3" s="1"/>
  <c r="P163" i="3"/>
  <c r="P162" i="3"/>
  <c r="BI159" i="3"/>
  <c r="BH159" i="3"/>
  <c r="BG159" i="3"/>
  <c r="BF159" i="3"/>
  <c r="T159" i="3"/>
  <c r="T158" i="3" s="1"/>
  <c r="R159" i="3"/>
  <c r="R158" i="3" s="1"/>
  <c r="P159" i="3"/>
  <c r="P158" i="3" s="1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6" i="3"/>
  <c r="BH96" i="3"/>
  <c r="BG96" i="3"/>
  <c r="BF96" i="3"/>
  <c r="T96" i="3"/>
  <c r="R96" i="3"/>
  <c r="P96" i="3"/>
  <c r="J90" i="3"/>
  <c r="J89" i="3"/>
  <c r="F89" i="3"/>
  <c r="F87" i="3"/>
  <c r="E85" i="3"/>
  <c r="J59" i="3"/>
  <c r="J58" i="3"/>
  <c r="F58" i="3"/>
  <c r="F56" i="3"/>
  <c r="E54" i="3"/>
  <c r="J20" i="3"/>
  <c r="E20" i="3"/>
  <c r="F90" i="3"/>
  <c r="J19" i="3"/>
  <c r="J14" i="3"/>
  <c r="J56" i="3" s="1"/>
  <c r="E7" i="3"/>
  <c r="E81" i="3"/>
  <c r="J39" i="2"/>
  <c r="J38" i="2"/>
  <c r="AY56" i="1"/>
  <c r="J37" i="2"/>
  <c r="AX56" i="1" s="1"/>
  <c r="BI100" i="2"/>
  <c r="BH100" i="2"/>
  <c r="BG100" i="2"/>
  <c r="BF100" i="2"/>
  <c r="T100" i="2"/>
  <c r="T99" i="2"/>
  <c r="R100" i="2"/>
  <c r="R99" i="2" s="1"/>
  <c r="P100" i="2"/>
  <c r="P99" i="2" s="1"/>
  <c r="BI97" i="2"/>
  <c r="BH97" i="2"/>
  <c r="BG97" i="2"/>
  <c r="BF97" i="2"/>
  <c r="T97" i="2"/>
  <c r="T96" i="2" s="1"/>
  <c r="R97" i="2"/>
  <c r="R96" i="2" s="1"/>
  <c r="P97" i="2"/>
  <c r="P96" i="2" s="1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J86" i="2"/>
  <c r="J85" i="2"/>
  <c r="F85" i="2"/>
  <c r="F83" i="2"/>
  <c r="E81" i="2"/>
  <c r="J59" i="2"/>
  <c r="J58" i="2"/>
  <c r="F58" i="2"/>
  <c r="F56" i="2"/>
  <c r="E54" i="2"/>
  <c r="J20" i="2"/>
  <c r="E20" i="2"/>
  <c r="F86" i="2" s="1"/>
  <c r="J19" i="2"/>
  <c r="J14" i="2"/>
  <c r="J83" i="2" s="1"/>
  <c r="E7" i="2"/>
  <c r="E50" i="2" s="1"/>
  <c r="L50" i="1"/>
  <c r="AM50" i="1"/>
  <c r="AM49" i="1"/>
  <c r="L49" i="1"/>
  <c r="AM47" i="1"/>
  <c r="L47" i="1"/>
  <c r="L45" i="1"/>
  <c r="L44" i="1"/>
  <c r="AS70" i="1"/>
  <c r="J169" i="3"/>
  <c r="J166" i="3"/>
  <c r="J191" i="3"/>
  <c r="J118" i="3"/>
  <c r="BK111" i="3"/>
  <c r="BK130" i="3"/>
  <c r="J210" i="4"/>
  <c r="J169" i="4"/>
  <c r="BK117" i="4"/>
  <c r="BK169" i="4"/>
  <c r="J128" i="4"/>
  <c r="BK183" i="4"/>
  <c r="BK197" i="4"/>
  <c r="BK137" i="4"/>
  <c r="BK166" i="4"/>
  <c r="J151" i="4"/>
  <c r="BK96" i="4"/>
  <c r="BK144" i="4"/>
  <c r="J235" i="5"/>
  <c r="J182" i="5"/>
  <c r="J117" i="5"/>
  <c r="J172" i="5"/>
  <c r="J176" i="5"/>
  <c r="BK107" i="5"/>
  <c r="BK143" i="5"/>
  <c r="J131" i="5"/>
  <c r="BK229" i="5"/>
  <c r="BK147" i="5"/>
  <c r="BK189" i="5"/>
  <c r="BK117" i="5"/>
  <c r="BK198" i="6"/>
  <c r="J150" i="6"/>
  <c r="BK204" i="6"/>
  <c r="J156" i="6"/>
  <c r="J181" i="6"/>
  <c r="J99" i="6"/>
  <c r="BK146" i="6"/>
  <c r="J148" i="6"/>
  <c r="BK117" i="6"/>
  <c r="BK177" i="6"/>
  <c r="BK209" i="6"/>
  <c r="BK150" i="6"/>
  <c r="BK137" i="7"/>
  <c r="BK122" i="7"/>
  <c r="J169" i="7"/>
  <c r="BK216" i="7"/>
  <c r="J128" i="7"/>
  <c r="BK169" i="7"/>
  <c r="BK111" i="7"/>
  <c r="J122" i="7"/>
  <c r="J198" i="7"/>
  <c r="BK132" i="7"/>
  <c r="J157" i="7"/>
  <c r="J177" i="8"/>
  <c r="BK132" i="8"/>
  <c r="BK157" i="8"/>
  <c r="BK166" i="8"/>
  <c r="BK129" i="8"/>
  <c r="BK174" i="8"/>
  <c r="BK105" i="8"/>
  <c r="BK154" i="8"/>
  <c r="BK160" i="8"/>
  <c r="J127" i="8"/>
  <c r="BK95" i="8"/>
  <c r="J184" i="9"/>
  <c r="J206" i="9"/>
  <c r="BK126" i="9"/>
  <c r="BK189" i="9"/>
  <c r="J181" i="9"/>
  <c r="J138" i="9"/>
  <c r="J131" i="9"/>
  <c r="J108" i="9"/>
  <c r="J172" i="9"/>
  <c r="J119" i="9"/>
  <c r="J195" i="9"/>
  <c r="J170" i="9"/>
  <c r="BK163" i="9"/>
  <c r="BK136" i="9"/>
  <c r="J129" i="9"/>
  <c r="J97" i="9"/>
  <c r="BK267" i="10"/>
  <c r="J236" i="10"/>
  <c r="J221" i="10"/>
  <c r="BK166" i="10"/>
  <c r="J155" i="10"/>
  <c r="BK321" i="10"/>
  <c r="J299" i="10"/>
  <c r="BK255" i="10"/>
  <c r="BK236" i="10"/>
  <c r="J199" i="10"/>
  <c r="J172" i="10"/>
  <c r="J132" i="10"/>
  <c r="BK96" i="10"/>
  <c r="BK269" i="10"/>
  <c r="J239" i="10"/>
  <c r="J196" i="10"/>
  <c r="J166" i="10"/>
  <c r="BK111" i="10"/>
  <c r="BK308" i="10"/>
  <c r="BK261" i="10"/>
  <c r="J242" i="10"/>
  <c r="J218" i="10"/>
  <c r="J184" i="10"/>
  <c r="J158" i="10"/>
  <c r="BK324" i="10"/>
  <c r="BK299" i="10"/>
  <c r="BK117" i="10"/>
  <c r="BK290" i="10"/>
  <c r="BK239" i="10"/>
  <c r="BK132" i="10"/>
  <c r="BK304" i="10"/>
  <c r="BK135" i="10"/>
  <c r="J327" i="10"/>
  <c r="BK258" i="10"/>
  <c r="BK183" i="11"/>
  <c r="BK99" i="11"/>
  <c r="BK150" i="11"/>
  <c r="BK162" i="11"/>
  <c r="J180" i="11"/>
  <c r="BK180" i="11"/>
  <c r="J183" i="11"/>
  <c r="J159" i="11"/>
  <c r="J192" i="11"/>
  <c r="BK148" i="11"/>
  <c r="BK118" i="12"/>
  <c r="BK127" i="12"/>
  <c r="J125" i="12"/>
  <c r="BK110" i="12"/>
  <c r="BK225" i="12"/>
  <c r="J212" i="12"/>
  <c r="BK204" i="12"/>
  <c r="BK193" i="12"/>
  <c r="J182" i="12"/>
  <c r="BK173" i="12"/>
  <c r="J143" i="12"/>
  <c r="J233" i="13"/>
  <c r="BK133" i="13"/>
  <c r="J254" i="13"/>
  <c r="J98" i="13"/>
  <c r="BK196" i="13"/>
  <c r="J112" i="13"/>
  <c r="BK199" i="13"/>
  <c r="BK273" i="13"/>
  <c r="J196" i="13"/>
  <c r="J286" i="13"/>
  <c r="BK170" i="13"/>
  <c r="J100" i="13"/>
  <c r="BK220" i="13"/>
  <c r="J130" i="13"/>
  <c r="BK276" i="13"/>
  <c r="J214" i="13"/>
  <c r="J102" i="13"/>
  <c r="J134" i="14"/>
  <c r="BK148" i="14"/>
  <c r="BK124" i="14"/>
  <c r="BK184" i="14"/>
  <c r="J194" i="14"/>
  <c r="J191" i="14"/>
  <c r="J205" i="14"/>
  <c r="BK95" i="14"/>
  <c r="J110" i="14"/>
  <c r="BK94" i="15"/>
  <c r="BK133" i="15"/>
  <c r="BK97" i="15"/>
  <c r="J97" i="15"/>
  <c r="J122" i="15"/>
  <c r="J136" i="15"/>
  <c r="J130" i="15"/>
  <c r="BK153" i="16"/>
  <c r="BK164" i="16"/>
  <c r="J108" i="16"/>
  <c r="J164" i="16"/>
  <c r="J110" i="16"/>
  <c r="J103" i="16"/>
  <c r="J139" i="16"/>
  <c r="BK128" i="17"/>
  <c r="J128" i="17"/>
  <c r="J176" i="17"/>
  <c r="BK96" i="17"/>
  <c r="J113" i="17"/>
  <c r="BK165" i="17"/>
  <c r="J161" i="17"/>
  <c r="J115" i="17"/>
  <c r="J131" i="18"/>
  <c r="J122" i="18"/>
  <c r="J114" i="18"/>
  <c r="J147" i="18"/>
  <c r="BK171" i="18"/>
  <c r="J157" i="18"/>
  <c r="BK104" i="18"/>
  <c r="J150" i="19"/>
  <c r="BK150" i="19"/>
  <c r="J124" i="19"/>
  <c r="J108" i="19"/>
  <c r="BK110" i="19"/>
  <c r="BK143" i="19"/>
  <c r="BK168" i="20"/>
  <c r="BK140" i="20"/>
  <c r="J160" i="20"/>
  <c r="BK118" i="20"/>
  <c r="BK134" i="20"/>
  <c r="J131" i="20"/>
  <c r="J125" i="20"/>
  <c r="J95" i="20"/>
  <c r="J150" i="21"/>
  <c r="J164" i="21"/>
  <c r="J108" i="21"/>
  <c r="BK115" i="21"/>
  <c r="BK124" i="21"/>
  <c r="J117" i="21"/>
  <c r="BK97" i="21"/>
  <c r="BK133" i="23"/>
  <c r="BK110" i="23"/>
  <c r="J142" i="23"/>
  <c r="BK160" i="23"/>
  <c r="BK126" i="23"/>
  <c r="BK122" i="23"/>
  <c r="BK144" i="23"/>
  <c r="J130" i="23"/>
  <c r="BK97" i="23"/>
  <c r="J102" i="25"/>
  <c r="J98" i="26"/>
  <c r="BK95" i="26"/>
  <c r="BK91" i="27"/>
  <c r="BK97" i="28"/>
  <c r="J98" i="29"/>
  <c r="BK98" i="30"/>
  <c r="BK95" i="31"/>
  <c r="J101" i="32"/>
  <c r="BK251" i="33"/>
  <c r="J187" i="33"/>
  <c r="J254" i="33"/>
  <c r="BK175" i="33"/>
  <c r="BK120" i="33"/>
  <c r="BK181" i="33"/>
  <c r="J216" i="33"/>
  <c r="J122" i="33"/>
  <c r="BK246" i="33"/>
  <c r="BK192" i="33"/>
  <c r="J134" i="33"/>
  <c r="J223" i="33"/>
  <c r="BK209" i="33"/>
  <c r="J152" i="33"/>
  <c r="J153" i="34"/>
  <c r="BK95" i="34"/>
  <c r="J180" i="34"/>
  <c r="J174" i="34"/>
  <c r="BK114" i="34"/>
  <c r="BK129" i="34"/>
  <c r="BK116" i="34"/>
  <c r="J132" i="34"/>
  <c r="BK100" i="35"/>
  <c r="J95" i="36"/>
  <c r="BK94" i="9"/>
  <c r="BK189" i="10"/>
  <c r="J277" i="10"/>
  <c r="J123" i="10"/>
  <c r="J274" i="10"/>
  <c r="J146" i="10"/>
  <c r="J153" i="11"/>
  <c r="BK174" i="11"/>
  <c r="J108" i="11"/>
  <c r="BK189" i="11"/>
  <c r="BK113" i="11"/>
  <c r="J143" i="11"/>
  <c r="J174" i="11"/>
  <c r="BK121" i="11"/>
  <c r="J177" i="11"/>
  <c r="BK158" i="12"/>
  <c r="BK96" i="12"/>
  <c r="J110" i="12"/>
  <c r="BK130" i="12"/>
  <c r="J115" i="12"/>
  <c r="BK230" i="12"/>
  <c r="BK219" i="12"/>
  <c r="J204" i="12"/>
  <c r="J193" i="12"/>
  <c r="BK176" i="12"/>
  <c r="BK164" i="12"/>
  <c r="BK283" i="13"/>
  <c r="J172" i="13"/>
  <c r="J273" i="13"/>
  <c r="J121" i="13"/>
  <c r="J283" i="13"/>
  <c r="J193" i="13"/>
  <c r="J127" i="13"/>
  <c r="J230" i="13"/>
  <c r="J104" i="13"/>
  <c r="BK211" i="13"/>
  <c r="BK100" i="13"/>
  <c r="BK190" i="13"/>
  <c r="J124" i="13"/>
  <c r="BK291" i="13"/>
  <c r="BK208" i="13"/>
  <c r="BK299" i="13"/>
  <c r="BK262" i="13"/>
  <c r="BK121" i="13"/>
  <c r="J137" i="14"/>
  <c r="BK173" i="14"/>
  <c r="BK151" i="14"/>
  <c r="J160" i="14"/>
  <c r="J202" i="14"/>
  <c r="J116" i="14"/>
  <c r="BK121" i="14"/>
  <c r="BK137" i="14"/>
  <c r="BK197" i="14"/>
  <c r="BK115" i="15"/>
  <c r="BK122" i="15"/>
  <c r="J121" i="16"/>
  <c r="J113" i="16"/>
  <c r="J127" i="16"/>
  <c r="J94" i="16"/>
  <c r="J161" i="16"/>
  <c r="J146" i="16"/>
  <c r="BK140" i="17"/>
  <c r="J165" i="17"/>
  <c r="BK122" i="17"/>
  <c r="J134" i="17"/>
  <c r="J149" i="17"/>
  <c r="BK117" i="17"/>
  <c r="BK156" i="17"/>
  <c r="BK149" i="17"/>
  <c r="J165" i="18"/>
  <c r="J160" i="18"/>
  <c r="BK150" i="18"/>
  <c r="J109" i="18"/>
  <c r="BK95" i="18"/>
  <c r="J104" i="18"/>
  <c r="BK156" i="19"/>
  <c r="BK94" i="19"/>
  <c r="J161" i="19"/>
  <c r="J156" i="19"/>
  <c r="J121" i="19"/>
  <c r="J136" i="19"/>
  <c r="J134" i="20"/>
  <c r="J98" i="20"/>
  <c r="BK171" i="20"/>
  <c r="BK104" i="20"/>
  <c r="J116" i="20"/>
  <c r="J111" i="20"/>
  <c r="BK101" i="20"/>
  <c r="BK136" i="21"/>
  <c r="BK117" i="21"/>
  <c r="J124" i="21"/>
  <c r="J153" i="21"/>
  <c r="BK167" i="21"/>
  <c r="BK94" i="21"/>
  <c r="F39" i="22"/>
  <c r="BD78" i="1" s="1"/>
  <c r="BK139" i="23"/>
  <c r="J125" i="23"/>
  <c r="J147" i="23"/>
  <c r="J139" i="23"/>
  <c r="BK90" i="24"/>
  <c r="BK102" i="25"/>
  <c r="J91" i="26"/>
  <c r="J101" i="27"/>
  <c r="J91" i="27"/>
  <c r="BK98" i="29"/>
  <c r="BK95" i="30"/>
  <c r="BK101" i="31"/>
  <c r="J98" i="32"/>
  <c r="BK260" i="33"/>
  <c r="J190" i="33"/>
  <c r="J103" i="33"/>
  <c r="BK178" i="33"/>
  <c r="J106" i="33"/>
  <c r="BK145" i="33"/>
  <c r="J203" i="33"/>
  <c r="BK125" i="33"/>
  <c r="BK226" i="33"/>
  <c r="BK196" i="33"/>
  <c r="J149" i="33"/>
  <c r="J232" i="33"/>
  <c r="J192" i="33"/>
  <c r="BK187" i="34"/>
  <c r="J101" i="34"/>
  <c r="J168" i="34"/>
  <c r="BK182" i="34"/>
  <c r="BK125" i="34"/>
  <c r="J95" i="34"/>
  <c r="BK109" i="34"/>
  <c r="J171" i="34"/>
  <c r="BK98" i="35"/>
  <c r="J101" i="36"/>
  <c r="J177" i="3"/>
  <c r="J116" i="3"/>
  <c r="BK171" i="3"/>
  <c r="BK160" i="4"/>
  <c r="BK123" i="4"/>
  <c r="J217" i="4"/>
  <c r="BK130" i="4"/>
  <c r="J156" i="5"/>
  <c r="J187" i="5"/>
  <c r="J141" i="5"/>
  <c r="BK185" i="5"/>
  <c r="BK229" i="6"/>
  <c r="J198" i="6"/>
  <c r="BK96" i="6"/>
  <c r="BK142" i="7"/>
  <c r="BK180" i="7"/>
  <c r="J119" i="7"/>
  <c r="BK173" i="7"/>
  <c r="BK95" i="7"/>
  <c r="BK177" i="8"/>
  <c r="J216" i="8"/>
  <c r="J116" i="8"/>
  <c r="BK134" i="9"/>
  <c r="BK215" i="10"/>
  <c r="J293" i="10"/>
  <c r="J246" i="10"/>
  <c r="BK209" i="10"/>
  <c r="J311" i="10"/>
  <c r="J209" i="10"/>
  <c r="J102" i="10"/>
  <c r="J261" i="10"/>
  <c r="J135" i="10"/>
  <c r="BK164" i="11"/>
  <c r="BK133" i="11"/>
  <c r="J121" i="11"/>
  <c r="BK138" i="11"/>
  <c r="BK102" i="11"/>
  <c r="J141" i="11"/>
  <c r="J113" i="11"/>
  <c r="J128" i="11"/>
  <c r="J132" i="12"/>
  <c r="BK132" i="12"/>
  <c r="J130" i="12"/>
  <c r="J138" i="12"/>
  <c r="J233" i="12"/>
  <c r="J215" i="12"/>
  <c r="J207" i="12"/>
  <c r="J196" i="12"/>
  <c r="BK179" i="12"/>
  <c r="J167" i="12"/>
  <c r="BK149" i="12"/>
  <c r="BK182" i="13"/>
  <c r="J106" i="13"/>
  <c r="BK161" i="13"/>
  <c r="J96" i="13"/>
  <c r="J224" i="13"/>
  <c r="J136" i="13"/>
  <c r="J236" i="13"/>
  <c r="J239" i="13"/>
  <c r="J159" i="13"/>
  <c r="BK230" i="13"/>
  <c r="BK106" i="13"/>
  <c r="BK257" i="13"/>
  <c r="BK179" i="13"/>
  <c r="BK297" i="13"/>
  <c r="J244" i="13"/>
  <c r="BK127" i="13"/>
  <c r="J197" i="14"/>
  <c r="J95" i="14"/>
  <c r="BK129" i="14"/>
  <c r="BK134" i="14"/>
  <c r="BK182" i="14"/>
  <c r="BK113" i="14"/>
  <c r="J151" i="14"/>
  <c r="J184" i="14"/>
  <c r="J163" i="14"/>
  <c r="J182" i="14"/>
  <c r="J104" i="14"/>
  <c r="BK165" i="15"/>
  <c r="J112" i="15"/>
  <c r="BK119" i="15"/>
  <c r="J162" i="15"/>
  <c r="J109" i="15"/>
  <c r="J148" i="15"/>
  <c r="J142" i="15"/>
  <c r="J167" i="16"/>
  <c r="BK139" i="16"/>
  <c r="J106" i="16"/>
  <c r="BK127" i="16"/>
  <c r="BK130" i="16"/>
  <c r="BK100" i="16"/>
  <c r="J156" i="17"/>
  <c r="J186" i="17"/>
  <c r="J117" i="17"/>
  <c r="J122" i="17"/>
  <c r="J182" i="17"/>
  <c r="BK179" i="17"/>
  <c r="J143" i="17"/>
  <c r="BK147" i="18"/>
  <c r="J144" i="18"/>
  <c r="BK131" i="18"/>
  <c r="BK168" i="18"/>
  <c r="J116" i="18"/>
  <c r="J154" i="18"/>
  <c r="BK101" i="18"/>
  <c r="J127" i="19"/>
  <c r="J146" i="19"/>
  <c r="BK121" i="19"/>
  <c r="J115" i="19"/>
  <c r="BK124" i="19"/>
  <c r="J139" i="19"/>
  <c r="BK114" i="20"/>
  <c r="BK98" i="20"/>
  <c r="BK122" i="20"/>
  <c r="BK165" i="20"/>
  <c r="BK128" i="20"/>
  <c r="J157" i="20"/>
  <c r="BK127" i="21"/>
  <c r="BK121" i="21"/>
  <c r="J156" i="21"/>
  <c r="BK150" i="21"/>
  <c r="BK103" i="21"/>
  <c r="J136" i="21"/>
  <c r="J133" i="21"/>
  <c r="BK90" i="22"/>
  <c r="BK128" i="23"/>
  <c r="BK105" i="23"/>
  <c r="J97" i="23"/>
  <c r="BK102" i="23"/>
  <c r="J133" i="23"/>
  <c r="J105" i="23"/>
  <c r="J119" i="23"/>
  <c r="J100" i="23"/>
  <c r="BK152" i="23"/>
  <c r="J97" i="25"/>
  <c r="J99" i="25"/>
  <c r="BK91" i="26"/>
  <c r="J95" i="27"/>
  <c r="J97" i="28"/>
  <c r="BK91" i="28"/>
  <c r="BK95" i="29"/>
  <c r="BK91" i="30"/>
  <c r="J98" i="31"/>
  <c r="BK101" i="32"/>
  <c r="J243" i="33"/>
  <c r="BK147" i="33"/>
  <c r="BK248" i="33"/>
  <c r="BK152" i="33"/>
  <c r="BK109" i="33"/>
  <c r="BK243" i="33"/>
  <c r="BK117" i="33"/>
  <c r="BK166" i="33"/>
  <c r="J263" i="33"/>
  <c r="J198" i="33"/>
  <c r="BK160" i="33"/>
  <c r="BK103" i="33"/>
  <c r="BK149" i="33"/>
  <c r="J178" i="33"/>
  <c r="J109" i="33"/>
  <c r="J121" i="34"/>
  <c r="J147" i="34"/>
  <c r="J141" i="34"/>
  <c r="BK144" i="34"/>
  <c r="J177" i="34"/>
  <c r="BK180" i="34"/>
  <c r="J187" i="34"/>
  <c r="J111" i="34"/>
  <c r="J98" i="35"/>
  <c r="J98" i="36"/>
  <c r="J92" i="2"/>
  <c r="J100" i="2"/>
  <c r="BK94" i="2"/>
  <c r="J199" i="3"/>
  <c r="BK146" i="3"/>
  <c r="BK199" i="3"/>
  <c r="BK143" i="3"/>
  <c r="BK163" i="3"/>
  <c r="BK177" i="3"/>
  <c r="BK137" i="3"/>
  <c r="J101" i="3"/>
  <c r="J163" i="3"/>
  <c r="J146" i="3"/>
  <c r="J185" i="3"/>
  <c r="J149" i="3"/>
  <c r="BK191" i="3"/>
  <c r="J106" i="3"/>
  <c r="BK205" i="4"/>
  <c r="J144" i="4"/>
  <c r="J96" i="4"/>
  <c r="J197" i="4"/>
  <c r="BK231" i="4"/>
  <c r="J101" i="4"/>
  <c r="BK200" i="4"/>
  <c r="BK147" i="4"/>
  <c r="J200" i="4"/>
  <c r="J137" i="4"/>
  <c r="J183" i="4"/>
  <c r="J112" i="4"/>
  <c r="J176" i="4"/>
  <c r="BK106" i="4"/>
  <c r="J106" i="4"/>
  <c r="BK196" i="5"/>
  <c r="BK124" i="5"/>
  <c r="J150" i="5"/>
  <c r="J221" i="5"/>
  <c r="BK159" i="5"/>
  <c r="BK102" i="5"/>
  <c r="J211" i="5"/>
  <c r="BK129" i="5"/>
  <c r="BK209" i="5"/>
  <c r="J129" i="5"/>
  <c r="BK96" i="5"/>
  <c r="BK187" i="5"/>
  <c r="BK139" i="5"/>
  <c r="BK165" i="5"/>
  <c r="BK122" i="5"/>
  <c r="J204" i="6"/>
  <c r="BK143" i="6"/>
  <c r="J218" i="6"/>
  <c r="BK171" i="6"/>
  <c r="J131" i="6"/>
  <c r="J229" i="6"/>
  <c r="J168" i="6"/>
  <c r="J112" i="6"/>
  <c r="J174" i="6"/>
  <c r="J102" i="6"/>
  <c r="J165" i="6"/>
  <c r="BK123" i="6"/>
  <c r="J190" i="6"/>
  <c r="BK218" i="6"/>
  <c r="BK159" i="6"/>
  <c r="J166" i="7"/>
  <c r="BK196" i="7"/>
  <c r="J98" i="7"/>
  <c r="J148" i="7"/>
  <c r="J125" i="7"/>
  <c r="J160" i="7"/>
  <c r="J114" i="7"/>
  <c r="J191" i="7"/>
  <c r="BK114" i="7"/>
  <c r="BK125" i="7"/>
  <c r="BK205" i="7"/>
  <c r="J173" i="7"/>
  <c r="J219" i="7"/>
  <c r="J210" i="8"/>
  <c r="J137" i="8"/>
  <c r="J119" i="8"/>
  <c r="J199" i="8"/>
  <c r="J145" i="8"/>
  <c r="BK170" i="8"/>
  <c r="J139" i="8"/>
  <c r="BK205" i="8"/>
  <c r="BK195" i="8"/>
  <c r="BK116" i="8"/>
  <c r="J185" i="8"/>
  <c r="BK127" i="8"/>
  <c r="J132" i="8"/>
  <c r="BK195" i="9"/>
  <c r="BK97" i="9"/>
  <c r="J157" i="9"/>
  <c r="J203" i="9"/>
  <c r="BK172" i="9"/>
  <c r="J124" i="9"/>
  <c r="BK175" i="9"/>
  <c r="BK154" i="9"/>
  <c r="BK151" i="9"/>
  <c r="J116" i="9"/>
  <c r="BK181" i="9"/>
  <c r="BK157" i="9"/>
  <c r="J192" i="9"/>
  <c r="J167" i="9"/>
  <c r="J151" i="9"/>
  <c r="BK131" i="9"/>
  <c r="BK116" i="9"/>
  <c r="J304" i="10"/>
  <c r="BK264" i="10"/>
  <c r="J233" i="10"/>
  <c r="BK179" i="10"/>
  <c r="BK161" i="10"/>
  <c r="BK327" i="10"/>
  <c r="J285" i="10"/>
  <c r="BK242" i="10"/>
  <c r="J212" i="10"/>
  <c r="J179" i="10"/>
  <c r="J138" i="10"/>
  <c r="J111" i="10"/>
  <c r="BK274" i="10"/>
  <c r="J258" i="10"/>
  <c r="BK221" i="10"/>
  <c r="J182" i="10"/>
  <c r="J152" i="10"/>
  <c r="J314" i="10"/>
  <c r="J267" i="10"/>
  <c r="J250" i="10"/>
  <c r="J189" i="10"/>
  <c r="BK174" i="10"/>
  <c r="BK102" i="10"/>
  <c r="J308" i="10"/>
  <c r="BK230" i="10"/>
  <c r="BK152" i="10"/>
  <c r="BK114" i="10"/>
  <c r="J252" i="10"/>
  <c r="BK212" i="10"/>
  <c r="BK129" i="10"/>
  <c r="BK196" i="10"/>
  <c r="BK105" i="10"/>
  <c r="J269" i="10"/>
  <c r="J215" i="10"/>
  <c r="J126" i="10"/>
  <c r="BK170" i="11"/>
  <c r="J136" i="11"/>
  <c r="J162" i="11"/>
  <c r="J172" i="11"/>
  <c r="J170" i="11"/>
  <c r="BK128" i="11"/>
  <c r="J138" i="11"/>
  <c r="BK138" i="12"/>
  <c r="BK161" i="12"/>
  <c r="BK125" i="12"/>
  <c r="BK236" i="12"/>
  <c r="J219" i="12"/>
  <c r="J210" i="12"/>
  <c r="BK196" i="12"/>
  <c r="J185" i="12"/>
  <c r="J164" i="12"/>
  <c r="BK236" i="13"/>
  <c r="J276" i="13"/>
  <c r="BK130" i="13"/>
  <c r="J291" i="13"/>
  <c r="BK217" i="13"/>
  <c r="J257" i="13"/>
  <c r="BK142" i="13"/>
  <c r="BK202" i="13"/>
  <c r="J115" i="13"/>
  <c r="J217" i="13"/>
  <c r="BK104" i="13"/>
  <c r="J262" i="13"/>
  <c r="J118" i="13"/>
  <c r="J208" i="13"/>
  <c r="BK98" i="13"/>
  <c r="BK116" i="14"/>
  <c r="J167" i="14"/>
  <c r="J139" i="14"/>
  <c r="BK205" i="14"/>
  <c r="BK139" i="14"/>
  <c r="J170" i="14"/>
  <c r="BK208" i="14"/>
  <c r="J113" i="14"/>
  <c r="J129" i="14"/>
  <c r="J179" i="14"/>
  <c r="BK145" i="15"/>
  <c r="BK170" i="15"/>
  <c r="J117" i="15"/>
  <c r="BK155" i="15"/>
  <c r="BK117" i="15"/>
  <c r="BK152" i="15"/>
  <c r="J119" i="15"/>
  <c r="J100" i="15"/>
  <c r="BK97" i="16"/>
  <c r="J156" i="16"/>
  <c r="J117" i="16"/>
  <c r="BK167" i="16"/>
  <c r="BK117" i="16"/>
  <c r="J136" i="16"/>
  <c r="BK143" i="16"/>
  <c r="J137" i="17"/>
  <c r="J140" i="17"/>
  <c r="BK153" i="17"/>
  <c r="J105" i="17"/>
  <c r="BK143" i="17"/>
  <c r="BK176" i="17"/>
  <c r="BK108" i="17"/>
  <c r="J108" i="17"/>
  <c r="BK113" i="17"/>
  <c r="BK116" i="18"/>
  <c r="J137" i="18"/>
  <c r="J101" i="18"/>
  <c r="BK137" i="18"/>
  <c r="J140" i="18"/>
  <c r="J150" i="18"/>
  <c r="J95" i="18"/>
  <c r="J100" i="19"/>
  <c r="BK97" i="19"/>
  <c r="J106" i="19"/>
  <c r="BK130" i="19"/>
  <c r="BK108" i="19"/>
  <c r="BK127" i="19"/>
  <c r="J122" i="20"/>
  <c r="J114" i="20"/>
  <c r="J137" i="20"/>
  <c r="J154" i="20"/>
  <c r="BK137" i="20"/>
  <c r="J101" i="20"/>
  <c r="BK156" i="21"/>
  <c r="J130" i="21"/>
  <c r="J146" i="21"/>
  <c r="J106" i="21"/>
  <c r="J110" i="21"/>
  <c r="J103" i="21"/>
  <c r="F38" i="22"/>
  <c r="BC78" i="1" s="1"/>
  <c r="BK113" i="23"/>
  <c r="BK119" i="23"/>
  <c r="J126" i="23"/>
  <c r="BK116" i="23"/>
  <c r="BK147" i="23"/>
  <c r="BK91" i="24"/>
  <c r="J92" i="25"/>
  <c r="BK101" i="29"/>
  <c r="J95" i="30"/>
  <c r="BK91" i="31"/>
  <c r="BK91" i="32"/>
  <c r="BK254" i="33"/>
  <c r="J117" i="33"/>
  <c r="BK218" i="33"/>
  <c r="BK140" i="33"/>
  <c r="J246" i="33"/>
  <c r="BK163" i="33"/>
  <c r="J206" i="33"/>
  <c r="BK112" i="33"/>
  <c r="BK206" i="33"/>
  <c r="BK172" i="33"/>
  <c r="BK122" i="33"/>
  <c r="BK211" i="33"/>
  <c r="J257" i="33"/>
  <c r="J120" i="33"/>
  <c r="J138" i="34"/>
  <c r="BK164" i="34"/>
  <c r="J156" i="34"/>
  <c r="BK132" i="34"/>
  <c r="J144" i="34"/>
  <c r="BK135" i="34"/>
  <c r="BK156" i="34"/>
  <c r="BK159" i="34"/>
  <c r="J98" i="34"/>
  <c r="BK91" i="35"/>
  <c r="AS81" i="1"/>
  <c r="BK152" i="3"/>
  <c r="J128" i="3"/>
  <c r="J180" i="3"/>
  <c r="BK180" i="3"/>
  <c r="BK202" i="3"/>
  <c r="J123" i="3"/>
  <c r="BK149" i="3"/>
  <c r="BK154" i="4"/>
  <c r="BK207" i="4"/>
  <c r="BK109" i="4"/>
  <c r="J160" i="4"/>
  <c r="BK128" i="4"/>
  <c r="J228" i="4"/>
  <c r="J132" i="4"/>
  <c r="J120" i="4"/>
  <c r="BK162" i="5"/>
  <c r="BK179" i="5"/>
  <c r="J218" i="5"/>
  <c r="BK141" i="5"/>
  <c r="J168" i="5"/>
  <c r="BK191" i="5"/>
  <c r="BK211" i="5"/>
  <c r="J224" i="5"/>
  <c r="J124" i="5"/>
  <c r="J159" i="5"/>
  <c r="BK190" i="6"/>
  <c r="J96" i="6"/>
  <c r="BK141" i="6"/>
  <c r="BK211" i="6"/>
  <c r="J211" i="6"/>
  <c r="BK136" i="6"/>
  <c r="BK215" i="6"/>
  <c r="J120" i="6"/>
  <c r="J215" i="6"/>
  <c r="J138" i="6"/>
  <c r="J144" i="7"/>
  <c r="BK188" i="7"/>
  <c r="BK185" i="7"/>
  <c r="J108" i="7"/>
  <c r="BK108" i="7"/>
  <c r="J151" i="7"/>
  <c r="J103" i="7"/>
  <c r="BK119" i="7"/>
  <c r="BK163" i="7"/>
  <c r="BK188" i="8"/>
  <c r="BK125" i="8"/>
  <c r="BK134" i="8"/>
  <c r="J122" i="8"/>
  <c r="BK100" i="8"/>
  <c r="J160" i="8"/>
  <c r="J182" i="8"/>
  <c r="BK148" i="8"/>
  <c r="J200" i="9"/>
  <c r="J94" i="9"/>
  <c r="BK113" i="9"/>
  <c r="J142" i="9"/>
  <c r="BK285" i="10"/>
  <c r="BK126" i="10"/>
  <c r="J287" i="10"/>
  <c r="J143" i="10"/>
  <c r="BK159" i="11"/>
  <c r="BK156" i="11"/>
  <c r="J168" i="11"/>
  <c r="J186" i="11"/>
  <c r="BK94" i="11"/>
  <c r="J99" i="11"/>
  <c r="BK172" i="11"/>
  <c r="J189" i="11"/>
  <c r="BK146" i="12"/>
  <c r="BK115" i="12"/>
  <c r="J105" i="12"/>
  <c r="BK123" i="12"/>
  <c r="J236" i="12"/>
  <c r="BK222" i="12"/>
  <c r="BK210" i="12"/>
  <c r="BK189" i="12"/>
  <c r="J176" i="12"/>
  <c r="J264" i="13"/>
  <c r="BK136" i="13"/>
  <c r="BK172" i="13"/>
  <c r="BK244" i="13"/>
  <c r="BK159" i="13"/>
  <c r="J241" i="13"/>
  <c r="BK176" i="13"/>
  <c r="BK264" i="13"/>
  <c r="J156" i="13"/>
  <c r="J202" i="13"/>
  <c r="BK154" i="13"/>
  <c r="J280" i="13"/>
  <c r="J168" i="13"/>
  <c r="J294" i="13"/>
  <c r="BK193" i="13"/>
  <c r="BK96" i="13"/>
  <c r="BK191" i="14"/>
  <c r="J208" i="14"/>
  <c r="BK107" i="14"/>
  <c r="J145" i="14"/>
  <c r="BK154" i="14"/>
  <c r="J157" i="14"/>
  <c r="J107" i="14"/>
  <c r="J154" i="14"/>
  <c r="J115" i="15"/>
  <c r="BK162" i="15"/>
  <c r="BK124" i="15"/>
  <c r="BK173" i="15"/>
  <c r="BK159" i="15"/>
  <c r="BK148" i="15"/>
  <c r="J94" i="15"/>
  <c r="J145" i="15"/>
  <c r="J106" i="15"/>
  <c r="BK108" i="16"/>
  <c r="J133" i="16"/>
  <c r="BK146" i="16"/>
  <c r="BK124" i="16"/>
  <c r="J115" i="16"/>
  <c r="BK171" i="17"/>
  <c r="J158" i="17"/>
  <c r="BK115" i="17"/>
  <c r="BK120" i="17"/>
  <c r="BK161" i="17"/>
  <c r="BK102" i="17"/>
  <c r="J153" i="17"/>
  <c r="J99" i="17"/>
  <c r="J102" i="17"/>
  <c r="BK118" i="18"/>
  <c r="J168" i="18"/>
  <c r="BK144" i="18"/>
  <c r="BK157" i="18"/>
  <c r="J118" i="18"/>
  <c r="BK114" i="18"/>
  <c r="BK107" i="18"/>
  <c r="BK136" i="19"/>
  <c r="J113" i="19"/>
  <c r="BK161" i="19"/>
  <c r="BK115" i="19"/>
  <c r="J143" i="19"/>
  <c r="BK146" i="19"/>
  <c r="J147" i="20"/>
  <c r="J104" i="20"/>
  <c r="BK107" i="20"/>
  <c r="BK157" i="20"/>
  <c r="BK95" i="20"/>
  <c r="BK160" i="20"/>
  <c r="J118" i="20"/>
  <c r="BK154" i="20"/>
  <c r="BK143" i="21"/>
  <c r="BK164" i="21"/>
  <c r="BK153" i="21"/>
  <c r="J161" i="21"/>
  <c r="BK106" i="21"/>
  <c r="J94" i="21"/>
  <c r="J36" i="22"/>
  <c r="AW78" i="1" s="1"/>
  <c r="J155" i="23"/>
  <c r="J116" i="23"/>
  <c r="BK124" i="23"/>
  <c r="J102" i="23"/>
  <c r="J108" i="23"/>
  <c r="BK149" i="23"/>
  <c r="J94" i="25"/>
  <c r="J100" i="26"/>
  <c r="J98" i="27"/>
  <c r="BK94" i="28"/>
  <c r="BK91" i="29"/>
  <c r="J91" i="29"/>
  <c r="J91" i="30"/>
  <c r="BK98" i="31"/>
  <c r="BK95" i="32"/>
  <c r="J196" i="33"/>
  <c r="BK106" i="33"/>
  <c r="BK203" i="33"/>
  <c r="BK130" i="33"/>
  <c r="BK232" i="33"/>
  <c r="J226" i="33"/>
  <c r="J169" i="33"/>
  <c r="BK100" i="33"/>
  <c r="J218" i="33"/>
  <c r="J136" i="33"/>
  <c r="J248" i="33"/>
  <c r="BK134" i="33"/>
  <c r="J175" i="33"/>
  <c r="BK171" i="34"/>
  <c r="J114" i="34"/>
  <c r="BK151" i="34"/>
  <c r="BK147" i="34"/>
  <c r="BK168" i="34"/>
  <c r="J193" i="34"/>
  <c r="BK153" i="34"/>
  <c r="BK161" i="34"/>
  <c r="J151" i="34"/>
  <c r="BK95" i="35"/>
  <c r="BK101" i="36"/>
  <c r="AS68" i="1"/>
  <c r="BK100" i="2"/>
  <c r="J97" i="2"/>
  <c r="BK166" i="3"/>
  <c r="J137" i="3"/>
  <c r="J171" i="3"/>
  <c r="BK123" i="3"/>
  <c r="BK101" i="3"/>
  <c r="J159" i="3"/>
  <c r="J126" i="3"/>
  <c r="J187" i="3"/>
  <c r="BK128" i="3"/>
  <c r="J114" i="3"/>
  <c r="BK114" i="3"/>
  <c r="BK155" i="3"/>
  <c r="BK214" i="4"/>
  <c r="J172" i="4"/>
  <c r="J135" i="4"/>
  <c r="BK210" i="4"/>
  <c r="BK163" i="4"/>
  <c r="J189" i="4"/>
  <c r="BK225" i="4"/>
  <c r="BK191" i="4"/>
  <c r="J140" i="4"/>
  <c r="BK194" i="4"/>
  <c r="J147" i="4"/>
  <c r="BK172" i="4"/>
  <c r="J123" i="4"/>
  <c r="J180" i="4"/>
  <c r="J163" i="4"/>
  <c r="J232" i="5"/>
  <c r="J136" i="5"/>
  <c r="BK204" i="5"/>
  <c r="BK136" i="5"/>
  <c r="BK214" i="5"/>
  <c r="J147" i="5"/>
  <c r="BK235" i="5"/>
  <c r="BK156" i="5"/>
  <c r="BK201" i="5"/>
  <c r="BK176" i="5"/>
  <c r="J201" i="5"/>
  <c r="BK218" i="5"/>
  <c r="J143" i="5"/>
  <c r="J209" i="5"/>
  <c r="BK134" i="5"/>
  <c r="J232" i="6"/>
  <c r="J187" i="6"/>
  <c r="J126" i="6"/>
  <c r="J195" i="6"/>
  <c r="BK165" i="6"/>
  <c r="BK126" i="6"/>
  <c r="J107" i="6"/>
  <c r="J159" i="6"/>
  <c r="BK232" i="6"/>
  <c r="BK148" i="6"/>
  <c r="BK120" i="6"/>
  <c r="J185" i="6"/>
  <c r="J133" i="6"/>
  <c r="BK181" i="6"/>
  <c r="BK195" i="6"/>
  <c r="BK213" i="7"/>
  <c r="BK198" i="7"/>
  <c r="BK157" i="7"/>
  <c r="J208" i="7"/>
  <c r="BK166" i="7"/>
  <c r="BK191" i="7"/>
  <c r="BK151" i="7"/>
  <c r="BK219" i="7"/>
  <c r="J137" i="7"/>
  <c r="J205" i="7"/>
  <c r="J185" i="7"/>
  <c r="J130" i="7"/>
  <c r="J111" i="7"/>
  <c r="J166" i="8"/>
  <c r="J134" i="8"/>
  <c r="J205" i="8"/>
  <c r="J195" i="8"/>
  <c r="J100" i="8"/>
  <c r="J193" i="8"/>
  <c r="J157" i="8"/>
  <c r="BK119" i="8"/>
  <c r="BK108" i="8"/>
  <c r="J179" i="8"/>
  <c r="BK216" i="8"/>
  <c r="BK145" i="8"/>
  <c r="J154" i="8"/>
  <c r="J105" i="8"/>
  <c r="BK119" i="9"/>
  <c r="BK167" i="9"/>
  <c r="J145" i="9"/>
  <c r="BK192" i="9"/>
  <c r="BK206" i="9"/>
  <c r="BK142" i="9"/>
  <c r="BK138" i="9"/>
  <c r="J136" i="9"/>
  <c r="BK129" i="9"/>
  <c r="J113" i="9"/>
  <c r="BK108" i="9"/>
  <c r="J103" i="9"/>
  <c r="J189" i="9"/>
  <c r="BK184" i="9"/>
  <c r="BK160" i="9"/>
  <c r="BK145" i="9"/>
  <c r="BK124" i="9"/>
  <c r="BK203" i="9"/>
  <c r="BK170" i="9"/>
  <c r="BK103" i="9"/>
  <c r="J175" i="9"/>
  <c r="J154" i="9"/>
  <c r="J134" i="9"/>
  <c r="J122" i="9"/>
  <c r="BK277" i="10"/>
  <c r="BK252" i="10"/>
  <c r="BK202" i="10"/>
  <c r="BK158" i="10"/>
  <c r="J96" i="10"/>
  <c r="BK311" i="10"/>
  <c r="J290" i="10"/>
  <c r="BK246" i="10"/>
  <c r="J230" i="10"/>
  <c r="J187" i="10"/>
  <c r="BK146" i="10"/>
  <c r="BK123" i="10"/>
  <c r="J117" i="10"/>
  <c r="BK280" i="10"/>
  <c r="J264" i="10"/>
  <c r="BK233" i="10"/>
  <c r="BK192" i="10"/>
  <c r="BK155" i="10"/>
  <c r="J105" i="10"/>
  <c r="BK287" i="10"/>
  <c r="J224" i="10"/>
  <c r="BK187" i="10"/>
  <c r="BK182" i="10"/>
  <c r="J120" i="10"/>
  <c r="J321" i="10"/>
  <c r="BK296" i="10"/>
  <c r="J161" i="10"/>
  <c r="J296" i="10"/>
  <c r="J280" i="10"/>
  <c r="BK224" i="10"/>
  <c r="BK199" i="10"/>
  <c r="J114" i="10"/>
  <c r="BK250" i="10"/>
  <c r="J174" i="10"/>
  <c r="J324" i="10"/>
  <c r="BK218" i="10"/>
  <c r="BK177" i="11"/>
  <c r="BK192" i="11"/>
  <c r="J123" i="11"/>
  <c r="J150" i="11"/>
  <c r="BK141" i="11"/>
  <c r="BK145" i="11"/>
  <c r="J118" i="11"/>
  <c r="J130" i="11"/>
  <c r="BK186" i="11"/>
  <c r="BK155" i="12"/>
  <c r="J149" i="12"/>
  <c r="J146" i="12"/>
  <c r="J127" i="12"/>
  <c r="BK99" i="12"/>
  <c r="J225" i="12"/>
  <c r="BK215" i="12"/>
  <c r="BK201" i="12"/>
  <c r="BK182" i="12"/>
  <c r="J173" i="12"/>
  <c r="J158" i="12"/>
  <c r="BK241" i="13"/>
  <c r="BK124" i="13"/>
  <c r="BK156" i="13"/>
  <c r="J179" i="13"/>
  <c r="BK254" i="13"/>
  <c r="J133" i="13"/>
  <c r="BK214" i="13"/>
  <c r="J154" i="13"/>
  <c r="BK224" i="13"/>
  <c r="J142" i="13"/>
  <c r="BK286" i="13"/>
  <c r="J211" i="13"/>
  <c r="J299" i="13"/>
  <c r="J251" i="13"/>
  <c r="BK163" i="14"/>
  <c r="BK104" i="14"/>
  <c r="BK167" i="14"/>
  <c r="J121" i="14"/>
  <c r="BK187" i="14"/>
  <c r="J176" i="14"/>
  <c r="J98" i="14"/>
  <c r="BK101" i="14"/>
  <c r="J101" i="14"/>
  <c r="J148" i="14"/>
  <c r="BK130" i="15"/>
  <c r="J159" i="15"/>
  <c r="BK109" i="15"/>
  <c r="J170" i="15"/>
  <c r="BK142" i="15"/>
  <c r="J126" i="15"/>
  <c r="BK106" i="15"/>
  <c r="BK136" i="16"/>
  <c r="BK103" i="16"/>
  <c r="BK161" i="16"/>
  <c r="BK133" i="16"/>
  <c r="J143" i="16"/>
  <c r="J130" i="16"/>
  <c r="BK186" i="17"/>
  <c r="J124" i="17"/>
  <c r="BK158" i="17"/>
  <c r="BK110" i="17"/>
  <c r="J120" i="17"/>
  <c r="BK134" i="17"/>
  <c r="BK182" i="17"/>
  <c r="J134" i="18"/>
  <c r="BK128" i="18"/>
  <c r="BK140" i="18"/>
  <c r="BK98" i="18"/>
  <c r="J171" i="18"/>
  <c r="J98" i="18"/>
  <c r="BK117" i="19"/>
  <c r="J110" i="19"/>
  <c r="BK113" i="19"/>
  <c r="J133" i="19"/>
  <c r="J153" i="19"/>
  <c r="J94" i="19"/>
  <c r="BK150" i="20"/>
  <c r="BK116" i="20"/>
  <c r="J140" i="20"/>
  <c r="J165" i="20"/>
  <c r="BK144" i="20"/>
  <c r="J168" i="20"/>
  <c r="J139" i="21"/>
  <c r="BK139" i="21"/>
  <c r="J121" i="21"/>
  <c r="J115" i="21"/>
  <c r="J113" i="21"/>
  <c r="BK133" i="21"/>
  <c r="BK130" i="21"/>
  <c r="F37" i="22"/>
  <c r="BB78" i="1"/>
  <c r="J144" i="23"/>
  <c r="BK108" i="23"/>
  <c r="BK142" i="23"/>
  <c r="J160" i="23"/>
  <c r="J128" i="23"/>
  <c r="J91" i="24"/>
  <c r="BK94" i="25"/>
  <c r="J95" i="26"/>
  <c r="BK98" i="27"/>
  <c r="BK100" i="28"/>
  <c r="J100" i="28"/>
  <c r="J101" i="29"/>
  <c r="BK101" i="30"/>
  <c r="J101" i="31"/>
  <c r="J95" i="31"/>
  <c r="J91" i="32"/>
  <c r="BK216" i="33"/>
  <c r="J112" i="33"/>
  <c r="BK187" i="33"/>
  <c r="BK136" i="33"/>
  <c r="J235" i="33"/>
  <c r="BK238" i="33"/>
  <c r="BK198" i="33"/>
  <c r="BK257" i="33"/>
  <c r="BK184" i="33"/>
  <c r="J145" i="33"/>
  <c r="J238" i="33"/>
  <c r="J130" i="33"/>
  <c r="BK94" i="33"/>
  <c r="BK111" i="34"/>
  <c r="BK141" i="34"/>
  <c r="J123" i="34"/>
  <c r="BK138" i="34"/>
  <c r="BK101" i="34"/>
  <c r="BK121" i="34"/>
  <c r="BK193" i="34"/>
  <c r="J91" i="35"/>
  <c r="BK91" i="36"/>
  <c r="J91" i="36"/>
  <c r="J94" i="2"/>
  <c r="AS55" i="1"/>
  <c r="BK126" i="3"/>
  <c r="J121" i="3"/>
  <c r="BK185" i="3"/>
  <c r="J143" i="3"/>
  <c r="J111" i="3"/>
  <c r="BK134" i="3"/>
  <c r="BK121" i="3"/>
  <c r="J174" i="3"/>
  <c r="J96" i="3"/>
  <c r="J220" i="4"/>
  <c r="BK189" i="4"/>
  <c r="BK140" i="4"/>
  <c r="J225" i="4"/>
  <c r="BK151" i="4"/>
  <c r="J214" i="4"/>
  <c r="J130" i="4"/>
  <c r="BK220" i="4"/>
  <c r="J154" i="4"/>
  <c r="J207" i="4"/>
  <c r="J191" i="4"/>
  <c r="J231" i="4"/>
  <c r="J166" i="4"/>
  <c r="BK120" i="4"/>
  <c r="BK132" i="4"/>
  <c r="BK112" i="4"/>
  <c r="BK221" i="5"/>
  <c r="J139" i="5"/>
  <c r="J99" i="5"/>
  <c r="BK112" i="5"/>
  <c r="BK150" i="5"/>
  <c r="BK127" i="5"/>
  <c r="BK224" i="5"/>
  <c r="J229" i="5"/>
  <c r="BK182" i="5"/>
  <c r="J214" i="5"/>
  <c r="J122" i="5"/>
  <c r="J165" i="5"/>
  <c r="BK99" i="5"/>
  <c r="J162" i="5"/>
  <c r="J107" i="5"/>
  <c r="J193" i="6"/>
  <c r="BK138" i="6"/>
  <c r="J209" i="6"/>
  <c r="BK187" i="6"/>
  <c r="BK133" i="6"/>
  <c r="BK112" i="6"/>
  <c r="J171" i="6"/>
  <c r="BK102" i="6"/>
  <c r="BK185" i="6"/>
  <c r="J143" i="6"/>
  <c r="J226" i="6"/>
  <c r="J146" i="6"/>
  <c r="BK99" i="6"/>
  <c r="BK156" i="6"/>
  <c r="BK201" i="6"/>
  <c r="BK153" i="6"/>
  <c r="J216" i="7"/>
  <c r="J213" i="7"/>
  <c r="BK130" i="7"/>
  <c r="J177" i="7"/>
  <c r="J142" i="7"/>
  <c r="BK103" i="7"/>
  <c r="BK177" i="7"/>
  <c r="BK144" i="7"/>
  <c r="BK208" i="7"/>
  <c r="BK135" i="7"/>
  <c r="J182" i="7"/>
  <c r="BK98" i="7"/>
  <c r="J180" i="7"/>
  <c r="J163" i="7"/>
  <c r="BK185" i="8"/>
  <c r="BK163" i="8"/>
  <c r="BK122" i="8"/>
  <c r="BK202" i="8"/>
  <c r="J108" i="8"/>
  <c r="BK210" i="8"/>
  <c r="BK141" i="8"/>
  <c r="BK111" i="8"/>
  <c r="J170" i="8"/>
  <c r="J95" i="8"/>
  <c r="J163" i="8"/>
  <c r="J129" i="8"/>
  <c r="J141" i="8"/>
  <c r="J163" i="9"/>
  <c r="BK200" i="9"/>
  <c r="J160" i="9"/>
  <c r="J126" i="9"/>
  <c r="BK178" i="9"/>
  <c r="BK143" i="10"/>
  <c r="BK293" i="10"/>
  <c r="BK172" i="10"/>
  <c r="J133" i="11"/>
  <c r="J102" i="11"/>
  <c r="J145" i="11"/>
  <c r="BK136" i="11"/>
  <c r="BK130" i="11"/>
  <c r="BK108" i="11"/>
  <c r="J164" i="11"/>
  <c r="J118" i="12"/>
  <c r="J123" i="12"/>
  <c r="BK143" i="12"/>
  <c r="J99" i="12"/>
  <c r="BK233" i="12"/>
  <c r="J222" i="12"/>
  <c r="BK207" i="12"/>
  <c r="J189" i="12"/>
  <c r="BK167" i="12"/>
  <c r="BK251" i="13"/>
  <c r="BK145" i="13"/>
  <c r="J267" i="13"/>
  <c r="BK115" i="13"/>
  <c r="BK168" i="13"/>
  <c r="BK246" i="13"/>
  <c r="BK152" i="13"/>
  <c r="J228" i="13"/>
  <c r="J170" i="13"/>
  <c r="J246" i="13"/>
  <c r="J182" i="13"/>
  <c r="BK294" i="13"/>
  <c r="BK228" i="13"/>
  <c r="J152" i="13"/>
  <c r="BK270" i="13"/>
  <c r="J109" i="13"/>
  <c r="BK110" i="14"/>
  <c r="J187" i="14"/>
  <c r="BK98" i="14"/>
  <c r="BK142" i="14"/>
  <c r="BK145" i="14"/>
  <c r="BK194" i="14"/>
  <c r="BK170" i="14"/>
  <c r="J173" i="14"/>
  <c r="BK100" i="15"/>
  <c r="J152" i="15"/>
  <c r="BK176" i="15"/>
  <c r="J165" i="15"/>
  <c r="BK136" i="15"/>
  <c r="BK126" i="15"/>
  <c r="BK112" i="15"/>
  <c r="BK110" i="16"/>
  <c r="BK121" i="16"/>
  <c r="J124" i="16"/>
  <c r="BK106" i="16"/>
  <c r="J150" i="16"/>
  <c r="BK94" i="16"/>
  <c r="J171" i="17"/>
  <c r="J146" i="17"/>
  <c r="BK146" i="17"/>
  <c r="J110" i="17"/>
  <c r="BK99" i="17"/>
  <c r="J179" i="17"/>
  <c r="BK154" i="18"/>
  <c r="BK125" i="18"/>
  <c r="J125" i="18"/>
  <c r="J128" i="18"/>
  <c r="BK111" i="18"/>
  <c r="J111" i="18"/>
  <c r="BK139" i="19"/>
  <c r="J117" i="19"/>
  <c r="BK167" i="19"/>
  <c r="J164" i="19"/>
  <c r="J103" i="19"/>
  <c r="J97" i="19"/>
  <c r="BK100" i="19"/>
  <c r="J171" i="20"/>
  <c r="BK131" i="20"/>
  <c r="J128" i="20"/>
  <c r="J107" i="20"/>
  <c r="BK161" i="21"/>
  <c r="BK108" i="21"/>
  <c r="BK100" i="21"/>
  <c r="BK110" i="21"/>
  <c r="BK113" i="21"/>
  <c r="J90" i="22"/>
  <c r="BK135" i="23"/>
  <c r="J122" i="23"/>
  <c r="BK100" i="23"/>
  <c r="BK159" i="23"/>
  <c r="J149" i="23"/>
  <c r="J113" i="23"/>
  <c r="J159" i="23"/>
  <c r="J135" i="23"/>
  <c r="BK92" i="25"/>
  <c r="BK97" i="25"/>
  <c r="BK98" i="26"/>
  <c r="BK101" i="27"/>
  <c r="J91" i="28"/>
  <c r="J101" i="30"/>
  <c r="J95" i="32"/>
  <c r="BK235" i="33"/>
  <c r="BK97" i="33"/>
  <c r="J147" i="33"/>
  <c r="J100" i="33"/>
  <c r="BK263" i="33"/>
  <c r="J160" i="33"/>
  <c r="J260" i="33"/>
  <c r="J181" i="33"/>
  <c r="J97" i="33"/>
  <c r="J140" i="33"/>
  <c r="J155" i="33"/>
  <c r="J129" i="34"/>
  <c r="BK174" i="34"/>
  <c r="J182" i="34"/>
  <c r="BK177" i="34"/>
  <c r="BK106" i="34"/>
  <c r="J164" i="34"/>
  <c r="J125" i="34"/>
  <c r="BK123" i="34"/>
  <c r="J100" i="35"/>
  <c r="BK98" i="36"/>
  <c r="BK92" i="2"/>
  <c r="BK97" i="2"/>
  <c r="J202" i="3"/>
  <c r="BK196" i="3"/>
  <c r="BK159" i="3"/>
  <c r="BK106" i="3"/>
  <c r="J130" i="3"/>
  <c r="J134" i="3"/>
  <c r="BK187" i="3"/>
  <c r="J152" i="3"/>
  <c r="BK118" i="3"/>
  <c r="BK169" i="3"/>
  <c r="BK116" i="3"/>
  <c r="J196" i="3"/>
  <c r="J155" i="3"/>
  <c r="BK174" i="3"/>
  <c r="BK96" i="3"/>
  <c r="J194" i="4"/>
  <c r="J142" i="4"/>
  <c r="BK217" i="4"/>
  <c r="BK142" i="4"/>
  <c r="J186" i="4"/>
  <c r="BK228" i="4"/>
  <c r="BK180" i="4"/>
  <c r="J205" i="4"/>
  <c r="BK176" i="4"/>
  <c r="BK186" i="4"/>
  <c r="BK135" i="4"/>
  <c r="BK101" i="4"/>
  <c r="J117" i="4"/>
  <c r="J109" i="4"/>
  <c r="J204" i="5"/>
  <c r="J134" i="5"/>
  <c r="J189" i="5"/>
  <c r="J102" i="5"/>
  <c r="BK172" i="5"/>
  <c r="J96" i="5"/>
  <c r="J191" i="5"/>
  <c r="BK232" i="5"/>
  <c r="J185" i="5"/>
  <c r="J112" i="5"/>
  <c r="BK168" i="5"/>
  <c r="J196" i="5"/>
  <c r="J127" i="5"/>
  <c r="J179" i="5"/>
  <c r="BK131" i="5"/>
  <c r="BK226" i="6"/>
  <c r="BK174" i="6"/>
  <c r="BK107" i="6"/>
  <c r="BK193" i="6"/>
  <c r="J123" i="6"/>
  <c r="J201" i="6"/>
  <c r="J153" i="6"/>
  <c r="J177" i="6"/>
  <c r="J141" i="6"/>
  <c r="J221" i="6"/>
  <c r="J136" i="6"/>
  <c r="BK221" i="6"/>
  <c r="J117" i="6"/>
  <c r="BK168" i="6"/>
  <c r="BK131" i="6"/>
  <c r="J95" i="7"/>
  <c r="J135" i="7"/>
  <c r="J196" i="7"/>
  <c r="BK160" i="7"/>
  <c r="BK140" i="7"/>
  <c r="J188" i="7"/>
  <c r="BK148" i="7"/>
  <c r="J202" i="7"/>
  <c r="J132" i="7"/>
  <c r="BK202" i="7"/>
  <c r="BK182" i="7"/>
  <c r="J140" i="7"/>
  <c r="BK128" i="7"/>
  <c r="J174" i="8"/>
  <c r="BK139" i="8"/>
  <c r="J213" i="8"/>
  <c r="BK193" i="8"/>
  <c r="BK213" i="8"/>
  <c r="J188" i="8"/>
  <c r="J125" i="8"/>
  <c r="BK179" i="8"/>
  <c r="J202" i="8"/>
  <c r="BK137" i="8"/>
  <c r="BK199" i="8"/>
  <c r="J148" i="8"/>
  <c r="BK182" i="8"/>
  <c r="J111" i="8"/>
  <c r="J178" i="9"/>
  <c r="BK186" i="9"/>
  <c r="BK122" i="9"/>
  <c r="J186" i="9"/>
  <c r="J129" i="10"/>
  <c r="J192" i="10"/>
  <c r="J99" i="10"/>
  <c r="J255" i="10"/>
  <c r="J202" i="10"/>
  <c r="BK99" i="10"/>
  <c r="BK138" i="10"/>
  <c r="BK314" i="10"/>
  <c r="BK184" i="10"/>
  <c r="BK120" i="10"/>
  <c r="BK123" i="11"/>
  <c r="BK153" i="11"/>
  <c r="BK118" i="11"/>
  <c r="J156" i="11"/>
  <c r="J148" i="11"/>
  <c r="BK143" i="11"/>
  <c r="BK168" i="11"/>
  <c r="J94" i="11"/>
  <c r="J140" i="12"/>
  <c r="BK140" i="12"/>
  <c r="J155" i="12"/>
  <c r="J96" i="12"/>
  <c r="BK105" i="12"/>
  <c r="J230" i="12"/>
  <c r="BK212" i="12"/>
  <c r="J201" i="12"/>
  <c r="BK185" i="12"/>
  <c r="J179" i="12"/>
  <c r="J161" i="12"/>
  <c r="BK280" i="13"/>
  <c r="J176" i="13"/>
  <c r="BK109" i="13"/>
  <c r="BK118" i="13"/>
  <c r="BK233" i="13"/>
  <c r="J145" i="13"/>
  <c r="BK239" i="13"/>
  <c r="BK267" i="13"/>
  <c r="J190" i="13"/>
  <c r="J270" i="13"/>
  <c r="J161" i="13"/>
  <c r="BK102" i="13"/>
  <c r="J199" i="13"/>
  <c r="J297" i="13"/>
  <c r="J220" i="13"/>
  <c r="BK112" i="13"/>
  <c r="J142" i="14"/>
  <c r="BK179" i="14"/>
  <c r="BK157" i="14"/>
  <c r="BK202" i="14"/>
  <c r="J119" i="14"/>
  <c r="J124" i="14"/>
  <c r="BK160" i="14"/>
  <c r="BK119" i="14"/>
  <c r="BK176" i="14"/>
  <c r="J176" i="15"/>
  <c r="J173" i="15"/>
  <c r="BK139" i="15"/>
  <c r="BK103" i="15"/>
  <c r="J124" i="15"/>
  <c r="J103" i="15"/>
  <c r="J155" i="15"/>
  <c r="J139" i="15"/>
  <c r="J133" i="15"/>
  <c r="BK156" i="16"/>
  <c r="BK150" i="16"/>
  <c r="J100" i="16"/>
  <c r="J153" i="16"/>
  <c r="J97" i="16"/>
  <c r="BK113" i="16"/>
  <c r="BK115" i="16"/>
  <c r="BK124" i="17"/>
  <c r="BK137" i="17"/>
  <c r="BK105" i="17"/>
  <c r="BK131" i="17"/>
  <c r="J131" i="17"/>
  <c r="J168" i="17"/>
  <c r="BK168" i="17"/>
  <c r="J96" i="17"/>
  <c r="BK109" i="18"/>
  <c r="BK165" i="18"/>
  <c r="J107" i="18"/>
  <c r="BK160" i="18"/>
  <c r="BK122" i="18"/>
  <c r="BK134" i="18"/>
  <c r="J167" i="19"/>
  <c r="BK164" i="19"/>
  <c r="BK133" i="19"/>
  <c r="BK103" i="19"/>
  <c r="J130" i="19"/>
  <c r="BK153" i="19"/>
  <c r="BK106" i="19"/>
  <c r="BK111" i="20"/>
  <c r="BK109" i="20"/>
  <c r="BK125" i="20"/>
  <c r="J150" i="20"/>
  <c r="BK147" i="20"/>
  <c r="J144" i="20"/>
  <c r="J109" i="20"/>
  <c r="J97" i="21"/>
  <c r="J100" i="21"/>
  <c r="J127" i="21"/>
  <c r="BK146" i="21"/>
  <c r="J167" i="21"/>
  <c r="J143" i="21"/>
  <c r="BK155" i="23"/>
  <c r="BK125" i="23"/>
  <c r="J110" i="23"/>
  <c r="BK136" i="23"/>
  <c r="J152" i="23"/>
  <c r="J136" i="23"/>
  <c r="BK130" i="23"/>
  <c r="J124" i="23"/>
  <c r="J90" i="24"/>
  <c r="BK99" i="25"/>
  <c r="BK100" i="26"/>
  <c r="BK95" i="27"/>
  <c r="J94" i="28"/>
  <c r="J95" i="29"/>
  <c r="J98" i="30"/>
  <c r="J91" i="31"/>
  <c r="BK98" i="32"/>
  <c r="BK223" i="33"/>
  <c r="BK169" i="33"/>
  <c r="J251" i="33"/>
  <c r="J163" i="33"/>
  <c r="J94" i="33"/>
  <c r="J172" i="33"/>
  <c r="J209" i="33"/>
  <c r="BK155" i="33"/>
  <c r="J211" i="33"/>
  <c r="J166" i="33"/>
  <c r="J125" i="33"/>
  <c r="BK190" i="33"/>
  <c r="J184" i="33"/>
  <c r="J159" i="34"/>
  <c r="J109" i="34"/>
  <c r="BK118" i="34"/>
  <c r="J118" i="34"/>
  <c r="J135" i="34"/>
  <c r="BK98" i="34"/>
  <c r="J116" i="34"/>
  <c r="J161" i="34"/>
  <c r="J106" i="34"/>
  <c r="J95" i="35"/>
  <c r="BK95" i="36"/>
  <c r="P91" i="2" l="1"/>
  <c r="P90" i="2"/>
  <c r="P89" i="2"/>
  <c r="AU56" i="1"/>
  <c r="T95" i="3"/>
  <c r="P165" i="3"/>
  <c r="T190" i="3"/>
  <c r="BK95" i="4"/>
  <c r="P150" i="4"/>
  <c r="P213" i="4"/>
  <c r="T95" i="5"/>
  <c r="T217" i="5"/>
  <c r="BK95" i="6"/>
  <c r="J95" i="6" s="1"/>
  <c r="J65" i="6" s="1"/>
  <c r="P155" i="6"/>
  <c r="R184" i="6"/>
  <c r="P214" i="6"/>
  <c r="R94" i="7"/>
  <c r="R147" i="7"/>
  <c r="T201" i="7"/>
  <c r="P144" i="8"/>
  <c r="R173" i="8"/>
  <c r="R93" i="9"/>
  <c r="T141" i="9"/>
  <c r="T188" i="9"/>
  <c r="R95" i="10"/>
  <c r="T254" i="10"/>
  <c r="T93" i="11"/>
  <c r="BK167" i="11"/>
  <c r="J167" i="11"/>
  <c r="J67" i="11"/>
  <c r="R167" i="11"/>
  <c r="BK95" i="12"/>
  <c r="T142" i="12"/>
  <c r="T218" i="12"/>
  <c r="R95" i="13"/>
  <c r="T232" i="13"/>
  <c r="T296" i="13"/>
  <c r="R144" i="14"/>
  <c r="R93" i="14" s="1"/>
  <c r="R92" i="14" s="1"/>
  <c r="T169" i="14"/>
  <c r="T93" i="15"/>
  <c r="T158" i="15"/>
  <c r="T93" i="16"/>
  <c r="T149" i="16"/>
  <c r="BK95" i="17"/>
  <c r="P152" i="17"/>
  <c r="R121" i="18"/>
  <c r="P153" i="18"/>
  <c r="BK93" i="19"/>
  <c r="J93" i="19" s="1"/>
  <c r="J65" i="19" s="1"/>
  <c r="BK149" i="19"/>
  <c r="J149" i="19" s="1"/>
  <c r="J68" i="19" s="1"/>
  <c r="P94" i="20"/>
  <c r="R146" i="20"/>
  <c r="P93" i="21"/>
  <c r="P149" i="21"/>
  <c r="BK112" i="23"/>
  <c r="J112" i="23"/>
  <c r="J66" i="23" s="1"/>
  <c r="BK138" i="23"/>
  <c r="J138" i="23" s="1"/>
  <c r="J68" i="23" s="1"/>
  <c r="T158" i="23"/>
  <c r="T157" i="23" s="1"/>
  <c r="R91" i="25"/>
  <c r="R94" i="26"/>
  <c r="R89" i="26" s="1"/>
  <c r="R88" i="26"/>
  <c r="T94" i="30"/>
  <c r="T89" i="30" s="1"/>
  <c r="T88" i="30" s="1"/>
  <c r="R94" i="31"/>
  <c r="R89" i="31" s="1"/>
  <c r="R88" i="31" s="1"/>
  <c r="P94" i="32"/>
  <c r="P89" i="32"/>
  <c r="P88" i="32"/>
  <c r="AU89" i="1" s="1"/>
  <c r="P154" i="33"/>
  <c r="T231" i="33"/>
  <c r="P94" i="34"/>
  <c r="BK150" i="34"/>
  <c r="J150" i="34" s="1"/>
  <c r="J67" i="34" s="1"/>
  <c r="BK155" i="34"/>
  <c r="J155" i="34" s="1"/>
  <c r="J68" i="34" s="1"/>
  <c r="BK94" i="35"/>
  <c r="J94" i="35" s="1"/>
  <c r="J66" i="35" s="1"/>
  <c r="BK91" i="2"/>
  <c r="J91" i="2"/>
  <c r="J65" i="2"/>
  <c r="BK95" i="3"/>
  <c r="J95" i="3"/>
  <c r="J65" i="3" s="1"/>
  <c r="BK133" i="3"/>
  <c r="J133" i="3"/>
  <c r="J66" i="3" s="1"/>
  <c r="BK190" i="3"/>
  <c r="J190" i="3"/>
  <c r="J70" i="3" s="1"/>
  <c r="P95" i="4"/>
  <c r="R150" i="4"/>
  <c r="BK213" i="4"/>
  <c r="J213" i="4"/>
  <c r="J70" i="4" s="1"/>
  <c r="BK95" i="5"/>
  <c r="T146" i="5"/>
  <c r="BK217" i="5"/>
  <c r="J217" i="5"/>
  <c r="J70" i="5" s="1"/>
  <c r="P95" i="6"/>
  <c r="R155" i="6"/>
  <c r="P184" i="6"/>
  <c r="BK214" i="6"/>
  <c r="J214" i="6"/>
  <c r="J70" i="6" s="1"/>
  <c r="T94" i="7"/>
  <c r="P176" i="7"/>
  <c r="P201" i="7"/>
  <c r="BK144" i="8"/>
  <c r="J144" i="8" s="1"/>
  <c r="J66" i="8"/>
  <c r="T198" i="8"/>
  <c r="BK141" i="9"/>
  <c r="J141" i="9"/>
  <c r="J66" i="9" s="1"/>
  <c r="T166" i="9"/>
  <c r="T95" i="10"/>
  <c r="P254" i="10"/>
  <c r="BK93" i="11"/>
  <c r="BK92" i="11" s="1"/>
  <c r="BK91" i="11" s="1"/>
  <c r="J91" i="11" s="1"/>
  <c r="J63" i="11" s="1"/>
  <c r="J93" i="11"/>
  <c r="J65" i="11" s="1"/>
  <c r="BK176" i="11"/>
  <c r="J176" i="11" s="1"/>
  <c r="J68" i="11" s="1"/>
  <c r="P95" i="12"/>
  <c r="BK195" i="12"/>
  <c r="J195" i="12"/>
  <c r="J69" i="12" s="1"/>
  <c r="P218" i="12"/>
  <c r="BK175" i="13"/>
  <c r="J175" i="13" s="1"/>
  <c r="J66" i="13" s="1"/>
  <c r="BK227" i="13"/>
  <c r="J227" i="13" s="1"/>
  <c r="J68" i="13"/>
  <c r="BK279" i="13"/>
  <c r="J279" i="13" s="1"/>
  <c r="J70" i="13" s="1"/>
  <c r="T144" i="14"/>
  <c r="R169" i="14"/>
  <c r="BK93" i="15"/>
  <c r="BK158" i="15"/>
  <c r="J158" i="15"/>
  <c r="J68" i="15"/>
  <c r="R93" i="16"/>
  <c r="BK142" i="16"/>
  <c r="J142" i="16" s="1"/>
  <c r="J67" i="16" s="1"/>
  <c r="R142" i="16"/>
  <c r="P95" i="17"/>
  <c r="BK152" i="17"/>
  <c r="J152" i="17"/>
  <c r="J67" i="17" s="1"/>
  <c r="P121" i="18"/>
  <c r="BK153" i="18"/>
  <c r="J153" i="18" s="1"/>
  <c r="J69" i="18" s="1"/>
  <c r="BK120" i="19"/>
  <c r="J120" i="19"/>
  <c r="J66" i="19" s="1"/>
  <c r="T149" i="19"/>
  <c r="T94" i="20"/>
  <c r="P146" i="20"/>
  <c r="R120" i="21"/>
  <c r="P142" i="21"/>
  <c r="T96" i="23"/>
  <c r="BK121" i="23"/>
  <c r="J121" i="23" s="1"/>
  <c r="J67" i="23" s="1"/>
  <c r="R146" i="23"/>
  <c r="P158" i="23"/>
  <c r="P157" i="23" s="1"/>
  <c r="P96" i="25"/>
  <c r="P94" i="31"/>
  <c r="P89" i="31"/>
  <c r="P88" i="31"/>
  <c r="AU88" i="1" s="1"/>
  <c r="P93" i="33"/>
  <c r="T195" i="33"/>
  <c r="R128" i="34"/>
  <c r="R167" i="34"/>
  <c r="R95" i="3"/>
  <c r="BK165" i="3"/>
  <c r="BK94" i="3" s="1"/>
  <c r="J94" i="3" s="1"/>
  <c r="J165" i="3"/>
  <c r="J69" i="3" s="1"/>
  <c r="P190" i="3"/>
  <c r="T95" i="4"/>
  <c r="P182" i="4"/>
  <c r="P146" i="5"/>
  <c r="BK178" i="5"/>
  <c r="J178" i="5"/>
  <c r="J69" i="5"/>
  <c r="R217" i="5"/>
  <c r="BK155" i="6"/>
  <c r="J155" i="6" s="1"/>
  <c r="J66" i="6" s="1"/>
  <c r="BK184" i="6"/>
  <c r="J184" i="6" s="1"/>
  <c r="J68" i="6" s="1"/>
  <c r="T184" i="6"/>
  <c r="R214" i="6"/>
  <c r="BK94" i="7"/>
  <c r="J94" i="7" s="1"/>
  <c r="J65" i="7" s="1"/>
  <c r="T147" i="7"/>
  <c r="BK201" i="7"/>
  <c r="J201" i="7"/>
  <c r="J69" i="7" s="1"/>
  <c r="BK94" i="8"/>
  <c r="J94" i="8"/>
  <c r="J65" i="8" s="1"/>
  <c r="T144" i="8"/>
  <c r="BK198" i="8"/>
  <c r="J198" i="8" s="1"/>
  <c r="J69" i="8"/>
  <c r="P93" i="9"/>
  <c r="R141" i="9"/>
  <c r="BK188" i="9"/>
  <c r="J188" i="9" s="1"/>
  <c r="J68" i="9" s="1"/>
  <c r="T195" i="10"/>
  <c r="BK249" i="10"/>
  <c r="J249" i="10"/>
  <c r="J68" i="10"/>
  <c r="R249" i="10"/>
  <c r="P307" i="10"/>
  <c r="R155" i="11"/>
  <c r="T167" i="11"/>
  <c r="P142" i="12"/>
  <c r="T195" i="12"/>
  <c r="T175" i="13"/>
  <c r="T227" i="13"/>
  <c r="T279" i="13"/>
  <c r="BK144" i="14"/>
  <c r="J144" i="14" s="1"/>
  <c r="J66" i="14" s="1"/>
  <c r="P169" i="14"/>
  <c r="BK129" i="15"/>
  <c r="J129" i="15"/>
  <c r="J66" i="15" s="1"/>
  <c r="BK151" i="15"/>
  <c r="J151" i="15"/>
  <c r="J67" i="15" s="1"/>
  <c r="P120" i="16"/>
  <c r="BK149" i="16"/>
  <c r="J149" i="16" s="1"/>
  <c r="J68" i="16"/>
  <c r="P127" i="17"/>
  <c r="P164" i="17"/>
  <c r="BK121" i="18"/>
  <c r="J121" i="18" s="1"/>
  <c r="J66" i="18" s="1"/>
  <c r="R146" i="18"/>
  <c r="T93" i="19"/>
  <c r="R149" i="19"/>
  <c r="R94" i="20"/>
  <c r="T146" i="20"/>
  <c r="P120" i="21"/>
  <c r="BK142" i="21"/>
  <c r="J142" i="21" s="1"/>
  <c r="J67" i="21" s="1"/>
  <c r="R121" i="23"/>
  <c r="P146" i="23"/>
  <c r="BK158" i="23"/>
  <c r="BK96" i="25"/>
  <c r="J96" i="25" s="1"/>
  <c r="J66" i="25" s="1"/>
  <c r="T94" i="27"/>
  <c r="T89" i="27"/>
  <c r="T88" i="27" s="1"/>
  <c r="R93" i="28"/>
  <c r="R89" i="28"/>
  <c r="R88" i="28" s="1"/>
  <c r="R94" i="29"/>
  <c r="R89" i="29"/>
  <c r="R88" i="29" s="1"/>
  <c r="BK94" i="30"/>
  <c r="J94" i="30"/>
  <c r="J66" i="30" s="1"/>
  <c r="BK154" i="33"/>
  <c r="J154" i="33" s="1"/>
  <c r="J66" i="33" s="1"/>
  <c r="BK231" i="33"/>
  <c r="J231" i="33" s="1"/>
  <c r="J68" i="33" s="1"/>
  <c r="BK128" i="34"/>
  <c r="P150" i="34"/>
  <c r="R155" i="34"/>
  <c r="R91" i="2"/>
  <c r="R90" i="2" s="1"/>
  <c r="R89" i="2"/>
  <c r="P133" i="3"/>
  <c r="P94" i="3" s="1"/>
  <c r="P93" i="3" s="1"/>
  <c r="AU57" i="1" s="1"/>
  <c r="R190" i="3"/>
  <c r="R95" i="4"/>
  <c r="T213" i="4"/>
  <c r="R95" i="5"/>
  <c r="R178" i="5"/>
  <c r="R95" i="6"/>
  <c r="P189" i="6"/>
  <c r="P147" i="7"/>
  <c r="P94" i="8"/>
  <c r="R198" i="8"/>
  <c r="R166" i="9"/>
  <c r="BK95" i="10"/>
  <c r="J95" i="10"/>
  <c r="J65" i="10" s="1"/>
  <c r="R195" i="10"/>
  <c r="P249" i="10"/>
  <c r="T307" i="10"/>
  <c r="R93" i="11"/>
  <c r="R92" i="11" s="1"/>
  <c r="R91" i="11" s="1"/>
  <c r="R176" i="11"/>
  <c r="T95" i="12"/>
  <c r="T94" i="12"/>
  <c r="T93" i="12"/>
  <c r="P195" i="12"/>
  <c r="P95" i="13"/>
  <c r="BK232" i="13"/>
  <c r="J232" i="13"/>
  <c r="J69" i="13"/>
  <c r="R296" i="13"/>
  <c r="T94" i="14"/>
  <c r="T93" i="14"/>
  <c r="T92" i="14" s="1"/>
  <c r="T190" i="14"/>
  <c r="T129" i="15"/>
  <c r="T151" i="15"/>
  <c r="P93" i="16"/>
  <c r="P149" i="16"/>
  <c r="BK127" i="17"/>
  <c r="J127" i="17" s="1"/>
  <c r="J66" i="17" s="1"/>
  <c r="BK164" i="17"/>
  <c r="J164" i="17" s="1"/>
  <c r="J68" i="17" s="1"/>
  <c r="BK94" i="18"/>
  <c r="BK146" i="18"/>
  <c r="J146" i="18"/>
  <c r="J68" i="18" s="1"/>
  <c r="R120" i="19"/>
  <c r="T142" i="19"/>
  <c r="BK121" i="20"/>
  <c r="J121" i="20" s="1"/>
  <c r="J66" i="20" s="1"/>
  <c r="P153" i="20"/>
  <c r="BK120" i="21"/>
  <c r="J120" i="21"/>
  <c r="J66" i="21" s="1"/>
  <c r="R142" i="21"/>
  <c r="T112" i="23"/>
  <c r="P138" i="23"/>
  <c r="R89" i="24"/>
  <c r="R88" i="24" s="1"/>
  <c r="R87" i="24" s="1"/>
  <c r="T91" i="25"/>
  <c r="T94" i="26"/>
  <c r="T89" i="26"/>
  <c r="T88" i="26" s="1"/>
  <c r="BK93" i="28"/>
  <c r="J93" i="28"/>
  <c r="J66" i="28" s="1"/>
  <c r="T94" i="31"/>
  <c r="T89" i="31" s="1"/>
  <c r="T88" i="31" s="1"/>
  <c r="BK94" i="32"/>
  <c r="J94" i="32" s="1"/>
  <c r="J66" i="32" s="1"/>
  <c r="R93" i="33"/>
  <c r="BK195" i="33"/>
  <c r="J195" i="33"/>
  <c r="J67" i="33"/>
  <c r="T128" i="34"/>
  <c r="R150" i="34"/>
  <c r="P155" i="34"/>
  <c r="T91" i="2"/>
  <c r="T90" i="2"/>
  <c r="T89" i="2" s="1"/>
  <c r="P95" i="3"/>
  <c r="R133" i="3"/>
  <c r="T165" i="3"/>
  <c r="BK150" i="4"/>
  <c r="J150" i="4" s="1"/>
  <c r="J66" i="4" s="1"/>
  <c r="BK182" i="4"/>
  <c r="J182" i="4" s="1"/>
  <c r="J69" i="4" s="1"/>
  <c r="R213" i="4"/>
  <c r="BK146" i="5"/>
  <c r="J146" i="5"/>
  <c r="J66" i="5" s="1"/>
  <c r="T178" i="5"/>
  <c r="T95" i="6"/>
  <c r="R189" i="6"/>
  <c r="T214" i="6"/>
  <c r="BK147" i="7"/>
  <c r="J147" i="7" s="1"/>
  <c r="J66" i="7" s="1"/>
  <c r="BK176" i="7"/>
  <c r="J176" i="7"/>
  <c r="J68" i="7"/>
  <c r="R201" i="7"/>
  <c r="R94" i="8"/>
  <c r="BK173" i="8"/>
  <c r="J173" i="8" s="1"/>
  <c r="J68" i="8" s="1"/>
  <c r="P198" i="8"/>
  <c r="T93" i="9"/>
  <c r="T92" i="9" s="1"/>
  <c r="T91" i="9" s="1"/>
  <c r="BK166" i="9"/>
  <c r="J166" i="9" s="1"/>
  <c r="J67" i="9" s="1"/>
  <c r="R188" i="9"/>
  <c r="BK195" i="10"/>
  <c r="J195" i="10"/>
  <c r="J66" i="10" s="1"/>
  <c r="BK254" i="10"/>
  <c r="J254" i="10"/>
  <c r="J69" i="10" s="1"/>
  <c r="R307" i="10"/>
  <c r="P155" i="11"/>
  <c r="T176" i="11"/>
  <c r="R95" i="12"/>
  <c r="R218" i="12"/>
  <c r="T95" i="13"/>
  <c r="P232" i="13"/>
  <c r="P296" i="13"/>
  <c r="BK94" i="14"/>
  <c r="J94" i="14"/>
  <c r="J65" i="14"/>
  <c r="BK190" i="14"/>
  <c r="J190" i="14"/>
  <c r="J69" i="14" s="1"/>
  <c r="P93" i="15"/>
  <c r="P158" i="15"/>
  <c r="BK93" i="16"/>
  <c r="R95" i="17"/>
  <c r="R152" i="17"/>
  <c r="T94" i="18"/>
  <c r="T146" i="18"/>
  <c r="R93" i="19"/>
  <c r="BK142" i="19"/>
  <c r="J142" i="19"/>
  <c r="J67" i="19" s="1"/>
  <c r="P121" i="20"/>
  <c r="BK153" i="20"/>
  <c r="J153" i="20" s="1"/>
  <c r="J69" i="20" s="1"/>
  <c r="BK93" i="21"/>
  <c r="BK149" i="21"/>
  <c r="J149" i="21"/>
  <c r="J68" i="21" s="1"/>
  <c r="BK96" i="23"/>
  <c r="J96" i="23" s="1"/>
  <c r="R112" i="23"/>
  <c r="R138" i="23"/>
  <c r="BK89" i="24"/>
  <c r="BK88" i="24" s="1"/>
  <c r="BK91" i="25"/>
  <c r="J91" i="25" s="1"/>
  <c r="J65" i="25" s="1"/>
  <c r="BK94" i="26"/>
  <c r="J94" i="26" s="1"/>
  <c r="J66" i="26" s="1"/>
  <c r="BK94" i="27"/>
  <c r="J94" i="27" s="1"/>
  <c r="J66" i="27" s="1"/>
  <c r="P94" i="30"/>
  <c r="P89" i="30" s="1"/>
  <c r="P88" i="30" s="1"/>
  <c r="AU87" i="1" s="1"/>
  <c r="BK93" i="33"/>
  <c r="P195" i="33"/>
  <c r="BK94" i="34"/>
  <c r="J94" i="34"/>
  <c r="J65" i="34"/>
  <c r="T150" i="34"/>
  <c r="T155" i="34"/>
  <c r="R94" i="35"/>
  <c r="R89" i="35"/>
  <c r="R88" i="35"/>
  <c r="BK94" i="36"/>
  <c r="J94" i="36"/>
  <c r="J66" i="36"/>
  <c r="R182" i="4"/>
  <c r="P95" i="5"/>
  <c r="P217" i="5"/>
  <c r="BK189" i="6"/>
  <c r="J189" i="6"/>
  <c r="J69" i="6" s="1"/>
  <c r="P95" i="10"/>
  <c r="R254" i="10"/>
  <c r="BK155" i="11"/>
  <c r="J155" i="11"/>
  <c r="J66" i="11" s="1"/>
  <c r="P176" i="11"/>
  <c r="R142" i="12"/>
  <c r="R195" i="12"/>
  <c r="BK95" i="13"/>
  <c r="J95" i="13" s="1"/>
  <c r="R232" i="13"/>
  <c r="BK296" i="13"/>
  <c r="J296" i="13"/>
  <c r="J71" i="13" s="1"/>
  <c r="P94" i="14"/>
  <c r="P190" i="14"/>
  <c r="R93" i="15"/>
  <c r="R158" i="15"/>
  <c r="BK120" i="16"/>
  <c r="J120" i="16" s="1"/>
  <c r="J66" i="16" s="1"/>
  <c r="R149" i="16"/>
  <c r="T127" i="17"/>
  <c r="T164" i="17"/>
  <c r="R94" i="18"/>
  <c r="T153" i="18"/>
  <c r="P120" i="19"/>
  <c r="P142" i="19"/>
  <c r="T121" i="20"/>
  <c r="T153" i="20"/>
  <c r="T93" i="21"/>
  <c r="R149" i="21"/>
  <c r="R96" i="23"/>
  <c r="R95" i="23"/>
  <c r="T121" i="23"/>
  <c r="BK146" i="23"/>
  <c r="J146" i="23"/>
  <c r="J69" i="23" s="1"/>
  <c r="P89" i="24"/>
  <c r="P88" i="24"/>
  <c r="P87" i="24" s="1"/>
  <c r="AU80" i="1"/>
  <c r="P91" i="25"/>
  <c r="P90" i="25" s="1"/>
  <c r="P89" i="25" s="1"/>
  <c r="AU82" i="1" s="1"/>
  <c r="P94" i="26"/>
  <c r="P89" i="26"/>
  <c r="P88" i="26" s="1"/>
  <c r="AU83" i="1" s="1"/>
  <c r="P94" i="27"/>
  <c r="P89" i="27" s="1"/>
  <c r="P88" i="27" s="1"/>
  <c r="AU84" i="1" s="1"/>
  <c r="BK94" i="29"/>
  <c r="J94" i="29"/>
  <c r="J66" i="29" s="1"/>
  <c r="BK94" i="31"/>
  <c r="J94" i="31"/>
  <c r="J66" i="31" s="1"/>
  <c r="T154" i="33"/>
  <c r="R231" i="33"/>
  <c r="T94" i="34"/>
  <c r="P167" i="34"/>
  <c r="T94" i="35"/>
  <c r="T89" i="35"/>
  <c r="T88" i="35"/>
  <c r="P94" i="36"/>
  <c r="P89" i="36"/>
  <c r="P88" i="36" s="1"/>
  <c r="AU93" i="1" s="1"/>
  <c r="P94" i="7"/>
  <c r="R176" i="7"/>
  <c r="R144" i="8"/>
  <c r="T173" i="8"/>
  <c r="P141" i="9"/>
  <c r="P188" i="9"/>
  <c r="P195" i="10"/>
  <c r="T249" i="10"/>
  <c r="BK307" i="10"/>
  <c r="P93" i="11"/>
  <c r="T155" i="11"/>
  <c r="P167" i="11"/>
  <c r="P92" i="11" s="1"/>
  <c r="P91" i="11" s="1"/>
  <c r="AU65" i="1" s="1"/>
  <c r="BK142" i="12"/>
  <c r="J142" i="12"/>
  <c r="J66" i="12" s="1"/>
  <c r="BK218" i="12"/>
  <c r="J218" i="12"/>
  <c r="J70" i="12" s="1"/>
  <c r="R175" i="13"/>
  <c r="P227" i="13"/>
  <c r="P279" i="13"/>
  <c r="P144" i="14"/>
  <c r="BK169" i="14"/>
  <c r="J169" i="14"/>
  <c r="J68" i="14"/>
  <c r="R129" i="15"/>
  <c r="P151" i="15"/>
  <c r="R120" i="16"/>
  <c r="T142" i="16"/>
  <c r="R127" i="17"/>
  <c r="R164" i="17"/>
  <c r="T121" i="18"/>
  <c r="R153" i="18"/>
  <c r="P93" i="19"/>
  <c r="P92" i="19"/>
  <c r="P91" i="19" s="1"/>
  <c r="AU75" i="1" s="1"/>
  <c r="P149" i="19"/>
  <c r="R121" i="20"/>
  <c r="R153" i="20"/>
  <c r="R93" i="21"/>
  <c r="R92" i="21" s="1"/>
  <c r="R91" i="21" s="1"/>
  <c r="T149" i="21"/>
  <c r="P112" i="23"/>
  <c r="T138" i="23"/>
  <c r="T89" i="24"/>
  <c r="T88" i="24"/>
  <c r="T87" i="24"/>
  <c r="R96" i="25"/>
  <c r="R94" i="27"/>
  <c r="R89" i="27" s="1"/>
  <c r="R88" i="27" s="1"/>
  <c r="P93" i="28"/>
  <c r="P89" i="28" s="1"/>
  <c r="P88" i="28" s="1"/>
  <c r="AU85" i="1" s="1"/>
  <c r="P94" i="29"/>
  <c r="P89" i="29"/>
  <c r="P88" i="29"/>
  <c r="AU86" i="1" s="1"/>
  <c r="R94" i="32"/>
  <c r="R89" i="32" s="1"/>
  <c r="R88" i="32" s="1"/>
  <c r="T93" i="33"/>
  <c r="T92" i="33" s="1"/>
  <c r="T91" i="33" s="1"/>
  <c r="R195" i="33"/>
  <c r="P128" i="34"/>
  <c r="BK167" i="34"/>
  <c r="J167" i="34" s="1"/>
  <c r="J69" i="34" s="1"/>
  <c r="P94" i="35"/>
  <c r="P89" i="35" s="1"/>
  <c r="P88" i="35"/>
  <c r="AU92" i="1"/>
  <c r="R94" i="36"/>
  <c r="R89" i="36"/>
  <c r="R88" i="36" s="1"/>
  <c r="T133" i="3"/>
  <c r="R165" i="3"/>
  <c r="T150" i="4"/>
  <c r="T182" i="4"/>
  <c r="R146" i="5"/>
  <c r="P178" i="5"/>
  <c r="T155" i="6"/>
  <c r="T189" i="6"/>
  <c r="T176" i="7"/>
  <c r="T94" i="8"/>
  <c r="P173" i="8"/>
  <c r="BK93" i="9"/>
  <c r="P166" i="9"/>
  <c r="P175" i="13"/>
  <c r="R227" i="13"/>
  <c r="R279" i="13"/>
  <c r="R94" i="14"/>
  <c r="R190" i="14"/>
  <c r="P129" i="15"/>
  <c r="R151" i="15"/>
  <c r="T120" i="16"/>
  <c r="P142" i="16"/>
  <c r="T95" i="17"/>
  <c r="T94" i="17"/>
  <c r="T93" i="17" s="1"/>
  <c r="T152" i="17"/>
  <c r="P94" i="18"/>
  <c r="P93" i="18" s="1"/>
  <c r="P92" i="18" s="1"/>
  <c r="AU74" i="1" s="1"/>
  <c r="P146" i="18"/>
  <c r="T120" i="19"/>
  <c r="R142" i="19"/>
  <c r="BK94" i="20"/>
  <c r="BK146" i="20"/>
  <c r="J146" i="20" s="1"/>
  <c r="J68" i="20" s="1"/>
  <c r="T120" i="21"/>
  <c r="T142" i="21"/>
  <c r="P96" i="23"/>
  <c r="P95" i="23" s="1"/>
  <c r="P94" i="23" s="1"/>
  <c r="AU79" i="1" s="1"/>
  <c r="P121" i="23"/>
  <c r="T146" i="23"/>
  <c r="R158" i="23"/>
  <c r="R157" i="23" s="1"/>
  <c r="T96" i="25"/>
  <c r="T93" i="28"/>
  <c r="T89" i="28" s="1"/>
  <c r="T88" i="28" s="1"/>
  <c r="T94" i="29"/>
  <c r="T89" i="29"/>
  <c r="T88" i="29"/>
  <c r="R94" i="30"/>
  <c r="R89" i="30"/>
  <c r="R88" i="30"/>
  <c r="T94" i="32"/>
  <c r="T89" i="32"/>
  <c r="T88" i="32" s="1"/>
  <c r="R154" i="33"/>
  <c r="P231" i="33"/>
  <c r="R94" i="34"/>
  <c r="R93" i="34"/>
  <c r="R92" i="34" s="1"/>
  <c r="T167" i="34"/>
  <c r="T94" i="36"/>
  <c r="T89" i="36" s="1"/>
  <c r="T88" i="36" s="1"/>
  <c r="BK99" i="2"/>
  <c r="J99" i="2" s="1"/>
  <c r="J67" i="2"/>
  <c r="BK179" i="4"/>
  <c r="J179" i="4" s="1"/>
  <c r="J68" i="4" s="1"/>
  <c r="BK171" i="5"/>
  <c r="J171" i="5"/>
  <c r="J67" i="5"/>
  <c r="BK172" i="7"/>
  <c r="J172" i="7"/>
  <c r="J67" i="7" s="1"/>
  <c r="BK191" i="11"/>
  <c r="J191" i="11"/>
  <c r="J69" i="11" s="1"/>
  <c r="BK181" i="17"/>
  <c r="J181" i="17"/>
  <c r="J69" i="17" s="1"/>
  <c r="BK89" i="22"/>
  <c r="J89" i="22"/>
  <c r="J65" i="22" s="1"/>
  <c r="BK154" i="23"/>
  <c r="J154" i="23" s="1"/>
  <c r="J70" i="23" s="1"/>
  <c r="BK192" i="34"/>
  <c r="J192" i="34" s="1"/>
  <c r="J70" i="34"/>
  <c r="BK175" i="5"/>
  <c r="J175" i="5" s="1"/>
  <c r="J68" i="5" s="1"/>
  <c r="BK231" i="6"/>
  <c r="J231" i="6"/>
  <c r="J71" i="6"/>
  <c r="BK169" i="8"/>
  <c r="J169" i="8"/>
  <c r="J67" i="8" s="1"/>
  <c r="BK326" i="10"/>
  <c r="J326" i="10"/>
  <c r="J71" i="10" s="1"/>
  <c r="BK223" i="13"/>
  <c r="J223" i="13"/>
  <c r="J67" i="13" s="1"/>
  <c r="BK90" i="27"/>
  <c r="BK89" i="27" s="1"/>
  <c r="J90" i="27"/>
  <c r="J65" i="27" s="1"/>
  <c r="BK90" i="28"/>
  <c r="J90" i="28" s="1"/>
  <c r="J65" i="28" s="1"/>
  <c r="BK90" i="30"/>
  <c r="J90" i="30" s="1"/>
  <c r="J65" i="30"/>
  <c r="BK96" i="2"/>
  <c r="J96" i="2" s="1"/>
  <c r="J66" i="2" s="1"/>
  <c r="BK158" i="3"/>
  <c r="J158" i="3"/>
  <c r="J67" i="3"/>
  <c r="BK175" i="4"/>
  <c r="J175" i="4"/>
  <c r="J67" i="4" s="1"/>
  <c r="BK230" i="4"/>
  <c r="J230" i="4"/>
  <c r="J71" i="4" s="1"/>
  <c r="BK180" i="6"/>
  <c r="J180" i="6"/>
  <c r="J67" i="6" s="1"/>
  <c r="BK188" i="12"/>
  <c r="J188" i="12"/>
  <c r="J67" i="12" s="1"/>
  <c r="BK175" i="15"/>
  <c r="J175" i="15" s="1"/>
  <c r="J69" i="15" s="1"/>
  <c r="BK90" i="29"/>
  <c r="J90" i="29" s="1"/>
  <c r="J65" i="29"/>
  <c r="BK90" i="31"/>
  <c r="BK218" i="7"/>
  <c r="J218" i="7"/>
  <c r="J70" i="7"/>
  <c r="BK205" i="9"/>
  <c r="J205" i="9"/>
  <c r="J69" i="9" s="1"/>
  <c r="BK192" i="12"/>
  <c r="J192" i="12"/>
  <c r="J68" i="12" s="1"/>
  <c r="BK235" i="12"/>
  <c r="J235" i="12"/>
  <c r="J71" i="12" s="1"/>
  <c r="BK143" i="18"/>
  <c r="J143" i="18"/>
  <c r="J67" i="18" s="1"/>
  <c r="BK166" i="21"/>
  <c r="J166" i="21" s="1"/>
  <c r="J69" i="21" s="1"/>
  <c r="BK162" i="3"/>
  <c r="J162" i="3" s="1"/>
  <c r="J68" i="3"/>
  <c r="BK234" i="5"/>
  <c r="J234" i="5" s="1"/>
  <c r="J71" i="5" s="1"/>
  <c r="BK166" i="14"/>
  <c r="J166" i="14"/>
  <c r="J67" i="14"/>
  <c r="BK170" i="18"/>
  <c r="J170" i="18"/>
  <c r="J70" i="18" s="1"/>
  <c r="BK101" i="25"/>
  <c r="J101" i="25"/>
  <c r="J67" i="25" s="1"/>
  <c r="BK90" i="32"/>
  <c r="J90" i="32"/>
  <c r="J65" i="32" s="1"/>
  <c r="BK90" i="35"/>
  <c r="BK89" i="35" s="1"/>
  <c r="J89" i="35" s="1"/>
  <c r="J64" i="35" s="1"/>
  <c r="J90" i="35"/>
  <c r="J65" i="35" s="1"/>
  <c r="BK201" i="3"/>
  <c r="J201" i="3" s="1"/>
  <c r="J71" i="3" s="1"/>
  <c r="BK90" i="36"/>
  <c r="BK89" i="36" s="1"/>
  <c r="J89" i="36"/>
  <c r="J64" i="36"/>
  <c r="BK245" i="10"/>
  <c r="J245" i="10"/>
  <c r="J67" i="10" s="1"/>
  <c r="BK207" i="14"/>
  <c r="J207" i="14"/>
  <c r="J70" i="14" s="1"/>
  <c r="BK90" i="26"/>
  <c r="J90" i="26" s="1"/>
  <c r="J65" i="26" s="1"/>
  <c r="BK262" i="33"/>
  <c r="J262" i="33" s="1"/>
  <c r="J69" i="33" s="1"/>
  <c r="BK215" i="8"/>
  <c r="J215" i="8" s="1"/>
  <c r="J70" i="8" s="1"/>
  <c r="BK166" i="16"/>
  <c r="J166" i="16" s="1"/>
  <c r="J69" i="16" s="1"/>
  <c r="BK185" i="17"/>
  <c r="J185" i="17"/>
  <c r="J71" i="17"/>
  <c r="BK166" i="19"/>
  <c r="J166" i="19"/>
  <c r="J69" i="19"/>
  <c r="BK143" i="20"/>
  <c r="J143" i="20"/>
  <c r="J67" i="20" s="1"/>
  <c r="BK170" i="20"/>
  <c r="J170" i="20"/>
  <c r="J70" i="20" s="1"/>
  <c r="E76" i="36"/>
  <c r="BE98" i="36"/>
  <c r="J82" i="36"/>
  <c r="BE95" i="36"/>
  <c r="BE101" i="36"/>
  <c r="F59" i="36"/>
  <c r="BE91" i="36"/>
  <c r="BE95" i="35"/>
  <c r="E76" i="35"/>
  <c r="F59" i="35"/>
  <c r="J82" i="35"/>
  <c r="BE91" i="35"/>
  <c r="BE98" i="35"/>
  <c r="BE100" i="35"/>
  <c r="J86" i="34"/>
  <c r="BE114" i="34"/>
  <c r="BE118" i="34"/>
  <c r="BE129" i="34"/>
  <c r="BE135" i="34"/>
  <c r="BE138" i="34"/>
  <c r="BE147" i="34"/>
  <c r="BE177" i="34"/>
  <c r="F59" i="34"/>
  <c r="BE95" i="34"/>
  <c r="BE121" i="34"/>
  <c r="BE168" i="34"/>
  <c r="E50" i="34"/>
  <c r="BE98" i="34"/>
  <c r="BE101" i="34"/>
  <c r="BE144" i="34"/>
  <c r="BE180" i="34"/>
  <c r="BE182" i="34"/>
  <c r="J93" i="33"/>
  <c r="J65" i="33"/>
  <c r="BE116" i="34"/>
  <c r="BE132" i="34"/>
  <c r="BE153" i="34"/>
  <c r="BE171" i="34"/>
  <c r="BE174" i="34"/>
  <c r="BE111" i="34"/>
  <c r="BE141" i="34"/>
  <c r="BE164" i="34"/>
  <c r="BE187" i="34"/>
  <c r="BE109" i="34"/>
  <c r="BE151" i="34"/>
  <c r="BE106" i="34"/>
  <c r="BE123" i="34"/>
  <c r="BE156" i="34"/>
  <c r="BE159" i="34"/>
  <c r="BE125" i="34"/>
  <c r="BE161" i="34"/>
  <c r="BE193" i="34"/>
  <c r="BE134" i="33"/>
  <c r="BE149" i="33"/>
  <c r="BE163" i="33"/>
  <c r="BE196" i="33"/>
  <c r="BE238" i="33"/>
  <c r="BE246" i="33"/>
  <c r="F59" i="33"/>
  <c r="BE97" i="33"/>
  <c r="BE103" i="33"/>
  <c r="BE106" i="33"/>
  <c r="BE147" i="33"/>
  <c r="BE172" i="33"/>
  <c r="BE175" i="33"/>
  <c r="BE178" i="33"/>
  <c r="BE203" i="33"/>
  <c r="BE251" i="33"/>
  <c r="BE257" i="33"/>
  <c r="BE94" i="33"/>
  <c r="BE155" i="33"/>
  <c r="BE187" i="33"/>
  <c r="BE190" i="33"/>
  <c r="BE209" i="33"/>
  <c r="BE216" i="33"/>
  <c r="BE243" i="33"/>
  <c r="BE117" i="33"/>
  <c r="BE130" i="33"/>
  <c r="BE145" i="33"/>
  <c r="BE152" i="33"/>
  <c r="BE181" i="33"/>
  <c r="BE235" i="33"/>
  <c r="BE254" i="33"/>
  <c r="BE260" i="33"/>
  <c r="E79" i="33"/>
  <c r="BE109" i="33"/>
  <c r="BE112" i="33"/>
  <c r="BE136" i="33"/>
  <c r="BE140" i="33"/>
  <c r="BE160" i="33"/>
  <c r="BE169" i="33"/>
  <c r="BE206" i="33"/>
  <c r="BE248" i="33"/>
  <c r="J56" i="33"/>
  <c r="BE125" i="33"/>
  <c r="BE184" i="33"/>
  <c r="BE198" i="33"/>
  <c r="BE223" i="33"/>
  <c r="BE226" i="33"/>
  <c r="BE263" i="33"/>
  <c r="BK89" i="32"/>
  <c r="J89" i="32" s="1"/>
  <c r="J64" i="32" s="1"/>
  <c r="BE100" i="33"/>
  <c r="BE120" i="33"/>
  <c r="BE122" i="33"/>
  <c r="BE166" i="33"/>
  <c r="BE192" i="33"/>
  <c r="BE211" i="33"/>
  <c r="BE218" i="33"/>
  <c r="BE232" i="33"/>
  <c r="J56" i="32"/>
  <c r="F85" i="32"/>
  <c r="BE101" i="32"/>
  <c r="E50" i="32"/>
  <c r="BE98" i="32"/>
  <c r="BE91" i="32"/>
  <c r="BE95" i="32"/>
  <c r="BK89" i="30"/>
  <c r="J89" i="30" s="1"/>
  <c r="J64" i="30" s="1"/>
  <c r="F85" i="31"/>
  <c r="BE95" i="31"/>
  <c r="BE98" i="31"/>
  <c r="BE101" i="31"/>
  <c r="J56" i="31"/>
  <c r="BE91" i="31"/>
  <c r="E50" i="31"/>
  <c r="E50" i="30"/>
  <c r="F85" i="30"/>
  <c r="BE95" i="30"/>
  <c r="BK89" i="29"/>
  <c r="J89" i="29" s="1"/>
  <c r="J64" i="29"/>
  <c r="J82" i="30"/>
  <c r="BE98" i="30"/>
  <c r="BE101" i="30"/>
  <c r="BE91" i="30"/>
  <c r="BK89" i="28"/>
  <c r="BK88" i="28"/>
  <c r="J88" i="28" s="1"/>
  <c r="J63" i="28" s="1"/>
  <c r="BE91" i="29"/>
  <c r="BE98" i="29"/>
  <c r="E50" i="29"/>
  <c r="F85" i="29"/>
  <c r="J56" i="29"/>
  <c r="BE95" i="29"/>
  <c r="BE101" i="29"/>
  <c r="E50" i="28"/>
  <c r="F59" i="28"/>
  <c r="BE94" i="28"/>
  <c r="BE97" i="28"/>
  <c r="BE91" i="28"/>
  <c r="J56" i="28"/>
  <c r="BE100" i="28"/>
  <c r="J89" i="27"/>
  <c r="J64" i="27"/>
  <c r="BE91" i="27"/>
  <c r="BE101" i="27"/>
  <c r="J56" i="27"/>
  <c r="E50" i="27"/>
  <c r="F85" i="27"/>
  <c r="BE95" i="27"/>
  <c r="BE98" i="27"/>
  <c r="E76" i="26"/>
  <c r="BE100" i="26"/>
  <c r="J56" i="26"/>
  <c r="F59" i="26"/>
  <c r="BE91" i="26"/>
  <c r="BE95" i="26"/>
  <c r="BE98" i="26"/>
  <c r="BK90" i="25"/>
  <c r="BK89" i="25" s="1"/>
  <c r="J89" i="25" s="1"/>
  <c r="J32" i="25" s="1"/>
  <c r="J89" i="24"/>
  <c r="J65" i="24" s="1"/>
  <c r="F59" i="25"/>
  <c r="BE94" i="25"/>
  <c r="E77" i="25"/>
  <c r="BE92" i="25"/>
  <c r="J56" i="25"/>
  <c r="BE97" i="25"/>
  <c r="BE99" i="25"/>
  <c r="BE102" i="25"/>
  <c r="J65" i="23"/>
  <c r="BE90" i="24"/>
  <c r="J56" i="24"/>
  <c r="F59" i="24"/>
  <c r="E50" i="24"/>
  <c r="BE91" i="24"/>
  <c r="BE108" i="23"/>
  <c r="BE110" i="23"/>
  <c r="BE125" i="23"/>
  <c r="BE130" i="23"/>
  <c r="BE126" i="23"/>
  <c r="E82" i="23"/>
  <c r="BE97" i="23"/>
  <c r="BE124" i="23"/>
  <c r="BE128" i="23"/>
  <c r="BE142" i="23"/>
  <c r="BE147" i="23"/>
  <c r="BE144" i="23"/>
  <c r="BE149" i="23"/>
  <c r="BE152" i="23"/>
  <c r="BE155" i="23"/>
  <c r="BE159" i="23"/>
  <c r="BE160" i="23"/>
  <c r="J56" i="23"/>
  <c r="BE119" i="23"/>
  <c r="BE136" i="23"/>
  <c r="BE139" i="23"/>
  <c r="BE100" i="23"/>
  <c r="BE102" i="23"/>
  <c r="BE105" i="23"/>
  <c r="BE113" i="23"/>
  <c r="BE122" i="23"/>
  <c r="F59" i="23"/>
  <c r="BE133" i="23"/>
  <c r="BE135" i="23"/>
  <c r="BE116" i="23"/>
  <c r="BE90" i="22"/>
  <c r="J93" i="21"/>
  <c r="J65" i="21"/>
  <c r="F59" i="22"/>
  <c r="J56" i="22"/>
  <c r="E75" i="22"/>
  <c r="BE103" i="21"/>
  <c r="BE108" i="21"/>
  <c r="BE136" i="21"/>
  <c r="BE167" i="21"/>
  <c r="BE124" i="21"/>
  <c r="BE130" i="21"/>
  <c r="BE156" i="21"/>
  <c r="BE161" i="21"/>
  <c r="BE164" i="21"/>
  <c r="BE115" i="21"/>
  <c r="BE150" i="21"/>
  <c r="E79" i="21"/>
  <c r="BE127" i="21"/>
  <c r="BE139" i="21"/>
  <c r="BE143" i="21"/>
  <c r="J94" i="20"/>
  <c r="J65" i="20"/>
  <c r="BE97" i="21"/>
  <c r="J56" i="21"/>
  <c r="BE146" i="21"/>
  <c r="BE153" i="21"/>
  <c r="F59" i="21"/>
  <c r="BE94" i="21"/>
  <c r="BE110" i="21"/>
  <c r="BE113" i="21"/>
  <c r="BE117" i="21"/>
  <c r="BE100" i="21"/>
  <c r="BE106" i="21"/>
  <c r="BE121" i="21"/>
  <c r="BE133" i="21"/>
  <c r="E50" i="20"/>
  <c r="F59" i="20"/>
  <c r="J86" i="20"/>
  <c r="BE107" i="20"/>
  <c r="BE144" i="20"/>
  <c r="BE118" i="20"/>
  <c r="BE140" i="20"/>
  <c r="BE157" i="20"/>
  <c r="BE98" i="20"/>
  <c r="BE104" i="20"/>
  <c r="BE114" i="20"/>
  <c r="BE116" i="20"/>
  <c r="BE122" i="20"/>
  <c r="BE125" i="20"/>
  <c r="BE150" i="20"/>
  <c r="BK92" i="19"/>
  <c r="J92" i="19"/>
  <c r="J64" i="19" s="1"/>
  <c r="BE147" i="20"/>
  <c r="BE154" i="20"/>
  <c r="BE95" i="20"/>
  <c r="BE111" i="20"/>
  <c r="BE134" i="20"/>
  <c r="BE137" i="20"/>
  <c r="BE160" i="20"/>
  <c r="BE101" i="20"/>
  <c r="BE109" i="20"/>
  <c r="BE128" i="20"/>
  <c r="BE131" i="20"/>
  <c r="BE165" i="20"/>
  <c r="BE168" i="20"/>
  <c r="BE171" i="20"/>
  <c r="J94" i="18"/>
  <c r="J65" i="18" s="1"/>
  <c r="E50" i="19"/>
  <c r="F88" i="19"/>
  <c r="BE133" i="19"/>
  <c r="BE150" i="19"/>
  <c r="BE113" i="19"/>
  <c r="BE115" i="19"/>
  <c r="BE117" i="19"/>
  <c r="BE94" i="19"/>
  <c r="BE97" i="19"/>
  <c r="BE127" i="19"/>
  <c r="BE139" i="19"/>
  <c r="J85" i="19"/>
  <c r="BE100" i="19"/>
  <c r="BE121" i="19"/>
  <c r="BE124" i="19"/>
  <c r="BE136" i="19"/>
  <c r="BE167" i="19"/>
  <c r="BE130" i="19"/>
  <c r="BE156" i="19"/>
  <c r="BE164" i="19"/>
  <c r="BE153" i="19"/>
  <c r="BE161" i="19"/>
  <c r="BE103" i="19"/>
  <c r="BE106" i="19"/>
  <c r="BE108" i="19"/>
  <c r="BE110" i="19"/>
  <c r="BE143" i="19"/>
  <c r="BE146" i="19"/>
  <c r="BE122" i="18"/>
  <c r="E50" i="18"/>
  <c r="F59" i="18"/>
  <c r="BE107" i="18"/>
  <c r="BE116" i="18"/>
  <c r="J56" i="18"/>
  <c r="BE111" i="18"/>
  <c r="BE128" i="18"/>
  <c r="BE131" i="18"/>
  <c r="BE137" i="18"/>
  <c r="BE147" i="18"/>
  <c r="BE150" i="18"/>
  <c r="BE165" i="18"/>
  <c r="J95" i="17"/>
  <c r="J65" i="17" s="1"/>
  <c r="BE95" i="18"/>
  <c r="BE101" i="18"/>
  <c r="BE154" i="18"/>
  <c r="BE125" i="18"/>
  <c r="BE157" i="18"/>
  <c r="BE118" i="18"/>
  <c r="BE160" i="18"/>
  <c r="BE171" i="18"/>
  <c r="BE98" i="18"/>
  <c r="BE109" i="18"/>
  <c r="BE114" i="18"/>
  <c r="BE134" i="18"/>
  <c r="BE140" i="18"/>
  <c r="BE104" i="18"/>
  <c r="BE144" i="18"/>
  <c r="BE168" i="18"/>
  <c r="J93" i="16"/>
  <c r="J65" i="16"/>
  <c r="E81" i="17"/>
  <c r="BE156" i="17"/>
  <c r="BE158" i="17"/>
  <c r="BE161" i="17"/>
  <c r="J87" i="17"/>
  <c r="BE115" i="17"/>
  <c r="BE137" i="17"/>
  <c r="BE140" i="17"/>
  <c r="BE143" i="17"/>
  <c r="F59" i="17"/>
  <c r="BE117" i="17"/>
  <c r="BE120" i="17"/>
  <c r="BE122" i="17"/>
  <c r="BE124" i="17"/>
  <c r="BE146" i="17"/>
  <c r="BE149" i="17"/>
  <c r="BE171" i="17"/>
  <c r="BE165" i="17"/>
  <c r="BE176" i="17"/>
  <c r="BE186" i="17"/>
  <c r="BE128" i="17"/>
  <c r="BE182" i="17"/>
  <c r="BE96" i="17"/>
  <c r="BE99" i="17"/>
  <c r="BE131" i="17"/>
  <c r="BE134" i="17"/>
  <c r="BE153" i="17"/>
  <c r="BE102" i="17"/>
  <c r="BE105" i="17"/>
  <c r="BE108" i="17"/>
  <c r="BE110" i="17"/>
  <c r="BE113" i="17"/>
  <c r="BE168" i="17"/>
  <c r="BE179" i="17"/>
  <c r="BE108" i="16"/>
  <c r="E79" i="16"/>
  <c r="F88" i="16"/>
  <c r="BE121" i="16"/>
  <c r="BE150" i="16"/>
  <c r="J85" i="16"/>
  <c r="BE97" i="16"/>
  <c r="BE100" i="16"/>
  <c r="BE113" i="16"/>
  <c r="BE130" i="16"/>
  <c r="BE133" i="16"/>
  <c r="BE139" i="16"/>
  <c r="BE153" i="16"/>
  <c r="BE94" i="16"/>
  <c r="BE110" i="16"/>
  <c r="BE117" i="16"/>
  <c r="BE127" i="16"/>
  <c r="BE156" i="16"/>
  <c r="BE161" i="16"/>
  <c r="J93" i="15"/>
  <c r="J65" i="15"/>
  <c r="BE136" i="16"/>
  <c r="BE124" i="16"/>
  <c r="BE167" i="16"/>
  <c r="BE103" i="16"/>
  <c r="BE106" i="16"/>
  <c r="BE115" i="16"/>
  <c r="BE143" i="16"/>
  <c r="BE146" i="16"/>
  <c r="BE164" i="16"/>
  <c r="J85" i="15"/>
  <c r="BE109" i="15"/>
  <c r="BE152" i="15"/>
  <c r="BE155" i="15"/>
  <c r="BE106" i="15"/>
  <c r="BE136" i="15"/>
  <c r="BE139" i="15"/>
  <c r="BE148" i="15"/>
  <c r="BE159" i="15"/>
  <c r="BE162" i="15"/>
  <c r="BK93" i="14"/>
  <c r="BK92" i="14" s="1"/>
  <c r="J92" i="14" s="1"/>
  <c r="J63" i="14" s="1"/>
  <c r="BE94" i="15"/>
  <c r="BE97" i="15"/>
  <c r="BE100" i="15"/>
  <c r="BE103" i="15"/>
  <c r="BE115" i="15"/>
  <c r="BE117" i="15"/>
  <c r="BE130" i="15"/>
  <c r="E50" i="15"/>
  <c r="BE112" i="15"/>
  <c r="BE126" i="15"/>
  <c r="BE142" i="15"/>
  <c r="BE173" i="15"/>
  <c r="F88" i="15"/>
  <c r="BE124" i="15"/>
  <c r="BE133" i="15"/>
  <c r="BE165" i="15"/>
  <c r="BE170" i="15"/>
  <c r="BE145" i="15"/>
  <c r="BE119" i="15"/>
  <c r="BE122" i="15"/>
  <c r="BE176" i="15"/>
  <c r="E80" i="14"/>
  <c r="BE113" i="14"/>
  <c r="BE139" i="14"/>
  <c r="BE163" i="14"/>
  <c r="BE167" i="14"/>
  <c r="BE187" i="14"/>
  <c r="J56" i="14"/>
  <c r="BE116" i="14"/>
  <c r="BE151" i="14"/>
  <c r="BE179" i="14"/>
  <c r="J65" i="13"/>
  <c r="BE95" i="14"/>
  <c r="BE98" i="14"/>
  <c r="BE129" i="14"/>
  <c r="BE154" i="14"/>
  <c r="BE176" i="14"/>
  <c r="BE184" i="14"/>
  <c r="BE208" i="14"/>
  <c r="BE110" i="14"/>
  <c r="BE121" i="14"/>
  <c r="BE124" i="14"/>
  <c r="BE137" i="14"/>
  <c r="BE148" i="14"/>
  <c r="BE191" i="14"/>
  <c r="BE197" i="14"/>
  <c r="F59" i="14"/>
  <c r="BE142" i="14"/>
  <c r="BE170" i="14"/>
  <c r="BE173" i="14"/>
  <c r="BE202" i="14"/>
  <c r="BE205" i="14"/>
  <c r="BE104" i="14"/>
  <c r="BE107" i="14"/>
  <c r="BE119" i="14"/>
  <c r="BE134" i="14"/>
  <c r="BE160" i="14"/>
  <c r="BE182" i="14"/>
  <c r="BE194" i="14"/>
  <c r="BE101" i="14"/>
  <c r="BE145" i="14"/>
  <c r="BE157" i="14"/>
  <c r="J95" i="12"/>
  <c r="J65" i="12"/>
  <c r="J87" i="13"/>
  <c r="BE168" i="13"/>
  <c r="BE297" i="13"/>
  <c r="BE299" i="13"/>
  <c r="BE102" i="13"/>
  <c r="BE124" i="13"/>
  <c r="BE133" i="13"/>
  <c r="BE142" i="13"/>
  <c r="BE159" i="13"/>
  <c r="BE236" i="13"/>
  <c r="BE270" i="13"/>
  <c r="BE112" i="13"/>
  <c r="BE130" i="13"/>
  <c r="BE136" i="13"/>
  <c r="BE145" i="13"/>
  <c r="BE156" i="13"/>
  <c r="BE176" i="13"/>
  <c r="BE254" i="13"/>
  <c r="BE262" i="13"/>
  <c r="BE264" i="13"/>
  <c r="BE276" i="13"/>
  <c r="BE291" i="13"/>
  <c r="BE179" i="13"/>
  <c r="BE246" i="13"/>
  <c r="BE251" i="13"/>
  <c r="BE257" i="13"/>
  <c r="BE283" i="13"/>
  <c r="BE294" i="13"/>
  <c r="E50" i="13"/>
  <c r="F90" i="13"/>
  <c r="BE96" i="13"/>
  <c r="BE98" i="13"/>
  <c r="BE109" i="13"/>
  <c r="BE121" i="13"/>
  <c r="BE127" i="13"/>
  <c r="BE182" i="13"/>
  <c r="BE190" i="13"/>
  <c r="BE280" i="13"/>
  <c r="BE286" i="13"/>
  <c r="BE100" i="13"/>
  <c r="BE104" i="13"/>
  <c r="BE106" i="13"/>
  <c r="BE115" i="13"/>
  <c r="BE172" i="13"/>
  <c r="BE208" i="13"/>
  <c r="BE211" i="13"/>
  <c r="BE214" i="13"/>
  <c r="BE267" i="13"/>
  <c r="BE273" i="13"/>
  <c r="BE152" i="13"/>
  <c r="BE220" i="13"/>
  <c r="BE224" i="13"/>
  <c r="BE228" i="13"/>
  <c r="BE230" i="13"/>
  <c r="BE233" i="13"/>
  <c r="BE239" i="13"/>
  <c r="BE241" i="13"/>
  <c r="BE244" i="13"/>
  <c r="BE118" i="13"/>
  <c r="BE154" i="13"/>
  <c r="BE161" i="13"/>
  <c r="BE170" i="13"/>
  <c r="BE193" i="13"/>
  <c r="BE196" i="13"/>
  <c r="BE199" i="13"/>
  <c r="BE202" i="13"/>
  <c r="BE217" i="13"/>
  <c r="BE132" i="12"/>
  <c r="BE155" i="12"/>
  <c r="BE161" i="12"/>
  <c r="BE164" i="12"/>
  <c r="BE167" i="12"/>
  <c r="BE173" i="12"/>
  <c r="BE176" i="12"/>
  <c r="BE179" i="12"/>
  <c r="BE182" i="12"/>
  <c r="BE185" i="12"/>
  <c r="BE189" i="12"/>
  <c r="BE193" i="12"/>
  <c r="BE196" i="12"/>
  <c r="BE201" i="12"/>
  <c r="BE204" i="12"/>
  <c r="BE207" i="12"/>
  <c r="BE210" i="12"/>
  <c r="BE212" i="12"/>
  <c r="BE215" i="12"/>
  <c r="BE219" i="12"/>
  <c r="BE222" i="12"/>
  <c r="BE225" i="12"/>
  <c r="BE230" i="12"/>
  <c r="BE233" i="12"/>
  <c r="BE236" i="12"/>
  <c r="F90" i="12"/>
  <c r="BE110" i="12"/>
  <c r="BE125" i="12"/>
  <c r="E50" i="12"/>
  <c r="J87" i="12"/>
  <c r="BE105" i="12"/>
  <c r="BE123" i="12"/>
  <c r="BE127" i="12"/>
  <c r="BE158" i="12"/>
  <c r="BE96" i="12"/>
  <c r="BE99" i="12"/>
  <c r="BE115" i="12"/>
  <c r="BE118" i="12"/>
  <c r="BE143" i="12"/>
  <c r="BE146" i="12"/>
  <c r="BE130" i="12"/>
  <c r="BE138" i="12"/>
  <c r="BE140" i="12"/>
  <c r="BE149" i="12"/>
  <c r="J56" i="11"/>
  <c r="BE133" i="11"/>
  <c r="BE156" i="11"/>
  <c r="BE159" i="11"/>
  <c r="BE172" i="11"/>
  <c r="BE174" i="11"/>
  <c r="BE180" i="11"/>
  <c r="BE183" i="11"/>
  <c r="BE99" i="11"/>
  <c r="BE164" i="11"/>
  <c r="E50" i="11"/>
  <c r="F88" i="11"/>
  <c r="BE136" i="11"/>
  <c r="BE148" i="11"/>
  <c r="BE192" i="11"/>
  <c r="BE150" i="11"/>
  <c r="BE153" i="11"/>
  <c r="BE121" i="11"/>
  <c r="BE168" i="11"/>
  <c r="BE170" i="11"/>
  <c r="BE94" i="11"/>
  <c r="BE102" i="11"/>
  <c r="BE108" i="11"/>
  <c r="BE123" i="11"/>
  <c r="BE138" i="11"/>
  <c r="BE141" i="11"/>
  <c r="BE186" i="11"/>
  <c r="BE189" i="11"/>
  <c r="BE130" i="11"/>
  <c r="BE143" i="11"/>
  <c r="BE145" i="11"/>
  <c r="BE177" i="11"/>
  <c r="BE113" i="11"/>
  <c r="BE118" i="11"/>
  <c r="BE128" i="11"/>
  <c r="BE162" i="11"/>
  <c r="BE155" i="10"/>
  <c r="BE179" i="10"/>
  <c r="BE196" i="10"/>
  <c r="BE199" i="10"/>
  <c r="BE202" i="10"/>
  <c r="BE221" i="10"/>
  <c r="BE242" i="10"/>
  <c r="BE250" i="10"/>
  <c r="BE280" i="10"/>
  <c r="BE321" i="10"/>
  <c r="J93" i="9"/>
  <c r="J65" i="9" s="1"/>
  <c r="BE96" i="10"/>
  <c r="BE152" i="10"/>
  <c r="BE158" i="10"/>
  <c r="BE166" i="10"/>
  <c r="BE182" i="10"/>
  <c r="BE192" i="10"/>
  <c r="BE215" i="10"/>
  <c r="BE230" i="10"/>
  <c r="BE246" i="10"/>
  <c r="BE255" i="10"/>
  <c r="BE258" i="10"/>
  <c r="BE261" i="10"/>
  <c r="J56" i="10"/>
  <c r="E81" i="10"/>
  <c r="BE105" i="10"/>
  <c r="BE146" i="10"/>
  <c r="BE161" i="10"/>
  <c r="BE187" i="10"/>
  <c r="BE233" i="10"/>
  <c r="F90" i="10"/>
  <c r="BE123" i="10"/>
  <c r="BE126" i="10"/>
  <c r="BE129" i="10"/>
  <c r="BE132" i="10"/>
  <c r="BE172" i="10"/>
  <c r="BE174" i="10"/>
  <c r="BE184" i="10"/>
  <c r="BE209" i="10"/>
  <c r="BE218" i="10"/>
  <c r="BE264" i="10"/>
  <c r="BE304" i="10"/>
  <c r="BE311" i="10"/>
  <c r="BE314" i="10"/>
  <c r="BE135" i="10"/>
  <c r="BE138" i="10"/>
  <c r="BE236" i="10"/>
  <c r="BE252" i="10"/>
  <c r="BE269" i="10"/>
  <c r="BE274" i="10"/>
  <c r="BE277" i="10"/>
  <c r="BE299" i="10"/>
  <c r="BE117" i="10"/>
  <c r="BE143" i="10"/>
  <c r="BE189" i="10"/>
  <c r="BE267" i="10"/>
  <c r="BE285" i="10"/>
  <c r="BE287" i="10"/>
  <c r="BE290" i="10"/>
  <c r="BE296" i="10"/>
  <c r="BE239" i="10"/>
  <c r="BE293" i="10"/>
  <c r="BE308" i="10"/>
  <c r="BE327" i="10"/>
  <c r="BE99" i="10"/>
  <c r="BE102" i="10"/>
  <c r="BE111" i="10"/>
  <c r="BE114" i="10"/>
  <c r="BE120" i="10"/>
  <c r="BE212" i="10"/>
  <c r="BE224" i="10"/>
  <c r="BE324" i="10"/>
  <c r="E79" i="9"/>
  <c r="J85" i="9"/>
  <c r="BE119" i="9"/>
  <c r="BE126" i="9"/>
  <c r="BE157" i="9"/>
  <c r="BE160" i="9"/>
  <c r="BE172" i="9"/>
  <c r="F59" i="9"/>
  <c r="BE94" i="9"/>
  <c r="BE97" i="9"/>
  <c r="BE124" i="9"/>
  <c r="BE154" i="9"/>
  <c r="BE122" i="9"/>
  <c r="BE163" i="9"/>
  <c r="BE178" i="9"/>
  <c r="BE195" i="9"/>
  <c r="BE200" i="9"/>
  <c r="BE145" i="9"/>
  <c r="BE167" i="9"/>
  <c r="BE186" i="9"/>
  <c r="BE103" i="9"/>
  <c r="BE129" i="9"/>
  <c r="BE170" i="9"/>
  <c r="BE175" i="9"/>
  <c r="BE189" i="9"/>
  <c r="BE206" i="9"/>
  <c r="BE131" i="9"/>
  <c r="BE134" i="9"/>
  <c r="BE136" i="9"/>
  <c r="BE138" i="9"/>
  <c r="BE203" i="9"/>
  <c r="BK93" i="8"/>
  <c r="BK92" i="8" s="1"/>
  <c r="J92" i="8" s="1"/>
  <c r="J63" i="8" s="1"/>
  <c r="BE108" i="9"/>
  <c r="BE113" i="9"/>
  <c r="BE116" i="9"/>
  <c r="BE142" i="9"/>
  <c r="BE151" i="9"/>
  <c r="BE181" i="9"/>
  <c r="BE184" i="9"/>
  <c r="BE192" i="9"/>
  <c r="J56" i="8"/>
  <c r="BE100" i="8"/>
  <c r="BE122" i="8"/>
  <c r="E80" i="8"/>
  <c r="BE95" i="8"/>
  <c r="BE105" i="8"/>
  <c r="BE132" i="8"/>
  <c r="BE139" i="8"/>
  <c r="BE179" i="8"/>
  <c r="BE202" i="8"/>
  <c r="BE108" i="8"/>
  <c r="BE125" i="8"/>
  <c r="BE134" i="8"/>
  <c r="BE141" i="8"/>
  <c r="BE166" i="8"/>
  <c r="BE213" i="8"/>
  <c r="BE157" i="8"/>
  <c r="BE177" i="8"/>
  <c r="BE185" i="8"/>
  <c r="BE188" i="8"/>
  <c r="BE193" i="8"/>
  <c r="BE195" i="8"/>
  <c r="BE199" i="8"/>
  <c r="F89" i="8"/>
  <c r="BE111" i="8"/>
  <c r="BE137" i="8"/>
  <c r="BE145" i="8"/>
  <c r="BE154" i="8"/>
  <c r="BE163" i="8"/>
  <c r="BE174" i="8"/>
  <c r="BE119" i="8"/>
  <c r="BE148" i="8"/>
  <c r="BE170" i="8"/>
  <c r="BE182" i="8"/>
  <c r="BE210" i="8"/>
  <c r="BE216" i="8"/>
  <c r="BK93" i="7"/>
  <c r="J93" i="7" s="1"/>
  <c r="J64" i="7" s="1"/>
  <c r="BE116" i="8"/>
  <c r="BE127" i="8"/>
  <c r="BE129" i="8"/>
  <c r="BE160" i="8"/>
  <c r="BE205" i="8"/>
  <c r="BE103" i="7"/>
  <c r="BE130" i="7"/>
  <c r="BE148" i="7"/>
  <c r="BE177" i="7"/>
  <c r="BE180" i="7"/>
  <c r="BE202" i="7"/>
  <c r="BE208" i="7"/>
  <c r="BE108" i="7"/>
  <c r="BE114" i="7"/>
  <c r="BE119" i="7"/>
  <c r="BE125" i="7"/>
  <c r="BE142" i="7"/>
  <c r="E80" i="7"/>
  <c r="BE128" i="7"/>
  <c r="BE132" i="7"/>
  <c r="BE198" i="7"/>
  <c r="F59" i="7"/>
  <c r="BE140" i="7"/>
  <c r="BE196" i="7"/>
  <c r="J56" i="7"/>
  <c r="BE95" i="7"/>
  <c r="BE122" i="7"/>
  <c r="BE137" i="7"/>
  <c r="BE213" i="7"/>
  <c r="BE111" i="7"/>
  <c r="BE135" i="7"/>
  <c r="BE182" i="7"/>
  <c r="BE191" i="7"/>
  <c r="BE144" i="7"/>
  <c r="BE151" i="7"/>
  <c r="BE163" i="7"/>
  <c r="BE166" i="7"/>
  <c r="BE169" i="7"/>
  <c r="BE173" i="7"/>
  <c r="BE185" i="7"/>
  <c r="BE216" i="7"/>
  <c r="BE98" i="7"/>
  <c r="BE157" i="7"/>
  <c r="BE160" i="7"/>
  <c r="BE188" i="7"/>
  <c r="BE205" i="7"/>
  <c r="BE219" i="7"/>
  <c r="J95" i="5"/>
  <c r="J65" i="5" s="1"/>
  <c r="E50" i="6"/>
  <c r="F90" i="6"/>
  <c r="BE99" i="6"/>
  <c r="BE117" i="6"/>
  <c r="BE120" i="6"/>
  <c r="BE123" i="6"/>
  <c r="BE126" i="6"/>
  <c r="BE177" i="6"/>
  <c r="BE193" i="6"/>
  <c r="J56" i="6"/>
  <c r="BE146" i="6"/>
  <c r="BE148" i="6"/>
  <c r="BE165" i="6"/>
  <c r="BE168" i="6"/>
  <c r="BE171" i="6"/>
  <c r="BE174" i="6"/>
  <c r="BE226" i="6"/>
  <c r="BE102" i="6"/>
  <c r="BE107" i="6"/>
  <c r="BE112" i="6"/>
  <c r="BE138" i="6"/>
  <c r="BE141" i="6"/>
  <c r="BE143" i="6"/>
  <c r="BE150" i="6"/>
  <c r="BE187" i="6"/>
  <c r="BE190" i="6"/>
  <c r="BE195" i="6"/>
  <c r="BE198" i="6"/>
  <c r="BE204" i="6"/>
  <c r="BE153" i="6"/>
  <c r="BE181" i="6"/>
  <c r="BE209" i="6"/>
  <c r="BE96" i="6"/>
  <c r="BE232" i="6"/>
  <c r="BE159" i="6"/>
  <c r="BE201" i="6"/>
  <c r="BE211" i="6"/>
  <c r="BE221" i="6"/>
  <c r="BE131" i="6"/>
  <c r="BE133" i="6"/>
  <c r="BE136" i="6"/>
  <c r="BE156" i="6"/>
  <c r="BE185" i="6"/>
  <c r="BE215" i="6"/>
  <c r="BE218" i="6"/>
  <c r="BE229" i="6"/>
  <c r="J56" i="5"/>
  <c r="BE141" i="5"/>
  <c r="BE150" i="5"/>
  <c r="BE102" i="5"/>
  <c r="BE117" i="5"/>
  <c r="BE172" i="5"/>
  <c r="BE176" i="5"/>
  <c r="BE211" i="5"/>
  <c r="BE112" i="5"/>
  <c r="BE129" i="5"/>
  <c r="BE143" i="5"/>
  <c r="BE204" i="5"/>
  <c r="F59" i="5"/>
  <c r="BE96" i="5"/>
  <c r="BE99" i="5"/>
  <c r="BE134" i="5"/>
  <c r="BE156" i="5"/>
  <c r="BE159" i="5"/>
  <c r="BE179" i="5"/>
  <c r="BE214" i="5"/>
  <c r="BE224" i="5"/>
  <c r="BE107" i="5"/>
  <c r="BE122" i="5"/>
  <c r="BE182" i="5"/>
  <c r="BE185" i="5"/>
  <c r="BE187" i="5"/>
  <c r="BE209" i="5"/>
  <c r="E50" i="5"/>
  <c r="BE124" i="5"/>
  <c r="BE131" i="5"/>
  <c r="BE136" i="5"/>
  <c r="BE139" i="5"/>
  <c r="BE165" i="5"/>
  <c r="BE168" i="5"/>
  <c r="BE191" i="5"/>
  <c r="BE201" i="5"/>
  <c r="BE229" i="5"/>
  <c r="BE235" i="5"/>
  <c r="J95" i="4"/>
  <c r="J65" i="4"/>
  <c r="BE127" i="5"/>
  <c r="BE162" i="5"/>
  <c r="BE196" i="5"/>
  <c r="BE221" i="5"/>
  <c r="BE232" i="5"/>
  <c r="BE147" i="5"/>
  <c r="BE189" i="5"/>
  <c r="BE218" i="5"/>
  <c r="E50" i="4"/>
  <c r="F90" i="4"/>
  <c r="BE130" i="4"/>
  <c r="BE135" i="4"/>
  <c r="BE137" i="4"/>
  <c r="BE140" i="4"/>
  <c r="BE169" i="4"/>
  <c r="BE160" i="4"/>
  <c r="BE163" i="4"/>
  <c r="BE194" i="4"/>
  <c r="J87" i="4"/>
  <c r="BE106" i="4"/>
  <c r="BE117" i="4"/>
  <c r="BE144" i="4"/>
  <c r="BE200" i="4"/>
  <c r="BE210" i="4"/>
  <c r="BE154" i="4"/>
  <c r="BE197" i="4"/>
  <c r="BE220" i="4"/>
  <c r="BE228" i="4"/>
  <c r="BE231" i="4"/>
  <c r="BE109" i="4"/>
  <c r="BE112" i="4"/>
  <c r="BE132" i="4"/>
  <c r="BE142" i="4"/>
  <c r="BE166" i="4"/>
  <c r="BE172" i="4"/>
  <c r="BE176" i="4"/>
  <c r="BE189" i="4"/>
  <c r="BE214" i="4"/>
  <c r="BE217" i="4"/>
  <c r="BE151" i="4"/>
  <c r="BE191" i="4"/>
  <c r="BE96" i="4"/>
  <c r="BE101" i="4"/>
  <c r="BE147" i="4"/>
  <c r="BE180" i="4"/>
  <c r="BE205" i="4"/>
  <c r="J64" i="3"/>
  <c r="BE120" i="4"/>
  <c r="BE123" i="4"/>
  <c r="BE128" i="4"/>
  <c r="BE183" i="4"/>
  <c r="BE186" i="4"/>
  <c r="BE207" i="4"/>
  <c r="BE225" i="4"/>
  <c r="F59" i="3"/>
  <c r="BE118" i="3"/>
  <c r="BE123" i="3"/>
  <c r="BE143" i="3"/>
  <c r="BE166" i="3"/>
  <c r="BE128" i="3"/>
  <c r="BE137" i="3"/>
  <c r="BE199" i="3"/>
  <c r="BE101" i="3"/>
  <c r="BE126" i="3"/>
  <c r="BE171" i="3"/>
  <c r="BE177" i="3"/>
  <c r="BE191" i="3"/>
  <c r="E50" i="3"/>
  <c r="J87" i="3"/>
  <c r="BE96" i="3"/>
  <c r="BE111" i="3"/>
  <c r="BE130" i="3"/>
  <c r="BE149" i="3"/>
  <c r="BE152" i="3"/>
  <c r="BE155" i="3"/>
  <c r="BE174" i="3"/>
  <c r="BE185" i="3"/>
  <c r="BE106" i="3"/>
  <c r="BE146" i="3"/>
  <c r="BE159" i="3"/>
  <c r="BE196" i="3"/>
  <c r="BE202" i="3"/>
  <c r="BE134" i="3"/>
  <c r="BE163" i="3"/>
  <c r="BE180" i="3"/>
  <c r="BE187" i="3"/>
  <c r="BE114" i="3"/>
  <c r="BE116" i="3"/>
  <c r="BE121" i="3"/>
  <c r="BE169" i="3"/>
  <c r="J56" i="2"/>
  <c r="BE92" i="2"/>
  <c r="BE97" i="2"/>
  <c r="BE100" i="2"/>
  <c r="E77" i="2"/>
  <c r="F59" i="2"/>
  <c r="BE94" i="2"/>
  <c r="F39" i="3"/>
  <c r="BD57" i="1"/>
  <c r="F38" i="6"/>
  <c r="BC60" i="1" s="1"/>
  <c r="F37" i="6"/>
  <c r="BB60" i="1"/>
  <c r="F38" i="8"/>
  <c r="BC62" i="1" s="1"/>
  <c r="F39" i="9"/>
  <c r="BD63" i="1"/>
  <c r="F38" i="11"/>
  <c r="BC65" i="1" s="1"/>
  <c r="F39" i="11"/>
  <c r="BD65" i="1" s="1"/>
  <c r="J36" i="11"/>
  <c r="AW65" i="1" s="1"/>
  <c r="F36" i="12"/>
  <c r="BA66" i="1"/>
  <c r="F38" i="13"/>
  <c r="BC67" i="1" s="1"/>
  <c r="F39" i="14"/>
  <c r="BD69" i="1" s="1"/>
  <c r="BD68" i="1" s="1"/>
  <c r="F37" i="16"/>
  <c r="BB72" i="1"/>
  <c r="F38" i="18"/>
  <c r="BC74" i="1" s="1"/>
  <c r="F36" i="19"/>
  <c r="BA75" i="1"/>
  <c r="J36" i="20"/>
  <c r="AW76" i="1" s="1"/>
  <c r="F36" i="22"/>
  <c r="BA78" i="1"/>
  <c r="F37" i="23"/>
  <c r="BB79" i="1"/>
  <c r="F36" i="25"/>
  <c r="BA82" i="1"/>
  <c r="F37" i="26"/>
  <c r="BB83" i="1" s="1"/>
  <c r="F36" i="27"/>
  <c r="BA84" i="1"/>
  <c r="F38" i="29"/>
  <c r="BC86" i="1"/>
  <c r="F39" i="30"/>
  <c r="BD87" i="1"/>
  <c r="F36" i="32"/>
  <c r="BA89" i="1" s="1"/>
  <c r="F37" i="34"/>
  <c r="BB91" i="1"/>
  <c r="F38" i="34"/>
  <c r="BC91" i="1" s="1"/>
  <c r="AS54" i="1"/>
  <c r="J36" i="3"/>
  <c r="AW57" i="1" s="1"/>
  <c r="F38" i="5"/>
  <c r="BC59" i="1" s="1"/>
  <c r="F37" i="7"/>
  <c r="BB61" i="1"/>
  <c r="F37" i="9"/>
  <c r="BB63" i="1" s="1"/>
  <c r="F37" i="10"/>
  <c r="BB64" i="1" s="1"/>
  <c r="F38" i="12"/>
  <c r="BC66" i="1" s="1"/>
  <c r="F36" i="14"/>
  <c r="BA69" i="1"/>
  <c r="BA68" i="1" s="1"/>
  <c r="AW68" i="1" s="1"/>
  <c r="F37" i="14"/>
  <c r="BB69" i="1" s="1"/>
  <c r="BB68" i="1" s="1"/>
  <c r="AX68" i="1" s="1"/>
  <c r="F36" i="16"/>
  <c r="BA72" i="1" s="1"/>
  <c r="F37" i="17"/>
  <c r="BB73" i="1" s="1"/>
  <c r="F39" i="18"/>
  <c r="BD74" i="1" s="1"/>
  <c r="F36" i="20"/>
  <c r="BA76" i="1" s="1"/>
  <c r="F35" i="22"/>
  <c r="AZ78" i="1" s="1"/>
  <c r="F36" i="23"/>
  <c r="BA79" i="1" s="1"/>
  <c r="F37" i="24"/>
  <c r="BB80" i="1" s="1"/>
  <c r="J36" i="26"/>
  <c r="AW83" i="1" s="1"/>
  <c r="F39" i="27"/>
  <c r="BD84" i="1" s="1"/>
  <c r="F39" i="28"/>
  <c r="BD85" i="1" s="1"/>
  <c r="F37" i="30"/>
  <c r="BB87" i="1" s="1"/>
  <c r="J36" i="31"/>
  <c r="AW88" i="1" s="1"/>
  <c r="J36" i="32"/>
  <c r="AW89" i="1"/>
  <c r="F39" i="34"/>
  <c r="BD91" i="1" s="1"/>
  <c r="J36" i="34"/>
  <c r="AW91" i="1" s="1"/>
  <c r="F38" i="35"/>
  <c r="BC92" i="1" s="1"/>
  <c r="F37" i="35"/>
  <c r="BB92" i="1" s="1"/>
  <c r="F37" i="36"/>
  <c r="BB93" i="1" s="1"/>
  <c r="F38" i="2"/>
  <c r="BC56" i="1" s="1"/>
  <c r="F38" i="4"/>
  <c r="BC58" i="1" s="1"/>
  <c r="F39" i="5"/>
  <c r="BD59" i="1" s="1"/>
  <c r="F36" i="7"/>
  <c r="BA61" i="1" s="1"/>
  <c r="F39" i="33"/>
  <c r="BD90" i="1" s="1"/>
  <c r="J36" i="2"/>
  <c r="AW56" i="1" s="1"/>
  <c r="F36" i="4"/>
  <c r="BA58" i="1"/>
  <c r="F36" i="6"/>
  <c r="BA60" i="1" s="1"/>
  <c r="J36" i="6"/>
  <c r="AW60" i="1" s="1"/>
  <c r="F36" i="8"/>
  <c r="BA62" i="1" s="1"/>
  <c r="J36" i="8"/>
  <c r="AW62" i="1"/>
  <c r="F38" i="9"/>
  <c r="BC63" i="1" s="1"/>
  <c r="J36" i="10"/>
  <c r="AW64" i="1" s="1"/>
  <c r="J36" i="12"/>
  <c r="AW66" i="1" s="1"/>
  <c r="F39" i="13"/>
  <c r="BD67" i="1" s="1"/>
  <c r="F38" i="14"/>
  <c r="BC69" i="1" s="1"/>
  <c r="BC68" i="1" s="1"/>
  <c r="AY68" i="1" s="1"/>
  <c r="F37" i="15"/>
  <c r="BB71" i="1" s="1"/>
  <c r="J36" i="17"/>
  <c r="AW73" i="1"/>
  <c r="F37" i="18"/>
  <c r="BB74" i="1" s="1"/>
  <c r="F39" i="20"/>
  <c r="BD76" i="1" s="1"/>
  <c r="F39" i="21"/>
  <c r="BD77" i="1" s="1"/>
  <c r="F36" i="24"/>
  <c r="BA80" i="1" s="1"/>
  <c r="F38" i="24"/>
  <c r="BC80" i="1" s="1"/>
  <c r="J36" i="25"/>
  <c r="AW82" i="1" s="1"/>
  <c r="F36" i="26"/>
  <c r="BA83" i="1" s="1"/>
  <c r="F37" i="27"/>
  <c r="BB84" i="1"/>
  <c r="F36" i="29"/>
  <c r="BA86" i="1" s="1"/>
  <c r="F38" i="30"/>
  <c r="BC87" i="1" s="1"/>
  <c r="F38" i="31"/>
  <c r="BC88" i="1" s="1"/>
  <c r="F38" i="33"/>
  <c r="BC90" i="1" s="1"/>
  <c r="F39" i="36"/>
  <c r="BD93" i="1" s="1"/>
  <c r="F37" i="2"/>
  <c r="BB56" i="1" s="1"/>
  <c r="F37" i="3"/>
  <c r="BB57" i="1" s="1"/>
  <c r="F37" i="5"/>
  <c r="BB59" i="1" s="1"/>
  <c r="F39" i="7"/>
  <c r="BD61" i="1" s="1"/>
  <c r="F36" i="9"/>
  <c r="BA63" i="1" s="1"/>
  <c r="F38" i="10"/>
  <c r="BC64" i="1" s="1"/>
  <c r="F36" i="13"/>
  <c r="BA67" i="1"/>
  <c r="F38" i="15"/>
  <c r="BC71" i="1" s="1"/>
  <c r="F38" i="16"/>
  <c r="BC72" i="1" s="1"/>
  <c r="F38" i="17"/>
  <c r="BC73" i="1" s="1"/>
  <c r="F38" i="19"/>
  <c r="BC75" i="1"/>
  <c r="F37" i="20"/>
  <c r="BB76" i="1" s="1"/>
  <c r="F36" i="21"/>
  <c r="BA77" i="1"/>
  <c r="F38" i="23"/>
  <c r="BC79" i="1" s="1"/>
  <c r="F37" i="25"/>
  <c r="BB82" i="1" s="1"/>
  <c r="J36" i="27"/>
  <c r="AW84" i="1" s="1"/>
  <c r="F37" i="28"/>
  <c r="BB85" i="1" s="1"/>
  <c r="F39" i="29"/>
  <c r="BD86" i="1"/>
  <c r="F39" i="31"/>
  <c r="BD88" i="1" s="1"/>
  <c r="F37" i="32"/>
  <c r="BB89" i="1" s="1"/>
  <c r="F37" i="33"/>
  <c r="BB90" i="1"/>
  <c r="F36" i="36"/>
  <c r="BA93" i="1"/>
  <c r="F36" i="2"/>
  <c r="BA56" i="1"/>
  <c r="F38" i="3"/>
  <c r="BC57" i="1" s="1"/>
  <c r="J36" i="4"/>
  <c r="AW58" i="1" s="1"/>
  <c r="J36" i="5"/>
  <c r="AW59" i="1" s="1"/>
  <c r="F38" i="7"/>
  <c r="BC61" i="1"/>
  <c r="F39" i="8"/>
  <c r="BD62" i="1" s="1"/>
  <c r="F36" i="11"/>
  <c r="BA65" i="1" s="1"/>
  <c r="F37" i="11"/>
  <c r="BB65" i="1"/>
  <c r="F39" i="12"/>
  <c r="BD66" i="1"/>
  <c r="J36" i="14"/>
  <c r="AW69" i="1" s="1"/>
  <c r="F39" i="15"/>
  <c r="BD71" i="1" s="1"/>
  <c r="F36" i="17"/>
  <c r="BA73" i="1" s="1"/>
  <c r="F36" i="18"/>
  <c r="BA74" i="1" s="1"/>
  <c r="J36" i="19"/>
  <c r="AW75" i="1" s="1"/>
  <c r="F37" i="21"/>
  <c r="BB77" i="1"/>
  <c r="F39" i="23"/>
  <c r="BD79" i="1" s="1"/>
  <c r="F39" i="26"/>
  <c r="BD83" i="1"/>
  <c r="F38" i="28"/>
  <c r="BC85" i="1" s="1"/>
  <c r="F36" i="30"/>
  <c r="BA87" i="1"/>
  <c r="F37" i="31"/>
  <c r="BB88" i="1" s="1"/>
  <c r="F36" i="33"/>
  <c r="BA90" i="1" s="1"/>
  <c r="J36" i="36"/>
  <c r="AW93" i="1" s="1"/>
  <c r="F39" i="2"/>
  <c r="BD56" i="1"/>
  <c r="F37" i="4"/>
  <c r="BB58" i="1"/>
  <c r="F36" i="5"/>
  <c r="BA59" i="1" s="1"/>
  <c r="J36" i="7"/>
  <c r="AW61" i="1"/>
  <c r="J36" i="9"/>
  <c r="AW63" i="1"/>
  <c r="F39" i="10"/>
  <c r="BD64" i="1"/>
  <c r="F37" i="12"/>
  <c r="BB66" i="1" s="1"/>
  <c r="F37" i="13"/>
  <c r="BB67" i="1"/>
  <c r="J36" i="15"/>
  <c r="AW71" i="1"/>
  <c r="J36" i="16"/>
  <c r="AW72" i="1"/>
  <c r="F39" i="17"/>
  <c r="BD73" i="1" s="1"/>
  <c r="F39" i="19"/>
  <c r="BD75" i="1"/>
  <c r="F38" i="20"/>
  <c r="BC76" i="1"/>
  <c r="F38" i="21"/>
  <c r="BC77" i="1"/>
  <c r="F39" i="24"/>
  <c r="BD80" i="1" s="1"/>
  <c r="J36" i="24"/>
  <c r="AW80" i="1" s="1"/>
  <c r="F39" i="25"/>
  <c r="BD82" i="1"/>
  <c r="F38" i="27"/>
  <c r="BC84" i="1" s="1"/>
  <c r="J36" i="28"/>
  <c r="AW85" i="1"/>
  <c r="F37" i="29"/>
  <c r="BB86" i="1"/>
  <c r="F36" i="31"/>
  <c r="BA88" i="1"/>
  <c r="F39" i="32"/>
  <c r="BD89" i="1" s="1"/>
  <c r="J36" i="33"/>
  <c r="AW90" i="1"/>
  <c r="F38" i="36"/>
  <c r="BC93" i="1"/>
  <c r="F36" i="3"/>
  <c r="BA57" i="1"/>
  <c r="F39" i="4"/>
  <c r="BD58" i="1" s="1"/>
  <c r="F39" i="6"/>
  <c r="BD60" i="1"/>
  <c r="F37" i="8"/>
  <c r="BB62" i="1"/>
  <c r="F36" i="10"/>
  <c r="BA64" i="1"/>
  <c r="J36" i="13"/>
  <c r="AW67" i="1" s="1"/>
  <c r="F36" i="15"/>
  <c r="BA71" i="1"/>
  <c r="F39" i="16"/>
  <c r="BD72" i="1"/>
  <c r="J36" i="18"/>
  <c r="AW74" i="1"/>
  <c r="F37" i="19"/>
  <c r="BB75" i="1" s="1"/>
  <c r="J36" i="21"/>
  <c r="AW77" i="1"/>
  <c r="J36" i="23"/>
  <c r="AW79" i="1" s="1"/>
  <c r="F38" i="25"/>
  <c r="BC82" i="1"/>
  <c r="F38" i="26"/>
  <c r="BC83" i="1" s="1"/>
  <c r="F36" i="28"/>
  <c r="BA85" i="1"/>
  <c r="J36" i="29"/>
  <c r="AW86" i="1" s="1"/>
  <c r="J36" i="30"/>
  <c r="AW87" i="1"/>
  <c r="F38" i="32"/>
  <c r="BC89" i="1" s="1"/>
  <c r="F36" i="34"/>
  <c r="BA91" i="1"/>
  <c r="F36" i="35"/>
  <c r="BA92" i="1" s="1"/>
  <c r="F39" i="35"/>
  <c r="BD92" i="1"/>
  <c r="J36" i="35"/>
  <c r="AW92" i="1" s="1"/>
  <c r="P93" i="7" l="1"/>
  <c r="P92" i="7" s="1"/>
  <c r="AU61" i="1" s="1"/>
  <c r="J90" i="31"/>
  <c r="J65" i="31" s="1"/>
  <c r="BK89" i="31"/>
  <c r="BK88" i="31" s="1"/>
  <c r="J88" i="31" s="1"/>
  <c r="J63" i="31" s="1"/>
  <c r="J158" i="23"/>
  <c r="J72" i="23" s="1"/>
  <c r="BK157" i="23"/>
  <c r="J157" i="23" s="1"/>
  <c r="J71" i="23" s="1"/>
  <c r="BK90" i="2"/>
  <c r="BK89" i="2" s="1"/>
  <c r="J89" i="2" s="1"/>
  <c r="J63" i="2" s="1"/>
  <c r="T93" i="8"/>
  <c r="T92" i="8" s="1"/>
  <c r="BK94" i="10"/>
  <c r="BK93" i="10" s="1"/>
  <c r="J93" i="10" s="1"/>
  <c r="J63" i="10" s="1"/>
  <c r="J307" i="10"/>
  <c r="J70" i="10" s="1"/>
  <c r="BK87" i="24"/>
  <c r="J87" i="24" s="1"/>
  <c r="J88" i="24"/>
  <c r="J64" i="24" s="1"/>
  <c r="T94" i="13"/>
  <c r="T93" i="13" s="1"/>
  <c r="BK93" i="34"/>
  <c r="BK92" i="34" s="1"/>
  <c r="J92" i="34" s="1"/>
  <c r="J63" i="34" s="1"/>
  <c r="J128" i="34"/>
  <c r="J66" i="34" s="1"/>
  <c r="BK92" i="33"/>
  <c r="J92" i="33"/>
  <c r="J64" i="33" s="1"/>
  <c r="BK92" i="21"/>
  <c r="J92" i="21"/>
  <c r="J64" i="21"/>
  <c r="R94" i="4"/>
  <c r="R93" i="4"/>
  <c r="R93" i="20"/>
  <c r="R92" i="20"/>
  <c r="P92" i="33"/>
  <c r="P91" i="33"/>
  <c r="AU90" i="1"/>
  <c r="T94" i="10"/>
  <c r="T93" i="10"/>
  <c r="BK94" i="5"/>
  <c r="BK93" i="5" s="1"/>
  <c r="J93" i="5" s="1"/>
  <c r="J32" i="5" s="1"/>
  <c r="AG59" i="1" s="1"/>
  <c r="T92" i="11"/>
  <c r="T91" i="11"/>
  <c r="BK92" i="9"/>
  <c r="J92" i="9"/>
  <c r="J64" i="9"/>
  <c r="R92" i="15"/>
  <c r="R91" i="15" s="1"/>
  <c r="R94" i="17"/>
  <c r="R93" i="17" s="1"/>
  <c r="R94" i="12"/>
  <c r="R93" i="12"/>
  <c r="R93" i="8"/>
  <c r="R92" i="8"/>
  <c r="T92" i="19"/>
  <c r="T91" i="19" s="1"/>
  <c r="T95" i="23"/>
  <c r="T94" i="23" s="1"/>
  <c r="P93" i="34"/>
  <c r="P92" i="34"/>
  <c r="AU91" i="1"/>
  <c r="R94" i="10"/>
  <c r="R93" i="10"/>
  <c r="R94" i="23"/>
  <c r="P93" i="14"/>
  <c r="P92" i="14" s="1"/>
  <c r="AU69" i="1" s="1"/>
  <c r="AU68" i="1" s="1"/>
  <c r="P94" i="5"/>
  <c r="P93" i="5"/>
  <c r="AU59" i="1"/>
  <c r="P92" i="15"/>
  <c r="P91" i="15" s="1"/>
  <c r="AU71" i="1" s="1"/>
  <c r="T94" i="6"/>
  <c r="T93" i="6"/>
  <c r="BK92" i="15"/>
  <c r="BK91" i="15"/>
  <c r="J91" i="15"/>
  <c r="J63" i="15"/>
  <c r="T93" i="7"/>
  <c r="T92" i="7"/>
  <c r="R90" i="25"/>
  <c r="R89" i="25"/>
  <c r="R92" i="9"/>
  <c r="R91" i="9" s="1"/>
  <c r="T93" i="18"/>
  <c r="T92" i="18"/>
  <c r="P94" i="13"/>
  <c r="P93" i="13"/>
  <c r="AU67" i="1" s="1"/>
  <c r="P92" i="9"/>
  <c r="P91" i="9"/>
  <c r="AU63" i="1"/>
  <c r="T94" i="4"/>
  <c r="T93" i="4"/>
  <c r="P94" i="12"/>
  <c r="P93" i="12"/>
  <c r="AU66" i="1" s="1"/>
  <c r="P94" i="4"/>
  <c r="P93" i="4"/>
  <c r="AU58" i="1"/>
  <c r="T92" i="15"/>
  <c r="T91" i="15"/>
  <c r="BK94" i="12"/>
  <c r="J94" i="12"/>
  <c r="J64" i="12" s="1"/>
  <c r="R93" i="7"/>
  <c r="R92" i="7"/>
  <c r="T93" i="34"/>
  <c r="T92" i="34"/>
  <c r="T92" i="21"/>
  <c r="T91" i="21" s="1"/>
  <c r="BK94" i="13"/>
  <c r="BK93" i="13" s="1"/>
  <c r="J93" i="13" s="1"/>
  <c r="J63" i="13" s="1"/>
  <c r="BK92" i="16"/>
  <c r="BK91" i="16"/>
  <c r="J91" i="16"/>
  <c r="J32" i="16" s="1"/>
  <c r="AG72" i="1" s="1"/>
  <c r="R94" i="6"/>
  <c r="R93" i="6"/>
  <c r="R94" i="3"/>
  <c r="R93" i="3"/>
  <c r="P94" i="17"/>
  <c r="P93" i="17"/>
  <c r="AU73" i="1"/>
  <c r="P92" i="21"/>
  <c r="P91" i="21" s="1"/>
  <c r="AU77" i="1" s="1"/>
  <c r="T94" i="5"/>
  <c r="T93" i="5"/>
  <c r="P94" i="10"/>
  <c r="P93" i="10"/>
  <c r="AU64" i="1"/>
  <c r="R92" i="19"/>
  <c r="R91" i="19" s="1"/>
  <c r="R92" i="33"/>
  <c r="R91" i="33" s="1"/>
  <c r="T90" i="25"/>
  <c r="T89" i="25"/>
  <c r="BK93" i="18"/>
  <c r="J93" i="18"/>
  <c r="J64" i="18"/>
  <c r="R94" i="5"/>
  <c r="R93" i="5"/>
  <c r="T93" i="20"/>
  <c r="T92" i="20"/>
  <c r="T92" i="16"/>
  <c r="T91" i="16"/>
  <c r="BK94" i="4"/>
  <c r="J94" i="4"/>
  <c r="J64" i="4" s="1"/>
  <c r="BK93" i="20"/>
  <c r="BK92" i="20" s="1"/>
  <c r="J92" i="20" s="1"/>
  <c r="J32" i="20" s="1"/>
  <c r="AG76" i="1" s="1"/>
  <c r="AN76" i="1" s="1"/>
  <c r="R93" i="18"/>
  <c r="R92" i="18" s="1"/>
  <c r="BK95" i="23"/>
  <c r="J95" i="23"/>
  <c r="J64" i="23" s="1"/>
  <c r="P93" i="8"/>
  <c r="P92" i="8" s="1"/>
  <c r="AU62" i="1" s="1"/>
  <c r="P93" i="20"/>
  <c r="P92" i="20" s="1"/>
  <c r="AU76" i="1" s="1"/>
  <c r="R94" i="13"/>
  <c r="R93" i="13" s="1"/>
  <c r="BK94" i="6"/>
  <c r="J94" i="6" s="1"/>
  <c r="J64" i="6" s="1"/>
  <c r="P92" i="16"/>
  <c r="P91" i="16" s="1"/>
  <c r="AU72" i="1" s="1"/>
  <c r="R92" i="16"/>
  <c r="R91" i="16" s="1"/>
  <c r="P94" i="6"/>
  <c r="P93" i="6" s="1"/>
  <c r="AU60" i="1" s="1"/>
  <c r="BK94" i="17"/>
  <c r="T94" i="3"/>
  <c r="T93" i="3"/>
  <c r="BK89" i="26"/>
  <c r="J89" i="26" s="1"/>
  <c r="J64" i="26" s="1"/>
  <c r="BK88" i="22"/>
  <c r="J88" i="22"/>
  <c r="J64" i="22"/>
  <c r="J90" i="36"/>
  <c r="J65" i="36"/>
  <c r="BK88" i="36"/>
  <c r="J88" i="36" s="1"/>
  <c r="J63" i="36" s="1"/>
  <c r="BK184" i="17"/>
  <c r="J184" i="17"/>
  <c r="J70" i="17"/>
  <c r="BK88" i="35"/>
  <c r="J88" i="35"/>
  <c r="J93" i="34"/>
  <c r="J64" i="34" s="1"/>
  <c r="BK88" i="32"/>
  <c r="J88" i="32" s="1"/>
  <c r="J32" i="32" s="1"/>
  <c r="AG89" i="1" s="1"/>
  <c r="J89" i="31"/>
  <c r="J64" i="31"/>
  <c r="BK88" i="30"/>
  <c r="J88" i="30"/>
  <c r="BK88" i="29"/>
  <c r="J88" i="29" s="1"/>
  <c r="J63" i="29" s="1"/>
  <c r="J89" i="28"/>
  <c r="J64" i="28"/>
  <c r="BK88" i="27"/>
  <c r="J88" i="27" s="1"/>
  <c r="J63" i="27" s="1"/>
  <c r="AG82" i="1"/>
  <c r="J63" i="25"/>
  <c r="J90" i="25"/>
  <c r="J64" i="25" s="1"/>
  <c r="BK94" i="23"/>
  <c r="J94" i="23" s="1"/>
  <c r="J63" i="23" s="1"/>
  <c r="BK91" i="19"/>
  <c r="J91" i="19" s="1"/>
  <c r="J63" i="19" s="1"/>
  <c r="J93" i="14"/>
  <c r="J64" i="14"/>
  <c r="J92" i="11"/>
  <c r="J64" i="11" s="1"/>
  <c r="J94" i="10"/>
  <c r="J64" i="10"/>
  <c r="J93" i="8"/>
  <c r="J64" i="8"/>
  <c r="BK92" i="7"/>
  <c r="J92" i="7"/>
  <c r="BK93" i="3"/>
  <c r="J93" i="3" s="1"/>
  <c r="J32" i="3" s="1"/>
  <c r="AG57" i="1" s="1"/>
  <c r="F35" i="2"/>
  <c r="AZ56" i="1"/>
  <c r="J35" i="5"/>
  <c r="AV59" i="1" s="1"/>
  <c r="AT59" i="1" s="1"/>
  <c r="J35" i="8"/>
  <c r="AV62" i="1"/>
  <c r="AT62" i="1" s="1"/>
  <c r="J32" i="10"/>
  <c r="AG64" i="1"/>
  <c r="F35" i="12"/>
  <c r="AZ66" i="1"/>
  <c r="BA55" i="1"/>
  <c r="J32" i="14"/>
  <c r="AG69" i="1"/>
  <c r="AG68" i="1"/>
  <c r="F35" i="15"/>
  <c r="AZ71" i="1"/>
  <c r="F35" i="16"/>
  <c r="AZ72" i="1"/>
  <c r="J35" i="19"/>
  <c r="AV75" i="1" s="1"/>
  <c r="AT75" i="1" s="1"/>
  <c r="F35" i="23"/>
  <c r="AZ79" i="1" s="1"/>
  <c r="J35" i="26"/>
  <c r="AV83" i="1"/>
  <c r="AT83" i="1"/>
  <c r="F35" i="29"/>
  <c r="AZ86" i="1" s="1"/>
  <c r="J32" i="31"/>
  <c r="AG88" i="1"/>
  <c r="J35" i="33"/>
  <c r="AV90" i="1"/>
  <c r="AT90" i="1"/>
  <c r="F35" i="5"/>
  <c r="AZ59" i="1" s="1"/>
  <c r="J32" i="8"/>
  <c r="AG62" i="1" s="1"/>
  <c r="F35" i="9"/>
  <c r="AZ63" i="1"/>
  <c r="J32" i="11"/>
  <c r="AG65" i="1"/>
  <c r="J35" i="13"/>
  <c r="AV67" i="1" s="1"/>
  <c r="AT67" i="1" s="1"/>
  <c r="F35" i="19"/>
  <c r="AZ75" i="1"/>
  <c r="J35" i="23"/>
  <c r="AV79" i="1" s="1"/>
  <c r="AT79" i="1" s="1"/>
  <c r="F35" i="28"/>
  <c r="AZ85" i="1" s="1"/>
  <c r="F35" i="32"/>
  <c r="AZ89" i="1" s="1"/>
  <c r="J32" i="35"/>
  <c r="AG92" i="1"/>
  <c r="BB81" i="1"/>
  <c r="AX81" i="1"/>
  <c r="BC81" i="1"/>
  <c r="AY81" i="1" s="1"/>
  <c r="J35" i="4"/>
  <c r="AV58" i="1" s="1"/>
  <c r="AT58" i="1" s="1"/>
  <c r="J32" i="7"/>
  <c r="AG61" i="1"/>
  <c r="F35" i="8"/>
  <c r="AZ62" i="1" s="1"/>
  <c r="J35" i="11"/>
  <c r="AV65" i="1" s="1"/>
  <c r="AT65" i="1" s="1"/>
  <c r="BB55" i="1"/>
  <c r="AX55" i="1" s="1"/>
  <c r="BC55" i="1"/>
  <c r="AY55" i="1"/>
  <c r="J35" i="14"/>
  <c r="AV69" i="1"/>
  <c r="AT69" i="1" s="1"/>
  <c r="J35" i="18"/>
  <c r="AV74" i="1"/>
  <c r="AT74" i="1" s="1"/>
  <c r="F35" i="21"/>
  <c r="AZ77" i="1"/>
  <c r="BD70" i="1"/>
  <c r="J35" i="27"/>
  <c r="AV84" i="1" s="1"/>
  <c r="AT84" i="1" s="1"/>
  <c r="J32" i="30"/>
  <c r="AG87" i="1" s="1"/>
  <c r="F35" i="31"/>
  <c r="AZ88" i="1"/>
  <c r="F35" i="34"/>
  <c r="AZ91" i="1"/>
  <c r="J35" i="3"/>
  <c r="AV57" i="1" s="1"/>
  <c r="AT57" i="1" s="1"/>
  <c r="F35" i="7"/>
  <c r="AZ61" i="1"/>
  <c r="F35" i="10"/>
  <c r="AZ64" i="1"/>
  <c r="F35" i="14"/>
  <c r="AZ69" i="1" s="1"/>
  <c r="AZ68" i="1" s="1"/>
  <c r="AV68" i="1" s="1"/>
  <c r="AT68" i="1" s="1"/>
  <c r="F35" i="18"/>
  <c r="AZ74" i="1"/>
  <c r="J35" i="22"/>
  <c r="AV78" i="1" s="1"/>
  <c r="AT78" i="1" s="1"/>
  <c r="F35" i="24"/>
  <c r="AZ80" i="1" s="1"/>
  <c r="J35" i="24"/>
  <c r="AV80" i="1"/>
  <c r="AT80" i="1" s="1"/>
  <c r="BC70" i="1"/>
  <c r="AY70" i="1" s="1"/>
  <c r="F35" i="25"/>
  <c r="AZ82" i="1" s="1"/>
  <c r="J35" i="28"/>
  <c r="AV85" i="1"/>
  <c r="AT85" i="1"/>
  <c r="J35" i="31"/>
  <c r="AV88" i="1" s="1"/>
  <c r="AT88" i="1" s="1"/>
  <c r="J35" i="34"/>
  <c r="AV91" i="1" s="1"/>
  <c r="AT91" i="1" s="1"/>
  <c r="F35" i="4"/>
  <c r="AZ58" i="1"/>
  <c r="J35" i="7"/>
  <c r="AV61" i="1" s="1"/>
  <c r="AT61" i="1" s="1"/>
  <c r="F35" i="11"/>
  <c r="AZ65" i="1" s="1"/>
  <c r="F35" i="13"/>
  <c r="AZ67" i="1"/>
  <c r="F35" i="17"/>
  <c r="AZ73" i="1"/>
  <c r="F35" i="20"/>
  <c r="AZ76" i="1" s="1"/>
  <c r="BA70" i="1"/>
  <c r="AW70" i="1" s="1"/>
  <c r="J35" i="25"/>
  <c r="AV82" i="1"/>
  <c r="AT82" i="1"/>
  <c r="AN82" i="1"/>
  <c r="F35" i="27"/>
  <c r="AZ84" i="1" s="1"/>
  <c r="F35" i="30"/>
  <c r="AZ87" i="1" s="1"/>
  <c r="J32" i="34"/>
  <c r="AG91" i="1"/>
  <c r="J35" i="35"/>
  <c r="AV92" i="1" s="1"/>
  <c r="AT92" i="1" s="1"/>
  <c r="BA81" i="1"/>
  <c r="AW81" i="1"/>
  <c r="F35" i="36"/>
  <c r="AZ93" i="1"/>
  <c r="BD81" i="1"/>
  <c r="J35" i="2"/>
  <c r="AV56" i="1" s="1"/>
  <c r="AT56" i="1" s="1"/>
  <c r="J35" i="6"/>
  <c r="AV60" i="1"/>
  <c r="AT60" i="1"/>
  <c r="J35" i="10"/>
  <c r="AV64" i="1"/>
  <c r="AT64" i="1" s="1"/>
  <c r="J35" i="16"/>
  <c r="AV72" i="1"/>
  <c r="AT72" i="1" s="1"/>
  <c r="J35" i="20"/>
  <c r="AV76" i="1"/>
  <c r="AT76" i="1"/>
  <c r="BB70" i="1"/>
  <c r="AX70" i="1" s="1"/>
  <c r="J32" i="28"/>
  <c r="AG85" i="1"/>
  <c r="J35" i="30"/>
  <c r="AV87" i="1"/>
  <c r="AT87" i="1"/>
  <c r="F35" i="33"/>
  <c r="AZ90" i="1" s="1"/>
  <c r="F35" i="3"/>
  <c r="AZ57" i="1" s="1"/>
  <c r="F35" i="6"/>
  <c r="AZ60" i="1" s="1"/>
  <c r="J35" i="9"/>
  <c r="AV63" i="1"/>
  <c r="AT63" i="1" s="1"/>
  <c r="J35" i="12"/>
  <c r="AV66" i="1"/>
  <c r="AT66" i="1" s="1"/>
  <c r="BD55" i="1"/>
  <c r="J35" i="15"/>
  <c r="AV71" i="1" s="1"/>
  <c r="AT71" i="1" s="1"/>
  <c r="J35" i="17"/>
  <c r="AV73" i="1" s="1"/>
  <c r="AT73" i="1" s="1"/>
  <c r="J35" i="21"/>
  <c r="AV77" i="1"/>
  <c r="AT77" i="1"/>
  <c r="F35" i="26"/>
  <c r="AZ83" i="1"/>
  <c r="J35" i="29"/>
  <c r="AV86" i="1" s="1"/>
  <c r="AT86" i="1" s="1"/>
  <c r="J35" i="32"/>
  <c r="AV89" i="1"/>
  <c r="AT89" i="1"/>
  <c r="F35" i="35"/>
  <c r="AZ92" i="1"/>
  <c r="J35" i="36"/>
  <c r="AV93" i="1" s="1"/>
  <c r="AT93" i="1" s="1"/>
  <c r="AN59" i="1" l="1"/>
  <c r="AN72" i="1"/>
  <c r="J32" i="2"/>
  <c r="AG56" i="1" s="1"/>
  <c r="J90" i="2"/>
  <c r="J64" i="2" s="1"/>
  <c r="J63" i="24"/>
  <c r="J32" i="24"/>
  <c r="AG80" i="1" s="1"/>
  <c r="AN80" i="1" s="1"/>
  <c r="BK93" i="17"/>
  <c r="J93" i="17"/>
  <c r="J32" i="17" s="1"/>
  <c r="AG73" i="1" s="1"/>
  <c r="J93" i="20"/>
  <c r="J64" i="20" s="1"/>
  <c r="BK91" i="33"/>
  <c r="J91" i="33" s="1"/>
  <c r="J63" i="33" s="1"/>
  <c r="BK88" i="26"/>
  <c r="J88" i="26" s="1"/>
  <c r="J63" i="26" s="1"/>
  <c r="BK87" i="22"/>
  <c r="J87" i="22" s="1"/>
  <c r="J63" i="22" s="1"/>
  <c r="BK93" i="6"/>
  <c r="J93" i="6"/>
  <c r="J63" i="6"/>
  <c r="J63" i="20"/>
  <c r="BK93" i="4"/>
  <c r="J93" i="4" s="1"/>
  <c r="J32" i="4" s="1"/>
  <c r="AG58" i="1" s="1"/>
  <c r="BK91" i="9"/>
  <c r="J91" i="9"/>
  <c r="J63" i="9" s="1"/>
  <c r="J94" i="13"/>
  <c r="J64" i="13"/>
  <c r="BK92" i="18"/>
  <c r="J92" i="18"/>
  <c r="J63" i="18" s="1"/>
  <c r="J92" i="16"/>
  <c r="J64" i="16"/>
  <c r="J94" i="5"/>
  <c r="J64" i="5"/>
  <c r="BK93" i="12"/>
  <c r="J93" i="12" s="1"/>
  <c r="J32" i="12" s="1"/>
  <c r="AG66" i="1" s="1"/>
  <c r="J63" i="5"/>
  <c r="J63" i="16"/>
  <c r="BK91" i="21"/>
  <c r="J91" i="21"/>
  <c r="J94" i="17"/>
  <c r="J64" i="17"/>
  <c r="J92" i="15"/>
  <c r="J64" i="15" s="1"/>
  <c r="AN92" i="1"/>
  <c r="J63" i="35"/>
  <c r="AN91" i="1"/>
  <c r="J41" i="35"/>
  <c r="J41" i="34"/>
  <c r="AN89" i="1"/>
  <c r="J63" i="32"/>
  <c r="AN88" i="1"/>
  <c r="J41" i="32"/>
  <c r="AN87" i="1"/>
  <c r="J41" i="31"/>
  <c r="J63" i="30"/>
  <c r="J41" i="30"/>
  <c r="AN85" i="1"/>
  <c r="J41" i="28"/>
  <c r="J41" i="25"/>
  <c r="J41" i="20"/>
  <c r="J41" i="16"/>
  <c r="AN69" i="1"/>
  <c r="AN68" i="1"/>
  <c r="J41" i="14"/>
  <c r="AN65" i="1"/>
  <c r="AN64" i="1"/>
  <c r="J41" i="11"/>
  <c r="J41" i="10"/>
  <c r="AN62" i="1"/>
  <c r="AN61" i="1"/>
  <c r="J63" i="7"/>
  <c r="J41" i="8"/>
  <c r="J41" i="7"/>
  <c r="J41" i="5"/>
  <c r="AN57" i="1"/>
  <c r="J63" i="3"/>
  <c r="AN56" i="1"/>
  <c r="J41" i="3"/>
  <c r="J41" i="2"/>
  <c r="AU81" i="1"/>
  <c r="AU55" i="1"/>
  <c r="J32" i="21"/>
  <c r="AG77" i="1" s="1"/>
  <c r="J32" i="36"/>
  <c r="AG93" i="1"/>
  <c r="AZ70" i="1"/>
  <c r="AV70" i="1" s="1"/>
  <c r="AT70" i="1" s="1"/>
  <c r="AU70" i="1"/>
  <c r="J32" i="13"/>
  <c r="AG67" i="1"/>
  <c r="AW55" i="1"/>
  <c r="J32" i="23"/>
  <c r="AG79" i="1"/>
  <c r="AN79" i="1"/>
  <c r="J32" i="29"/>
  <c r="AG86" i="1" s="1"/>
  <c r="AN86" i="1" s="1"/>
  <c r="BA54" i="1"/>
  <c r="AW54" i="1" s="1"/>
  <c r="AK30" i="1" s="1"/>
  <c r="BC54" i="1"/>
  <c r="W32" i="1" s="1"/>
  <c r="J32" i="15"/>
  <c r="AG71" i="1" s="1"/>
  <c r="BB54" i="1"/>
  <c r="W31" i="1" s="1"/>
  <c r="AZ55" i="1"/>
  <c r="AV55" i="1"/>
  <c r="J32" i="19"/>
  <c r="AG75" i="1" s="1"/>
  <c r="J32" i="27"/>
  <c r="AG84" i="1"/>
  <c r="BD54" i="1"/>
  <c r="W33" i="1" s="1"/>
  <c r="AZ81" i="1"/>
  <c r="AV81" i="1"/>
  <c r="AT81" i="1" s="1"/>
  <c r="J41" i="24" l="1"/>
  <c r="J41" i="15"/>
  <c r="J41" i="13"/>
  <c r="J41" i="21"/>
  <c r="J41" i="12"/>
  <c r="J41" i="17"/>
  <c r="J41" i="36"/>
  <c r="J41" i="4"/>
  <c r="J63" i="17"/>
  <c r="J63" i="4"/>
  <c r="J63" i="12"/>
  <c r="J63" i="21"/>
  <c r="J41" i="29"/>
  <c r="J41" i="27"/>
  <c r="AN84" i="1"/>
  <c r="J41" i="23"/>
  <c r="J41" i="19"/>
  <c r="AN75" i="1"/>
  <c r="AN67" i="1"/>
  <c r="AN58" i="1"/>
  <c r="AN66" i="1"/>
  <c r="AN71" i="1"/>
  <c r="AN73" i="1"/>
  <c r="AN77" i="1"/>
  <c r="AN93" i="1"/>
  <c r="AU54" i="1"/>
  <c r="J32" i="33"/>
  <c r="AG90" i="1"/>
  <c r="AN90" i="1"/>
  <c r="J32" i="26"/>
  <c r="AG83" i="1"/>
  <c r="AN83" i="1"/>
  <c r="AX54" i="1"/>
  <c r="J32" i="6"/>
  <c r="AG60" i="1" s="1"/>
  <c r="AN60" i="1" s="1"/>
  <c r="J32" i="22"/>
  <c r="AG78" i="1"/>
  <c r="AZ54" i="1"/>
  <c r="W29" i="1" s="1"/>
  <c r="J32" i="9"/>
  <c r="AG63" i="1" s="1"/>
  <c r="AN63" i="1" s="1"/>
  <c r="J32" i="18"/>
  <c r="AG74" i="1" s="1"/>
  <c r="AN74" i="1" s="1"/>
  <c r="AY54" i="1"/>
  <c r="W30" i="1"/>
  <c r="AT55" i="1"/>
  <c r="J41" i="33" l="1"/>
  <c r="J41" i="26"/>
  <c r="J41" i="6"/>
  <c r="J41" i="22"/>
  <c r="J41" i="18"/>
  <c r="J41" i="9"/>
  <c r="AN78" i="1"/>
  <c r="AG81" i="1"/>
  <c r="AG70" i="1"/>
  <c r="AG55" i="1"/>
  <c r="AV54" i="1"/>
  <c r="AK29" i="1" s="1"/>
  <c r="AN70" i="1" l="1"/>
  <c r="AN55" i="1"/>
  <c r="AN81" i="1"/>
  <c r="AG54" i="1"/>
  <c r="AK26" i="1" s="1"/>
  <c r="AK35" i="1" s="1"/>
  <c r="AT54" i="1"/>
  <c r="AN54" i="1" s="1"/>
</calcChain>
</file>

<file path=xl/sharedStrings.xml><?xml version="1.0" encoding="utf-8"?>
<sst xmlns="http://schemas.openxmlformats.org/spreadsheetml/2006/main" count="30500" uniqueCount="2316">
  <si>
    <t>Export Komplet</t>
  </si>
  <si>
    <t>VZ</t>
  </si>
  <si>
    <t>2.0</t>
  </si>
  <si>
    <t>ZAMOK</t>
  </si>
  <si>
    <t>False</t>
  </si>
  <si>
    <t>{9da9214c-0704-4ab5-b97a-b0df2cba7546}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</si>
  <si>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</si>
  <si>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</si>
  <si>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</si>
  <si>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</si>
  <si>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</si>
  <si>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</si>
  <si>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</si>
  <si>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</si>
  <si>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2023015-(2014250)-R2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</si>
  <si>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</si>
  <si>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</si>
  <si>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Rekonstrukce chodníku ul. Jiříkovská, Rumburk</t>
  </si>
  <si>
    <t>KSO:</t>
  </si>
  <si>
    <t/>
  </si>
  <si>
    <t>CC-CZ:</t>
  </si>
  <si>
    <t>Místo:</t>
  </si>
  <si>
    <t>k.ú. Rumburk</t>
  </si>
  <si>
    <t>Datum:</t>
  </si>
  <si>
    <t>5. 4. 2023</t>
  </si>
  <si>
    <t>Zadavatel:</t>
  </si>
  <si>
    <t>IČ:</t>
  </si>
  <si>
    <t>00261602</t>
  </si>
  <si>
    <t>Město Rumburk</t>
  </si>
  <si>
    <t>DIČ:</t>
  </si>
  <si>
    <t>Uchazeč:</t>
  </si>
  <si>
    <t>Vyplň údaj</t>
  </si>
  <si>
    <t>Projektant:</t>
  </si>
  <si>
    <t>25487892</t>
  </si>
  <si>
    <t xml:space="preserve">ProProjekt s.r.o. </t>
  </si>
  <si>
    <t>CZ25487892</t>
  </si>
  <si>
    <t>True</t>
  </si>
  <si>
    <t>Zpracovatel:</t>
  </si>
  <si>
    <t>Martin Rousek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</si>
  <si>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</si>
  <si>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Rozpočet předpokládá provedení veškerých prací před opravou asfaltových krytů komunikace v ul. Jiříkovská.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</si>
  <si>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</si>
  <si>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</si>
  <si>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</si>
  <si>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</si>
  <si>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</si>
  <si>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</si>
  <si>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</si>
  <si>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</si>
  <si>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</si>
  <si>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</si>
  <si>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</si>
  <si>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</si>
  <si>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</si>
  <si>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</si>
  <si>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</si>
  <si>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</si>
  <si>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</si>
  <si>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</si>
  <si>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</si>
  <si>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</si>
  <si>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</si>
  <si>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</si>
  <si>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</si>
  <si>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</si>
  <si>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</si>
  <si>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</si>
  <si>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</si>
  <si>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</si>
  <si>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</si>
  <si>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</si>
  <si>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</si>
  <si>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</si>
  <si>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</si>
  <si>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</si>
  <si>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</si>
  <si>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</si>
  <si>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</si>
  <si>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</si>
  <si>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1</t>
  </si>
  <si>
    <t>Přímé výdaje</t>
  </si>
  <si>
    <t>STA</t>
  </si>
  <si>
    <t>{49a48748-7f2f-4185-9d17-034bc28a1baa}</t>
  </si>
  <si>
    <t>2</t>
  </si>
  <si>
    <t>/</t>
  </si>
  <si>
    <t>1.0</t>
  </si>
  <si>
    <t>Vedlejší a ostatní náklady</t>
  </si>
  <si>
    <t>Soupis</t>
  </si>
  <si>
    <t>{9afd08ff-5574-4beb-8565-e9aaf6e82e79}</t>
  </si>
  <si>
    <t>1.1</t>
  </si>
  <si>
    <t>Sjezd do MK - 1. sjezd</t>
  </si>
  <si>
    <t>{b974a5d6-91d8-4ed9-9e00-952841d18f33}</t>
  </si>
  <si>
    <t>1.2</t>
  </si>
  <si>
    <t>Sjezd do MK - 2. sjezd</t>
  </si>
  <si>
    <t>{50b9fa27-751c-4d9d-97dd-7c4e1e383988}</t>
  </si>
  <si>
    <t>1.3</t>
  </si>
  <si>
    <t>Sjedz do MK - 3. sjezd</t>
  </si>
  <si>
    <t>{4c79036b-b50f-4a68-b85e-0379dc5c2d36}</t>
  </si>
  <si>
    <t>1.4</t>
  </si>
  <si>
    <t>Sjezd do MK - 4. sjezd</t>
  </si>
  <si>
    <t>{7dfe9beb-6dc2-4783-9af3-6b07d5a3f3d1}</t>
  </si>
  <si>
    <t>1.5</t>
  </si>
  <si>
    <t>Sjezd do MK - 5. sjezd</t>
  </si>
  <si>
    <t>{ca7dbe29-9728-4d40-89d8-8965cb412456}</t>
  </si>
  <si>
    <t>1.6</t>
  </si>
  <si>
    <t>Sjezd na MK - 6. sjezd</t>
  </si>
  <si>
    <t>{11a18c30-63b6-431b-8e3a-f6975459d361}</t>
  </si>
  <si>
    <t>1.7</t>
  </si>
  <si>
    <t>Sjezd do MK - 7. sjedz</t>
  </si>
  <si>
    <t>{b213ed07-dae0-47bd-b33b-cd180f07d5b2}</t>
  </si>
  <si>
    <t>1.8</t>
  </si>
  <si>
    <t>Autobusová zastávka a křižovatka</t>
  </si>
  <si>
    <t>{184378b0-4dbb-4ac2-b39e-081db660817c}</t>
  </si>
  <si>
    <t>1.9</t>
  </si>
  <si>
    <t>Parkování před ZŠ</t>
  </si>
  <si>
    <t>{f1c01885-9f42-4d7f-84d7-43796661f62f}</t>
  </si>
  <si>
    <t>1.10</t>
  </si>
  <si>
    <t>Výstavba chodníku u ŽP</t>
  </si>
  <si>
    <t>{0513b334-c03d-4438-9068-6db8905cd1ca}</t>
  </si>
  <si>
    <t>1.11</t>
  </si>
  <si>
    <t>Stavební úpravy chodníku SO 1</t>
  </si>
  <si>
    <t>{caff152c-ce40-43ec-8129-4436e127c0c1}</t>
  </si>
  <si>
    <t>Přímé doprovodné výdaje do 20%</t>
  </si>
  <si>
    <t>{760aa6a9-6395-44c1-9646-7de16adc0f17}</t>
  </si>
  <si>
    <t>2.8</t>
  </si>
  <si>
    <t>{0b0ca61f-d846-49f2-accf-18dbc70dcfe9}</t>
  </si>
  <si>
    <t>3</t>
  </si>
  <si>
    <t>Přímé doprovodné výdaje 10%</t>
  </si>
  <si>
    <t>{7f7653a3-5b39-4b7c-89af-a992f147b30d}</t>
  </si>
  <si>
    <t>3.1</t>
  </si>
  <si>
    <t>{c8a6abdb-6ac8-4e5c-8a9f-1957dabd40fa}</t>
  </si>
  <si>
    <t>3.2</t>
  </si>
  <si>
    <t>{769307c9-b2ef-4b3c-ac1b-f870502e3c30}</t>
  </si>
  <si>
    <t>3.3</t>
  </si>
  <si>
    <t>{1fed2b49-ae20-4480-90c7-ad2f0f5b5c44}</t>
  </si>
  <si>
    <t>3.4</t>
  </si>
  <si>
    <t>{bae89bc5-f59e-433c-9cb8-df01cc936f5e}</t>
  </si>
  <si>
    <t>3.5</t>
  </si>
  <si>
    <t>{54c713a0-2a1c-4369-a271-e9b241981a04}</t>
  </si>
  <si>
    <t>3.6</t>
  </si>
  <si>
    <t>{97bb608a-1410-4299-9ffd-ea23b481c17e}</t>
  </si>
  <si>
    <t>3.7</t>
  </si>
  <si>
    <t>{fa724de4-df55-4047-8521-c87033269b52}</t>
  </si>
  <si>
    <t>3.8</t>
  </si>
  <si>
    <t>{ca922814-d130-4f00-bae5-c1a1b2e0c13d}</t>
  </si>
  <si>
    <t>3.9</t>
  </si>
  <si>
    <t>{e729c11d-ceef-438c-9a88-efd1da2aab68}</t>
  </si>
  <si>
    <t>3.11</t>
  </si>
  <si>
    <t>{a28bf170-76ea-429b-83e5-695baf20652a}</t>
  </si>
  <si>
    <t>4</t>
  </si>
  <si>
    <t>Nepřímé výdaje</t>
  </si>
  <si>
    <t>{66a9fd74-20ba-47b2-81ef-b75817c7d7b2}</t>
  </si>
  <si>
    <t>4.0</t>
  </si>
  <si>
    <t>{229eb569-8e07-400f-b083-595d66882d50}</t>
  </si>
  <si>
    <t>4.1</t>
  </si>
  <si>
    <t>{5e0e470f-121a-4f2e-a046-c4e862e0951a}</t>
  </si>
  <si>
    <t>4.2</t>
  </si>
  <si>
    <t>{ae87e32a-b905-42e9-8c2d-f1ddc81efec5}</t>
  </si>
  <si>
    <t>4.3</t>
  </si>
  <si>
    <t>{6fc8fabc-38ae-4664-804a-db850b736a69}</t>
  </si>
  <si>
    <t>4.4</t>
  </si>
  <si>
    <t>{221efcc1-9350-46d6-b56e-2e6f94fdeabd}</t>
  </si>
  <si>
    <t>4.5</t>
  </si>
  <si>
    <t>{0e930658-8c59-4df8-8aa7-7c85d3597ed5}</t>
  </si>
  <si>
    <t>4.6</t>
  </si>
  <si>
    <t>{80a45230-87b5-48f3-a2ba-17da4a91d82d}</t>
  </si>
  <si>
    <t>4.7</t>
  </si>
  <si>
    <t>{94c912db-b22c-476a-a2ee-23b1866a8c07}</t>
  </si>
  <si>
    <t>4.8</t>
  </si>
  <si>
    <t>{d2afe3fc-11a5-4c23-ac6a-002081489676}</t>
  </si>
  <si>
    <t>4.9</t>
  </si>
  <si>
    <t>{df4db35a-3bd7-41eb-9f02-b48af07ebfbd}</t>
  </si>
  <si>
    <t>4.10</t>
  </si>
  <si>
    <t>{4865ee90-919d-470a-a653-edcd0a14b225}</t>
  </si>
  <si>
    <t>4.11</t>
  </si>
  <si>
    <t>{bb3942c1-12bd-452e-9f05-e411979933b3}</t>
  </si>
  <si>
    <t>KRYCÍ LIST SOUPISU PRACÍ</t>
  </si>
  <si>
    <t>Objekt:</t>
  </si>
  <si>
    <t>1 - Přímé výdaje</t>
  </si>
  <si>
    <t>Soupis:</t>
  </si>
  <si>
    <t>1.0 -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</si>
  <si>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</si>
  <si>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</si>
  <si>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</si>
  <si>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</si>
  <si>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</si>
  <si>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</si>
  <si>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</si>
  <si>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</si>
  <si>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</si>
  <si>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</si>
  <si>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</si>
  <si>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</si>
  <si>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</si>
  <si>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</si>
  <si>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</si>
  <si>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</si>
  <si>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</si>
  <si>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</si>
  <si>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</si>
  <si>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</si>
  <si>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</si>
  <si>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</si>
  <si>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</si>
  <si>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</si>
  <si>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</si>
  <si>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</si>
  <si>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</si>
  <si>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</si>
  <si>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</si>
  <si>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 včetně vytyčení inženýrských sítí</t>
  </si>
  <si>
    <t>…</t>
  </si>
  <si>
    <t>CS ÚRS 2023 01</t>
  </si>
  <si>
    <t>1024</t>
  </si>
  <si>
    <t>1370483489</t>
  </si>
  <si>
    <t>Online PSC</t>
  </si>
  <si>
    <t>https://podminky.urs.cz/item/CS_URS_2023_01/012103000</t>
  </si>
  <si>
    <t>012203000</t>
  </si>
  <si>
    <t>Geodetické práce při provádění stavby</t>
  </si>
  <si>
    <t>1598633710</t>
  </si>
  <si>
    <t>https://podminky.urs.cz/item/CS_URS_2023_01/012203000</t>
  </si>
  <si>
    <t>VRN4</t>
  </si>
  <si>
    <t>Inženýrská činnost</t>
  </si>
  <si>
    <t>043114000</t>
  </si>
  <si>
    <t xml:space="preserve">Zkoušky tlakové - 10x zkouška pláně </t>
  </si>
  <si>
    <t>-1778662092</t>
  </si>
  <si>
    <t>https://podminky.urs.cz/item/CS_URS_2023_01/043114000</t>
  </si>
  <si>
    <t>VRN9</t>
  </si>
  <si>
    <t>Ostatní náklady</t>
  </si>
  <si>
    <t>091504000</t>
  </si>
  <si>
    <t>Náklady související s publikační činností</t>
  </si>
  <si>
    <t>676931548</t>
  </si>
  <si>
    <t>https://podminky.urs.cz/item/CS_URS_2023_01/091504000</t>
  </si>
  <si>
    <t>1.1 - Sjezd do MK - 1. sjezd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</si>
  <si>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</si>
  <si>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</si>
  <si>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</si>
  <si>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</si>
  <si>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</si>
  <si>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</si>
  <si>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</si>
  <si>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</si>
  <si>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</si>
  <si>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</si>
  <si>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</si>
  <si>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</si>
  <si>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</si>
  <si>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m2</t>
  </si>
  <si>
    <t>-159628189</t>
  </si>
  <si>
    <t>https://podminky.urs.cz/item/CS_URS_2023_01/113107331</t>
  </si>
  <si>
    <t>VV</t>
  </si>
  <si>
    <t>10,4+13,7"vybourání chodníku - pochozí plocha</t>
  </si>
  <si>
    <t>-0,9"doprovovodné práce</t>
  </si>
  <si>
    <t>Součet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</si>
  <si>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</si>
  <si>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</si>
  <si>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394153349</t>
  </si>
  <si>
    <t>https://podminky.urs.cz/item/CS_URS_2023_01/113107341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</si>
  <si>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</si>
  <si>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</si>
  <si>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</si>
  <si>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990240320</t>
  </si>
  <si>
    <t>https://podminky.urs.cz/item/CS_URS_2023_01/113202111</t>
  </si>
  <si>
    <t>12,5"obrubníky</t>
  </si>
  <si>
    <t>-9,5"doprovodné náklady</t>
  </si>
  <si>
    <t>122251301</t>
  </si>
  <si>
    <t>Odkopávky a prokopávky nezapažené strojně v omezeném prostoru v hornině třídy těžitelnosti I skupiny 3 do 20 m3</t>
  </si>
  <si>
    <t>m3</t>
  </si>
  <si>
    <t>-1348845527</t>
  </si>
  <si>
    <t>https://podminky.urs.cz/item/CS_URS_2023_01/122251301</t>
  </si>
  <si>
    <t>(10,4+13,7)/2*0,05"pro snížená místa</t>
  </si>
  <si>
    <t>129001101</t>
  </si>
  <si>
    <t>Příplatek k cenám vykopávek za ztížení vykopávky v blízkosti podzemního vedení nebo výbušnin v horninách jakékoliv třídy</t>
  </si>
  <si>
    <t>1005964894</t>
  </si>
  <si>
    <t>https://podminky.urs.cz/item/CS_URS_2023_01/129001101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</si>
  <si>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</si>
  <si>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</si>
  <si>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</si>
  <si>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2021816978</t>
  </si>
  <si>
    <t>https://podminky.urs.cz/item/CS_URS_2023_01/162751117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</si>
  <si>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</si>
  <si>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</si>
  <si>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</si>
  <si>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726032047</t>
  </si>
  <si>
    <t>https://podminky.urs.cz/item/CS_URS_2023_01/162751119</t>
  </si>
  <si>
    <t>0,603*30 'Přepočtené koeficientem množství</t>
  </si>
  <si>
    <t>8</t>
  </si>
  <si>
    <t>167151101</t>
  </si>
  <si>
    <t>Nakládání, skládání a překládání neulehlého výkopku nebo sypaniny strojně nakládání, množství do 100 m3, z horniny třídy těžitelnosti I, skupiny 1 až 3</t>
  </si>
  <si>
    <t>-403679641</t>
  </si>
  <si>
    <t>https://podminky.urs.cz/item/CS_URS_2023_01/167151101</t>
  </si>
  <si>
    <t>9</t>
  </si>
  <si>
    <t>171151112</t>
  </si>
  <si>
    <t>Uložení sypanin do násypů strojně s rozprostřením sypaniny ve vrstvách a s hrubým urovnáním zhutněných z hornin nesoudržných kamenitých</t>
  </si>
  <si>
    <t>218519570</t>
  </si>
  <si>
    <t>https://podminky.urs.cz/item/CS_URS_2023_01/171151112</t>
  </si>
  <si>
    <t>(10,4+13,7)/2*0,1"pro chodník - doplnění pod skladbu</t>
  </si>
  <si>
    <t>10</t>
  </si>
  <si>
    <t>M</t>
  </si>
  <si>
    <t>58344197</t>
  </si>
  <si>
    <t>štěrkodrť frakce 0/63</t>
  </si>
  <si>
    <t>t</t>
  </si>
  <si>
    <t>1404207789</t>
  </si>
  <si>
    <t>1,205*2,3 'Přepočtené koeficientem množství</t>
  </si>
  <si>
    <t>11</t>
  </si>
  <si>
    <t>171251201</t>
  </si>
  <si>
    <t>Uložení sypaniny na skládky nebo meziskládky bez hutnění s upravením uložené sypaniny do předepsaného tvaru</t>
  </si>
  <si>
    <t>954945536</t>
  </si>
  <si>
    <t>https://podminky.urs.cz/item/CS_URS_2023_01/171251201</t>
  </si>
  <si>
    <t>12</t>
  </si>
  <si>
    <t>181152302</t>
  </si>
  <si>
    <t>Úprava pláně na stavbách silnic a dálnic strojně v zářezech mimo skalních se zhutněním</t>
  </si>
  <si>
    <t>1008400574</t>
  </si>
  <si>
    <t>https://podminky.urs.cz/item/CS_URS_2023_01/181152302</t>
  </si>
  <si>
    <t>8,8</t>
  </si>
  <si>
    <t>Komunikace pozemní</t>
  </si>
  <si>
    <t>13</t>
  </si>
  <si>
    <t>564851011</t>
  </si>
  <si>
    <t>Podklad ze štěrkodrti ŠD s rozprostřením a zhutněním plochy jednotlivě do 100 m2, po zhutnění tl. 150 mm</t>
  </si>
  <si>
    <t>-40850151</t>
  </si>
  <si>
    <t>https://podminky.urs.cz/item/CS_URS_2023_01/564851011</t>
  </si>
  <si>
    <t>8,8"pochozí dlažba</t>
  </si>
  <si>
    <t>14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</si>
  <si>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</si>
  <si>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</si>
  <si>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733850146</t>
  </si>
  <si>
    <t>https://podminky.urs.cz/item/CS_URS_2023_01/596211110</t>
  </si>
  <si>
    <t>1,25+1,25"klasická dlažba</t>
  </si>
  <si>
    <t>1,35+1,35"hladká dlažba</t>
  </si>
  <si>
    <t>1,8+1,8"reliéfní dlažba</t>
  </si>
  <si>
    <t>59245018</t>
  </si>
  <si>
    <t>dlažba tvar obdélník betonová 200x100x60mm přírodní</t>
  </si>
  <si>
    <t>-241044500</t>
  </si>
  <si>
    <t>2,5*1,03 'Přepočtené koeficientem množství</t>
  </si>
  <si>
    <t>16</t>
  </si>
  <si>
    <t>59245006</t>
  </si>
  <si>
    <t>dlažba tvar obdélník betonová pro nevidomé 200x100x60mm barevná</t>
  </si>
  <si>
    <t>-1454659233</t>
  </si>
  <si>
    <t>3,6*1,03 'Přepočtené koeficientem množství</t>
  </si>
  <si>
    <t>17</t>
  </si>
  <si>
    <t>5924502-R1</t>
  </si>
  <si>
    <t xml:space="preserve">dlažba tvar čtverec betonová 200x200x60mm přírodní, rovné hrany po obvodu-bez zkosení, spára mezi prvky max. 4 mm </t>
  </si>
  <si>
    <t>-30861377</t>
  </si>
  <si>
    <t>2,7*1,03 'Přepočtené koeficientem množství</t>
  </si>
  <si>
    <t>18</t>
  </si>
  <si>
    <t>596211114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</si>
  <si>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</si>
  <si>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-645478016</t>
  </si>
  <si>
    <t>https://podminky.urs.cz/item/CS_URS_2023_01/596211114</t>
  </si>
  <si>
    <t>2,7+3,6</t>
  </si>
  <si>
    <t>19</t>
  </si>
  <si>
    <t>599141111</t>
  </si>
  <si>
    <t>Vyplnění spár mezi silničními dílci jakékoliv tloušťky živičnou zálivkou</t>
  </si>
  <si>
    <t>848980334</t>
  </si>
  <si>
    <t>https://podminky.urs.cz/item/CS_URS_2023_01/599141111</t>
  </si>
  <si>
    <t>1,5+1,5"mezi obrubníkem a asfaltem</t>
  </si>
  <si>
    <t>Úpravy povrchů, podlahy a osazování výplní</t>
  </si>
  <si>
    <t>20</t>
  </si>
  <si>
    <t>637121112</t>
  </si>
  <si>
    <t>Okapový chodník z kameniva s udusáním a urovnáním povrchu z kačírku tl. 150 mm</t>
  </si>
  <si>
    <t>2094510801</t>
  </si>
  <si>
    <t>https://podminky.urs.cz/item/CS_URS_2023_01/637121112</t>
  </si>
  <si>
    <t>5,4+5,5"plochy z kačírku</t>
  </si>
  <si>
    <t>Trubní vedení</t>
  </si>
  <si>
    <t>899331111</t>
  </si>
  <si>
    <t>Výšková úprava uličního vstupu nebo vpusti do 200 mm zvýšením poklopu</t>
  </si>
  <si>
    <t>kus</t>
  </si>
  <si>
    <t>1371913018</t>
  </si>
  <si>
    <t>https://podminky.urs.cz/item/CS_URS_2023_01/899331111</t>
  </si>
  <si>
    <t>Ostatní konstrukce a práce, bourání</t>
  </si>
  <si>
    <t>22</t>
  </si>
  <si>
    <t>915321115</t>
  </si>
  <si>
    <t>Vodorovné značení předformovaným termoplastem vodící pás pro slabozraké z 6 proužků</t>
  </si>
  <si>
    <t>-1176936647</t>
  </si>
  <si>
    <t>https://podminky.urs.cz/item/CS_URS_2023_01/915321115</t>
  </si>
  <si>
    <t>4*2</t>
  </si>
  <si>
    <t>23</t>
  </si>
  <si>
    <t>915611111</t>
  </si>
  <si>
    <t>Předznačení pro vodorovné značení stříkané barvou nebo prováděné z nátěrových hmot liniové dělicí čáry, vodicí proužky</t>
  </si>
  <si>
    <t>-871486228</t>
  </si>
  <si>
    <t>https://podminky.urs.cz/item/CS_URS_2023_01/915611111</t>
  </si>
  <si>
    <t>24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</si>
  <si>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</si>
  <si>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</si>
  <si>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572173874</t>
  </si>
  <si>
    <t>https://podminky.urs.cz/item/CS_URS_2023_01/916131213</t>
  </si>
  <si>
    <t>6,2+6,3"obrubníky v místě úprav sjezdů</t>
  </si>
  <si>
    <t>25</t>
  </si>
  <si>
    <t>59217031</t>
  </si>
  <si>
    <t>obrubník betonový silniční 1000x150x250mm</t>
  </si>
  <si>
    <t>-386536405</t>
  </si>
  <si>
    <t>12,5-6</t>
  </si>
  <si>
    <t>6,5*1,02 'Přepočtené koeficientem množství</t>
  </si>
  <si>
    <t>26</t>
  </si>
  <si>
    <t>59217030</t>
  </si>
  <si>
    <t>obrubník betonový silniční přechodový 1000x150x150-250mm</t>
  </si>
  <si>
    <t>1654833245</t>
  </si>
  <si>
    <t>1,5*4</t>
  </si>
  <si>
    <t>6*1,02 'Přepočtené koeficientem množství</t>
  </si>
  <si>
    <t>27</t>
  </si>
  <si>
    <t>916331112</t>
  </si>
  <si>
    <t>Osazení zahradního obrubníku betonového s ložem tl. od 50 do 100 mm z betonu prostého tř. C 12/15 s boční opěrou z betonu prostého tř. C 12/15</t>
  </si>
  <si>
    <t>732779436</t>
  </si>
  <si>
    <t>https://podminky.urs.cz/item/CS_URS_2023_01/916331112</t>
  </si>
  <si>
    <t>4+4"pro konstrukci chodníku</t>
  </si>
  <si>
    <t>4,4+4,4"pro kačírek</t>
  </si>
  <si>
    <t>28</t>
  </si>
  <si>
    <t>59217001</t>
  </si>
  <si>
    <t>obrubník betonový zahradní 1000x50x250mm</t>
  </si>
  <si>
    <t>-1061955503</t>
  </si>
  <si>
    <t>16,8*1,02 'Přepočtené koeficientem množství</t>
  </si>
  <si>
    <t>29</t>
  </si>
  <si>
    <t>919726121</t>
  </si>
  <si>
    <t>Geotextilie netkaná pro ochranu, separaci nebo filtraci měrná hmotnost do 200 g/m2</t>
  </si>
  <si>
    <t>-313715806</t>
  </si>
  <si>
    <t>https://podminky.urs.cz/item/CS_URS_2023_01/919726121</t>
  </si>
  <si>
    <t>997</t>
  </si>
  <si>
    <t>Přesun sutě</t>
  </si>
  <si>
    <t>30</t>
  </si>
  <si>
    <t>997221561</t>
  </si>
  <si>
    <t>Vodorovná doprava suti bez naložení, ale se složením a s hrubým urovnáním z kusových materiálů, na vzdálenost do 1 km</t>
  </si>
  <si>
    <t>-307706</t>
  </si>
  <si>
    <t>https://podminky.urs.cz/item/CS_URS_2023_01/997221561</t>
  </si>
  <si>
    <t>7,54+0,615"beton</t>
  </si>
  <si>
    <t>2,274"živice</t>
  </si>
  <si>
    <t>31</t>
  </si>
  <si>
    <t>997221569</t>
  </si>
  <si>
    <t>Vodorovná doprava suti bez naložení, ale se složením a s hrubým urovnáním Příplatek k ceně za každý další i započatý 1 km přes 1 km</t>
  </si>
  <si>
    <t>-90271810</t>
  </si>
  <si>
    <t>https://podminky.urs.cz/item/CS_URS_2023_01/997221569</t>
  </si>
  <si>
    <t>10,429*39 'Přepočtené koeficientem množství</t>
  </si>
  <si>
    <t>32</t>
  </si>
  <si>
    <t>997221611</t>
  </si>
  <si>
    <t>Nakládání na dopravní prostředky pro vodorovnou dopravu suti</t>
  </si>
  <si>
    <t>1581568040</t>
  </si>
  <si>
    <t>https://podminky.urs.cz/item/CS_URS_2023_01/997221611</t>
  </si>
  <si>
    <t>998</t>
  </si>
  <si>
    <t>Přesun hmot</t>
  </si>
  <si>
    <t>33</t>
  </si>
  <si>
    <t>998223011</t>
  </si>
  <si>
    <t>Přesun hmot pro pozemní komunikace s krytem dlážděným dopravní vzdálenost do 200 m jakékoliv délky objektu</t>
  </si>
  <si>
    <t>1443063905</t>
  </si>
  <si>
    <t>https://podminky.urs.cz/item/CS_URS_2023_01/998223011</t>
  </si>
  <si>
    <t>1.2 - Sjezd do MK - 2. sjezd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</si>
  <si>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</si>
  <si>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</si>
  <si>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790963986</t>
  </si>
  <si>
    <t>https://podminky.urs.cz/item/CS_URS_2023_01/113107322</t>
  </si>
  <si>
    <t>22,4"vybourání sjezdu - vozovka</t>
  </si>
  <si>
    <t>-17,65"doprovodné náklady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</si>
  <si>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</si>
  <si>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</si>
  <si>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-352546538</t>
  </si>
  <si>
    <t>https://podminky.urs.cz/item/CS_URS_2023_01/113107330</t>
  </si>
  <si>
    <t>1049797716</t>
  </si>
  <si>
    <t>4,3+3,5"vybourání chodníku - pochozí plocha</t>
  </si>
  <si>
    <t>-848709947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</si>
  <si>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</si>
  <si>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</si>
  <si>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430784323</t>
  </si>
  <si>
    <t>https://podminky.urs.cz/item/CS_URS_2023_01/113107343</t>
  </si>
  <si>
    <t>-1933834514</t>
  </si>
  <si>
    <t>2,5*2</t>
  </si>
  <si>
    <t>113204111</t>
  </si>
  <si>
    <t>Vytrhání obrub s vybouráním lože, s přemístěním hmot na skládku na vzdálenost do 3 m nebo s naložením na dopravní prostředek záhonových</t>
  </si>
  <si>
    <t>2056006257</t>
  </si>
  <si>
    <t>https://podminky.urs.cz/item/CS_URS_2023_01/113204111</t>
  </si>
  <si>
    <t>2,5*2+1,7+1,5*2</t>
  </si>
  <si>
    <t>-2146995848</t>
  </si>
  <si>
    <t>(13,25)/2*0,05"pro snížená místa</t>
  </si>
  <si>
    <t>3*2*0,75"odkop svahu</t>
  </si>
  <si>
    <t>836008758</t>
  </si>
  <si>
    <t>-1621402486</t>
  </si>
  <si>
    <t>-187833799</t>
  </si>
  <si>
    <t>4,831*30 'Přepočtené koeficientem množství</t>
  </si>
  <si>
    <t>1686556658</t>
  </si>
  <si>
    <t>1049479941</t>
  </si>
  <si>
    <t>(13,25)/2*0,1"pro chodník - doplnění pod skladbu</t>
  </si>
  <si>
    <t>-2075735303</t>
  </si>
  <si>
    <t>0,663*2,3 'Přepočtené koeficientem množství</t>
  </si>
  <si>
    <t>-1853672344</t>
  </si>
  <si>
    <t>-168974290</t>
  </si>
  <si>
    <t>13,25</t>
  </si>
  <si>
    <t>182112121</t>
  </si>
  <si>
    <t>Svahování trvalých svahů do projektovaných profilů ručně s potřebným přemístěním výkopku při svahování v zářezech v hornině třídy těžitelnosti I skupiny 3</t>
  </si>
  <si>
    <t>26898333</t>
  </si>
  <si>
    <t>https://podminky.urs.cz/item/CS_URS_2023_01/182112121</t>
  </si>
  <si>
    <t>3*2</t>
  </si>
  <si>
    <t>1894152069</t>
  </si>
  <si>
    <t>13,25"pochozí dlažba</t>
  </si>
  <si>
    <t>648063840</t>
  </si>
  <si>
    <t>1,7+1,9"klasická dlažba</t>
  </si>
  <si>
    <t>2,25+2,2"hladká dlažba</t>
  </si>
  <si>
    <t>4,7+0,25*2"reliéfní dlažba</t>
  </si>
  <si>
    <t>1315162442</t>
  </si>
  <si>
    <t>-2062275499</t>
  </si>
  <si>
    <t>5,2*1,03 'Přepočtené koeficientem množství</t>
  </si>
  <si>
    <t>-1834336295</t>
  </si>
  <si>
    <t>4,45*1,03 'Přepočtené koeficientem množství</t>
  </si>
  <si>
    <t>-1462285473</t>
  </si>
  <si>
    <t>4,45+5,2</t>
  </si>
  <si>
    <t>1858666086</t>
  </si>
  <si>
    <t>1,5+1,5+0,5"mezi obrubníkem a asfaltem</t>
  </si>
  <si>
    <t>-1057823387</t>
  </si>
  <si>
    <t>1,5"plochy z kačírku</t>
  </si>
  <si>
    <t>1657362839</t>
  </si>
  <si>
    <t>914511111</t>
  </si>
  <si>
    <t>Montáž sloupku dopravních značek délky do 3,5 m do betonového základu</t>
  </si>
  <si>
    <t>222149357</t>
  </si>
  <si>
    <t>https://podminky.urs.cz/item/CS_URS_2023_01/914511111</t>
  </si>
  <si>
    <t>1,000"přemístění</t>
  </si>
  <si>
    <t>-124147406</t>
  </si>
  <si>
    <t>5*2</t>
  </si>
  <si>
    <t>-1403520603</t>
  </si>
  <si>
    <t>1948495659</t>
  </si>
  <si>
    <t>6,2*2"obrubníky v místě úprav sjezdů</t>
  </si>
  <si>
    <t>-270155389</t>
  </si>
  <si>
    <t>12,4-3</t>
  </si>
  <si>
    <t>9,4*1,02 'Přepočtené koeficientem množství</t>
  </si>
  <si>
    <t>1897167824</t>
  </si>
  <si>
    <t>1,5*2</t>
  </si>
  <si>
    <t>3*1,02 'Přepočtené koeficientem množství</t>
  </si>
  <si>
    <t>1754417439</t>
  </si>
  <si>
    <t>5,2*2"pro konstrukci chodníku</t>
  </si>
  <si>
    <t>2"pro kačírek</t>
  </si>
  <si>
    <t>34</t>
  </si>
  <si>
    <t>52119505</t>
  </si>
  <si>
    <t>12,4*1,02 'Přepočtené koeficientem množství</t>
  </si>
  <si>
    <t>35</t>
  </si>
  <si>
    <t>-1413251143</t>
  </si>
  <si>
    <t>36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</si>
  <si>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</si>
  <si>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</si>
  <si>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327724016</t>
  </si>
  <si>
    <t>https://podminky.urs.cz/item/CS_URS_2023_01/966006132</t>
  </si>
  <si>
    <t>1"přemístění</t>
  </si>
  <si>
    <t>37</t>
  </si>
  <si>
    <t>997221551</t>
  </si>
  <si>
    <t>Vodorovná doprava suti bez naložení, ale se složením a s hrubým urovnáním ze sypkých materiálů, na vzdálenost do 1 km</t>
  </si>
  <si>
    <t>251352679</t>
  </si>
  <si>
    <t>https://podminky.urs.cz/item/CS_URS_2023_01/997221551</t>
  </si>
  <si>
    <t>1,378"kamenivo</t>
  </si>
  <si>
    <t>38</t>
  </si>
  <si>
    <t>997221559</t>
  </si>
  <si>
    <t>-1529241022</t>
  </si>
  <si>
    <t>https://podminky.urs.cz/item/CS_URS_2023_01/997221559</t>
  </si>
  <si>
    <t>1,378*39 'Přepočtené koeficientem množství</t>
  </si>
  <si>
    <t>39</t>
  </si>
  <si>
    <t>-951705608</t>
  </si>
  <si>
    <t>1,14+2,535+1,025+0,388+0,0822"beton</t>
  </si>
  <si>
    <t>0,764+1,501"živice</t>
  </si>
  <si>
    <t>40</t>
  </si>
  <si>
    <t>508723153</t>
  </si>
  <si>
    <t>7,435*39 'Přepočtené koeficientem množství</t>
  </si>
  <si>
    <t>41</t>
  </si>
  <si>
    <t>165356652</t>
  </si>
  <si>
    <t>42</t>
  </si>
  <si>
    <t>1357852784</t>
  </si>
  <si>
    <t>1.3 - Sjedz do MK - 3. sjezd</t>
  </si>
  <si>
    <t>1940463159</t>
  </si>
  <si>
    <t>29,7+14,5"vybourání chodníku - pochozí plocha</t>
  </si>
  <si>
    <t>1042122579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</si>
  <si>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</si>
  <si>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</si>
  <si>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-3597672</t>
  </si>
  <si>
    <t>https://podminky.urs.cz/item/CS_URS_2023_01/113107162</t>
  </si>
  <si>
    <t>76"vybourání sjezdu - vozovka</t>
  </si>
  <si>
    <t>-65"doprovodné výdaje</t>
  </si>
  <si>
    <t>113107170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</si>
  <si>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</si>
  <si>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-1560536458</t>
  </si>
  <si>
    <t>https://podminky.urs.cz/item/CS_URS_2023_01/113107170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</si>
  <si>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</si>
  <si>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</si>
  <si>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1158023515</t>
  </si>
  <si>
    <t>https://podminky.urs.cz/item/CS_URS_2023_01/113107183</t>
  </si>
  <si>
    <t>-242982666</t>
  </si>
  <si>
    <t>2,5+4</t>
  </si>
  <si>
    <t>-2,5"doprovodné výdaje</t>
  </si>
  <si>
    <t>-1746061509</t>
  </si>
  <si>
    <t>-421103845</t>
  </si>
  <si>
    <t>(16,5+13,5)*0,1"pro snížení chodníku</t>
  </si>
  <si>
    <t>1073836889</t>
  </si>
  <si>
    <t>-1686630322</t>
  </si>
  <si>
    <t>685999332</t>
  </si>
  <si>
    <t>3*30 'Přepočtené koeficientem množství</t>
  </si>
  <si>
    <t>1528394253</t>
  </si>
  <si>
    <t>922279615</t>
  </si>
  <si>
    <t>(4,5+1,5)*0,1"pro chodník - doplnění pod skladbu</t>
  </si>
  <si>
    <t>1638548195</t>
  </si>
  <si>
    <t>0,6*2,3 'Přepočtené koeficientem množství</t>
  </si>
  <si>
    <t>466227530</t>
  </si>
  <si>
    <t>-528179171</t>
  </si>
  <si>
    <t>19,8</t>
  </si>
  <si>
    <t>1888979122</t>
  </si>
  <si>
    <t>19,8"pochozí dlažba</t>
  </si>
  <si>
    <t>2025821801</t>
  </si>
  <si>
    <t>6,6+2,5"klasická dlažba</t>
  </si>
  <si>
    <t>2,7+2,1"hladká dlažba</t>
  </si>
  <si>
    <t>3,2+2,7"reliéfní dlažba</t>
  </si>
  <si>
    <t>251000235</t>
  </si>
  <si>
    <t>9,1*1,03 'Přepočtené koeficientem množství</t>
  </si>
  <si>
    <t>-756715269</t>
  </si>
  <si>
    <t>2,7+2,1"reliéfní dlažba</t>
  </si>
  <si>
    <t>4,8*1,03 'Přepočtené koeficientem množství</t>
  </si>
  <si>
    <t>-806832535</t>
  </si>
  <si>
    <t>3,2+2,7"hladká dlažba</t>
  </si>
  <si>
    <t>5,9*1,03 'Přepočtené koeficientem množství</t>
  </si>
  <si>
    <t>-1827148591</t>
  </si>
  <si>
    <t>4,8+5,9</t>
  </si>
  <si>
    <t>2041393644</t>
  </si>
  <si>
    <t>4,1+1,5"mezi obrubníkem a asfaltem</t>
  </si>
  <si>
    <t>81081772</t>
  </si>
  <si>
    <t>20,7+3"plochy z kačírku</t>
  </si>
  <si>
    <t>899231111</t>
  </si>
  <si>
    <t>Výšková úprava uličního vstupu nebo vpusti do 200 mm zvýšením mříže</t>
  </si>
  <si>
    <t>2137956152</t>
  </si>
  <si>
    <t>https://podminky.urs.cz/item/CS_URS_2023_01/899231111</t>
  </si>
  <si>
    <t>1940968497</t>
  </si>
  <si>
    <t>3"přemístění</t>
  </si>
  <si>
    <t>984598252</t>
  </si>
  <si>
    <t>6,5*2</t>
  </si>
  <si>
    <t>-1248575173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</si>
  <si>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</si>
  <si>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</si>
  <si>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810958226</t>
  </si>
  <si>
    <t>https://podminky.urs.cz/item/CS_URS_2023_01/916131113</t>
  </si>
  <si>
    <t>-65082485</t>
  </si>
  <si>
    <t>7*1,02 'Přepočtené koeficientem množství</t>
  </si>
  <si>
    <t>760185638</t>
  </si>
  <si>
    <t>12,3+2,8+11,7"obrubníky v místě úprav sjezdů</t>
  </si>
  <si>
    <t>-(5+1,7+2,8)"doprovodné náklady</t>
  </si>
  <si>
    <t>730284651</t>
  </si>
  <si>
    <t>26,8-9</t>
  </si>
  <si>
    <t>-(5+1,7+2,8)"doprovodné výdaje</t>
  </si>
  <si>
    <t>8,3*1,02 'Přepočtené koeficientem množství</t>
  </si>
  <si>
    <t>1507475551</t>
  </si>
  <si>
    <t>1,5*6</t>
  </si>
  <si>
    <t>9*1,02 'Přepočtené koeficientem množství</t>
  </si>
  <si>
    <t>-1548597325</t>
  </si>
  <si>
    <t>10+6"pro konstrukci chodníku</t>
  </si>
  <si>
    <t>8,6+1,9"pro kačírek</t>
  </si>
  <si>
    <t>-606511569</t>
  </si>
  <si>
    <t>-179436393</t>
  </si>
  <si>
    <t>668008655</t>
  </si>
  <si>
    <t>-1995285298</t>
  </si>
  <si>
    <t>3,19"kamenivo</t>
  </si>
  <si>
    <t>578100761</t>
  </si>
  <si>
    <t>3,19*39 'Přepočtené koeficientem množství</t>
  </si>
  <si>
    <t>-1446368448</t>
  </si>
  <si>
    <t>14,365+2,64+0,82+0,1+0,246"beton</t>
  </si>
  <si>
    <t>4,332+3,476"živice</t>
  </si>
  <si>
    <t>-184524484</t>
  </si>
  <si>
    <t>25,979*39 'Přepočtené koeficientem množství</t>
  </si>
  <si>
    <t>1500060777</t>
  </si>
  <si>
    <t>43</t>
  </si>
  <si>
    <t>1777426811</t>
  </si>
  <si>
    <t>1.4 - Sjezd do MK - 4. sjezd</t>
  </si>
  <si>
    <t>-658779264</t>
  </si>
  <si>
    <t>5+7,9"vybourání chodníku - pochozí plocha</t>
  </si>
  <si>
    <t>1656149006</t>
  </si>
  <si>
    <t>330410833</t>
  </si>
  <si>
    <t>75,7"vybourání sjezdu - vozovka</t>
  </si>
  <si>
    <t>-68,6"doprovodné výdaje</t>
  </si>
  <si>
    <t>777232381</t>
  </si>
  <si>
    <t>226920226</t>
  </si>
  <si>
    <t>-937744303</t>
  </si>
  <si>
    <t>19,5+10</t>
  </si>
  <si>
    <t>-1721060583</t>
  </si>
  <si>
    <t>4,5+2</t>
  </si>
  <si>
    <t>121151103</t>
  </si>
  <si>
    <t>Sejmutí ornice strojně při souvislé ploše do 100 m2, tl. vrstvy do 200 mm</t>
  </si>
  <si>
    <t>-998655439</t>
  </si>
  <si>
    <t>https://podminky.urs.cz/item/CS_URS_2023_01/121151103</t>
  </si>
  <si>
    <t>49,4+9,5</t>
  </si>
  <si>
    <t>-1813630569</t>
  </si>
  <si>
    <t>(7,8+3)*0,1"pro snížení chodníku</t>
  </si>
  <si>
    <t>(6,6+17,1)*0,05"pro skladbu chodníku</t>
  </si>
  <si>
    <t>187638209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</si>
  <si>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</si>
  <si>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</si>
  <si>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-1191679432</t>
  </si>
  <si>
    <t>https://podminky.urs.cz/item/CS_URS_2023_01/162451106</t>
  </si>
  <si>
    <t>58,9*0,15"ornice</t>
  </si>
  <si>
    <t>-1309922395</t>
  </si>
  <si>
    <t>412290642</t>
  </si>
  <si>
    <t>2,265*30 'Přepočtené koeficientem množství</t>
  </si>
  <si>
    <t>-1577803551</t>
  </si>
  <si>
    <t>753066674</t>
  </si>
  <si>
    <t>(12,6+5,5)*0,1"pro chodník - doplnění pod skladbu - spádování chodníku</t>
  </si>
  <si>
    <t>-1333477280</t>
  </si>
  <si>
    <t>1,81*2,3 'Přepočtené koeficientem množství</t>
  </si>
  <si>
    <t>1903093409</t>
  </si>
  <si>
    <t>-798343684</t>
  </si>
  <si>
    <t>37,3</t>
  </si>
  <si>
    <t>182351023</t>
  </si>
  <si>
    <t>Rozprostření a urovnání ornice ve svahu sklonu přes 1:5 strojně při souvislé ploše do 100 m2, tl. vrstvy do 200 mm</t>
  </si>
  <si>
    <t>1849711534</t>
  </si>
  <si>
    <t>https://podminky.urs.cz/item/CS_URS_2023_01/182351023</t>
  </si>
  <si>
    <t>-616310313</t>
  </si>
  <si>
    <t>37,3"pochozí dlažba</t>
  </si>
  <si>
    <t>73780143</t>
  </si>
  <si>
    <t>6,6+16,4"klasická dlažba</t>
  </si>
  <si>
    <t>2,3+4,1"hladká dlažba</t>
  </si>
  <si>
    <t>3+4,9"reliéfní dlažba</t>
  </si>
  <si>
    <t>1505251762</t>
  </si>
  <si>
    <t>23*1,03 'Přepočtené koeficientem množství</t>
  </si>
  <si>
    <t>1025835768</t>
  </si>
  <si>
    <t>7,9*1,03 'Přepočtené koeficientem množství</t>
  </si>
  <si>
    <t>-1060277552</t>
  </si>
  <si>
    <t>6,4*1,03 'Přepočtené koeficientem množství</t>
  </si>
  <si>
    <t>2010713540</t>
  </si>
  <si>
    <t>6,4+7,9</t>
  </si>
  <si>
    <t>-593151525</t>
  </si>
  <si>
    <t>1+0,8"mezi obrubníkem a asfaltem</t>
  </si>
  <si>
    <t>1981201578</t>
  </si>
  <si>
    <t>5,4+32,6"plochy z kačírku</t>
  </si>
  <si>
    <t>1599921746</t>
  </si>
  <si>
    <t>-626196055</t>
  </si>
  <si>
    <t>-831680285</t>
  </si>
  <si>
    <t>8,7*2</t>
  </si>
  <si>
    <t>1402715061</t>
  </si>
  <si>
    <t>-1704157952</t>
  </si>
  <si>
    <t>10,8+19,4"obrubníky v místě úprav sjezdů</t>
  </si>
  <si>
    <t>495421812</t>
  </si>
  <si>
    <t>30,2-4,5</t>
  </si>
  <si>
    <t>25,7*1,02 'Přepočtené koeficientem množství</t>
  </si>
  <si>
    <t>-826714911</t>
  </si>
  <si>
    <t>1,5*3</t>
  </si>
  <si>
    <t>4,5*1,02 'Přepočtené koeficientem množství</t>
  </si>
  <si>
    <t>266697426</t>
  </si>
  <si>
    <t>8,9+19,8"pro konstrukci chodníku</t>
  </si>
  <si>
    <t>5+19,3"pro kačírek</t>
  </si>
  <si>
    <t>-803706563</t>
  </si>
  <si>
    <t>53*1,02 'Přepočtené koeficientem množství</t>
  </si>
  <si>
    <t>-419564223</t>
  </si>
  <si>
    <t>1480012483</t>
  </si>
  <si>
    <t>2,059"kamenivo</t>
  </si>
  <si>
    <t>839972767</t>
  </si>
  <si>
    <t>2,059*39 'Přepočtené koeficientem množství</t>
  </si>
  <si>
    <t>-1392098597</t>
  </si>
  <si>
    <t>4,193+1,704+6,048+0,26"beton</t>
  </si>
  <si>
    <t>1,264+2,244"živice</t>
  </si>
  <si>
    <t>-663431077</t>
  </si>
  <si>
    <t>15,713*39 'Přepočtené koeficientem množství</t>
  </si>
  <si>
    <t>-682944008</t>
  </si>
  <si>
    <t>-292236575</t>
  </si>
  <si>
    <t>1.5 - Sjezd do MK - 5. sjezd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</si>
  <si>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</si>
  <si>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</si>
  <si>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-242610780</t>
  </si>
  <si>
    <t>https://podminky.urs.cz/item/CS_URS_2023_01/113107321</t>
  </si>
  <si>
    <t>3"šd plocha</t>
  </si>
  <si>
    <t>-409503100</t>
  </si>
  <si>
    <t>34"vybourání sjezdu - vozovka</t>
  </si>
  <si>
    <t>-24,4"doprovodné výdaje</t>
  </si>
  <si>
    <t>-1053017203</t>
  </si>
  <si>
    <t>1012616831</t>
  </si>
  <si>
    <t>4,7+6"vybourání chodníku - pochozí plocha</t>
  </si>
  <si>
    <t>-1479550075</t>
  </si>
  <si>
    <t>608685357</t>
  </si>
  <si>
    <t>722043778</t>
  </si>
  <si>
    <t>2,5+2,5+7,5</t>
  </si>
  <si>
    <t>-1342396529</t>
  </si>
  <si>
    <t>4,5+3</t>
  </si>
  <si>
    <t>-1319299973</t>
  </si>
  <si>
    <t>(16,1/2)*0,05"pro snížení chodníku</t>
  </si>
  <si>
    <t>-601234327</t>
  </si>
  <si>
    <t>-531584795</t>
  </si>
  <si>
    <t>-11747807</t>
  </si>
  <si>
    <t>0,403*30 'Přepočtené koeficientem množství</t>
  </si>
  <si>
    <t>-372072116</t>
  </si>
  <si>
    <t>-461140635</t>
  </si>
  <si>
    <t>(16,1)*0,1"pro chodník - doplnění pod skladbu - spádování chodníku</t>
  </si>
  <si>
    <t>661443813</t>
  </si>
  <si>
    <t>1,61*2,3 'Přepočtené koeficientem množství</t>
  </si>
  <si>
    <t>286424007</t>
  </si>
  <si>
    <t>178548411</t>
  </si>
  <si>
    <t>16,1</t>
  </si>
  <si>
    <t>1393086562</t>
  </si>
  <si>
    <t>16,1"pochozí dlažba</t>
  </si>
  <si>
    <t>1617194052</t>
  </si>
  <si>
    <t>2,2+1,9"klasická dlažba</t>
  </si>
  <si>
    <t>2,9+2,5"hladká dlažba</t>
  </si>
  <si>
    <t>4,1+2,5"reliéfní dlažba</t>
  </si>
  <si>
    <t>-1989749101</t>
  </si>
  <si>
    <t>4,1*1,03 'Přepočtené koeficientem množství</t>
  </si>
  <si>
    <t>-2049481415</t>
  </si>
  <si>
    <t>6,6*1,03 'Přepočtené koeficientem množství</t>
  </si>
  <si>
    <t>1649467057</t>
  </si>
  <si>
    <t>5,4*1,03 'Přepočtené koeficientem množství</t>
  </si>
  <si>
    <t>1693258708</t>
  </si>
  <si>
    <t>6,6+5,4</t>
  </si>
  <si>
    <t>960257218</t>
  </si>
  <si>
    <t>1,4+1,4"mezi obrubníkem a asfaltem</t>
  </si>
  <si>
    <t>951233737</t>
  </si>
  <si>
    <t>2,8"plochy z kačírku</t>
  </si>
  <si>
    <t>1296543969</t>
  </si>
  <si>
    <t>6,8*2</t>
  </si>
  <si>
    <t>836238794</t>
  </si>
  <si>
    <t>1490166284</t>
  </si>
  <si>
    <t>8,6+7,5"obrubníky v místě úprav sjezdů</t>
  </si>
  <si>
    <t>713309878</t>
  </si>
  <si>
    <t>16,1-3</t>
  </si>
  <si>
    <t>13,1*1,02 'Přepočtené koeficientem množství</t>
  </si>
  <si>
    <t>861778522</t>
  </si>
  <si>
    <t>1265300312</t>
  </si>
  <si>
    <t>7,4+6,2"pro konstrukci chodníku</t>
  </si>
  <si>
    <t>6,2"pro kačírek</t>
  </si>
  <si>
    <t>-295842839</t>
  </si>
  <si>
    <t>19,8*1,02 'Přepočtené koeficientem množství</t>
  </si>
  <si>
    <t>-379185605</t>
  </si>
  <si>
    <t>-2086116296</t>
  </si>
  <si>
    <t>0,51+2,784"kamenivo</t>
  </si>
  <si>
    <t>1500489874</t>
  </si>
  <si>
    <t>3,294*39 'Přepočtené koeficientem množství</t>
  </si>
  <si>
    <t>1580063212</t>
  </si>
  <si>
    <t>2,304+3,478+2,563+0,3"beton</t>
  </si>
  <si>
    <t>1,049+3,034"živice</t>
  </si>
  <si>
    <t>-559112672</t>
  </si>
  <si>
    <t>12,728*39 'Přepočtené koeficientem množství</t>
  </si>
  <si>
    <t>-1775318628</t>
  </si>
  <si>
    <t>-463551424</t>
  </si>
  <si>
    <t>1.6 - Sjezd na MK - 6. sjezd</t>
  </si>
  <si>
    <t>1115244666</t>
  </si>
  <si>
    <t>43,4"vybourání sjezdu - vozovka</t>
  </si>
  <si>
    <t>-27,6"doprovodné výdaje</t>
  </si>
  <si>
    <t>-1268523894</t>
  </si>
  <si>
    <t>1343976423</t>
  </si>
  <si>
    <t>5,3+12,3"vybourání chodníku - pochozí plocha</t>
  </si>
  <si>
    <t>-594005376</t>
  </si>
  <si>
    <t>-1492768869</t>
  </si>
  <si>
    <t>-1135916719</t>
  </si>
  <si>
    <t>7+2</t>
  </si>
  <si>
    <t>203298715</t>
  </si>
  <si>
    <t>-1277661810</t>
  </si>
  <si>
    <t>(18,4)*0,1"pro snížení chodníku</t>
  </si>
  <si>
    <t>-1584219457</t>
  </si>
  <si>
    <t>843183931</t>
  </si>
  <si>
    <t>1676779186</t>
  </si>
  <si>
    <t>1,84*30 'Přepočtené koeficientem množství</t>
  </si>
  <si>
    <t>-1891032487</t>
  </si>
  <si>
    <t>-188719053</t>
  </si>
  <si>
    <t>(18,4/2)*0,1"pro chodník - doplnění pod skladbu - spádování chodníku</t>
  </si>
  <si>
    <t>-1605646257</t>
  </si>
  <si>
    <t>0,92*2,3 'Přepočtené koeficientem množství</t>
  </si>
  <si>
    <t>93706165</t>
  </si>
  <si>
    <t>-1604697350</t>
  </si>
  <si>
    <t>18,4</t>
  </si>
  <si>
    <t>626344591</t>
  </si>
  <si>
    <t>18,4"pochozí dlažba</t>
  </si>
  <si>
    <t>806603820</t>
  </si>
  <si>
    <t>2,6+2,5"klasická dlažba</t>
  </si>
  <si>
    <t>2,75+2,75"hladká dlažba</t>
  </si>
  <si>
    <t>3,9+3,9"reliéfní dlažba</t>
  </si>
  <si>
    <t>-1140546896</t>
  </si>
  <si>
    <t>5,1*1,03 'Přepočtené koeficientem množství</t>
  </si>
  <si>
    <t>1293679683</t>
  </si>
  <si>
    <t>7,8*1,03 'Přepočtené koeficientem množství</t>
  </si>
  <si>
    <t>-917602995</t>
  </si>
  <si>
    <t>5,5*1,03 'Přepočtené koeficientem množství</t>
  </si>
  <si>
    <t>-871469405</t>
  </si>
  <si>
    <t>5,5+7,8</t>
  </si>
  <si>
    <t>-554075584</t>
  </si>
  <si>
    <t>0,9+1,1"mezi obrubníkem a asfaltem</t>
  </si>
  <si>
    <t>60211314</t>
  </si>
  <si>
    <t>8,95"plochy z kačírku</t>
  </si>
  <si>
    <t>2051394652</t>
  </si>
  <si>
    <t>268520502</t>
  </si>
  <si>
    <t>1196243502</t>
  </si>
  <si>
    <t>9,7+8,1"obrubníky v místě úprav sjezdů</t>
  </si>
  <si>
    <t>1128593581</t>
  </si>
  <si>
    <t>17,8-4,5</t>
  </si>
  <si>
    <t>13,3*1,02 'Přepočtené koeficientem množství</t>
  </si>
  <si>
    <t>-883431952</t>
  </si>
  <si>
    <t>-1800101860</t>
  </si>
  <si>
    <t>7,1+6,9"pro konstrukci chodníku</t>
  </si>
  <si>
    <t>3,4"pro kačírek</t>
  </si>
  <si>
    <t>-271114492</t>
  </si>
  <si>
    <t>17,4*1,02 'Přepočtené koeficientem množství</t>
  </si>
  <si>
    <t>1170989893</t>
  </si>
  <si>
    <t>74468085</t>
  </si>
  <si>
    <t>4,582"kamenivo</t>
  </si>
  <si>
    <t>1955953280</t>
  </si>
  <si>
    <t>4,582*39 'Přepočtené koeficientem množství</t>
  </si>
  <si>
    <t>1186208329</t>
  </si>
  <si>
    <t>3,792+5,72+1,845+0,12"beton</t>
  </si>
  <si>
    <t>1,725+4,993"živice</t>
  </si>
  <si>
    <t>-213330080</t>
  </si>
  <si>
    <t>18,195*39 'Přepočtené koeficientem množství</t>
  </si>
  <si>
    <t>676117399</t>
  </si>
  <si>
    <t>29753130</t>
  </si>
  <si>
    <t>1.7 - Sjezd do MK - 7. sjedz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</si>
  <si>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</si>
  <si>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</si>
  <si>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-670593486</t>
  </si>
  <si>
    <t>https://podminky.urs.cz/item/CS_URS_2023_01/113106123</t>
  </si>
  <si>
    <t>1,5*1,5*2"stávajícího chodníku - chodníku</t>
  </si>
  <si>
    <t>-483684721</t>
  </si>
  <si>
    <t>52,1"vybourání sjezdu - vozovka</t>
  </si>
  <si>
    <t>-49,6"doprovodné výdaje</t>
  </si>
  <si>
    <t>-2117503762</t>
  </si>
  <si>
    <t>899179616</t>
  </si>
  <si>
    <t>1192925025</t>
  </si>
  <si>
    <t>-2093441126</t>
  </si>
  <si>
    <t>4,4+3,3</t>
  </si>
  <si>
    <t>1640764005</t>
  </si>
  <si>
    <t>(16,5)/2*0,1"pro snížená místa</t>
  </si>
  <si>
    <t>732793821</t>
  </si>
  <si>
    <t>1181728562</t>
  </si>
  <si>
    <t>-1570489158</t>
  </si>
  <si>
    <t>0,825*30 'Přepočtené koeficientem množství</t>
  </si>
  <si>
    <t>226413745</t>
  </si>
  <si>
    <t>-1536755749</t>
  </si>
  <si>
    <t>(16,5)/2*0,1"pro chodník - doplnění pod skladbu</t>
  </si>
  <si>
    <t>781002742</t>
  </si>
  <si>
    <t>0,825*2,3 'Přepočtené koeficientem množství</t>
  </si>
  <si>
    <t>-1073047308</t>
  </si>
  <si>
    <t>659650559</t>
  </si>
  <si>
    <t>16,5</t>
  </si>
  <si>
    <t>-452310541</t>
  </si>
  <si>
    <t>16,5"pochozí dlažba</t>
  </si>
  <si>
    <t>1545752112</t>
  </si>
  <si>
    <t>3,05+3,15"klasická dlažba</t>
  </si>
  <si>
    <t>2,25+2,35"hladká dlažba</t>
  </si>
  <si>
    <t>2,9+2,8"reliéfní dlažba</t>
  </si>
  <si>
    <t>206748370</t>
  </si>
  <si>
    <t>6,2*1,03 'Přepočtené koeficientem množství</t>
  </si>
  <si>
    <t>1525248921</t>
  </si>
  <si>
    <t>5,7*1,03 'Přepočtené koeficientem množství</t>
  </si>
  <si>
    <t>-2122710587</t>
  </si>
  <si>
    <t>4,6*1,03 'Přepočtené koeficientem množství</t>
  </si>
  <si>
    <t>-100113509</t>
  </si>
  <si>
    <t>5,7+4,6</t>
  </si>
  <si>
    <t>-137277964</t>
  </si>
  <si>
    <t>-1665946385</t>
  </si>
  <si>
    <t>5,5*2</t>
  </si>
  <si>
    <t>1141264319</t>
  </si>
  <si>
    <t>-1435279158</t>
  </si>
  <si>
    <t>8,4+7,7"obrubníky v místě úprav sjezdů</t>
  </si>
  <si>
    <t>-974685371</t>
  </si>
  <si>
    <t>1253129847</t>
  </si>
  <si>
    <t>42798515</t>
  </si>
  <si>
    <t>6,3+6,8+0,4"pro konstrukci chodníku</t>
  </si>
  <si>
    <t>1696750235</t>
  </si>
  <si>
    <t>13,5*1,02 'Přepočtené koeficientem množství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</si>
  <si>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</si>
  <si>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</si>
  <si>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-148465095</t>
  </si>
  <si>
    <t>https://podminky.urs.cz/item/CS_URS_2023_01/979054451</t>
  </si>
  <si>
    <t>478957591</t>
  </si>
  <si>
    <t>2,030"kamenivo</t>
  </si>
  <si>
    <t>-1962217323</t>
  </si>
  <si>
    <t>2,03*39 'Přepočtené koeficientem množství</t>
  </si>
  <si>
    <t>1838866421</t>
  </si>
  <si>
    <t>1,17+0,6+1,025+0,308"beton</t>
  </si>
  <si>
    <t>0,79"živice</t>
  </si>
  <si>
    <t>-1875848496</t>
  </si>
  <si>
    <t>3,893*39 'Přepočtené koeficientem množství</t>
  </si>
  <si>
    <t>1219366539</t>
  </si>
  <si>
    <t>-1887573136</t>
  </si>
  <si>
    <t>1.8 - Autobusová zastávka a křižovatka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</si>
  <si>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</si>
  <si>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</si>
  <si>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-387056619</t>
  </si>
  <si>
    <t>https://podminky.urs.cz/item/CS_URS_2023_01/113106132</t>
  </si>
  <si>
    <t>9*2"chodník z bet. desek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</si>
  <si>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</si>
  <si>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</si>
  <si>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-1523719622</t>
  </si>
  <si>
    <t>https://podminky.urs.cz/item/CS_URS_2023_01/113106134</t>
  </si>
  <si>
    <t>3,5*3"pod zastávkou</t>
  </si>
  <si>
    <t>-274223898</t>
  </si>
  <si>
    <t>4,5*2,5"bet. plocha u zastávky</t>
  </si>
  <si>
    <t>-661987778</t>
  </si>
  <si>
    <t>11,8"vybourání sjezdu - vozovka</t>
  </si>
  <si>
    <t>3,5*3"zámková dlažba pod zastávkou</t>
  </si>
  <si>
    <t>-679702577</t>
  </si>
  <si>
    <t>-2108253634</t>
  </si>
  <si>
    <t>20,8+35,7+36*0,5"vybourání chodníku - pochozí plocha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</si>
  <si>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</si>
  <si>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</si>
  <si>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-1573597140</t>
  </si>
  <si>
    <t>https://podminky.urs.cz/item/CS_URS_2023_01/113107171</t>
  </si>
  <si>
    <t>62,6"vybourání chodníku - pochozí plocha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</si>
  <si>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</si>
  <si>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</si>
  <si>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-1199530632</t>
  </si>
  <si>
    <t>https://podminky.urs.cz/item/CS_URS_2023_01/113107332</t>
  </si>
  <si>
    <t>2055802087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</si>
  <si>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</si>
  <si>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</si>
  <si>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-2084840414</t>
  </si>
  <si>
    <t>https://podminky.urs.cz/item/CS_URS_2023_01/113107181</t>
  </si>
  <si>
    <t>275580817</t>
  </si>
  <si>
    <t>113201111</t>
  </si>
  <si>
    <t>Vytrhání obrub s vybouráním lože, s přemístěním hmot na skládku na vzdálenost do 3 m nebo s naložením na dopravní prostředek chodníkových ležatých</t>
  </si>
  <si>
    <t>796806231</t>
  </si>
  <si>
    <t>https://podminky.urs.cz/item/CS_URS_2023_01/113201111</t>
  </si>
  <si>
    <t>(12+77+78+7-(35,5+33,5+37,5+6+6,5))/100*20</t>
  </si>
  <si>
    <t>-433230442</t>
  </si>
  <si>
    <t>((12+77+78+7)-(35,5+33,5+37,5+6+6,5))/100*80</t>
  </si>
  <si>
    <t>1730841470</t>
  </si>
  <si>
    <t>6+18+1,5"u chodníku</t>
  </si>
  <si>
    <t>3,5+3*2"u zastávky</t>
  </si>
  <si>
    <t>121151113</t>
  </si>
  <si>
    <t>Sejmutí ornice strojně při souvislé ploše přes 100 do 500 m2, tl. vrstvy do 200 mm</t>
  </si>
  <si>
    <t>1527051809</t>
  </si>
  <si>
    <t>https://podminky.urs.cz/item/CS_URS_2023_01/121151113</t>
  </si>
  <si>
    <t>336,3-141,9-40"ornice</t>
  </si>
  <si>
    <t>122251303</t>
  </si>
  <si>
    <t>Odkopávky a prokopávky nezapažené strojně v omezeném prostoru v hornině třídy těžitelnosti I skupiny 3 přes 50 do 100 m3</t>
  </si>
  <si>
    <t>-1028885706</t>
  </si>
  <si>
    <t>https://podminky.urs.cz/item/CS_URS_2023_01/122251303</t>
  </si>
  <si>
    <t>121*0,15"pro chodník v na místě trávníku</t>
  </si>
  <si>
    <t>(3*2)*0,1+(27+16)*0,15"snížená místa chodníku a sjezdy</t>
  </si>
  <si>
    <t>(23+13)*0,025"lokální dokopávky chodníku pod stávající skladbou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</si>
  <si>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</si>
  <si>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</si>
  <si>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-2092916860</t>
  </si>
  <si>
    <t>https://podminky.urs.cz/item/CS_URS_2023_01/162351103</t>
  </si>
  <si>
    <t xml:space="preserve">(154,4*0,15)*2"ornice - na mezideponii a k rozprostření </t>
  </si>
  <si>
    <t>-855649202</t>
  </si>
  <si>
    <t>26,1</t>
  </si>
  <si>
    <t>256596720</t>
  </si>
  <si>
    <t>26,1*30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</si>
  <si>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</si>
  <si>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</si>
  <si>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-316208437</t>
  </si>
  <si>
    <t>https://podminky.urs.cz/item/CS_URS_2023_01/167151111</t>
  </si>
  <si>
    <t xml:space="preserve">(154,4*0,15)"ornice - k rozprostření </t>
  </si>
  <si>
    <t>26,1"vykopaná zemina pro odvoz</t>
  </si>
  <si>
    <t>-1990875742</t>
  </si>
  <si>
    <t>(50*0,2)+30*1*0,2"dosypání chodníku u autobusové zastávky ul. jiříkovská</t>
  </si>
  <si>
    <t>20*0,3"dosypání u rozšíření chodníku ul. 2. pol. am.</t>
  </si>
  <si>
    <t>(37,5+13)*0,05"lokální dosypání chodníku po vybourané skladbě</t>
  </si>
  <si>
    <t>484207519</t>
  </si>
  <si>
    <t>24,525*2,3 'Přepočtené koeficientem množství</t>
  </si>
  <si>
    <t>723418407</t>
  </si>
  <si>
    <t>978758517</t>
  </si>
  <si>
    <t>174,15+29,8</t>
  </si>
  <si>
    <t>181351007</t>
  </si>
  <si>
    <t>Rozprostření a urovnání ornice v rovině nebo ve svahu sklonu do 1:5 strojně při souvislé ploše do 100 m2, tl. vrstvy přes 400 do 500 mm</t>
  </si>
  <si>
    <t>-363305575</t>
  </si>
  <si>
    <t>https://podminky.urs.cz/item/CS_URS_2023_01/181351007</t>
  </si>
  <si>
    <t>181411131</t>
  </si>
  <si>
    <t>Založení trávníku na půdě předem připravené plochy do 1000 m2 výsevem včetně utažení parkového v rovině nebo na svahu do 1:5</t>
  </si>
  <si>
    <t>-462719038</t>
  </si>
  <si>
    <t>https://podminky.urs.cz/item/CS_URS_2023_01/181411131</t>
  </si>
  <si>
    <t>154,4"ornice</t>
  </si>
  <si>
    <t>00572410</t>
  </si>
  <si>
    <t>osivo směs travní parková</t>
  </si>
  <si>
    <t>kg</t>
  </si>
  <si>
    <t>-1493659418</t>
  </si>
  <si>
    <t>154,4*0,02 'Přepočtené koeficientem množství</t>
  </si>
  <si>
    <t>-2116534571</t>
  </si>
  <si>
    <t>35*3</t>
  </si>
  <si>
    <t>182211121</t>
  </si>
  <si>
    <t>Svahování trvalých svahů do projektovaných profilů ručně s potřebným přemístěním výkopku při svahování násypů v jakékoliv hornině</t>
  </si>
  <si>
    <t>-1094011872</t>
  </si>
  <si>
    <t>https://podminky.urs.cz/item/CS_URS_2023_01/182211121</t>
  </si>
  <si>
    <t>32*1</t>
  </si>
  <si>
    <t>564851111</t>
  </si>
  <si>
    <t>Podklad ze štěrkodrti ŠD s rozprostřením a zhutněním plochy přes 100 m2, po zhutnění tl. 150 mm</t>
  </si>
  <si>
    <t>-1018326939</t>
  </si>
  <si>
    <t>https://podminky.urs.cz/item/CS_URS_2023_01/564851111</t>
  </si>
  <si>
    <t>174,15"pochozí dlažba</t>
  </si>
  <si>
    <t>564861111</t>
  </si>
  <si>
    <t>Podklad ze štěrkodrti ŠD s rozprostřením a zhutněním plochy přes 100 m2, po zhutnění tl. 200 mm</t>
  </si>
  <si>
    <t>377895922</t>
  </si>
  <si>
    <t>https://podminky.urs.cz/item/CS_URS_2023_01/564861111</t>
  </si>
  <si>
    <t>29,8"pojezdová dlažba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</si>
  <si>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</si>
  <si>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</si>
  <si>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-150767019</t>
  </si>
  <si>
    <t>https://podminky.urs.cz/item/CS_URS_2023_01/596211112</t>
  </si>
  <si>
    <t>2,5+21,4+40,7+21,3+18,7+1,2+0,9+0,6+37,5+1,1+1,1"klasická dlažba</t>
  </si>
  <si>
    <t>0,45*2+3,6+0,45*2+2"hladká dlažba</t>
  </si>
  <si>
    <t>1,2+3,1+1,45+1,2+0,9+1,5"reliéfní dlažba</t>
  </si>
  <si>
    <t>5,2+5,2"barevná</t>
  </si>
  <si>
    <t>-81910343</t>
  </si>
  <si>
    <t>147*1,03 'Přepočtené koeficientem množství</t>
  </si>
  <si>
    <t>59245008</t>
  </si>
  <si>
    <t>dlažba tvar obdélník betonová 200x100x60mm barevná</t>
  </si>
  <si>
    <t>44596734</t>
  </si>
  <si>
    <t>10,4*1,03 'Přepočtené koeficientem množství</t>
  </si>
  <si>
    <t>702502998</t>
  </si>
  <si>
    <t>9,35*1,03 'Přepočtené koeficientem množství</t>
  </si>
  <si>
    <t>566584500</t>
  </si>
  <si>
    <t>7,4*1,03 'Přepočtené koeficientem množství</t>
  </si>
  <si>
    <t>-652520050</t>
  </si>
  <si>
    <t>10,4+9,35+7,4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</si>
  <si>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</si>
  <si>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</si>
  <si>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1449804901</t>
  </si>
  <si>
    <t>https://podminky.urs.cz/item/CS_URS_2023_01/596212212</t>
  </si>
  <si>
    <t>4,9+4,8+8"klasická</t>
  </si>
  <si>
    <t>1,4+1,6+2,5"hladká</t>
  </si>
  <si>
    <t>3,7+2,9"reliéfní</t>
  </si>
  <si>
    <t>59245005</t>
  </si>
  <si>
    <t>dlažba tvar obdélník betonová 200x100x80mm barevná</t>
  </si>
  <si>
    <t>-280382199</t>
  </si>
  <si>
    <t>17,7*1,03 'Přepočtené koeficientem množství</t>
  </si>
  <si>
    <t>59245226</t>
  </si>
  <si>
    <t>dlažba tvar obdélník betonová pro nevidomé 200x100x80mm barevná</t>
  </si>
  <si>
    <t>1870242326</t>
  </si>
  <si>
    <t>5924503-R2</t>
  </si>
  <si>
    <t xml:space="preserve">dlažba tvar čtverec betonová 200x200x80mm přírodní, rovné hrany po obvodu-bez zkosení, spára mezi prvky max. 4 mm </t>
  </si>
  <si>
    <t>1988105762</t>
  </si>
  <si>
    <t>596212214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</si>
  <si>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</si>
  <si>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914470395</t>
  </si>
  <si>
    <t>https://podminky.urs.cz/item/CS_URS_2023_01/596212214</t>
  </si>
  <si>
    <t>5,5+6,6</t>
  </si>
  <si>
    <t>-1892491209</t>
  </si>
  <si>
    <t>3,5"mezi obrubníkem a asfaltem</t>
  </si>
  <si>
    <t>44</t>
  </si>
  <si>
    <t>-1241907482</t>
  </si>
  <si>
    <t>1,5+0,6+14+1,9+0,8"plochy z kačírku</t>
  </si>
  <si>
    <t>45</t>
  </si>
  <si>
    <t>551057235</t>
  </si>
  <si>
    <t>46</t>
  </si>
  <si>
    <t>899431111</t>
  </si>
  <si>
    <t>Výšková úprava uličního vstupu nebo vpusti do 200 mm zvýšením krycího hrnce, šoupěte nebo hydrantu bez úpravy armatur</t>
  </si>
  <si>
    <t>2097837376</t>
  </si>
  <si>
    <t>https://podminky.urs.cz/item/CS_URS_2023_01/899431111</t>
  </si>
  <si>
    <t>47</t>
  </si>
  <si>
    <t>271296991</t>
  </si>
  <si>
    <t>48</t>
  </si>
  <si>
    <t>-923163594</t>
  </si>
  <si>
    <t>49</t>
  </si>
  <si>
    <t>-1140074297</t>
  </si>
  <si>
    <t>50</t>
  </si>
  <si>
    <t>-1038149468</t>
  </si>
  <si>
    <t>4+4,6+3,1"ve sjzedech</t>
  </si>
  <si>
    <t>51</t>
  </si>
  <si>
    <t>1004060789</t>
  </si>
  <si>
    <t>11,7*1,02 'Přepočtené koeficientem množství</t>
  </si>
  <si>
    <t>52</t>
  </si>
  <si>
    <t>-1811495708</t>
  </si>
  <si>
    <t>(94,5+79+32,2+3)-38"obrubníky mezi chodníkem a komunikací</t>
  </si>
  <si>
    <t>-(25+11+36+28,5)"doprovodné a nepřímé výdaje</t>
  </si>
  <si>
    <t>53</t>
  </si>
  <si>
    <t>573824046</t>
  </si>
  <si>
    <t>70,2-9</t>
  </si>
  <si>
    <t>61,2*1,02 'Přepočtené koeficientem množství</t>
  </si>
  <si>
    <t>54</t>
  </si>
  <si>
    <t>-233448330</t>
  </si>
  <si>
    <t>55</t>
  </si>
  <si>
    <t>338194336</t>
  </si>
  <si>
    <t>234,8+11,5+3,6+5,2+2+1,4+1,1"pro konstrukci chodníku</t>
  </si>
  <si>
    <t>2,8+23+4,2+1,3"pro kačírek</t>
  </si>
  <si>
    <t>56</t>
  </si>
  <si>
    <t>174940307</t>
  </si>
  <si>
    <t>290,9*1,02 'Přepočtené koeficientem množství</t>
  </si>
  <si>
    <t>57</t>
  </si>
  <si>
    <t>916431112</t>
  </si>
  <si>
    <t>Osazení betonového bezbariérového obrubníku s ložem betonovým tl. 150 mm úložná šířka do 400 mm s boční opěrou</t>
  </si>
  <si>
    <t>1875271876</t>
  </si>
  <si>
    <t>https://podminky.urs.cz/item/CS_URS_2023_01/916431112</t>
  </si>
  <si>
    <t>15*2+4*2</t>
  </si>
  <si>
    <t>58</t>
  </si>
  <si>
    <t>59217041</t>
  </si>
  <si>
    <t>obrubník betonový bezbariérový přímý</t>
  </si>
  <si>
    <t>1495877916</t>
  </si>
  <si>
    <t>38-8</t>
  </si>
  <si>
    <t>30*1,02 'Přepočtené koeficientem množství</t>
  </si>
  <si>
    <t>59</t>
  </si>
  <si>
    <t>59217040</t>
  </si>
  <si>
    <t>obrubník betonový bezbariérový náběhový</t>
  </si>
  <si>
    <t>165275646</t>
  </si>
  <si>
    <t>(2+2)*2</t>
  </si>
  <si>
    <t>8*1,02 'Přepočtené koeficientem množství</t>
  </si>
  <si>
    <t>60</t>
  </si>
  <si>
    <t>-293447431</t>
  </si>
  <si>
    <t>61</t>
  </si>
  <si>
    <t>-1583464924</t>
  </si>
  <si>
    <t>3"přemístění - dopravní značky</t>
  </si>
  <si>
    <t>2"odstranění reklamní cedule</t>
  </si>
  <si>
    <t>62</t>
  </si>
  <si>
    <t>981011111</t>
  </si>
  <si>
    <t>Demolice budov postupným rozebíráním dřevěných lehkých, jednostranně obitých</t>
  </si>
  <si>
    <t>-1122100246</t>
  </si>
  <si>
    <t>https://podminky.urs.cz/item/CS_URS_2023_01/981011111</t>
  </si>
  <si>
    <t xml:space="preserve">3,5*2,5*3,5"autobusová zastávka </t>
  </si>
  <si>
    <t>63</t>
  </si>
  <si>
    <t>1082505569</t>
  </si>
  <si>
    <t>1,913+11,687"kamenivo</t>
  </si>
  <si>
    <t>64</t>
  </si>
  <si>
    <t>-1743889202</t>
  </si>
  <si>
    <t>13,6*39 'Přepočtené koeficientem množství</t>
  </si>
  <si>
    <t>65</t>
  </si>
  <si>
    <t>2006433483</t>
  </si>
  <si>
    <t>4,59+2,73+2,832+24,213+20,345+7,031+2,53+9,02+1,4+0,410"beton</t>
  </si>
  <si>
    <t>7,301+6,135+3,729"živice</t>
  </si>
  <si>
    <t>1,094"dřevo</t>
  </si>
  <si>
    <t>0,1"izolace</t>
  </si>
  <si>
    <t>66</t>
  </si>
  <si>
    <t>1322211412</t>
  </si>
  <si>
    <t>86,156*39 'Přepočtené koeficientem množství</t>
  </si>
  <si>
    <t>67</t>
  </si>
  <si>
    <t>-645033624</t>
  </si>
  <si>
    <t>68</t>
  </si>
  <si>
    <t>-331137654</t>
  </si>
  <si>
    <t>1.9 - Parkování před ZŠ</t>
  </si>
  <si>
    <t>964490973</t>
  </si>
  <si>
    <t>2,4*9+1,5*2"stávající chodník</t>
  </si>
  <si>
    <t>-13,8"nepřímé výdaje</t>
  </si>
  <si>
    <t>-1994373683</t>
  </si>
  <si>
    <t>35"stávající bet. desky</t>
  </si>
  <si>
    <t>-586225511</t>
  </si>
  <si>
    <t>18*3"stávající šd plocha</t>
  </si>
  <si>
    <t>-50,6"nepřímé výdaje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</si>
  <si>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</si>
  <si>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</si>
  <si>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-2062031840</t>
  </si>
  <si>
    <t>https://podminky.urs.cz/item/CS_URS_2023_01/113107323</t>
  </si>
  <si>
    <t xml:space="preserve">70,5"stávající šd plocha + pod deskami </t>
  </si>
  <si>
    <t>-46,7"nepřímé výdaje</t>
  </si>
  <si>
    <t>1657307981</t>
  </si>
  <si>
    <t>26,5"silniční obrubník</t>
  </si>
  <si>
    <t>-22"nepřímé výdaje</t>
  </si>
  <si>
    <t>677565991</t>
  </si>
  <si>
    <t>7+2+3</t>
  </si>
  <si>
    <t>390058722</t>
  </si>
  <si>
    <t>224806730</t>
  </si>
  <si>
    <t>11*0,2"v zeleni</t>
  </si>
  <si>
    <t>52*0,05"pod dlažbou</t>
  </si>
  <si>
    <t>-1125249494</t>
  </si>
  <si>
    <t>1986163917</t>
  </si>
  <si>
    <t>4,8</t>
  </si>
  <si>
    <t>-1775700424</t>
  </si>
  <si>
    <t>4,8*30 'Přepočtené koeficientem množství</t>
  </si>
  <si>
    <t>-684419393</t>
  </si>
  <si>
    <t>-1023978224</t>
  </si>
  <si>
    <t>52*0,1"pro chodník - doplnění pod skladbu</t>
  </si>
  <si>
    <t>-1145228064</t>
  </si>
  <si>
    <t>5,2*2,3 'Přepočtené koeficientem množství</t>
  </si>
  <si>
    <t>-168157307</t>
  </si>
  <si>
    <t>-761803795</t>
  </si>
  <si>
    <t>51,75</t>
  </si>
  <si>
    <t>181311103</t>
  </si>
  <si>
    <t>Rozprostření a urovnání ornice v rovině nebo ve svahu sklonu do 1:5 ručně při souvislé ploše, tl. vrstvy do 200 mm</t>
  </si>
  <si>
    <t>898352406</t>
  </si>
  <si>
    <t>https://podminky.urs.cz/item/CS_URS_2023_01/181311103</t>
  </si>
  <si>
    <t>1616430241</t>
  </si>
  <si>
    <t>15*3"zatravnění u plotu</t>
  </si>
  <si>
    <t>608864991</t>
  </si>
  <si>
    <t>45*0,02 'Přepočtené koeficientem množství</t>
  </si>
  <si>
    <t>-2041230911</t>
  </si>
  <si>
    <t>51,75"pochozí dlažba</t>
  </si>
  <si>
    <t>-1858103272</t>
  </si>
  <si>
    <t>-1387809068</t>
  </si>
  <si>
    <t>51,75*1,03 'Přepočtené koeficientem množství</t>
  </si>
  <si>
    <t>-1098720451</t>
  </si>
  <si>
    <t>3+1,5"mezi obrubníkem a asfaltem</t>
  </si>
  <si>
    <t>1383993553</t>
  </si>
  <si>
    <t>-799623414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</si>
  <si>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</si>
  <si>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</si>
  <si>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-768739706</t>
  </si>
  <si>
    <t>https://podminky.urs.cz/item/CS_URS_2023_01/916231213</t>
  </si>
  <si>
    <t>59217021</t>
  </si>
  <si>
    <t>obrubník betonový chodníkový 1000x150x300mm</t>
  </si>
  <si>
    <t>-1104959730</t>
  </si>
  <si>
    <t>29*1,02 'Přepočtené koeficientem množství</t>
  </si>
  <si>
    <t>-624427423</t>
  </si>
  <si>
    <t>8,12+10,472"kamenivo</t>
  </si>
  <si>
    <t>-1817258817</t>
  </si>
  <si>
    <t>18,592*39 'Přepočtené koeficientem množství</t>
  </si>
  <si>
    <t>213008784</t>
  </si>
  <si>
    <t>2,808+8,925+0,923+0,48"beton</t>
  </si>
  <si>
    <t>-2144285595</t>
  </si>
  <si>
    <t>13,136*39 'Přepočtené koeficientem množství</t>
  </si>
  <si>
    <t>1511622242</t>
  </si>
  <si>
    <t>-14734432</t>
  </si>
  <si>
    <t>1.10 - Výstavba chodníku u ŽP</t>
  </si>
  <si>
    <t>1782584617</t>
  </si>
  <si>
    <t>1,500"stávající chodní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</si>
  <si>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</si>
  <si>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</si>
  <si>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-154662780</t>
  </si>
  <si>
    <t>https://podminky.urs.cz/item/CS_URS_2023_01/113107121</t>
  </si>
  <si>
    <t>9,55*0,75+8,1*0,75"krajnice za asfaltem pro novou kci chodníku</t>
  </si>
  <si>
    <t xml:space="preserve">13"sjezd 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</si>
  <si>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</si>
  <si>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</si>
  <si>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-2059853619</t>
  </si>
  <si>
    <t>https://podminky.urs.cz/item/CS_URS_2023_01/113107131</t>
  </si>
  <si>
    <t>9,5*0,75+8*0,75"vybourání krajnice vozovky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</si>
  <si>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</si>
  <si>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</si>
  <si>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-683354356</t>
  </si>
  <si>
    <t>https://podminky.urs.cz/item/CS_URS_2023_01/113107143</t>
  </si>
  <si>
    <t>-1005563698</t>
  </si>
  <si>
    <t>1+2"pro napojení na stávající obrubník</t>
  </si>
  <si>
    <t>591568951</t>
  </si>
  <si>
    <t>(1,5*1,5)*0,15*3"snížená místa chodníku</t>
  </si>
  <si>
    <t>11,6*0,05"pro sjezd</t>
  </si>
  <si>
    <t>-941808683</t>
  </si>
  <si>
    <t>-840281087</t>
  </si>
  <si>
    <t>-478765490</t>
  </si>
  <si>
    <t>1,593*30 'Přepočtené koeficientem množství</t>
  </si>
  <si>
    <t>-1080479476</t>
  </si>
  <si>
    <t>1449910035</t>
  </si>
  <si>
    <t>23,95"pochozí chodník</t>
  </si>
  <si>
    <t>-(1,5*1,5)*3"snížená místa chodníku</t>
  </si>
  <si>
    <t>Mezisoučet</t>
  </si>
  <si>
    <t>17,2*0,15"dosypání pod skladbu</t>
  </si>
  <si>
    <t>-1713988805</t>
  </si>
  <si>
    <t>2,58*2,3 'Přepočtené koeficientem množství</t>
  </si>
  <si>
    <t>1078518209</t>
  </si>
  <si>
    <t>-1667374533</t>
  </si>
  <si>
    <t>23,95"pochozí dlažba</t>
  </si>
  <si>
    <t>-369537116</t>
  </si>
  <si>
    <t>11,6"pojezdová dlažba</t>
  </si>
  <si>
    <t>-695940044</t>
  </si>
  <si>
    <t>11,7+8,4+1"klasická dlažba</t>
  </si>
  <si>
    <t>0,4*3"hladká dlažba</t>
  </si>
  <si>
    <t>0,55*3"reliéfní dlažba</t>
  </si>
  <si>
    <t>-1286816092</t>
  </si>
  <si>
    <t>21,1*1,03 'Přepočtené koeficientem množství</t>
  </si>
  <si>
    <t>-364174525</t>
  </si>
  <si>
    <t>1,65*1,03 'Přepočtené koeficientem množství</t>
  </si>
  <si>
    <t>1368384363</t>
  </si>
  <si>
    <t>1,2*1,03 'Přepočtené koeficientem množství</t>
  </si>
  <si>
    <t>1998511946</t>
  </si>
  <si>
    <t>1,65+1,2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</si>
  <si>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</si>
  <si>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</si>
  <si>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1439544590</t>
  </si>
  <si>
    <t>https://podminky.urs.cz/item/CS_URS_2023_01/596212213</t>
  </si>
  <si>
    <t>6,3"klasická</t>
  </si>
  <si>
    <t>2,3"hladká</t>
  </si>
  <si>
    <t>3"reliéfní</t>
  </si>
  <si>
    <t>-2022359653</t>
  </si>
  <si>
    <t>6,3*1,01 'Přepočtené koeficientem množství</t>
  </si>
  <si>
    <t>-955154779</t>
  </si>
  <si>
    <t>3*1,03 'Přepočtené koeficientem množství</t>
  </si>
  <si>
    <t>-2077318960</t>
  </si>
  <si>
    <t>2,3*1,03 'Přepočtené koeficientem množství</t>
  </si>
  <si>
    <t>-1808849073</t>
  </si>
  <si>
    <t>3+2,3</t>
  </si>
  <si>
    <t>1560924476</t>
  </si>
  <si>
    <t>12+11+15"mezi obrubníkem a asfaltem</t>
  </si>
  <si>
    <t>1902145405</t>
  </si>
  <si>
    <t>2,5</t>
  </si>
  <si>
    <t>-433835604</t>
  </si>
  <si>
    <t>2024777259</t>
  </si>
  <si>
    <t>12+11"obrubníky v místě úprav sjezdů</t>
  </si>
  <si>
    <t>13,5+1,5"sjezd</t>
  </si>
  <si>
    <t>-1596432242</t>
  </si>
  <si>
    <t>23-4,5+13,5</t>
  </si>
  <si>
    <t>32*1,02 'Přepočtené koeficientem množství</t>
  </si>
  <si>
    <t>-1504255055</t>
  </si>
  <si>
    <t>1,5*3+1,5</t>
  </si>
  <si>
    <t>2088786643</t>
  </si>
  <si>
    <t>8,1+9,6+3,5"pro konstrukci chodníku</t>
  </si>
  <si>
    <t>-1811205448</t>
  </si>
  <si>
    <t>21,2*1,02 'Přepočtené koeficientem množství</t>
  </si>
  <si>
    <t>41175149</t>
  </si>
  <si>
    <t>2,5"pod kačírek</t>
  </si>
  <si>
    <t>919735113</t>
  </si>
  <si>
    <t>Řezání stávajícího živičného krytu nebo podkladu hloubky přes 100 do 150 mm</t>
  </si>
  <si>
    <t>-1293846049</t>
  </si>
  <si>
    <t>https://podminky.urs.cz/item/CS_URS_2023_01/919735113</t>
  </si>
  <si>
    <t>12+11+15"pro osazení obrubníku</t>
  </si>
  <si>
    <t>-1276115334</t>
  </si>
  <si>
    <t>4,715"šd</t>
  </si>
  <si>
    <t>-1413590245</t>
  </si>
  <si>
    <t>4,715*39 'Přepočtené koeficientem množství</t>
  </si>
  <si>
    <t>-49109940</t>
  </si>
  <si>
    <t>0,39+8,491+0,615"beton</t>
  </si>
  <si>
    <t>8,256"živice</t>
  </si>
  <si>
    <t>-1220846731</t>
  </si>
  <si>
    <t>17,752*39 'Přepočtené koeficientem množství</t>
  </si>
  <si>
    <t>-53309287</t>
  </si>
  <si>
    <t>-1655245231</t>
  </si>
  <si>
    <t>1.11 - Stavební úpravy chodníku SO 1</t>
  </si>
  <si>
    <t>112251101</t>
  </si>
  <si>
    <t>Odstranění pařezů strojně s jejich vykopáním nebo vytrháním průměru přes 100 do 300 mm</t>
  </si>
  <si>
    <t>-1324107650</t>
  </si>
  <si>
    <t>https://podminky.urs.cz/item/CS_URS_2023_01/112251101</t>
  </si>
  <si>
    <t>112251102</t>
  </si>
  <si>
    <t>Odstranění pařezů strojně s jejich vykopáním nebo vytrháním průměru přes 300 do 500 mm</t>
  </si>
  <si>
    <t>-1670469589</t>
  </si>
  <si>
    <t>https://podminky.urs.cz/item/CS_URS_2023_01/112251102</t>
  </si>
  <si>
    <t>112251103</t>
  </si>
  <si>
    <t>Odstranění pařezů strojně s jejich vykopáním nebo vytrháním průměru přes 500 do 700 mm</t>
  </si>
  <si>
    <t>-1802137396</t>
  </si>
  <si>
    <t>https://podminky.urs.cz/item/CS_URS_2023_01/112251103</t>
  </si>
  <si>
    <t>112251104</t>
  </si>
  <si>
    <t>Odstranění pařezů strojně s jejich vykopáním nebo vytrháním průměru přes 700 do 900 mm</t>
  </si>
  <si>
    <t>673853223</t>
  </si>
  <si>
    <t>https://podminky.urs.cz/item/CS_URS_2023_01/112251104</t>
  </si>
  <si>
    <t>112251105</t>
  </si>
  <si>
    <t>Odstranění pařezů strojně s jejich vykopáním nebo vytrháním průměru přes 900 do 1100 mm</t>
  </si>
  <si>
    <t>323169498</t>
  </si>
  <si>
    <t>https://podminky.urs.cz/item/CS_URS_2023_01/112251105</t>
  </si>
  <si>
    <t>569237690</t>
  </si>
  <si>
    <t xml:space="preserve">2*1,5"stávajícího pro napojení </t>
  </si>
  <si>
    <t>1064142841</t>
  </si>
  <si>
    <t>-1385360840</t>
  </si>
  <si>
    <t>2*0,5"lokální dobourání betonu</t>
  </si>
  <si>
    <t>-963974725</t>
  </si>
  <si>
    <t>3+38,6"odstranění kce chodníku - asfalt</t>
  </si>
  <si>
    <t>-2079248721</t>
  </si>
  <si>
    <t>81,8+74,2+172,3"odstranění kce chodníku - asfalt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</si>
  <si>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</si>
  <si>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</si>
  <si>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312188941</t>
  </si>
  <si>
    <t>https://podminky.urs.cz/item/CS_URS_2023_01/113107231</t>
  </si>
  <si>
    <t>527,2+248,5"odstranění kce chodníku - asfalt</t>
  </si>
  <si>
    <t>1687161628</t>
  </si>
  <si>
    <t>1,5*1,5"lokální bourání betonu</t>
  </si>
  <si>
    <t>-1005134224</t>
  </si>
  <si>
    <t>334834124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</si>
  <si>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</si>
  <si>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</si>
  <si>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-1841631607</t>
  </si>
  <si>
    <t>https://podminky.urs.cz/item/CS_URS_2023_01/113107241</t>
  </si>
  <si>
    <t>1847096742</t>
  </si>
  <si>
    <t>27,5+8+15+7"vnější strana chodníku (u plotů)</t>
  </si>
  <si>
    <t>15,5+9+10+15+9+14+9+8,5+5,5+7,5"obrubníky v místě úprav sjezdů (u komunikace)</t>
  </si>
  <si>
    <t>(19+1+19+4,1+4,9+23+23,6+41,3+29,3+51,1+19,4+14+18,5+45,3)/100*10"předpokládaná výměna poškozených obrub 10% u komunikace</t>
  </si>
  <si>
    <t>162717422</t>
  </si>
  <si>
    <t>28+43,5+36,8+49,8+22+14,1+19,8+12,7"vnější strana chodníku (u plotů)</t>
  </si>
  <si>
    <t>328117408</t>
  </si>
  <si>
    <t>(7,6+6,5)*0,22"místo pro přecházení</t>
  </si>
  <si>
    <t>(17,7+20,6+30+21+21,5+20,9+20,9+18,2)*0,3"sjezdy</t>
  </si>
  <si>
    <t>786,4*0,2*0,10"odkopávka pro výměnu silnicních obrubníků</t>
  </si>
  <si>
    <t>1152677671</t>
  </si>
  <si>
    <t>-2045238769</t>
  </si>
  <si>
    <t>1674388585</t>
  </si>
  <si>
    <t>70,07*30 'Přepočtené koeficientem množství</t>
  </si>
  <si>
    <t>561387476</t>
  </si>
  <si>
    <t>-793919315</t>
  </si>
  <si>
    <t>503,5*0,2"doplnění skladby po vybourání stávající kce chodníku - pod skladbu</t>
  </si>
  <si>
    <t>(407,9*0,3)*0,2"doplnění skladby po vybourání stávající kce chodníku - pod záhonový obrubník u chodníku</t>
  </si>
  <si>
    <t>(518-(407,9*0,3))*0,2"doplnění skladby po vybourání stávající kce chodníku - pod kačírkem</t>
  </si>
  <si>
    <t>-2000582046</t>
  </si>
  <si>
    <t>204,3*2,3 'Přepočtené koeficientem množství</t>
  </si>
  <si>
    <t>26844502</t>
  </si>
  <si>
    <t>-1782031189</t>
  </si>
  <si>
    <t>503,5+139,1</t>
  </si>
  <si>
    <t>-725321345</t>
  </si>
  <si>
    <t>506,5"pochozí dlažba</t>
  </si>
  <si>
    <t>-210828821</t>
  </si>
  <si>
    <t>139,1"pojezdová dlažba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</si>
  <si>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</si>
  <si>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</si>
  <si>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1261698263</t>
  </si>
  <si>
    <t>https://podminky.urs.cz/item/CS_URS_2023_01/596211113</t>
  </si>
  <si>
    <t>4,15+3,75+27+2,6+43,7+11,7+2,8+9,9+37+38,2+57+40,2+75,2+30,1+0,9+19+25,9+65"klasická dlažba</t>
  </si>
  <si>
    <t>2,4+1,8"hladká dlažba</t>
  </si>
  <si>
    <t>2,6+2,6"reliéfní dlažba</t>
  </si>
  <si>
    <t>2*1,5"stávajícího pro napojení - bez dodávky</t>
  </si>
  <si>
    <t>-49877054</t>
  </si>
  <si>
    <t>494,1*1,01 'Přepočtené koeficientem množství</t>
  </si>
  <si>
    <t>-313729065</t>
  </si>
  <si>
    <t>-323636257</t>
  </si>
  <si>
    <t>4,2*1,03 'Přepočtené koeficientem množství</t>
  </si>
  <si>
    <t>1975823190</t>
  </si>
  <si>
    <t>4,2+5,2</t>
  </si>
  <si>
    <t>553916185</t>
  </si>
  <si>
    <t>6,8+9,9+7,6+7,5+7,3+10,3+11,4+11,1+10,9+9"klasická</t>
  </si>
  <si>
    <t>2+2,6+2,1+3,9+2,5+2,6+2,5+2,3+2"hladká</t>
  </si>
  <si>
    <t>2,1+2,9+2+4,6+2,9+2,9+2,8+2,5+2,1"reliéfní</t>
  </si>
  <si>
    <t>1827705371</t>
  </si>
  <si>
    <t>91,8*1,01 'Přepočtené koeficientem množství</t>
  </si>
  <si>
    <t>1268978395</t>
  </si>
  <si>
    <t>24,8*1,03 'Přepočtené koeficientem množství</t>
  </si>
  <si>
    <t>427492215</t>
  </si>
  <si>
    <t>22,5*1,03 'Přepočtené koeficientem množství</t>
  </si>
  <si>
    <t>-878612053</t>
  </si>
  <si>
    <t>22,5+24,8</t>
  </si>
  <si>
    <t>-1090723027</t>
  </si>
  <si>
    <t>134,35"podél nových obrubníků</t>
  </si>
  <si>
    <t>-575911918</t>
  </si>
  <si>
    <t>7,3+24+3,5+41,4+11,3+10,1+37,8+36,4+58,9+30,9+78,2+40,6+6,6+92,8+3,2+35</t>
  </si>
  <si>
    <t>-2104111567</t>
  </si>
  <si>
    <t>1730325084</t>
  </si>
  <si>
    <t>-1423481598</t>
  </si>
  <si>
    <t>634680838</t>
  </si>
  <si>
    <t>-1397220300</t>
  </si>
  <si>
    <t>950721570</t>
  </si>
  <si>
    <t>4,1+4,6+4,6+4,5+4,5+6,1+6+5,8+5,2+4,1"obrubník ve sjezdech</t>
  </si>
  <si>
    <t>-1690899927</t>
  </si>
  <si>
    <t>49,5*1,02 'Přepočtené koeficientem množství</t>
  </si>
  <si>
    <t>-59074895</t>
  </si>
  <si>
    <t>15,5+9+10+15+9+14+9+8,5+5,5+7,5"obrubníky v místě úprav sjezdů</t>
  </si>
  <si>
    <t>(19+1+19+4,1+4,9+23+23,6+41,3+29,3+51,1+19,4+14+18,5+45,3)/100*10"předpokládaná výměna poškozených obrub 10%</t>
  </si>
  <si>
    <t>-9140671</t>
  </si>
  <si>
    <t>134,35-31,5</t>
  </si>
  <si>
    <t>102,85*1,02 'Přepočtené koeficientem množství</t>
  </si>
  <si>
    <t>-630279220</t>
  </si>
  <si>
    <t>1,5*21</t>
  </si>
  <si>
    <t>31,5*1,02 'Přepočtené koeficientem množství</t>
  </si>
  <si>
    <t>-443210253</t>
  </si>
  <si>
    <t>12,5+21,7+4+36,2+12,2+1,5+10,8+31+32+44,4+31,4+56,6+28,1+14,1+18,7+45,3+5,7+1,7"pro konstrukci chodníku</t>
  </si>
  <si>
    <t>10,9+20,4+3,1+34,1+9,6+8,2+28,3+29,2+45,4+33,4+47,8+26,6+14,1+42,8+1,8+22,8"pro kačírek</t>
  </si>
  <si>
    <t>-698061545</t>
  </si>
  <si>
    <t>786,4*1,02 'Přepočtené koeficientem množství</t>
  </si>
  <si>
    <t>-2077667407</t>
  </si>
  <si>
    <t>7,3+24+3,5+41,4+11,3+10,1+37,8+36,4+58,9+30,9+78,2+40,6+6,6+92,8+3,2+35"pod kačírek</t>
  </si>
  <si>
    <t>919735111</t>
  </si>
  <si>
    <t>Řezání stávajícího živičného krytu nebo podkladu hloubky do 50 mm</t>
  </si>
  <si>
    <t>-1297323349</t>
  </si>
  <si>
    <t>https://podminky.urs.cz/item/CS_URS_2023_01/919735111</t>
  </si>
  <si>
    <t>4,6+5,2"pro oddělení skladeb v místě napojení na pochodníky k objektům</t>
  </si>
  <si>
    <t>919735123</t>
  </si>
  <si>
    <t>Řezání stávajícího betonového krytu nebo podkladu hloubky přes 100 do 150 mm</t>
  </si>
  <si>
    <t>-1927414727</t>
  </si>
  <si>
    <t>https://podminky.urs.cz/item/CS_URS_2023_01/919735123</t>
  </si>
  <si>
    <t>1482919089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</si>
  <si>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</si>
  <si>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</si>
  <si>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-1610232147</t>
  </si>
  <si>
    <t>https://podminky.urs.cz/item/CS_URS_2023_01/979051121</t>
  </si>
  <si>
    <t>70805537</t>
  </si>
  <si>
    <t>0,87"kamenivo</t>
  </si>
  <si>
    <t>1108738798</t>
  </si>
  <si>
    <t>0,87*39 'Přepočtené koeficientem množství</t>
  </si>
  <si>
    <t>1767112157</t>
  </si>
  <si>
    <t>0,78+0,24+372,32+1,406+39,329+9,068"beton</t>
  </si>
  <si>
    <t>112,269"živice</t>
  </si>
  <si>
    <t>-712943009</t>
  </si>
  <si>
    <t>535,412*39 'Přepočtené koeficientem množství</t>
  </si>
  <si>
    <t>116358541</t>
  </si>
  <si>
    <t>585752988</t>
  </si>
  <si>
    <t>998223091</t>
  </si>
  <si>
    <t>Přesun hmot pro pozemní komunikace s krytem dlážděným Příplatek k ceně za zvětšený přesun přes vymezenou největší dopravní vzdálenost do 1000 m</t>
  </si>
  <si>
    <t>-154375050</t>
  </si>
  <si>
    <t>https://podminky.urs.cz/item/CS_URS_2023_01/998223091</t>
  </si>
  <si>
    <t>2 - Přímé doprovodné výdaje do 20%</t>
  </si>
  <si>
    <t>2.8 - Autobusová zastávka a křižovatka</t>
  </si>
  <si>
    <t>2018160770</t>
  </si>
  <si>
    <t>61,6"vybourání sjezdu - vozovka</t>
  </si>
  <si>
    <t>2124917570</t>
  </si>
  <si>
    <t>-460911176</t>
  </si>
  <si>
    <t>(37,5+6+6,5)/100*20</t>
  </si>
  <si>
    <t>(37,5+6+6,5)/100*80</t>
  </si>
  <si>
    <t>141,9"ornice</t>
  </si>
  <si>
    <t xml:space="preserve">173*0,35"odkopváka svahu pro záliv v ul. 2.po. arm. </t>
  </si>
  <si>
    <t xml:space="preserve">(141,9*0,15)*2"ornice - na mezideponii a k rozprostření </t>
  </si>
  <si>
    <t>60,55*30 'Přepočtené koeficientem množství</t>
  </si>
  <si>
    <t xml:space="preserve">(141,9*0,15)"ornice - k rozprostření </t>
  </si>
  <si>
    <t>60,55"vykopaná zemina pro odvoz</t>
  </si>
  <si>
    <t>141,9</t>
  </si>
  <si>
    <t>141,9"za obrubníkem</t>
  </si>
  <si>
    <t>141,9*0,02 'Přepočtené koeficientem množství</t>
  </si>
  <si>
    <t>65,8+76,1"pojezdová plocha - asfalt - záliv</t>
  </si>
  <si>
    <t>565145121</t>
  </si>
  <si>
    <t>Asfaltový beton vrstva podkladní ACP 16 (obalované kamenivo střednězrnné - OKS) s rozprostřením a zhutněním v pruhu šířky přes 3 m, po zhutnění tl. 60 mm</t>
  </si>
  <si>
    <t>729403879</t>
  </si>
  <si>
    <t>https://podminky.urs.cz/item/CS_URS_2023_01/565145121</t>
  </si>
  <si>
    <t>567122111</t>
  </si>
  <si>
    <t>Podklad ze směsi stmelené cementem SC bez dilatačních spár, s rozprostřením a zhutněním SC C 8/10 (KSC I), po zhutnění tl. 120 mm</t>
  </si>
  <si>
    <t>553492962</t>
  </si>
  <si>
    <t>https://podminky.urs.cz/item/CS_URS_2023_01/567122111</t>
  </si>
  <si>
    <t>573191111</t>
  </si>
  <si>
    <t>Postřik infiltrační kationaktivní emulzí v množství 1,00 kg/m2</t>
  </si>
  <si>
    <t>-231989845</t>
  </si>
  <si>
    <t>https://podminky.urs.cz/item/CS_URS_2023_01/573191111</t>
  </si>
  <si>
    <t>573211106</t>
  </si>
  <si>
    <t>Postřik spojovací PS bez posypu kamenivem z asfaltu silničního, v množství 0,20 kg/m2</t>
  </si>
  <si>
    <t>1741376375</t>
  </si>
  <si>
    <t>https://podminky.urs.cz/item/CS_URS_2023_01/573211106</t>
  </si>
  <si>
    <t>573211107</t>
  </si>
  <si>
    <t>Postřik spojovací PS bez posypu kamenivem z asfaltu silničního, v množství 0,30 kg/m2</t>
  </si>
  <si>
    <t>1286334435</t>
  </si>
  <si>
    <t>https://podminky.urs.cz/item/CS_URS_2023_01/573211107</t>
  </si>
  <si>
    <t>577134121</t>
  </si>
  <si>
    <t>Asfaltový beton vrstva obrusná ACO 11 (ABS) s rozprostřením a se zhutněním z nemodifikovaného asfaltu v pruhu šířky přes 3 m tř. I, po zhutnění tl. 40 mm</t>
  </si>
  <si>
    <t>1001280301</t>
  </si>
  <si>
    <t>https://podminky.urs.cz/item/CS_URS_2023_01/577134121</t>
  </si>
  <si>
    <t>-1638798670</t>
  </si>
  <si>
    <t>915221112</t>
  </si>
  <si>
    <t>Vodorovné dopravní značení stříkaným plastem vodící čára bílá šířky 250 mm souvislá retroreflexní</t>
  </si>
  <si>
    <t>-1141607539</t>
  </si>
  <si>
    <t>https://podminky.urs.cz/item/CS_URS_2023_01/915221112</t>
  </si>
  <si>
    <t>13*2</t>
  </si>
  <si>
    <t>915221122</t>
  </si>
  <si>
    <t>Vodorovné dopravní značení stříkaným plastem vodící čára bílá šířky 250 mm přerušovaná retroreflexní</t>
  </si>
  <si>
    <t>-737462994</t>
  </si>
  <si>
    <t>https://podminky.urs.cz/item/CS_URS_2023_01/915221122</t>
  </si>
  <si>
    <t>12*4</t>
  </si>
  <si>
    <t>26+48</t>
  </si>
  <si>
    <t>(11,5*2)"obrubník pro záliv</t>
  </si>
  <si>
    <t>23*1,02 'Přepočtené koeficientem množství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</si>
  <si>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</si>
  <si>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</si>
  <si>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297560045</t>
  </si>
  <si>
    <t>https://podminky.urs.cz/item/CS_URS_2023_01/919732221</t>
  </si>
  <si>
    <t>36,1"napojení asfaltů</t>
  </si>
  <si>
    <t>-1057570344</t>
  </si>
  <si>
    <t>36,1"komunikace</t>
  </si>
  <si>
    <t>17,864"kamenivo</t>
  </si>
  <si>
    <t>17,864*39 'Přepočtené koeficientem množství</t>
  </si>
  <si>
    <t>14,784+2,3+8,2"beton</t>
  </si>
  <si>
    <t>19,466"živice</t>
  </si>
  <si>
    <t>44,75*39 'Přepočtené koeficientem množství</t>
  </si>
  <si>
    <t>3 - Přímé doprovodné výdaje 10%</t>
  </si>
  <si>
    <t>3.1 - Sjezd do MK - 1. sjezd</t>
  </si>
  <si>
    <t>-2092694660</t>
  </si>
  <si>
    <t>12,3"vybourání sjezdu - vozovka</t>
  </si>
  <si>
    <t>-1868105797</t>
  </si>
  <si>
    <t>0,9"vybourání chodníku - pochozí plocha</t>
  </si>
  <si>
    <t>142258597</t>
  </si>
  <si>
    <t>9,5</t>
  </si>
  <si>
    <t>14,1*0,05"pro sjez</t>
  </si>
  <si>
    <t>0,705*30 'Přepočtené koeficientem množství</t>
  </si>
  <si>
    <t>14,1</t>
  </si>
  <si>
    <t>564861011</t>
  </si>
  <si>
    <t>Podklad ze štěrkodrti ŠD s rozprostřením a zhutněním plochy jednotlivě do 100 m2, po zhutnění tl. 200 mm</t>
  </si>
  <si>
    <t>-548948487</t>
  </si>
  <si>
    <t>https://podminky.urs.cz/item/CS_URS_2023_01/564861011</t>
  </si>
  <si>
    <t>14,1"pojezdová plocha - asfalt</t>
  </si>
  <si>
    <t>452649511</t>
  </si>
  <si>
    <t>1956367162</t>
  </si>
  <si>
    <t>-1031689365</t>
  </si>
  <si>
    <t>77903250</t>
  </si>
  <si>
    <t>-2133906226</t>
  </si>
  <si>
    <t>1404751978</t>
  </si>
  <si>
    <t>-1590521735</t>
  </si>
  <si>
    <t>9,5+3,5"napojení asfaltů</t>
  </si>
  <si>
    <t>221552413</t>
  </si>
  <si>
    <t>9,5+3,5</t>
  </si>
  <si>
    <t>182678230</t>
  </si>
  <si>
    <t>3,567"kamenivo</t>
  </si>
  <si>
    <t>-1002382002</t>
  </si>
  <si>
    <t>3,567*39 'Přepočtené koeficientem množství</t>
  </si>
  <si>
    <t>2,952+0,293+1,948"beton</t>
  </si>
  <si>
    <t>0,088+3,887"živice</t>
  </si>
  <si>
    <t>9,168*39 'Přepočtené koeficientem množství</t>
  </si>
  <si>
    <t>3.2 - Sjezd do MK - 2. sjezd</t>
  </si>
  <si>
    <t>17,65"vybourání sjezdu - vozovka</t>
  </si>
  <si>
    <t>17,65*0,05"pro sjez</t>
  </si>
  <si>
    <t>0,883*30 'Přepočtené koeficientem množství</t>
  </si>
  <si>
    <t>17,65</t>
  </si>
  <si>
    <t>-1893545500</t>
  </si>
  <si>
    <t>17,65"pojezdová plocha - asfalt</t>
  </si>
  <si>
    <t>1573471863</t>
  </si>
  <si>
    <t>1969300984</t>
  </si>
  <si>
    <t>78244593</t>
  </si>
  <si>
    <t>1228015689</t>
  </si>
  <si>
    <t>-1282354933</t>
  </si>
  <si>
    <t>-20963695</t>
  </si>
  <si>
    <t>1774691753</t>
  </si>
  <si>
    <t>4,9+11,2"napojení asfaltů</t>
  </si>
  <si>
    <t>2095666133</t>
  </si>
  <si>
    <t>5,8+14</t>
  </si>
  <si>
    <t>5,119"kamenivo</t>
  </si>
  <si>
    <t>5,119*39 'Přepočtené koeficientem množství</t>
  </si>
  <si>
    <t>4,236"beton</t>
  </si>
  <si>
    <t>5,577"živice</t>
  </si>
  <si>
    <t>9,813*39 'Přepočtené koeficientem množství</t>
  </si>
  <si>
    <t>3.3 - Sjedz do MK - 3. sjezd</t>
  </si>
  <si>
    <t>PSV - Práce a dodávky PSV</t>
  </si>
  <si>
    <t xml:space="preserve">    742 - Elektroinstalace - slaboproud</t>
  </si>
  <si>
    <t>65"vybourání sjezdu - vozovka</t>
  </si>
  <si>
    <t>65*0,05+1"pro skladbu komunikace + odkop svahu</t>
  </si>
  <si>
    <t>4,25*30 'Přepočtené koeficientem množství</t>
  </si>
  <si>
    <t>92509362</t>
  </si>
  <si>
    <t>65"pojezdová plocha - asfalt</t>
  </si>
  <si>
    <t>-1507822439</t>
  </si>
  <si>
    <t>564085379</t>
  </si>
  <si>
    <t>572243111</t>
  </si>
  <si>
    <t>Provizorní vyspravení neupravených výtluků s očištěním, zaplněním směsí a se zhutněním asfaltovým betonem</t>
  </si>
  <si>
    <t>-375525799</t>
  </si>
  <si>
    <t>https://podminky.urs.cz/item/CS_URS_2023_01/572243111</t>
  </si>
  <si>
    <t>(20*0,2*0,2)*2,65"doplnění asfaltu u obrubníku</t>
  </si>
  <si>
    <t>-1654876156</t>
  </si>
  <si>
    <t>823060669</t>
  </si>
  <si>
    <t>701087679</t>
  </si>
  <si>
    <t>172853299</t>
  </si>
  <si>
    <t>5+1,7+2,8"obrubníky v místě úprav sjezdů</t>
  </si>
  <si>
    <t>9,5*1,02 'Přepočtené koeficientem množství</t>
  </si>
  <si>
    <t>-1170818216</t>
  </si>
  <si>
    <t>4,2+14,5"napojení asfaltů</t>
  </si>
  <si>
    <t>-517723060</t>
  </si>
  <si>
    <t>17+8"stáv. asfaltu</t>
  </si>
  <si>
    <t>18,85"kamenivo</t>
  </si>
  <si>
    <t>18,85*39 'Přepočtené koeficientem množství</t>
  </si>
  <si>
    <t>15,6+0,513"beton</t>
  </si>
  <si>
    <t>20,54"živice</t>
  </si>
  <si>
    <t>36,653*39 'Přepočtené koeficientem množství</t>
  </si>
  <si>
    <t>PSV</t>
  </si>
  <si>
    <t>Práce a dodávky PSV</t>
  </si>
  <si>
    <t>742</t>
  </si>
  <si>
    <t>Elektroinstalace - slaboproud</t>
  </si>
  <si>
    <t>7420002-R</t>
  </si>
  <si>
    <t>Chránička telekomunikačního vedení - uložení stávajícího vedení do chráničky, ruční výkopy, pažení výkopu, lože, obsyp, zásyp ŠD včetně dodávky a montáže chráničky</t>
  </si>
  <si>
    <t>-438352921</t>
  </si>
  <si>
    <t>3.4 - Sjezd do MK - 4. sjezd</t>
  </si>
  <si>
    <t>68,6"vybourání sjezdu - vozovka</t>
  </si>
  <si>
    <t>75,7*0,05"pro skladbu komunikace</t>
  </si>
  <si>
    <t>3,785*30 'Přepočtené koeficientem množství</t>
  </si>
  <si>
    <t>68,6</t>
  </si>
  <si>
    <t>1114056048</t>
  </si>
  <si>
    <t>68,6"pojezdová plocha - asfalt</t>
  </si>
  <si>
    <t>1318375557</t>
  </si>
  <si>
    <t>-631305424</t>
  </si>
  <si>
    <t>1811869955</t>
  </si>
  <si>
    <t>-590235798</t>
  </si>
  <si>
    <t>1640799903</t>
  </si>
  <si>
    <t>927889903</t>
  </si>
  <si>
    <t>528414115</t>
  </si>
  <si>
    <t>1554995533</t>
  </si>
  <si>
    <t>16,8+4,7"napojení asfaltů</t>
  </si>
  <si>
    <t>-1246185353</t>
  </si>
  <si>
    <t>18+5</t>
  </si>
  <si>
    <t>19,894"kamenivo</t>
  </si>
  <si>
    <t>19,894*39 'Přepočtené koeficientem množství</t>
  </si>
  <si>
    <t>16,464"beton</t>
  </si>
  <si>
    <t>21,678"živice</t>
  </si>
  <si>
    <t>38,142*39 'Přepočtené koeficientem množství</t>
  </si>
  <si>
    <t>3.5 - Sjezd do MK - 5. sjezd</t>
  </si>
  <si>
    <t>24,4"vybourání sjezdu - vozovka</t>
  </si>
  <si>
    <t>24,4*0,05"pro skladbu komunikace</t>
  </si>
  <si>
    <t>1,22*30 'Přepočtené koeficientem množství</t>
  </si>
  <si>
    <t>24,4</t>
  </si>
  <si>
    <t>-2134469087</t>
  </si>
  <si>
    <t>24,4"pojezdová plocha - asfalt</t>
  </si>
  <si>
    <t>1042640047</t>
  </si>
  <si>
    <t>147279769</t>
  </si>
  <si>
    <t>729435793</t>
  </si>
  <si>
    <t>998465560</t>
  </si>
  <si>
    <t>-775106921</t>
  </si>
  <si>
    <t>2097849695</t>
  </si>
  <si>
    <t>516952450</t>
  </si>
  <si>
    <t>15+4,7"napojení asfaltů</t>
  </si>
  <si>
    <t>474166887</t>
  </si>
  <si>
    <t>7+17</t>
  </si>
  <si>
    <t>7,076"kamenivo</t>
  </si>
  <si>
    <t>7,076*39 'Přepočtené koeficientem množství</t>
  </si>
  <si>
    <t>5,856"beton</t>
  </si>
  <si>
    <t>7,71"živice</t>
  </si>
  <si>
    <t>13,566*39 'Přepočtené koeficientem množství</t>
  </si>
  <si>
    <t>3.6 - Sjezd na MK - 6. sjezd</t>
  </si>
  <si>
    <t>27,6"vybourání sjezdu - vozovka</t>
  </si>
  <si>
    <t>27,6*0,05"pro skladbu komunikace</t>
  </si>
  <si>
    <t>1,38*30 'Přepočtené koeficientem množství</t>
  </si>
  <si>
    <t>27,6</t>
  </si>
  <si>
    <t>-1756634559</t>
  </si>
  <si>
    <t>27,6"pojezdová plocha - asfalt</t>
  </si>
  <si>
    <t>312580862</t>
  </si>
  <si>
    <t>525892332</t>
  </si>
  <si>
    <t>-2112576000</t>
  </si>
  <si>
    <t>-1239947837</t>
  </si>
  <si>
    <t>1272191280</t>
  </si>
  <si>
    <t>880168868</t>
  </si>
  <si>
    <t>-1017556550</t>
  </si>
  <si>
    <t>882131078</t>
  </si>
  <si>
    <t>12,8+4,6"napojení asfaltů</t>
  </si>
  <si>
    <t>-1308460225</t>
  </si>
  <si>
    <t>5,7+14</t>
  </si>
  <si>
    <t>8,004"kamenivo</t>
  </si>
  <si>
    <t>8,004*39 'Přepočtené koeficientem množství</t>
  </si>
  <si>
    <t>6,624"beton</t>
  </si>
  <si>
    <t>8,722"živice</t>
  </si>
  <si>
    <t>15,346*39 'Přepočtené koeficientem množství</t>
  </si>
  <si>
    <t>3.7 - Sjezd do MK - 7. sjedz</t>
  </si>
  <si>
    <t>49,6"vybourání sjezdu - vozovka</t>
  </si>
  <si>
    <t>49,6*0,05"pro sjez</t>
  </si>
  <si>
    <t>2,48*30 'Přepočtené koeficientem množství</t>
  </si>
  <si>
    <t>49,5</t>
  </si>
  <si>
    <t>-1485524924</t>
  </si>
  <si>
    <t>49,6"pojezdová plocha - asfalt</t>
  </si>
  <si>
    <t>-924294629</t>
  </si>
  <si>
    <t>-482381786</t>
  </si>
  <si>
    <t>1520081089</t>
  </si>
  <si>
    <t>-1322886503</t>
  </si>
  <si>
    <t>1228360835</t>
  </si>
  <si>
    <t>-1967593501</t>
  </si>
  <si>
    <t>-1350504112</t>
  </si>
  <si>
    <t>5+11,65"napojení asfaltů</t>
  </si>
  <si>
    <t>-544845998</t>
  </si>
  <si>
    <t>15+5</t>
  </si>
  <si>
    <t>14,384"kamenivo</t>
  </si>
  <si>
    <t>14,384*39 'Přepočtené koeficientem množství</t>
  </si>
  <si>
    <t>11,904"beton</t>
  </si>
  <si>
    <t>15,674"živice</t>
  </si>
  <si>
    <t>27,578*39 'Přepočtené koeficientem množství</t>
  </si>
  <si>
    <t>3.8 - Autobusová zastávka a křižovatka</t>
  </si>
  <si>
    <t>8912472-R</t>
  </si>
  <si>
    <t>Přeložení stávajícího nadzemního hydrantu o 4 m včetně zemních prací a dodávky materiálu</t>
  </si>
  <si>
    <t>54358971</t>
  </si>
  <si>
    <t>3.9 - Parkování před ZŠ</t>
  </si>
  <si>
    <t xml:space="preserve">    2 - Zakládání</t>
  </si>
  <si>
    <t xml:space="preserve">    3 - Svislé a kompletní konstrukce</t>
  </si>
  <si>
    <t>132251101</t>
  </si>
  <si>
    <t>Hloubení nezapažených rýh šířky do 800 mm strojně s urovnáním dna do předepsaného profilu a spádu v hornině třídy těžitelnosti I skupiny 3 do 20 m3</t>
  </si>
  <si>
    <t>-480664326</t>
  </si>
  <si>
    <t>https://podminky.urs.cz/item/CS_URS_2023_01/132251101</t>
  </si>
  <si>
    <t>9*0,3*0,95"podezdívka oplocení</t>
  </si>
  <si>
    <t>139001101</t>
  </si>
  <si>
    <t>Příplatek k cenám hloubených vykopávek za ztížení vykopávky v blízkosti podzemního vedení nebo výbušnin pro jakoukoliv třídu horniny</t>
  </si>
  <si>
    <t>2034468760</t>
  </si>
  <si>
    <t>https://podminky.urs.cz/item/CS_URS_2023_01/139001101</t>
  </si>
  <si>
    <t>2026960466</t>
  </si>
  <si>
    <t>2,565</t>
  </si>
  <si>
    <t>1975423007</t>
  </si>
  <si>
    <t>2,565*30 'Přepočtené koeficientem množství</t>
  </si>
  <si>
    <t>1974013906</t>
  </si>
  <si>
    <t>-84985104</t>
  </si>
  <si>
    <t>Zakládání</t>
  </si>
  <si>
    <t>274322511</t>
  </si>
  <si>
    <t>Základy z betonu železového (bez výztuže) pasy z betonu se zvýšenými nároky na prostředí tř. C 25/30</t>
  </si>
  <si>
    <t>-1455923023</t>
  </si>
  <si>
    <t>https://podminky.urs.cz/item/CS_URS_2023_01/274322511</t>
  </si>
  <si>
    <t>10*0,3*1,15"podezdívka oplocení</t>
  </si>
  <si>
    <t>274351121</t>
  </si>
  <si>
    <t>Bednění základů pasů rovné zřízení</t>
  </si>
  <si>
    <t>-1683200983</t>
  </si>
  <si>
    <t>https://podminky.urs.cz/item/CS_URS_2023_01/274351121</t>
  </si>
  <si>
    <t>(10*2)*0,5</t>
  </si>
  <si>
    <t>274351122</t>
  </si>
  <si>
    <t>Bednění základů pasů rovné odstranění</t>
  </si>
  <si>
    <t>-1253470944</t>
  </si>
  <si>
    <t>https://podminky.urs.cz/item/CS_URS_2023_01/274351122</t>
  </si>
  <si>
    <t>Svislé a kompletní konstrukce</t>
  </si>
  <si>
    <t>338171123</t>
  </si>
  <si>
    <t>Montáž sloupků a vzpěr plotových ocelových trubkových nebo profilovaných výšky přes 2 do 2,6 m se zabetonováním do 0,08 m3 do připravených jamek</t>
  </si>
  <si>
    <t>1587651045</t>
  </si>
  <si>
    <t>https://podminky.urs.cz/item/CS_URS_2023_01/338171123</t>
  </si>
  <si>
    <t>55342263</t>
  </si>
  <si>
    <t>sloupek plotový koncový Pz a komaxitový 2500/48x1,5mm</t>
  </si>
  <si>
    <t>-742923425</t>
  </si>
  <si>
    <t>55342272</t>
  </si>
  <si>
    <t>vzpěra plotová 38x1,5mm včetně krytky s uchem 2000mm</t>
  </si>
  <si>
    <t>2058302763</t>
  </si>
  <si>
    <t>348401120</t>
  </si>
  <si>
    <t>Montáž oplocení z pletiva strojového s napínacími dráty do 1,6 m</t>
  </si>
  <si>
    <t>1581801087</t>
  </si>
  <si>
    <t>https://podminky.urs.cz/item/CS_URS_2023_01/348401120</t>
  </si>
  <si>
    <t>31327505</t>
  </si>
  <si>
    <t>pletivo drátěné plastifikované se čtvercovými oky 50/2,7 mm v 1600mm</t>
  </si>
  <si>
    <t>1213659296</t>
  </si>
  <si>
    <t>15*1,05 'Přepočtené koeficientem množství</t>
  </si>
  <si>
    <t>348401350</t>
  </si>
  <si>
    <t>Montáž oplocení z pletiva rozvinutí, uchycení a napnutí drátu napínacího</t>
  </si>
  <si>
    <t>-589574807</t>
  </si>
  <si>
    <t>https://podminky.urs.cz/item/CS_URS_2023_01/348401350</t>
  </si>
  <si>
    <t>15*3+15</t>
  </si>
  <si>
    <t>15619100</t>
  </si>
  <si>
    <t>drát kruhový poplastovaný napínací 2,5/3,5mm</t>
  </si>
  <si>
    <t>-153915779</t>
  </si>
  <si>
    <t>45*1,05 'Přepočtené koeficientem množství</t>
  </si>
  <si>
    <t>15619201</t>
  </si>
  <si>
    <t>drát poplastovaný kruhový vázací 2,0mm</t>
  </si>
  <si>
    <t>-734564445</t>
  </si>
  <si>
    <t>348401360</t>
  </si>
  <si>
    <t>Montáž oplocení z pletiva rozvinutí, uchycení a napnutí drátu přiháčkování pletiva k napínacímu drátu</t>
  </si>
  <si>
    <t>-797723763</t>
  </si>
  <si>
    <t>https://podminky.urs.cz/item/CS_URS_2023_01/348401360</t>
  </si>
  <si>
    <t>961044111</t>
  </si>
  <si>
    <t>Bourání základů z betonu prostého</t>
  </si>
  <si>
    <t>214461311</t>
  </si>
  <si>
    <t>https://podminky.urs.cz/item/CS_URS_2023_01/961044111</t>
  </si>
  <si>
    <t>9*0,25*0,5"bourání podezdívky plotu</t>
  </si>
  <si>
    <t>966071721</t>
  </si>
  <si>
    <t>Bourání plotových sloupků a vzpěr ocelových trubkových nebo profilovaných výšky do 2,50 m odřezáním</t>
  </si>
  <si>
    <t>-322716279</t>
  </si>
  <si>
    <t>https://podminky.urs.cz/item/CS_URS_2023_01/966071721</t>
  </si>
  <si>
    <t>966071821</t>
  </si>
  <si>
    <t>Rozebrání oplocení z pletiva drátěného se čtvercovými oky, výšky do 1,6 m</t>
  </si>
  <si>
    <t>-1690749694</t>
  </si>
  <si>
    <t>https://podminky.urs.cz/item/CS_URS_2023_01/966071821</t>
  </si>
  <si>
    <t>551966938</t>
  </si>
  <si>
    <t>469351206</t>
  </si>
  <si>
    <t>2,3*39 'Přepočtené koeficientem množství</t>
  </si>
  <si>
    <t>-315757167</t>
  </si>
  <si>
    <t>715012004</t>
  </si>
  <si>
    <t>1510988667</t>
  </si>
  <si>
    <t>7420003-R</t>
  </si>
  <si>
    <t>Rezervní chránička - ruční výkopy, pažení výkopu, lože, obsyp, zásyp ŠD včetně dodávky a uložení chráničky HDPE DN 110</t>
  </si>
  <si>
    <t>506200389</t>
  </si>
  <si>
    <t>3.11 - Stavební úpravy chodníku SO 1</t>
  </si>
  <si>
    <t>7420001-R</t>
  </si>
  <si>
    <t>Přeložka telekomunikačního vedení - Směrové přeložení optického a metalického kabelu telekomunikační sítě - ruční výkopy, pažení, lože, obsyp, zásyp ŠD včetně montáže kabelů a nutného materiálu</t>
  </si>
  <si>
    <t>2019381121</t>
  </si>
  <si>
    <t>-790902301</t>
  </si>
  <si>
    <t>4 - Nepřímé výdaje</t>
  </si>
  <si>
    <t>4.0 - Vedlejší a ostatní náklady</t>
  </si>
  <si>
    <t xml:space="preserve">    VRN3 - Zařízení staveniště</t>
  </si>
  <si>
    <t xml:space="preserve">    VRN7 - Provozní vlivy</t>
  </si>
  <si>
    <t>012303000</t>
  </si>
  <si>
    <t>Geodetické práce po výstavbě včetně geodetického zaměření a geoetrického plánu</t>
  </si>
  <si>
    <t>1590568205</t>
  </si>
  <si>
    <t>https://podminky.urs.cz/item/CS_URS_2023_01/012303000</t>
  </si>
  <si>
    <t>013254000</t>
  </si>
  <si>
    <t>Dokumentace skutečného provedení stavby</t>
  </si>
  <si>
    <t>-1911465476</t>
  </si>
  <si>
    <t>https://podminky.urs.cz/item/CS_URS_2023_01/013254000</t>
  </si>
  <si>
    <t>VRN3</t>
  </si>
  <si>
    <t>Zařízení staveniště</t>
  </si>
  <si>
    <t>030001000</t>
  </si>
  <si>
    <t>Zařízení staveniště včetně zabezpečení staveniště a zajištění přístupů do objektů</t>
  </si>
  <si>
    <t>1854949665</t>
  </si>
  <si>
    <t>https://podminky.urs.cz/item/CS_URS_2023_01/030001000</t>
  </si>
  <si>
    <t>045002000</t>
  </si>
  <si>
    <t>Kompletační a koordinační činnost včetně dokladové části ke kolaudaci</t>
  </si>
  <si>
    <t>884545571</t>
  </si>
  <si>
    <t>https://podminky.urs.cz/item/CS_URS_2023_01/045002000</t>
  </si>
  <si>
    <t>VRN7</t>
  </si>
  <si>
    <t>Provozní vlivy</t>
  </si>
  <si>
    <t>070001000</t>
  </si>
  <si>
    <t xml:space="preserve">Provozní vlivy včetně dopravně inženýrského patření s dopravním značením (DIO) a dopravně inženýrského rozhodnutí (DIR) </t>
  </si>
  <si>
    <t>271780743</t>
  </si>
  <si>
    <t>https://podminky.urs.cz/item/CS_URS_2023_01/070001000</t>
  </si>
  <si>
    <t>4.1 - Sjezd do MK - 1. sjezd</t>
  </si>
  <si>
    <t>171201231</t>
  </si>
  <si>
    <t>Poplatek za uložení stavebního odpadu na recyklační skládce (skládkovné) zeminy a kamení zatříděného do Katalogu odpadů pod kódem 17 05 04</t>
  </si>
  <si>
    <t>-1959460244</t>
  </si>
  <si>
    <t>https://podminky.urs.cz/item/CS_URS_2023_01/171201231</t>
  </si>
  <si>
    <t>1,308*2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</si>
  <si>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</si>
  <si>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</si>
  <si>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-1961520329</t>
  </si>
  <si>
    <t>https://podminky.urs.cz/item/CS_URS_2023_01/997221861</t>
  </si>
  <si>
    <t>2,952+7,833+2,563</t>
  </si>
  <si>
    <t>997221873</t>
  </si>
  <si>
    <t>-640695153</t>
  </si>
  <si>
    <t>https://podminky.urs.cz/item/CS_URS_2023_01/997221873</t>
  </si>
  <si>
    <t>997221875</t>
  </si>
  <si>
    <t>Poplatek za uložení stavebního odpadu na recyklační skládce (skládkovné) asfaltového bez obsahu dehtu zatříděného do Katalogu odpadů pod kódem 17 03 02</t>
  </si>
  <si>
    <t>-406270741</t>
  </si>
  <si>
    <t>https://podminky.urs.cz/item/CS_URS_2023_01/997221875</t>
  </si>
  <si>
    <t>2,362+3,887</t>
  </si>
  <si>
    <t>4.2 - Sjezd do MK - 2. sjezd</t>
  </si>
  <si>
    <t>1154096828</t>
  </si>
  <si>
    <t>1,214*2 'Přepočtené koeficientem množství</t>
  </si>
  <si>
    <t>1592034892</t>
  </si>
  <si>
    <t>5,376+2,535+1,025+0,388+0,082</t>
  </si>
  <si>
    <t>1531644325</t>
  </si>
  <si>
    <t>6,496</t>
  </si>
  <si>
    <t>-1768843726</t>
  </si>
  <si>
    <t>0,764+7,078</t>
  </si>
  <si>
    <t>4.3 - Sjedz do MK - 3. sjezd</t>
  </si>
  <si>
    <t>-1503027288</t>
  </si>
  <si>
    <t>-904241113</t>
  </si>
  <si>
    <t>18,24+14,365+1,333+0,1+0,246"beton</t>
  </si>
  <si>
    <t>-1704641182</t>
  </si>
  <si>
    <t>22,04"kamenivo</t>
  </si>
  <si>
    <t>-951764695</t>
  </si>
  <si>
    <t>4,332+14,016"živice</t>
  </si>
  <si>
    <t>4.4 - Sjezd do MK - 4. sjezd</t>
  </si>
  <si>
    <t>-585127156</t>
  </si>
  <si>
    <t>6,05*2 'Přepočtené koeficientem množství</t>
  </si>
  <si>
    <t>1966612683</t>
  </si>
  <si>
    <t>18,168+4,193+6,048+0,26"beton</t>
  </si>
  <si>
    <t>-1330991975</t>
  </si>
  <si>
    <t>21,953"kamenivo</t>
  </si>
  <si>
    <t>-609682270</t>
  </si>
  <si>
    <t>1,264+23,921"živice</t>
  </si>
  <si>
    <t>4.5 - Sjezd do MK - 5. sjezd</t>
  </si>
  <si>
    <t>-716509043</t>
  </si>
  <si>
    <t>1,623*2 'Přepočtené koeficientem množství</t>
  </si>
  <si>
    <t>2046852447</t>
  </si>
  <si>
    <t>8,16+3,478+2,563+0,3"beton</t>
  </si>
  <si>
    <t>-1334392108</t>
  </si>
  <si>
    <t>0,51+9,86"kamenivo</t>
  </si>
  <si>
    <t>1778438379</t>
  </si>
  <si>
    <t>1,049+10,744"živice</t>
  </si>
  <si>
    <t>4.6 - Sjezd na MK - 6. sjezd</t>
  </si>
  <si>
    <t>1245795680</t>
  </si>
  <si>
    <t>3,22*2 'Přepočtené koeficientem množství</t>
  </si>
  <si>
    <t>1328013337</t>
  </si>
  <si>
    <t>10,416+5,72+1,845+0,12"beton</t>
  </si>
  <si>
    <t>1766954610</t>
  </si>
  <si>
    <t>12,586"kamenivo</t>
  </si>
  <si>
    <t>1341686652</t>
  </si>
  <si>
    <t>1,725+13,714"živice</t>
  </si>
  <si>
    <t>4.7 - Sjezd do MK - 7. sjedz</t>
  </si>
  <si>
    <t>645540721</t>
  </si>
  <si>
    <t>3,305*2 'Přepočtené koeficientem množství</t>
  </si>
  <si>
    <t>1756429636</t>
  </si>
  <si>
    <t>1,17+12,504+1,025+0,308</t>
  </si>
  <si>
    <t>1054213639</t>
  </si>
  <si>
    <t>16,414</t>
  </si>
  <si>
    <t>-1917302662</t>
  </si>
  <si>
    <t>16,464</t>
  </si>
  <si>
    <t>4.8 - Autobusová zastávka a křižovatka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</si>
  <si>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</si>
  <si>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</si>
  <si>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1035707184</t>
  </si>
  <si>
    <t>https://podminky.urs.cz/item/CS_URS_2023_01/113107222</t>
  </si>
  <si>
    <t>500,9+11,7"vybourání sjezdu - vozovka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</si>
  <si>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</si>
  <si>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</si>
  <si>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1550826375</t>
  </si>
  <si>
    <t>https://podminky.urs.cz/item/CS_URS_2023_01/113107230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</si>
  <si>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</si>
  <si>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</si>
  <si>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1854156580</t>
  </si>
  <si>
    <t>https://podminky.urs.cz/item/CS_URS_2023_01/113107243</t>
  </si>
  <si>
    <t>(35,5+33,5)/100*20</t>
  </si>
  <si>
    <t>(35,5+33,5)/100*80</t>
  </si>
  <si>
    <t>40"ornice</t>
  </si>
  <si>
    <t>(81+45,5)*0,3"pro komunikaci v místě trávníku</t>
  </si>
  <si>
    <t>(411)*0,05"drobné dokopávky v místě stávajících skladeb</t>
  </si>
  <si>
    <t xml:space="preserve">(40*0,15)*2"ornice - na mezideponii a k rozprostření </t>
  </si>
  <si>
    <t>58,5*30 'Přepočtené koeficientem množství</t>
  </si>
  <si>
    <t xml:space="preserve">(40*0,15)"ornice - k rozprostření </t>
  </si>
  <si>
    <t>58,5"vykopaná zemina pro odvoz</t>
  </si>
  <si>
    <t>(411+68,7)*0,05"drobné (lokální) doplnění skladby komunkace po vybourání skladby</t>
  </si>
  <si>
    <t>23,985*2,3 'Přepočtené koeficientem množství</t>
  </si>
  <si>
    <t>-82679429</t>
  </si>
  <si>
    <t>26,1+60,55+58,5</t>
  </si>
  <si>
    <t>145,15*2 'Přepočtené koeficientem množství</t>
  </si>
  <si>
    <t>60"ostrůvek</t>
  </si>
  <si>
    <t>60*0,02 'Přepočtené koeficientem množství</t>
  </si>
  <si>
    <t>481,5+11,7"pojezdová plocha - asfalt - komunikace</t>
  </si>
  <si>
    <t>9,4"přídlažba u ostrůvku</t>
  </si>
  <si>
    <t>566901231</t>
  </si>
  <si>
    <t>Vyspravení podkladu po překopech inženýrských sítí plochy přes 15 m2 s rozprostřením a zhutněním štěrkodrtí tl. 100 mm</t>
  </si>
  <si>
    <t>-1744344274</t>
  </si>
  <si>
    <t>https://podminky.urs.cz/item/CS_URS_2023_01/566901231</t>
  </si>
  <si>
    <t>36*0,5"doplnění stáv. choníku po osazení obruby v ul. 2.pol.am.</t>
  </si>
  <si>
    <t>566901272</t>
  </si>
  <si>
    <t>Vyspravení podkladu po překopech inženýrských sítí plochy přes 15 m2 s rozprostřením a zhutněním směsí zpevněnou cementem SC C 20/25 (PB I) tl. 150 mm</t>
  </si>
  <si>
    <t>1768323091</t>
  </si>
  <si>
    <t>https://podminky.urs.cz/item/CS_URS_2023_01/566901272</t>
  </si>
  <si>
    <t>572341111</t>
  </si>
  <si>
    <t>Vyspravení krytu komunikací po překopech inženýrských sítí plochy přes 15 m2 asfaltovým betonem ACO (AB), po zhutnění tl. přes 30 do 50 mm</t>
  </si>
  <si>
    <t>1706616165</t>
  </si>
  <si>
    <t>https://podminky.urs.cz/item/CS_URS_2023_01/572341111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</si>
  <si>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</si>
  <si>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</si>
  <si>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-1009809605</t>
  </si>
  <si>
    <t>https://podminky.urs.cz/item/CS_URS_2023_01/591141111</t>
  </si>
  <si>
    <t>58381008</t>
  </si>
  <si>
    <t>kostka štípaná dlažební žula velká 15/17</t>
  </si>
  <si>
    <t>-2076281730</t>
  </si>
  <si>
    <t>9,4*1,01 'Přepočtené koeficientem množství</t>
  </si>
  <si>
    <t>15"mezi obrubníkem a asfaltem</t>
  </si>
  <si>
    <t>915211112</t>
  </si>
  <si>
    <t>Vodorovné dopravní značení stříkaným plastem dělící čára šířky 125 mm souvislá bílá retroreflexní</t>
  </si>
  <si>
    <t>-990390869</t>
  </si>
  <si>
    <t>https://podminky.urs.cz/item/CS_URS_2023_01/915211112</t>
  </si>
  <si>
    <t>1+13+44+13+3+86</t>
  </si>
  <si>
    <t>-26"přípé a doprovodné výdaje</t>
  </si>
  <si>
    <t>915231112</t>
  </si>
  <si>
    <t>Vodorovné dopravní značení stříkaným plastem přechody pro chodce, šipky, symboly nápisy bílé retroreflexní</t>
  </si>
  <si>
    <t>422507102</t>
  </si>
  <si>
    <t>https://podminky.urs.cz/item/CS_URS_2023_01/915231112</t>
  </si>
  <si>
    <t>9,5"šrafování</t>
  </si>
  <si>
    <t>72+134</t>
  </si>
  <si>
    <t>915621111</t>
  </si>
  <si>
    <t>Předznačení pro vodorovné značení stříkané barvou nebo prováděné z nátěrových hmot plošné šipky, symboly, nápisy</t>
  </si>
  <si>
    <t>-136597704</t>
  </si>
  <si>
    <t>https://podminky.urs.cz/item/CS_URS_2023_01/915621111</t>
  </si>
  <si>
    <t>-(70,2+23)"přímé a nepřímé výdaje</t>
  </si>
  <si>
    <t>77,5*1,02 'Přepočtené koeficientem množství</t>
  </si>
  <si>
    <t>6,6+36,1+27,5"napojení asfaltů</t>
  </si>
  <si>
    <t>-36,1"přímé a doprovodné výdaje</t>
  </si>
  <si>
    <t>389610729</t>
  </si>
  <si>
    <t>1,5+36+5,5"chodníku</t>
  </si>
  <si>
    <t>7+80+19"komunikace</t>
  </si>
  <si>
    <t>148,654"kamenivo</t>
  </si>
  <si>
    <t>148,654*39 'Přepočtené koeficientem množství</t>
  </si>
  <si>
    <t>123,024+3,174+11,316"beton</t>
  </si>
  <si>
    <t>161,982"živice</t>
  </si>
  <si>
    <t>299,496*39 'Přepočtené koeficientem množství</t>
  </si>
  <si>
    <t>1323707299</t>
  </si>
  <si>
    <t>75,101+25,284+137,514"beton</t>
  </si>
  <si>
    <t>-590729906</t>
  </si>
  <si>
    <t>13,6+17,864+148,654"kamenivo</t>
  </si>
  <si>
    <t>296626225</t>
  </si>
  <si>
    <t>17,165+19,466+161,982"živice</t>
  </si>
  <si>
    <t>997013811</t>
  </si>
  <si>
    <t>Poplatek za uložení stavebního odpadu na skládce (skládkovné) dřevěného zatříděného do Katalogu odpadů pod kódem 17 02 01</t>
  </si>
  <si>
    <t>1287420220</t>
  </si>
  <si>
    <t>https://podminky.urs.cz/item/CS_URS_2023_01/997013811</t>
  </si>
  <si>
    <t>997013814</t>
  </si>
  <si>
    <t>Poplatek za uložení stavebního odpadu na skládce (skládkovné) z izolačních materiálů zatříděného do Katalogu odpadů pod kódem 17 06 04</t>
  </si>
  <si>
    <t>-921194957</t>
  </si>
  <si>
    <t>https://podminky.urs.cz/item/CS_URS_2023_01/997013814</t>
  </si>
  <si>
    <t>4.9 - Parkování před ZŠ</t>
  </si>
  <si>
    <t>6*2,3"stávající chodník</t>
  </si>
  <si>
    <t>16*2,3"stávající šd plocha</t>
  </si>
  <si>
    <t xml:space="preserve">46,7"stávající šd plocha + pod deskami </t>
  </si>
  <si>
    <t>48*0,25"pod asfaltem</t>
  </si>
  <si>
    <t>12*30 'Přepočtené koeficientem množství</t>
  </si>
  <si>
    <t>46,75</t>
  </si>
  <si>
    <t>1390587214</t>
  </si>
  <si>
    <t>46,75"pojezdová plocha - asfalt</t>
  </si>
  <si>
    <t>-924734514</t>
  </si>
  <si>
    <t>1502071482</t>
  </si>
  <si>
    <t>-1785226783</t>
  </si>
  <si>
    <t>-774462046</t>
  </si>
  <si>
    <t>-448547152</t>
  </si>
  <si>
    <t>577134111</t>
  </si>
  <si>
    <t>Asfaltový beton vrstva obrusná ACO 11 (ABS) s rozprostřením a se zhutněním z nemodifikovaného asfaltu v pruhu šířky do 3 m tř. I, po zhutnění tl. 40 mm</t>
  </si>
  <si>
    <t>-1709795175</t>
  </si>
  <si>
    <t>https://podminky.urs.cz/item/CS_URS_2023_01/577134111</t>
  </si>
  <si>
    <t>899332111</t>
  </si>
  <si>
    <t>Výšková úprava uličního vstupu nebo vpusti do 200 mm snížením poklopu</t>
  </si>
  <si>
    <t>-1286625891</t>
  </si>
  <si>
    <t>https://podminky.urs.cz/item/CS_URS_2023_01/899332111</t>
  </si>
  <si>
    <t>899432111</t>
  </si>
  <si>
    <t>Výšková úprava uličního vstupu nebo vpusti do 200 mm snížením krycího hrnce, šoupěte, nebo hydrantu bez úpravy armatur</t>
  </si>
  <si>
    <t>1495900141</t>
  </si>
  <si>
    <t>https://podminky.urs.cz/item/CS_URS_2023_01/899432111</t>
  </si>
  <si>
    <t>839923566</t>
  </si>
  <si>
    <t>2,2*2</t>
  </si>
  <si>
    <t>-219346480</t>
  </si>
  <si>
    <t>-701344209</t>
  </si>
  <si>
    <t>22,25"napojení asfaltů</t>
  </si>
  <si>
    <t>-1493364035</t>
  </si>
  <si>
    <t>26,5</t>
  </si>
  <si>
    <t>14,674+20,548"kamenivo</t>
  </si>
  <si>
    <t>35,222*39 'Přepočtené koeficientem množství</t>
  </si>
  <si>
    <t>3,588+8,925+4,51"beton</t>
  </si>
  <si>
    <t>17,023*39 'Přepočtené koeficientem množství</t>
  </si>
  <si>
    <t>1759737481</t>
  </si>
  <si>
    <t>13,136"beton přímé výdaje</t>
  </si>
  <si>
    <t>-1177872217</t>
  </si>
  <si>
    <t>18,592"kamenivo - přímé výdaje</t>
  </si>
  <si>
    <t>4.10 - Výstavba chodníku u ŽP</t>
  </si>
  <si>
    <t>-2003776460</t>
  </si>
  <si>
    <t>1,593*2 'Přepočtené koeficientem množství</t>
  </si>
  <si>
    <t>829643890</t>
  </si>
  <si>
    <t>0,39+8,491+0,615</t>
  </si>
  <si>
    <t>415677379</t>
  </si>
  <si>
    <t>629982313</t>
  </si>
  <si>
    <t>4.11 - Stavební úpravy chodníku SO 1</t>
  </si>
  <si>
    <t>1212535602</t>
  </si>
  <si>
    <t>70,07*2 'Přepočtené koeficientem množství</t>
  </si>
  <si>
    <t>-2029463569</t>
  </si>
  <si>
    <t>-1722097129</t>
  </si>
  <si>
    <t>-1726747819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</si>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</sst>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21" fillId="2" borderId="23" xfId="0" applyNumberFormat="1" applyFont="1" applyFill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43114000" TargetMode="External"/><Relationship Id="rId2" Type="http://schemas.openxmlformats.org/officeDocument/2006/relationships/hyperlink" Target="https://podminky.urs.cz/item/CS_URS_2023_01/012203000" TargetMode="External"/><Relationship Id="rId1" Type="http://schemas.openxmlformats.org/officeDocument/2006/relationships/hyperlink" Target="https://podminky.urs.cz/item/CS_URS_2023_01/012103000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091504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7151101" TargetMode="External"/><Relationship Id="rId13" Type="http://schemas.openxmlformats.org/officeDocument/2006/relationships/hyperlink" Target="https://podminky.urs.cz/item/CS_URS_2023_01/596211110" TargetMode="External"/><Relationship Id="rId18" Type="http://schemas.openxmlformats.org/officeDocument/2006/relationships/hyperlink" Target="https://podminky.urs.cz/item/CS_URS_2023_01/915321115" TargetMode="External"/><Relationship Id="rId26" Type="http://schemas.openxmlformats.org/officeDocument/2006/relationships/hyperlink" Target="https://podminky.urs.cz/item/CS_URS_2023_01/998223011" TargetMode="External"/><Relationship Id="rId3" Type="http://schemas.openxmlformats.org/officeDocument/2006/relationships/hyperlink" Target="https://podminky.urs.cz/item/CS_URS_2023_01/113202111" TargetMode="External"/><Relationship Id="rId21" Type="http://schemas.openxmlformats.org/officeDocument/2006/relationships/hyperlink" Target="https://podminky.urs.cz/item/CS_URS_2023_01/916331112" TargetMode="External"/><Relationship Id="rId7" Type="http://schemas.openxmlformats.org/officeDocument/2006/relationships/hyperlink" Target="https://podminky.urs.cz/item/CS_URS_2023_01/162751119" TargetMode="External"/><Relationship Id="rId12" Type="http://schemas.openxmlformats.org/officeDocument/2006/relationships/hyperlink" Target="https://podminky.urs.cz/item/CS_URS_2023_01/564851011" TargetMode="External"/><Relationship Id="rId17" Type="http://schemas.openxmlformats.org/officeDocument/2006/relationships/hyperlink" Target="https://podminky.urs.cz/item/CS_URS_2023_01/899331111" TargetMode="External"/><Relationship Id="rId25" Type="http://schemas.openxmlformats.org/officeDocument/2006/relationships/hyperlink" Target="https://podminky.urs.cz/item/CS_URS_2023_01/997221611" TargetMode="External"/><Relationship Id="rId2" Type="http://schemas.openxmlformats.org/officeDocument/2006/relationships/hyperlink" Target="https://podminky.urs.cz/item/CS_URS_2023_01/113107341" TargetMode="External"/><Relationship Id="rId16" Type="http://schemas.openxmlformats.org/officeDocument/2006/relationships/hyperlink" Target="https://podminky.urs.cz/item/CS_URS_2023_01/637121112" TargetMode="External"/><Relationship Id="rId20" Type="http://schemas.openxmlformats.org/officeDocument/2006/relationships/hyperlink" Target="https://podminky.urs.cz/item/CS_URS_2023_01/916131213" TargetMode="External"/><Relationship Id="rId1" Type="http://schemas.openxmlformats.org/officeDocument/2006/relationships/hyperlink" Target="https://podminky.urs.cz/item/CS_URS_2023_01/113107331" TargetMode="External"/><Relationship Id="rId6" Type="http://schemas.openxmlformats.org/officeDocument/2006/relationships/hyperlink" Target="https://podminky.urs.cz/item/CS_URS_2023_01/162751117" TargetMode="External"/><Relationship Id="rId11" Type="http://schemas.openxmlformats.org/officeDocument/2006/relationships/hyperlink" Target="https://podminky.urs.cz/item/CS_URS_2023_01/181152302" TargetMode="External"/><Relationship Id="rId24" Type="http://schemas.openxmlformats.org/officeDocument/2006/relationships/hyperlink" Target="https://podminky.urs.cz/item/CS_URS_2023_01/997221569" TargetMode="External"/><Relationship Id="rId5" Type="http://schemas.openxmlformats.org/officeDocument/2006/relationships/hyperlink" Target="https://podminky.urs.cz/item/CS_URS_2023_01/129001101" TargetMode="External"/><Relationship Id="rId15" Type="http://schemas.openxmlformats.org/officeDocument/2006/relationships/hyperlink" Target="https://podminky.urs.cz/item/CS_URS_2023_01/599141111" TargetMode="External"/><Relationship Id="rId23" Type="http://schemas.openxmlformats.org/officeDocument/2006/relationships/hyperlink" Target="https://podminky.urs.cz/item/CS_URS_2023_01/997221561" TargetMode="External"/><Relationship Id="rId10" Type="http://schemas.openxmlformats.org/officeDocument/2006/relationships/hyperlink" Target="https://podminky.urs.cz/item/CS_URS_2023_01/171251201" TargetMode="External"/><Relationship Id="rId19" Type="http://schemas.openxmlformats.org/officeDocument/2006/relationships/hyperlink" Target="https://podminky.urs.cz/item/CS_URS_2023_01/915611111" TargetMode="External"/><Relationship Id="rId4" Type="http://schemas.openxmlformats.org/officeDocument/2006/relationships/hyperlink" Target="https://podminky.urs.cz/item/CS_URS_2023_01/122251301" TargetMode="External"/><Relationship Id="rId9" Type="http://schemas.openxmlformats.org/officeDocument/2006/relationships/hyperlink" Target="https://podminky.urs.cz/item/CS_URS_2023_01/171151112" TargetMode="External"/><Relationship Id="rId14" Type="http://schemas.openxmlformats.org/officeDocument/2006/relationships/hyperlink" Target="https://podminky.urs.cz/item/CS_URS_2023_01/596211114" TargetMode="External"/><Relationship Id="rId22" Type="http://schemas.openxmlformats.org/officeDocument/2006/relationships/hyperlink" Target="https://podminky.urs.cz/item/CS_URS_2023_01/919726121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2251301" TargetMode="External"/><Relationship Id="rId13" Type="http://schemas.openxmlformats.org/officeDocument/2006/relationships/hyperlink" Target="https://podminky.urs.cz/item/CS_URS_2023_01/171151112" TargetMode="External"/><Relationship Id="rId18" Type="http://schemas.openxmlformats.org/officeDocument/2006/relationships/hyperlink" Target="https://podminky.urs.cz/item/CS_URS_2023_01/596211110" TargetMode="External"/><Relationship Id="rId26" Type="http://schemas.openxmlformats.org/officeDocument/2006/relationships/hyperlink" Target="https://podminky.urs.cz/item/CS_URS_2023_01/916131213" TargetMode="External"/><Relationship Id="rId3" Type="http://schemas.openxmlformats.org/officeDocument/2006/relationships/hyperlink" Target="https://podminky.urs.cz/item/CS_URS_2023_01/113107331" TargetMode="External"/><Relationship Id="rId21" Type="http://schemas.openxmlformats.org/officeDocument/2006/relationships/hyperlink" Target="https://podminky.urs.cz/item/CS_URS_2023_01/637121112" TargetMode="External"/><Relationship Id="rId34" Type="http://schemas.openxmlformats.org/officeDocument/2006/relationships/hyperlink" Target="https://podminky.urs.cz/item/CS_URS_2023_01/997221611" TargetMode="External"/><Relationship Id="rId7" Type="http://schemas.openxmlformats.org/officeDocument/2006/relationships/hyperlink" Target="https://podminky.urs.cz/item/CS_URS_2023_01/113204111" TargetMode="External"/><Relationship Id="rId12" Type="http://schemas.openxmlformats.org/officeDocument/2006/relationships/hyperlink" Target="https://podminky.urs.cz/item/CS_URS_2023_01/167151101" TargetMode="External"/><Relationship Id="rId17" Type="http://schemas.openxmlformats.org/officeDocument/2006/relationships/hyperlink" Target="https://podminky.urs.cz/item/CS_URS_2023_01/564851011" TargetMode="External"/><Relationship Id="rId25" Type="http://schemas.openxmlformats.org/officeDocument/2006/relationships/hyperlink" Target="https://podminky.urs.cz/item/CS_URS_2023_01/915611111" TargetMode="External"/><Relationship Id="rId33" Type="http://schemas.openxmlformats.org/officeDocument/2006/relationships/hyperlink" Target="https://podminky.urs.cz/item/CS_URS_2023_01/997221569" TargetMode="External"/><Relationship Id="rId2" Type="http://schemas.openxmlformats.org/officeDocument/2006/relationships/hyperlink" Target="https://podminky.urs.cz/item/CS_URS_2023_01/113107330" TargetMode="External"/><Relationship Id="rId16" Type="http://schemas.openxmlformats.org/officeDocument/2006/relationships/hyperlink" Target="https://podminky.urs.cz/item/CS_URS_2023_01/182112121" TargetMode="External"/><Relationship Id="rId20" Type="http://schemas.openxmlformats.org/officeDocument/2006/relationships/hyperlink" Target="https://podminky.urs.cz/item/CS_URS_2023_01/599141111" TargetMode="External"/><Relationship Id="rId29" Type="http://schemas.openxmlformats.org/officeDocument/2006/relationships/hyperlink" Target="https://podminky.urs.cz/item/CS_URS_2023_01/966006132" TargetMode="External"/><Relationship Id="rId1" Type="http://schemas.openxmlformats.org/officeDocument/2006/relationships/hyperlink" Target="https://podminky.urs.cz/item/CS_URS_2023_01/113107322" TargetMode="External"/><Relationship Id="rId6" Type="http://schemas.openxmlformats.org/officeDocument/2006/relationships/hyperlink" Target="https://podminky.urs.cz/item/CS_URS_2023_01/113202111" TargetMode="External"/><Relationship Id="rId11" Type="http://schemas.openxmlformats.org/officeDocument/2006/relationships/hyperlink" Target="https://podminky.urs.cz/item/CS_URS_2023_01/162751119" TargetMode="External"/><Relationship Id="rId24" Type="http://schemas.openxmlformats.org/officeDocument/2006/relationships/hyperlink" Target="https://podminky.urs.cz/item/CS_URS_2023_01/915321115" TargetMode="External"/><Relationship Id="rId32" Type="http://schemas.openxmlformats.org/officeDocument/2006/relationships/hyperlink" Target="https://podminky.urs.cz/item/CS_URS_2023_01/997221561" TargetMode="External"/><Relationship Id="rId5" Type="http://schemas.openxmlformats.org/officeDocument/2006/relationships/hyperlink" Target="https://podminky.urs.cz/item/CS_URS_2023_01/113107343" TargetMode="External"/><Relationship Id="rId15" Type="http://schemas.openxmlformats.org/officeDocument/2006/relationships/hyperlink" Target="https://podminky.urs.cz/item/CS_URS_2023_01/181152302" TargetMode="External"/><Relationship Id="rId23" Type="http://schemas.openxmlformats.org/officeDocument/2006/relationships/hyperlink" Target="https://podminky.urs.cz/item/CS_URS_2023_01/914511111" TargetMode="External"/><Relationship Id="rId28" Type="http://schemas.openxmlformats.org/officeDocument/2006/relationships/hyperlink" Target="https://podminky.urs.cz/item/CS_URS_2023_01/919726121" TargetMode="External"/><Relationship Id="rId36" Type="http://schemas.openxmlformats.org/officeDocument/2006/relationships/drawing" Target="../drawings/drawing4.xml"/><Relationship Id="rId10" Type="http://schemas.openxmlformats.org/officeDocument/2006/relationships/hyperlink" Target="https://podminky.urs.cz/item/CS_URS_2023_01/162751117" TargetMode="External"/><Relationship Id="rId19" Type="http://schemas.openxmlformats.org/officeDocument/2006/relationships/hyperlink" Target="https://podminky.urs.cz/item/CS_URS_2023_01/596211114" TargetMode="External"/><Relationship Id="rId31" Type="http://schemas.openxmlformats.org/officeDocument/2006/relationships/hyperlink" Target="https://podminky.urs.cz/item/CS_URS_2023_01/997221559" TargetMode="External"/><Relationship Id="rId4" Type="http://schemas.openxmlformats.org/officeDocument/2006/relationships/hyperlink" Target="https://podminky.urs.cz/item/CS_URS_2023_01/113107341" TargetMode="External"/><Relationship Id="rId9" Type="http://schemas.openxmlformats.org/officeDocument/2006/relationships/hyperlink" Target="https://podminky.urs.cz/item/CS_URS_2023_01/129001101" TargetMode="External"/><Relationship Id="rId14" Type="http://schemas.openxmlformats.org/officeDocument/2006/relationships/hyperlink" Target="https://podminky.urs.cz/item/CS_URS_2023_01/171251201" TargetMode="External"/><Relationship Id="rId22" Type="http://schemas.openxmlformats.org/officeDocument/2006/relationships/hyperlink" Target="https://podminky.urs.cz/item/CS_URS_2023_01/899331111" TargetMode="External"/><Relationship Id="rId27" Type="http://schemas.openxmlformats.org/officeDocument/2006/relationships/hyperlink" Target="https://podminky.urs.cz/item/CS_URS_2023_01/916331112" TargetMode="External"/><Relationship Id="rId30" Type="http://schemas.openxmlformats.org/officeDocument/2006/relationships/hyperlink" Target="https://podminky.urs.cz/item/CS_URS_2023_01/997221551" TargetMode="External"/><Relationship Id="rId35" Type="http://schemas.openxmlformats.org/officeDocument/2006/relationships/hyperlink" Target="https://podminky.urs.cz/item/CS_URS_2023_01/9982230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2251301" TargetMode="External"/><Relationship Id="rId13" Type="http://schemas.openxmlformats.org/officeDocument/2006/relationships/hyperlink" Target="https://podminky.urs.cz/item/CS_URS_2023_01/171151112" TargetMode="External"/><Relationship Id="rId18" Type="http://schemas.openxmlformats.org/officeDocument/2006/relationships/hyperlink" Target="https://podminky.urs.cz/item/CS_URS_2023_01/596211114" TargetMode="External"/><Relationship Id="rId26" Type="http://schemas.openxmlformats.org/officeDocument/2006/relationships/hyperlink" Target="https://podminky.urs.cz/item/CS_URS_2023_01/916131213" TargetMode="External"/><Relationship Id="rId3" Type="http://schemas.openxmlformats.org/officeDocument/2006/relationships/hyperlink" Target="https://podminky.urs.cz/item/CS_URS_2023_01/113107162" TargetMode="External"/><Relationship Id="rId21" Type="http://schemas.openxmlformats.org/officeDocument/2006/relationships/hyperlink" Target="https://podminky.urs.cz/item/CS_URS_2023_01/899231111" TargetMode="External"/><Relationship Id="rId34" Type="http://schemas.openxmlformats.org/officeDocument/2006/relationships/hyperlink" Target="https://podminky.urs.cz/item/CS_URS_2023_01/997221611" TargetMode="External"/><Relationship Id="rId7" Type="http://schemas.openxmlformats.org/officeDocument/2006/relationships/hyperlink" Target="https://podminky.urs.cz/item/CS_URS_2023_01/113204111" TargetMode="External"/><Relationship Id="rId12" Type="http://schemas.openxmlformats.org/officeDocument/2006/relationships/hyperlink" Target="https://podminky.urs.cz/item/CS_URS_2023_01/167151101" TargetMode="External"/><Relationship Id="rId17" Type="http://schemas.openxmlformats.org/officeDocument/2006/relationships/hyperlink" Target="https://podminky.urs.cz/item/CS_URS_2023_01/596211110" TargetMode="External"/><Relationship Id="rId25" Type="http://schemas.openxmlformats.org/officeDocument/2006/relationships/hyperlink" Target="https://podminky.urs.cz/item/CS_URS_2023_01/916131113" TargetMode="External"/><Relationship Id="rId33" Type="http://schemas.openxmlformats.org/officeDocument/2006/relationships/hyperlink" Target="https://podminky.urs.cz/item/CS_URS_2023_01/997221569" TargetMode="External"/><Relationship Id="rId2" Type="http://schemas.openxmlformats.org/officeDocument/2006/relationships/hyperlink" Target="https://podminky.urs.cz/item/CS_URS_2023_01/113107341" TargetMode="External"/><Relationship Id="rId16" Type="http://schemas.openxmlformats.org/officeDocument/2006/relationships/hyperlink" Target="https://podminky.urs.cz/item/CS_URS_2023_01/564851011" TargetMode="External"/><Relationship Id="rId20" Type="http://schemas.openxmlformats.org/officeDocument/2006/relationships/hyperlink" Target="https://podminky.urs.cz/item/CS_URS_2023_01/637121112" TargetMode="External"/><Relationship Id="rId29" Type="http://schemas.openxmlformats.org/officeDocument/2006/relationships/hyperlink" Target="https://podminky.urs.cz/item/CS_URS_2023_01/966006132" TargetMode="External"/><Relationship Id="rId1" Type="http://schemas.openxmlformats.org/officeDocument/2006/relationships/hyperlink" Target="https://podminky.urs.cz/item/CS_URS_2023_01/113107331" TargetMode="External"/><Relationship Id="rId6" Type="http://schemas.openxmlformats.org/officeDocument/2006/relationships/hyperlink" Target="https://podminky.urs.cz/item/CS_URS_2023_01/113202111" TargetMode="External"/><Relationship Id="rId11" Type="http://schemas.openxmlformats.org/officeDocument/2006/relationships/hyperlink" Target="https://podminky.urs.cz/item/CS_URS_2023_01/162751119" TargetMode="External"/><Relationship Id="rId24" Type="http://schemas.openxmlformats.org/officeDocument/2006/relationships/hyperlink" Target="https://podminky.urs.cz/item/CS_URS_2023_01/915611111" TargetMode="External"/><Relationship Id="rId32" Type="http://schemas.openxmlformats.org/officeDocument/2006/relationships/hyperlink" Target="https://podminky.urs.cz/item/CS_URS_2023_01/997221561" TargetMode="External"/><Relationship Id="rId5" Type="http://schemas.openxmlformats.org/officeDocument/2006/relationships/hyperlink" Target="https://podminky.urs.cz/item/CS_URS_2023_01/113107183" TargetMode="External"/><Relationship Id="rId15" Type="http://schemas.openxmlformats.org/officeDocument/2006/relationships/hyperlink" Target="https://podminky.urs.cz/item/CS_URS_2023_01/181152302" TargetMode="External"/><Relationship Id="rId23" Type="http://schemas.openxmlformats.org/officeDocument/2006/relationships/hyperlink" Target="https://podminky.urs.cz/item/CS_URS_2023_01/915321115" TargetMode="External"/><Relationship Id="rId28" Type="http://schemas.openxmlformats.org/officeDocument/2006/relationships/hyperlink" Target="https://podminky.urs.cz/item/CS_URS_2023_01/919726121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3_01/162751117" TargetMode="External"/><Relationship Id="rId19" Type="http://schemas.openxmlformats.org/officeDocument/2006/relationships/hyperlink" Target="https://podminky.urs.cz/item/CS_URS_2023_01/599141111" TargetMode="External"/><Relationship Id="rId31" Type="http://schemas.openxmlformats.org/officeDocument/2006/relationships/hyperlink" Target="https://podminky.urs.cz/item/CS_URS_2023_01/997221559" TargetMode="External"/><Relationship Id="rId4" Type="http://schemas.openxmlformats.org/officeDocument/2006/relationships/hyperlink" Target="https://podminky.urs.cz/item/CS_URS_2023_01/113107170" TargetMode="External"/><Relationship Id="rId9" Type="http://schemas.openxmlformats.org/officeDocument/2006/relationships/hyperlink" Target="https://podminky.urs.cz/item/CS_URS_2023_01/129001101" TargetMode="External"/><Relationship Id="rId14" Type="http://schemas.openxmlformats.org/officeDocument/2006/relationships/hyperlink" Target="https://podminky.urs.cz/item/CS_URS_2023_01/171251201" TargetMode="External"/><Relationship Id="rId22" Type="http://schemas.openxmlformats.org/officeDocument/2006/relationships/hyperlink" Target="https://podminky.urs.cz/item/CS_URS_2023_01/914511111" TargetMode="External"/><Relationship Id="rId27" Type="http://schemas.openxmlformats.org/officeDocument/2006/relationships/hyperlink" Target="https://podminky.urs.cz/item/CS_URS_2023_01/916331112" TargetMode="External"/><Relationship Id="rId30" Type="http://schemas.openxmlformats.org/officeDocument/2006/relationships/hyperlink" Target="https://podminky.urs.cz/item/CS_URS_2023_01/997221551" TargetMode="External"/><Relationship Id="rId35" Type="http://schemas.openxmlformats.org/officeDocument/2006/relationships/hyperlink" Target="https://podminky.urs.cz/item/CS_URS_2023_01/9982230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1151103" TargetMode="External"/><Relationship Id="rId13" Type="http://schemas.openxmlformats.org/officeDocument/2006/relationships/hyperlink" Target="https://podminky.urs.cz/item/CS_URS_2023_01/162751119" TargetMode="External"/><Relationship Id="rId18" Type="http://schemas.openxmlformats.org/officeDocument/2006/relationships/hyperlink" Target="https://podminky.urs.cz/item/CS_URS_2023_01/182351023" TargetMode="External"/><Relationship Id="rId26" Type="http://schemas.openxmlformats.org/officeDocument/2006/relationships/hyperlink" Target="https://podminky.urs.cz/item/CS_URS_2023_01/915321115" TargetMode="External"/><Relationship Id="rId3" Type="http://schemas.openxmlformats.org/officeDocument/2006/relationships/hyperlink" Target="https://podminky.urs.cz/item/CS_URS_2023_01/113107162" TargetMode="External"/><Relationship Id="rId21" Type="http://schemas.openxmlformats.org/officeDocument/2006/relationships/hyperlink" Target="https://podminky.urs.cz/item/CS_URS_2023_01/596211114" TargetMode="External"/><Relationship Id="rId34" Type="http://schemas.openxmlformats.org/officeDocument/2006/relationships/hyperlink" Target="https://podminky.urs.cz/item/CS_URS_2023_01/997221569" TargetMode="External"/><Relationship Id="rId7" Type="http://schemas.openxmlformats.org/officeDocument/2006/relationships/hyperlink" Target="https://podminky.urs.cz/item/CS_URS_2023_01/113204111" TargetMode="External"/><Relationship Id="rId12" Type="http://schemas.openxmlformats.org/officeDocument/2006/relationships/hyperlink" Target="https://podminky.urs.cz/item/CS_URS_2023_01/162751117" TargetMode="External"/><Relationship Id="rId17" Type="http://schemas.openxmlformats.org/officeDocument/2006/relationships/hyperlink" Target="https://podminky.urs.cz/item/CS_URS_2023_01/181152302" TargetMode="External"/><Relationship Id="rId25" Type="http://schemas.openxmlformats.org/officeDocument/2006/relationships/hyperlink" Target="https://podminky.urs.cz/item/CS_URS_2023_01/899331111" TargetMode="External"/><Relationship Id="rId33" Type="http://schemas.openxmlformats.org/officeDocument/2006/relationships/hyperlink" Target="https://podminky.urs.cz/item/CS_URS_2023_01/997221561" TargetMode="External"/><Relationship Id="rId2" Type="http://schemas.openxmlformats.org/officeDocument/2006/relationships/hyperlink" Target="https://podminky.urs.cz/item/CS_URS_2023_01/113107341" TargetMode="External"/><Relationship Id="rId16" Type="http://schemas.openxmlformats.org/officeDocument/2006/relationships/hyperlink" Target="https://podminky.urs.cz/item/CS_URS_2023_01/171251201" TargetMode="External"/><Relationship Id="rId20" Type="http://schemas.openxmlformats.org/officeDocument/2006/relationships/hyperlink" Target="https://podminky.urs.cz/item/CS_URS_2023_01/596211110" TargetMode="External"/><Relationship Id="rId29" Type="http://schemas.openxmlformats.org/officeDocument/2006/relationships/hyperlink" Target="https://podminky.urs.cz/item/CS_URS_2023_01/916331112" TargetMode="External"/><Relationship Id="rId1" Type="http://schemas.openxmlformats.org/officeDocument/2006/relationships/hyperlink" Target="https://podminky.urs.cz/item/CS_URS_2023_01/113107331" TargetMode="External"/><Relationship Id="rId6" Type="http://schemas.openxmlformats.org/officeDocument/2006/relationships/hyperlink" Target="https://podminky.urs.cz/item/CS_URS_2023_01/113202111" TargetMode="External"/><Relationship Id="rId11" Type="http://schemas.openxmlformats.org/officeDocument/2006/relationships/hyperlink" Target="https://podminky.urs.cz/item/CS_URS_2023_01/162451106" TargetMode="External"/><Relationship Id="rId24" Type="http://schemas.openxmlformats.org/officeDocument/2006/relationships/hyperlink" Target="https://podminky.urs.cz/item/CS_URS_2023_01/899231111" TargetMode="External"/><Relationship Id="rId32" Type="http://schemas.openxmlformats.org/officeDocument/2006/relationships/hyperlink" Target="https://podminky.urs.cz/item/CS_URS_2023_01/997221559" TargetMode="External"/><Relationship Id="rId37" Type="http://schemas.openxmlformats.org/officeDocument/2006/relationships/drawing" Target="../drawings/drawing6.xml"/><Relationship Id="rId5" Type="http://schemas.openxmlformats.org/officeDocument/2006/relationships/hyperlink" Target="https://podminky.urs.cz/item/CS_URS_2023_01/113107183" TargetMode="External"/><Relationship Id="rId15" Type="http://schemas.openxmlformats.org/officeDocument/2006/relationships/hyperlink" Target="https://podminky.urs.cz/item/CS_URS_2023_01/171151112" TargetMode="External"/><Relationship Id="rId23" Type="http://schemas.openxmlformats.org/officeDocument/2006/relationships/hyperlink" Target="https://podminky.urs.cz/item/CS_URS_2023_01/637121112" TargetMode="External"/><Relationship Id="rId28" Type="http://schemas.openxmlformats.org/officeDocument/2006/relationships/hyperlink" Target="https://podminky.urs.cz/item/CS_URS_2023_01/916131213" TargetMode="External"/><Relationship Id="rId36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129001101" TargetMode="External"/><Relationship Id="rId19" Type="http://schemas.openxmlformats.org/officeDocument/2006/relationships/hyperlink" Target="https://podminky.urs.cz/item/CS_URS_2023_01/564851011" TargetMode="External"/><Relationship Id="rId31" Type="http://schemas.openxmlformats.org/officeDocument/2006/relationships/hyperlink" Target="https://podminky.urs.cz/item/CS_URS_2023_01/997221551" TargetMode="External"/><Relationship Id="rId4" Type="http://schemas.openxmlformats.org/officeDocument/2006/relationships/hyperlink" Target="https://podminky.urs.cz/item/CS_URS_2023_01/113107170" TargetMode="External"/><Relationship Id="rId9" Type="http://schemas.openxmlformats.org/officeDocument/2006/relationships/hyperlink" Target="https://podminky.urs.cz/item/CS_URS_2023_01/122251301" TargetMode="External"/><Relationship Id="rId14" Type="http://schemas.openxmlformats.org/officeDocument/2006/relationships/hyperlink" Target="https://podminky.urs.cz/item/CS_URS_2023_01/167151101" TargetMode="External"/><Relationship Id="rId22" Type="http://schemas.openxmlformats.org/officeDocument/2006/relationships/hyperlink" Target="https://podminky.urs.cz/item/CS_URS_2023_01/599141111" TargetMode="External"/><Relationship Id="rId27" Type="http://schemas.openxmlformats.org/officeDocument/2006/relationships/hyperlink" Target="https://podminky.urs.cz/item/CS_URS_2023_01/915611111" TargetMode="External"/><Relationship Id="rId30" Type="http://schemas.openxmlformats.org/officeDocument/2006/relationships/hyperlink" Target="https://podminky.urs.cz/item/CS_URS_2023_01/919726121" TargetMode="External"/><Relationship Id="rId35" Type="http://schemas.openxmlformats.org/officeDocument/2006/relationships/hyperlink" Target="https://podminky.urs.cz/item/CS_URS_2023_01/9972216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13204111" TargetMode="External"/><Relationship Id="rId13" Type="http://schemas.openxmlformats.org/officeDocument/2006/relationships/hyperlink" Target="https://podminky.urs.cz/item/CS_URS_2023_01/167151101" TargetMode="External"/><Relationship Id="rId18" Type="http://schemas.openxmlformats.org/officeDocument/2006/relationships/hyperlink" Target="https://podminky.urs.cz/item/CS_URS_2023_01/596211110" TargetMode="External"/><Relationship Id="rId26" Type="http://schemas.openxmlformats.org/officeDocument/2006/relationships/hyperlink" Target="https://podminky.urs.cz/item/CS_URS_2023_01/919726121" TargetMode="External"/><Relationship Id="rId3" Type="http://schemas.openxmlformats.org/officeDocument/2006/relationships/hyperlink" Target="https://podminky.urs.cz/item/CS_URS_2023_01/113107330" TargetMode="External"/><Relationship Id="rId21" Type="http://schemas.openxmlformats.org/officeDocument/2006/relationships/hyperlink" Target="https://podminky.urs.cz/item/CS_URS_2023_01/637121112" TargetMode="External"/><Relationship Id="rId7" Type="http://schemas.openxmlformats.org/officeDocument/2006/relationships/hyperlink" Target="https://podminky.urs.cz/item/CS_URS_2023_01/113202111" TargetMode="External"/><Relationship Id="rId12" Type="http://schemas.openxmlformats.org/officeDocument/2006/relationships/hyperlink" Target="https://podminky.urs.cz/item/CS_URS_2023_01/162751119" TargetMode="External"/><Relationship Id="rId17" Type="http://schemas.openxmlformats.org/officeDocument/2006/relationships/hyperlink" Target="https://podminky.urs.cz/item/CS_URS_2023_01/564851011" TargetMode="External"/><Relationship Id="rId25" Type="http://schemas.openxmlformats.org/officeDocument/2006/relationships/hyperlink" Target="https://podminky.urs.cz/item/CS_URS_2023_01/916331112" TargetMode="External"/><Relationship Id="rId33" Type="http://schemas.openxmlformats.org/officeDocument/2006/relationships/drawing" Target="../drawings/drawing7.xml"/><Relationship Id="rId2" Type="http://schemas.openxmlformats.org/officeDocument/2006/relationships/hyperlink" Target="https://podminky.urs.cz/item/CS_URS_2023_01/113107322" TargetMode="External"/><Relationship Id="rId16" Type="http://schemas.openxmlformats.org/officeDocument/2006/relationships/hyperlink" Target="https://podminky.urs.cz/item/CS_URS_2023_01/181152302" TargetMode="External"/><Relationship Id="rId20" Type="http://schemas.openxmlformats.org/officeDocument/2006/relationships/hyperlink" Target="https://podminky.urs.cz/item/CS_URS_2023_01/599141111" TargetMode="External"/><Relationship Id="rId29" Type="http://schemas.openxmlformats.org/officeDocument/2006/relationships/hyperlink" Target="https://podminky.urs.cz/item/CS_URS_2023_01/997221561" TargetMode="External"/><Relationship Id="rId1" Type="http://schemas.openxmlformats.org/officeDocument/2006/relationships/hyperlink" Target="https://podminky.urs.cz/item/CS_URS_2023_01/113107321" TargetMode="External"/><Relationship Id="rId6" Type="http://schemas.openxmlformats.org/officeDocument/2006/relationships/hyperlink" Target="https://podminky.urs.cz/item/CS_URS_2023_01/113107343" TargetMode="External"/><Relationship Id="rId11" Type="http://schemas.openxmlformats.org/officeDocument/2006/relationships/hyperlink" Target="https://podminky.urs.cz/item/CS_URS_2023_01/162751117" TargetMode="External"/><Relationship Id="rId24" Type="http://schemas.openxmlformats.org/officeDocument/2006/relationships/hyperlink" Target="https://podminky.urs.cz/item/CS_URS_2023_01/916131213" TargetMode="External"/><Relationship Id="rId32" Type="http://schemas.openxmlformats.org/officeDocument/2006/relationships/hyperlink" Target="https://podminky.urs.cz/item/CS_URS_2023_01/998223011" TargetMode="External"/><Relationship Id="rId5" Type="http://schemas.openxmlformats.org/officeDocument/2006/relationships/hyperlink" Target="https://podminky.urs.cz/item/CS_URS_2023_01/113107341" TargetMode="External"/><Relationship Id="rId15" Type="http://schemas.openxmlformats.org/officeDocument/2006/relationships/hyperlink" Target="https://podminky.urs.cz/item/CS_URS_2023_01/171251201" TargetMode="External"/><Relationship Id="rId23" Type="http://schemas.openxmlformats.org/officeDocument/2006/relationships/hyperlink" Target="https://podminky.urs.cz/item/CS_URS_2023_01/915611111" TargetMode="External"/><Relationship Id="rId28" Type="http://schemas.openxmlformats.org/officeDocument/2006/relationships/hyperlink" Target="https://podminky.urs.cz/item/CS_URS_2023_01/997221559" TargetMode="External"/><Relationship Id="rId10" Type="http://schemas.openxmlformats.org/officeDocument/2006/relationships/hyperlink" Target="https://podminky.urs.cz/item/CS_URS_2023_01/129001101" TargetMode="External"/><Relationship Id="rId19" Type="http://schemas.openxmlformats.org/officeDocument/2006/relationships/hyperlink" Target="https://podminky.urs.cz/item/CS_URS_2023_01/596211114" TargetMode="External"/><Relationship Id="rId31" Type="http://schemas.openxmlformats.org/officeDocument/2006/relationships/hyperlink" Target="https://podminky.urs.cz/item/CS_URS_2023_01/997221611" TargetMode="External"/><Relationship Id="rId4" Type="http://schemas.openxmlformats.org/officeDocument/2006/relationships/hyperlink" Target="https://podminky.urs.cz/item/CS_URS_2023_01/113107331" TargetMode="External"/><Relationship Id="rId9" Type="http://schemas.openxmlformats.org/officeDocument/2006/relationships/hyperlink" Target="https://podminky.urs.cz/item/CS_URS_2023_01/122251301" TargetMode="External"/><Relationship Id="rId14" Type="http://schemas.openxmlformats.org/officeDocument/2006/relationships/hyperlink" Target="https://podminky.urs.cz/item/CS_URS_2023_01/171151112" TargetMode="External"/><Relationship Id="rId22" Type="http://schemas.openxmlformats.org/officeDocument/2006/relationships/hyperlink" Target="https://podminky.urs.cz/item/CS_URS_2023_01/915321115" TargetMode="External"/><Relationship Id="rId27" Type="http://schemas.openxmlformats.org/officeDocument/2006/relationships/hyperlink" Target="https://podminky.urs.cz/item/CS_URS_2023_01/997221551" TargetMode="External"/><Relationship Id="rId30" Type="http://schemas.openxmlformats.org/officeDocument/2006/relationships/hyperlink" Target="https://podminky.urs.cz/item/CS_URS_2023_01/997221569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2251301" TargetMode="External"/><Relationship Id="rId13" Type="http://schemas.openxmlformats.org/officeDocument/2006/relationships/hyperlink" Target="https://podminky.urs.cz/item/CS_URS_2023_01/171151112" TargetMode="External"/><Relationship Id="rId18" Type="http://schemas.openxmlformats.org/officeDocument/2006/relationships/hyperlink" Target="https://podminky.urs.cz/item/CS_URS_2023_01/596211114" TargetMode="External"/><Relationship Id="rId26" Type="http://schemas.openxmlformats.org/officeDocument/2006/relationships/hyperlink" Target="https://podminky.urs.cz/item/CS_URS_2023_01/997221551" TargetMode="External"/><Relationship Id="rId3" Type="http://schemas.openxmlformats.org/officeDocument/2006/relationships/hyperlink" Target="https://podminky.urs.cz/item/CS_URS_2023_01/113107331" TargetMode="External"/><Relationship Id="rId21" Type="http://schemas.openxmlformats.org/officeDocument/2006/relationships/hyperlink" Target="https://podminky.urs.cz/item/CS_URS_2023_01/915321115" TargetMode="External"/><Relationship Id="rId7" Type="http://schemas.openxmlformats.org/officeDocument/2006/relationships/hyperlink" Target="https://podminky.urs.cz/item/CS_URS_2023_01/113204111" TargetMode="External"/><Relationship Id="rId12" Type="http://schemas.openxmlformats.org/officeDocument/2006/relationships/hyperlink" Target="https://podminky.urs.cz/item/CS_URS_2023_01/167151101" TargetMode="External"/><Relationship Id="rId17" Type="http://schemas.openxmlformats.org/officeDocument/2006/relationships/hyperlink" Target="https://podminky.urs.cz/item/CS_URS_2023_01/596211110" TargetMode="External"/><Relationship Id="rId25" Type="http://schemas.openxmlformats.org/officeDocument/2006/relationships/hyperlink" Target="https://podminky.urs.cz/item/CS_URS_2023_01/919726121" TargetMode="External"/><Relationship Id="rId2" Type="http://schemas.openxmlformats.org/officeDocument/2006/relationships/hyperlink" Target="https://podminky.urs.cz/item/CS_URS_2023_01/113107330" TargetMode="External"/><Relationship Id="rId16" Type="http://schemas.openxmlformats.org/officeDocument/2006/relationships/hyperlink" Target="https://podminky.urs.cz/item/CS_URS_2023_01/564851011" TargetMode="External"/><Relationship Id="rId20" Type="http://schemas.openxmlformats.org/officeDocument/2006/relationships/hyperlink" Target="https://podminky.urs.cz/item/CS_URS_2023_01/637121112" TargetMode="External"/><Relationship Id="rId29" Type="http://schemas.openxmlformats.org/officeDocument/2006/relationships/hyperlink" Target="https://podminky.urs.cz/item/CS_URS_2023_01/997221569" TargetMode="External"/><Relationship Id="rId1" Type="http://schemas.openxmlformats.org/officeDocument/2006/relationships/hyperlink" Target="https://podminky.urs.cz/item/CS_URS_2023_01/113107322" TargetMode="External"/><Relationship Id="rId6" Type="http://schemas.openxmlformats.org/officeDocument/2006/relationships/hyperlink" Target="https://podminky.urs.cz/item/CS_URS_2023_01/113202111" TargetMode="External"/><Relationship Id="rId11" Type="http://schemas.openxmlformats.org/officeDocument/2006/relationships/hyperlink" Target="https://podminky.urs.cz/item/CS_URS_2023_01/162751119" TargetMode="External"/><Relationship Id="rId24" Type="http://schemas.openxmlformats.org/officeDocument/2006/relationships/hyperlink" Target="https://podminky.urs.cz/item/CS_URS_2023_01/916331112" TargetMode="External"/><Relationship Id="rId32" Type="http://schemas.openxmlformats.org/officeDocument/2006/relationships/drawing" Target="../drawings/drawing8.xml"/><Relationship Id="rId5" Type="http://schemas.openxmlformats.org/officeDocument/2006/relationships/hyperlink" Target="https://podminky.urs.cz/item/CS_URS_2023_01/113107343" TargetMode="External"/><Relationship Id="rId15" Type="http://schemas.openxmlformats.org/officeDocument/2006/relationships/hyperlink" Target="https://podminky.urs.cz/item/CS_URS_2023_01/181152302" TargetMode="External"/><Relationship Id="rId23" Type="http://schemas.openxmlformats.org/officeDocument/2006/relationships/hyperlink" Target="https://podminky.urs.cz/item/CS_URS_2023_01/916131213" TargetMode="External"/><Relationship Id="rId28" Type="http://schemas.openxmlformats.org/officeDocument/2006/relationships/hyperlink" Target="https://podminky.urs.cz/item/CS_URS_2023_01/997221561" TargetMode="External"/><Relationship Id="rId10" Type="http://schemas.openxmlformats.org/officeDocument/2006/relationships/hyperlink" Target="https://podminky.urs.cz/item/CS_URS_2023_01/162751117" TargetMode="External"/><Relationship Id="rId19" Type="http://schemas.openxmlformats.org/officeDocument/2006/relationships/hyperlink" Target="https://podminky.urs.cz/item/CS_URS_2023_01/599141111" TargetMode="External"/><Relationship Id="rId31" Type="http://schemas.openxmlformats.org/officeDocument/2006/relationships/hyperlink" Target="https://podminky.urs.cz/item/CS_URS_2023_01/998223011" TargetMode="External"/><Relationship Id="rId4" Type="http://schemas.openxmlformats.org/officeDocument/2006/relationships/hyperlink" Target="https://podminky.urs.cz/item/CS_URS_2023_01/113107341" TargetMode="External"/><Relationship Id="rId9" Type="http://schemas.openxmlformats.org/officeDocument/2006/relationships/hyperlink" Target="https://podminky.urs.cz/item/CS_URS_2023_01/129001101" TargetMode="External"/><Relationship Id="rId14" Type="http://schemas.openxmlformats.org/officeDocument/2006/relationships/hyperlink" Target="https://podminky.urs.cz/item/CS_URS_2023_01/171251201" TargetMode="External"/><Relationship Id="rId22" Type="http://schemas.openxmlformats.org/officeDocument/2006/relationships/hyperlink" Target="https://podminky.urs.cz/item/CS_URS_2023_01/915611111" TargetMode="External"/><Relationship Id="rId27" Type="http://schemas.openxmlformats.org/officeDocument/2006/relationships/hyperlink" Target="https://podminky.urs.cz/item/CS_URS_2023_01/997221559" TargetMode="External"/><Relationship Id="rId30" Type="http://schemas.openxmlformats.org/officeDocument/2006/relationships/hyperlink" Target="https://podminky.urs.cz/item/CS_URS_2023_01/99722161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9001101" TargetMode="External"/><Relationship Id="rId13" Type="http://schemas.openxmlformats.org/officeDocument/2006/relationships/hyperlink" Target="https://podminky.urs.cz/item/CS_URS_2023_01/171251201" TargetMode="External"/><Relationship Id="rId18" Type="http://schemas.openxmlformats.org/officeDocument/2006/relationships/hyperlink" Target="https://podminky.urs.cz/item/CS_URS_2023_01/599141111" TargetMode="External"/><Relationship Id="rId26" Type="http://schemas.openxmlformats.org/officeDocument/2006/relationships/hyperlink" Target="https://podminky.urs.cz/item/CS_URS_2023_01/997221561" TargetMode="External"/><Relationship Id="rId3" Type="http://schemas.openxmlformats.org/officeDocument/2006/relationships/hyperlink" Target="https://podminky.urs.cz/item/CS_URS_2023_01/113107330" TargetMode="External"/><Relationship Id="rId21" Type="http://schemas.openxmlformats.org/officeDocument/2006/relationships/hyperlink" Target="https://podminky.urs.cz/item/CS_URS_2023_01/916131213" TargetMode="External"/><Relationship Id="rId7" Type="http://schemas.openxmlformats.org/officeDocument/2006/relationships/hyperlink" Target="https://podminky.urs.cz/item/CS_URS_2023_01/122251301" TargetMode="External"/><Relationship Id="rId12" Type="http://schemas.openxmlformats.org/officeDocument/2006/relationships/hyperlink" Target="https://podminky.urs.cz/item/CS_URS_2023_01/171151112" TargetMode="External"/><Relationship Id="rId17" Type="http://schemas.openxmlformats.org/officeDocument/2006/relationships/hyperlink" Target="https://podminky.urs.cz/item/CS_URS_2023_01/596211114" TargetMode="External"/><Relationship Id="rId25" Type="http://schemas.openxmlformats.org/officeDocument/2006/relationships/hyperlink" Target="https://podminky.urs.cz/item/CS_URS_2023_01/997221559" TargetMode="External"/><Relationship Id="rId2" Type="http://schemas.openxmlformats.org/officeDocument/2006/relationships/hyperlink" Target="https://podminky.urs.cz/item/CS_URS_2023_01/113107322" TargetMode="External"/><Relationship Id="rId16" Type="http://schemas.openxmlformats.org/officeDocument/2006/relationships/hyperlink" Target="https://podminky.urs.cz/item/CS_URS_2023_01/596211110" TargetMode="External"/><Relationship Id="rId20" Type="http://schemas.openxmlformats.org/officeDocument/2006/relationships/hyperlink" Target="https://podminky.urs.cz/item/CS_URS_2023_01/915611111" TargetMode="External"/><Relationship Id="rId29" Type="http://schemas.openxmlformats.org/officeDocument/2006/relationships/hyperlink" Target="https://podminky.urs.cz/item/CS_URS_2023_01/998223011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13204111" TargetMode="External"/><Relationship Id="rId11" Type="http://schemas.openxmlformats.org/officeDocument/2006/relationships/hyperlink" Target="https://podminky.urs.cz/item/CS_URS_2023_01/167151101" TargetMode="External"/><Relationship Id="rId24" Type="http://schemas.openxmlformats.org/officeDocument/2006/relationships/hyperlink" Target="https://podminky.urs.cz/item/CS_URS_2023_01/997221551" TargetMode="External"/><Relationship Id="rId5" Type="http://schemas.openxmlformats.org/officeDocument/2006/relationships/hyperlink" Target="https://podminky.urs.cz/item/CS_URS_2023_01/113202111" TargetMode="External"/><Relationship Id="rId15" Type="http://schemas.openxmlformats.org/officeDocument/2006/relationships/hyperlink" Target="https://podminky.urs.cz/item/CS_URS_2023_01/564851011" TargetMode="External"/><Relationship Id="rId23" Type="http://schemas.openxmlformats.org/officeDocument/2006/relationships/hyperlink" Target="https://podminky.urs.cz/item/CS_URS_2023_01/979054451" TargetMode="External"/><Relationship Id="rId28" Type="http://schemas.openxmlformats.org/officeDocument/2006/relationships/hyperlink" Target="https://podminky.urs.cz/item/CS_URS_2023_01/99722161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915321115" TargetMode="External"/><Relationship Id="rId4" Type="http://schemas.openxmlformats.org/officeDocument/2006/relationships/hyperlink" Target="https://podminky.urs.cz/item/CS_URS_2023_01/113107343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81152302" TargetMode="External"/><Relationship Id="rId22" Type="http://schemas.openxmlformats.org/officeDocument/2006/relationships/hyperlink" Target="https://podminky.urs.cz/item/CS_URS_2023_01/916331112" TargetMode="External"/><Relationship Id="rId27" Type="http://schemas.openxmlformats.org/officeDocument/2006/relationships/hyperlink" Target="https://podminky.urs.cz/item/CS_URS_2023_01/997221569" TargetMode="External"/><Relationship Id="rId30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3202111" TargetMode="External"/><Relationship Id="rId18" Type="http://schemas.openxmlformats.org/officeDocument/2006/relationships/hyperlink" Target="https://podminky.urs.cz/item/CS_URS_2023_01/162751117" TargetMode="External"/><Relationship Id="rId26" Type="http://schemas.openxmlformats.org/officeDocument/2006/relationships/hyperlink" Target="https://podminky.urs.cz/item/CS_URS_2023_01/182112121" TargetMode="External"/><Relationship Id="rId39" Type="http://schemas.openxmlformats.org/officeDocument/2006/relationships/hyperlink" Target="https://podminky.urs.cz/item/CS_URS_2023_01/915321115" TargetMode="External"/><Relationship Id="rId3" Type="http://schemas.openxmlformats.org/officeDocument/2006/relationships/hyperlink" Target="https://podminky.urs.cz/item/CS_URS_2023_01/113107321" TargetMode="External"/><Relationship Id="rId21" Type="http://schemas.openxmlformats.org/officeDocument/2006/relationships/hyperlink" Target="https://podminky.urs.cz/item/CS_URS_2023_01/171151112" TargetMode="External"/><Relationship Id="rId34" Type="http://schemas.openxmlformats.org/officeDocument/2006/relationships/hyperlink" Target="https://podminky.urs.cz/item/CS_URS_2023_01/599141111" TargetMode="External"/><Relationship Id="rId42" Type="http://schemas.openxmlformats.org/officeDocument/2006/relationships/hyperlink" Target="https://podminky.urs.cz/item/CS_URS_2023_01/916131213" TargetMode="External"/><Relationship Id="rId47" Type="http://schemas.openxmlformats.org/officeDocument/2006/relationships/hyperlink" Target="https://podminky.urs.cz/item/CS_URS_2023_01/981011111" TargetMode="External"/><Relationship Id="rId50" Type="http://schemas.openxmlformats.org/officeDocument/2006/relationships/hyperlink" Target="https://podminky.urs.cz/item/CS_URS_2023_01/997221561" TargetMode="External"/><Relationship Id="rId7" Type="http://schemas.openxmlformats.org/officeDocument/2006/relationships/hyperlink" Target="https://podminky.urs.cz/item/CS_URS_2023_01/113107171" TargetMode="External"/><Relationship Id="rId12" Type="http://schemas.openxmlformats.org/officeDocument/2006/relationships/hyperlink" Target="https://podminky.urs.cz/item/CS_URS_2023_01/113201111" TargetMode="External"/><Relationship Id="rId17" Type="http://schemas.openxmlformats.org/officeDocument/2006/relationships/hyperlink" Target="https://podminky.urs.cz/item/CS_URS_2023_01/162351103" TargetMode="External"/><Relationship Id="rId25" Type="http://schemas.openxmlformats.org/officeDocument/2006/relationships/hyperlink" Target="https://podminky.urs.cz/item/CS_URS_2023_01/181411131" TargetMode="External"/><Relationship Id="rId33" Type="http://schemas.openxmlformats.org/officeDocument/2006/relationships/hyperlink" Target="https://podminky.urs.cz/item/CS_URS_2023_01/596212214" TargetMode="External"/><Relationship Id="rId38" Type="http://schemas.openxmlformats.org/officeDocument/2006/relationships/hyperlink" Target="https://podminky.urs.cz/item/CS_URS_2023_01/914511111" TargetMode="External"/><Relationship Id="rId46" Type="http://schemas.openxmlformats.org/officeDocument/2006/relationships/hyperlink" Target="https://podminky.urs.cz/item/CS_URS_2023_01/966006132" TargetMode="External"/><Relationship Id="rId2" Type="http://schemas.openxmlformats.org/officeDocument/2006/relationships/hyperlink" Target="https://podminky.urs.cz/item/CS_URS_2023_01/113106134" TargetMode="External"/><Relationship Id="rId16" Type="http://schemas.openxmlformats.org/officeDocument/2006/relationships/hyperlink" Target="https://podminky.urs.cz/item/CS_URS_2023_01/122251303" TargetMode="External"/><Relationship Id="rId20" Type="http://schemas.openxmlformats.org/officeDocument/2006/relationships/hyperlink" Target="https://podminky.urs.cz/item/CS_URS_2023_01/167151111" TargetMode="External"/><Relationship Id="rId29" Type="http://schemas.openxmlformats.org/officeDocument/2006/relationships/hyperlink" Target="https://podminky.urs.cz/item/CS_URS_2023_01/564861111" TargetMode="External"/><Relationship Id="rId41" Type="http://schemas.openxmlformats.org/officeDocument/2006/relationships/hyperlink" Target="https://podminky.urs.cz/item/CS_URS_2023_01/916131113" TargetMode="External"/><Relationship Id="rId54" Type="http://schemas.openxmlformats.org/officeDocument/2006/relationships/drawing" Target="../drawings/drawing10.xml"/><Relationship Id="rId1" Type="http://schemas.openxmlformats.org/officeDocument/2006/relationships/hyperlink" Target="https://podminky.urs.cz/item/CS_URS_2023_01/113106132" TargetMode="External"/><Relationship Id="rId6" Type="http://schemas.openxmlformats.org/officeDocument/2006/relationships/hyperlink" Target="https://podminky.urs.cz/item/CS_URS_2023_01/113107331" TargetMode="External"/><Relationship Id="rId11" Type="http://schemas.openxmlformats.org/officeDocument/2006/relationships/hyperlink" Target="https://podminky.urs.cz/item/CS_URS_2023_01/113107343" TargetMode="External"/><Relationship Id="rId24" Type="http://schemas.openxmlformats.org/officeDocument/2006/relationships/hyperlink" Target="https://podminky.urs.cz/item/CS_URS_2023_01/181351007" TargetMode="External"/><Relationship Id="rId32" Type="http://schemas.openxmlformats.org/officeDocument/2006/relationships/hyperlink" Target="https://podminky.urs.cz/item/CS_URS_2023_01/596212212" TargetMode="External"/><Relationship Id="rId37" Type="http://schemas.openxmlformats.org/officeDocument/2006/relationships/hyperlink" Target="https://podminky.urs.cz/item/CS_URS_2023_01/899431111" TargetMode="External"/><Relationship Id="rId40" Type="http://schemas.openxmlformats.org/officeDocument/2006/relationships/hyperlink" Target="https://podminky.urs.cz/item/CS_URS_2023_01/915611111" TargetMode="External"/><Relationship Id="rId45" Type="http://schemas.openxmlformats.org/officeDocument/2006/relationships/hyperlink" Target="https://podminky.urs.cz/item/CS_URS_2023_01/919726121" TargetMode="External"/><Relationship Id="rId53" Type="http://schemas.openxmlformats.org/officeDocument/2006/relationships/hyperlink" Target="https://podminky.urs.cz/item/CS_URS_2023_01/998223011" TargetMode="External"/><Relationship Id="rId5" Type="http://schemas.openxmlformats.org/officeDocument/2006/relationships/hyperlink" Target="https://podminky.urs.cz/item/CS_URS_2023_01/113107330" TargetMode="External"/><Relationship Id="rId15" Type="http://schemas.openxmlformats.org/officeDocument/2006/relationships/hyperlink" Target="https://podminky.urs.cz/item/CS_URS_2023_01/121151113" TargetMode="External"/><Relationship Id="rId23" Type="http://schemas.openxmlformats.org/officeDocument/2006/relationships/hyperlink" Target="https://podminky.urs.cz/item/CS_URS_2023_01/181152302" TargetMode="External"/><Relationship Id="rId28" Type="http://schemas.openxmlformats.org/officeDocument/2006/relationships/hyperlink" Target="https://podminky.urs.cz/item/CS_URS_2023_01/564851111" TargetMode="External"/><Relationship Id="rId36" Type="http://schemas.openxmlformats.org/officeDocument/2006/relationships/hyperlink" Target="https://podminky.urs.cz/item/CS_URS_2023_01/899231111" TargetMode="External"/><Relationship Id="rId49" Type="http://schemas.openxmlformats.org/officeDocument/2006/relationships/hyperlink" Target="https://podminky.urs.cz/item/CS_URS_2023_01/997221559" TargetMode="External"/><Relationship Id="rId10" Type="http://schemas.openxmlformats.org/officeDocument/2006/relationships/hyperlink" Target="https://podminky.urs.cz/item/CS_URS_2023_01/113107181" TargetMode="External"/><Relationship Id="rId19" Type="http://schemas.openxmlformats.org/officeDocument/2006/relationships/hyperlink" Target="https://podminky.urs.cz/item/CS_URS_2023_01/162751119" TargetMode="External"/><Relationship Id="rId31" Type="http://schemas.openxmlformats.org/officeDocument/2006/relationships/hyperlink" Target="https://podminky.urs.cz/item/CS_URS_2023_01/596211114" TargetMode="External"/><Relationship Id="rId44" Type="http://schemas.openxmlformats.org/officeDocument/2006/relationships/hyperlink" Target="https://podminky.urs.cz/item/CS_URS_2023_01/916431112" TargetMode="External"/><Relationship Id="rId52" Type="http://schemas.openxmlformats.org/officeDocument/2006/relationships/hyperlink" Target="https://podminky.urs.cz/item/CS_URS_2023_01/997221611" TargetMode="External"/><Relationship Id="rId4" Type="http://schemas.openxmlformats.org/officeDocument/2006/relationships/hyperlink" Target="https://podminky.urs.cz/item/CS_URS_2023_01/113107322" TargetMode="External"/><Relationship Id="rId9" Type="http://schemas.openxmlformats.org/officeDocument/2006/relationships/hyperlink" Target="https://podminky.urs.cz/item/CS_URS_2023_01/113107341" TargetMode="External"/><Relationship Id="rId14" Type="http://schemas.openxmlformats.org/officeDocument/2006/relationships/hyperlink" Target="https://podminky.urs.cz/item/CS_URS_2023_01/113204111" TargetMode="External"/><Relationship Id="rId22" Type="http://schemas.openxmlformats.org/officeDocument/2006/relationships/hyperlink" Target="https://podminky.urs.cz/item/CS_URS_2023_01/171251201" TargetMode="External"/><Relationship Id="rId27" Type="http://schemas.openxmlformats.org/officeDocument/2006/relationships/hyperlink" Target="https://podminky.urs.cz/item/CS_URS_2023_01/182211121" TargetMode="External"/><Relationship Id="rId30" Type="http://schemas.openxmlformats.org/officeDocument/2006/relationships/hyperlink" Target="https://podminky.urs.cz/item/CS_URS_2023_01/596211112" TargetMode="External"/><Relationship Id="rId35" Type="http://schemas.openxmlformats.org/officeDocument/2006/relationships/hyperlink" Target="https://podminky.urs.cz/item/CS_URS_2023_01/637121112" TargetMode="External"/><Relationship Id="rId43" Type="http://schemas.openxmlformats.org/officeDocument/2006/relationships/hyperlink" Target="https://podminky.urs.cz/item/CS_URS_2023_01/916331112" TargetMode="External"/><Relationship Id="rId48" Type="http://schemas.openxmlformats.org/officeDocument/2006/relationships/hyperlink" Target="https://podminky.urs.cz/item/CS_URS_2023_01/997221551" TargetMode="External"/><Relationship Id="rId8" Type="http://schemas.openxmlformats.org/officeDocument/2006/relationships/hyperlink" Target="https://podminky.urs.cz/item/CS_URS_2023_01/113107332" TargetMode="External"/><Relationship Id="rId51" Type="http://schemas.openxmlformats.org/officeDocument/2006/relationships/hyperlink" Target="https://podminky.urs.cz/item/CS_URS_2023_01/997221569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2251301" TargetMode="External"/><Relationship Id="rId13" Type="http://schemas.openxmlformats.org/officeDocument/2006/relationships/hyperlink" Target="https://podminky.urs.cz/item/CS_URS_2023_01/171151112" TargetMode="External"/><Relationship Id="rId18" Type="http://schemas.openxmlformats.org/officeDocument/2006/relationships/hyperlink" Target="https://podminky.urs.cz/item/CS_URS_2023_01/564851011" TargetMode="External"/><Relationship Id="rId26" Type="http://schemas.openxmlformats.org/officeDocument/2006/relationships/hyperlink" Target="https://podminky.urs.cz/item/CS_URS_2023_01/997221569" TargetMode="External"/><Relationship Id="rId3" Type="http://schemas.openxmlformats.org/officeDocument/2006/relationships/hyperlink" Target="https://podminky.urs.cz/item/CS_URS_2023_01/113107322" TargetMode="External"/><Relationship Id="rId21" Type="http://schemas.openxmlformats.org/officeDocument/2006/relationships/hyperlink" Target="https://podminky.urs.cz/item/CS_URS_2023_01/916131213" TargetMode="External"/><Relationship Id="rId7" Type="http://schemas.openxmlformats.org/officeDocument/2006/relationships/hyperlink" Target="https://podminky.urs.cz/item/CS_URS_2023_01/121151103" TargetMode="External"/><Relationship Id="rId12" Type="http://schemas.openxmlformats.org/officeDocument/2006/relationships/hyperlink" Target="https://podminky.urs.cz/item/CS_URS_2023_01/167151101" TargetMode="External"/><Relationship Id="rId17" Type="http://schemas.openxmlformats.org/officeDocument/2006/relationships/hyperlink" Target="https://podminky.urs.cz/item/CS_URS_2023_01/181411131" TargetMode="External"/><Relationship Id="rId25" Type="http://schemas.openxmlformats.org/officeDocument/2006/relationships/hyperlink" Target="https://podminky.urs.cz/item/CS_URS_2023_01/997221561" TargetMode="External"/><Relationship Id="rId2" Type="http://schemas.openxmlformats.org/officeDocument/2006/relationships/hyperlink" Target="https://podminky.urs.cz/item/CS_URS_2023_01/113106132" TargetMode="External"/><Relationship Id="rId16" Type="http://schemas.openxmlformats.org/officeDocument/2006/relationships/hyperlink" Target="https://podminky.urs.cz/item/CS_URS_2023_01/181311103" TargetMode="External"/><Relationship Id="rId20" Type="http://schemas.openxmlformats.org/officeDocument/2006/relationships/hyperlink" Target="https://podminky.urs.cz/item/CS_URS_2023_01/599141111" TargetMode="External"/><Relationship Id="rId29" Type="http://schemas.openxmlformats.org/officeDocument/2006/relationships/drawing" Target="../drawings/drawing11.xm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13204111" TargetMode="External"/><Relationship Id="rId11" Type="http://schemas.openxmlformats.org/officeDocument/2006/relationships/hyperlink" Target="https://podminky.urs.cz/item/CS_URS_2023_01/162751119" TargetMode="External"/><Relationship Id="rId24" Type="http://schemas.openxmlformats.org/officeDocument/2006/relationships/hyperlink" Target="https://podminky.urs.cz/item/CS_URS_2023_01/997221559" TargetMode="External"/><Relationship Id="rId5" Type="http://schemas.openxmlformats.org/officeDocument/2006/relationships/hyperlink" Target="https://podminky.urs.cz/item/CS_URS_2023_01/113202111" TargetMode="External"/><Relationship Id="rId15" Type="http://schemas.openxmlformats.org/officeDocument/2006/relationships/hyperlink" Target="https://podminky.urs.cz/item/CS_URS_2023_01/181152302" TargetMode="External"/><Relationship Id="rId23" Type="http://schemas.openxmlformats.org/officeDocument/2006/relationships/hyperlink" Target="https://podminky.urs.cz/item/CS_URS_2023_01/997221551" TargetMode="External"/><Relationship Id="rId28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162751117" TargetMode="External"/><Relationship Id="rId19" Type="http://schemas.openxmlformats.org/officeDocument/2006/relationships/hyperlink" Target="https://podminky.urs.cz/item/CS_URS_2023_01/596211110" TargetMode="External"/><Relationship Id="rId4" Type="http://schemas.openxmlformats.org/officeDocument/2006/relationships/hyperlink" Target="https://podminky.urs.cz/item/CS_URS_2023_01/113107323" TargetMode="External"/><Relationship Id="rId9" Type="http://schemas.openxmlformats.org/officeDocument/2006/relationships/hyperlink" Target="https://podminky.urs.cz/item/CS_URS_2023_01/129001101" TargetMode="External"/><Relationship Id="rId14" Type="http://schemas.openxmlformats.org/officeDocument/2006/relationships/hyperlink" Target="https://podminky.urs.cz/item/CS_URS_2023_01/171251201" TargetMode="External"/><Relationship Id="rId22" Type="http://schemas.openxmlformats.org/officeDocument/2006/relationships/hyperlink" Target="https://podminky.urs.cz/item/CS_URS_2023_01/916231213" TargetMode="External"/><Relationship Id="rId27" Type="http://schemas.openxmlformats.org/officeDocument/2006/relationships/hyperlink" Target="https://podminky.urs.cz/item/CS_URS_2023_01/99722161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17" TargetMode="External"/><Relationship Id="rId13" Type="http://schemas.openxmlformats.org/officeDocument/2006/relationships/hyperlink" Target="https://podminky.urs.cz/item/CS_URS_2023_01/564851011" TargetMode="External"/><Relationship Id="rId18" Type="http://schemas.openxmlformats.org/officeDocument/2006/relationships/hyperlink" Target="https://podminky.urs.cz/item/CS_URS_2023_01/596212214" TargetMode="External"/><Relationship Id="rId26" Type="http://schemas.openxmlformats.org/officeDocument/2006/relationships/hyperlink" Target="https://podminky.urs.cz/item/CS_URS_2023_01/997221551" TargetMode="External"/><Relationship Id="rId3" Type="http://schemas.openxmlformats.org/officeDocument/2006/relationships/hyperlink" Target="https://podminky.urs.cz/item/CS_URS_2023_01/113107131" TargetMode="External"/><Relationship Id="rId21" Type="http://schemas.openxmlformats.org/officeDocument/2006/relationships/hyperlink" Target="https://podminky.urs.cz/item/CS_URS_2023_01/899331111" TargetMode="External"/><Relationship Id="rId7" Type="http://schemas.openxmlformats.org/officeDocument/2006/relationships/hyperlink" Target="https://podminky.urs.cz/item/CS_URS_2023_01/129001101" TargetMode="External"/><Relationship Id="rId12" Type="http://schemas.openxmlformats.org/officeDocument/2006/relationships/hyperlink" Target="https://podminky.urs.cz/item/CS_URS_2023_01/171251201" TargetMode="External"/><Relationship Id="rId17" Type="http://schemas.openxmlformats.org/officeDocument/2006/relationships/hyperlink" Target="https://podminky.urs.cz/item/CS_URS_2023_01/596212213" TargetMode="External"/><Relationship Id="rId25" Type="http://schemas.openxmlformats.org/officeDocument/2006/relationships/hyperlink" Target="https://podminky.urs.cz/item/CS_URS_2023_01/919735113" TargetMode="External"/><Relationship Id="rId2" Type="http://schemas.openxmlformats.org/officeDocument/2006/relationships/hyperlink" Target="https://podminky.urs.cz/item/CS_URS_2023_01/113107121" TargetMode="External"/><Relationship Id="rId16" Type="http://schemas.openxmlformats.org/officeDocument/2006/relationships/hyperlink" Target="https://podminky.urs.cz/item/CS_URS_2023_01/596211114" TargetMode="External"/><Relationship Id="rId20" Type="http://schemas.openxmlformats.org/officeDocument/2006/relationships/hyperlink" Target="https://podminky.urs.cz/item/CS_URS_2023_01/637121112" TargetMode="External"/><Relationship Id="rId29" Type="http://schemas.openxmlformats.org/officeDocument/2006/relationships/hyperlink" Target="https://podminky.urs.cz/item/CS_URS_2023_01/997221569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22251301" TargetMode="External"/><Relationship Id="rId11" Type="http://schemas.openxmlformats.org/officeDocument/2006/relationships/hyperlink" Target="https://podminky.urs.cz/item/CS_URS_2023_01/171151112" TargetMode="External"/><Relationship Id="rId24" Type="http://schemas.openxmlformats.org/officeDocument/2006/relationships/hyperlink" Target="https://podminky.urs.cz/item/CS_URS_2023_01/919726121" TargetMode="External"/><Relationship Id="rId32" Type="http://schemas.openxmlformats.org/officeDocument/2006/relationships/drawing" Target="../drawings/drawing12.xml"/><Relationship Id="rId5" Type="http://schemas.openxmlformats.org/officeDocument/2006/relationships/hyperlink" Target="https://podminky.urs.cz/item/CS_URS_2023_01/113202111" TargetMode="External"/><Relationship Id="rId15" Type="http://schemas.openxmlformats.org/officeDocument/2006/relationships/hyperlink" Target="https://podminky.urs.cz/item/CS_URS_2023_01/596211110" TargetMode="External"/><Relationship Id="rId23" Type="http://schemas.openxmlformats.org/officeDocument/2006/relationships/hyperlink" Target="https://podminky.urs.cz/item/CS_URS_2023_01/916331112" TargetMode="External"/><Relationship Id="rId28" Type="http://schemas.openxmlformats.org/officeDocument/2006/relationships/hyperlink" Target="https://podminky.urs.cz/item/CS_URS_2023_01/997221561" TargetMode="External"/><Relationship Id="rId10" Type="http://schemas.openxmlformats.org/officeDocument/2006/relationships/hyperlink" Target="https://podminky.urs.cz/item/CS_URS_2023_01/167151101" TargetMode="External"/><Relationship Id="rId19" Type="http://schemas.openxmlformats.org/officeDocument/2006/relationships/hyperlink" Target="https://podminky.urs.cz/item/CS_URS_2023_01/599141111" TargetMode="External"/><Relationship Id="rId31" Type="http://schemas.openxmlformats.org/officeDocument/2006/relationships/hyperlink" Target="https://podminky.urs.cz/item/CS_URS_2023_01/998223011" TargetMode="External"/><Relationship Id="rId4" Type="http://schemas.openxmlformats.org/officeDocument/2006/relationships/hyperlink" Target="https://podminky.urs.cz/item/CS_URS_2023_01/113107143" TargetMode="External"/><Relationship Id="rId9" Type="http://schemas.openxmlformats.org/officeDocument/2006/relationships/hyperlink" Target="https://podminky.urs.cz/item/CS_URS_2023_01/162751119" TargetMode="External"/><Relationship Id="rId14" Type="http://schemas.openxmlformats.org/officeDocument/2006/relationships/hyperlink" Target="https://podminky.urs.cz/item/CS_URS_2023_01/564861111" TargetMode="External"/><Relationship Id="rId22" Type="http://schemas.openxmlformats.org/officeDocument/2006/relationships/hyperlink" Target="https://podminky.urs.cz/item/CS_URS_2023_01/916131213" TargetMode="External"/><Relationship Id="rId27" Type="http://schemas.openxmlformats.org/officeDocument/2006/relationships/hyperlink" Target="https://podminky.urs.cz/item/CS_URS_2023_01/997221559" TargetMode="External"/><Relationship Id="rId30" Type="http://schemas.openxmlformats.org/officeDocument/2006/relationships/hyperlink" Target="https://podminky.urs.cz/item/CS_URS_2023_01/997221611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3107341" TargetMode="External"/><Relationship Id="rId18" Type="http://schemas.openxmlformats.org/officeDocument/2006/relationships/hyperlink" Target="https://podminky.urs.cz/item/CS_URS_2023_01/122251303" TargetMode="External"/><Relationship Id="rId26" Type="http://schemas.openxmlformats.org/officeDocument/2006/relationships/hyperlink" Target="https://podminky.urs.cz/item/CS_URS_2023_01/564851111" TargetMode="External"/><Relationship Id="rId39" Type="http://schemas.openxmlformats.org/officeDocument/2006/relationships/hyperlink" Target="https://podminky.urs.cz/item/CS_URS_2023_01/916131113" TargetMode="External"/><Relationship Id="rId3" Type="http://schemas.openxmlformats.org/officeDocument/2006/relationships/hyperlink" Target="https://podminky.urs.cz/item/CS_URS_2023_01/112251103" TargetMode="External"/><Relationship Id="rId21" Type="http://schemas.openxmlformats.org/officeDocument/2006/relationships/hyperlink" Target="https://podminky.urs.cz/item/CS_URS_2023_01/162751119" TargetMode="External"/><Relationship Id="rId34" Type="http://schemas.openxmlformats.org/officeDocument/2006/relationships/hyperlink" Target="https://podminky.urs.cz/item/CS_URS_2023_01/899231111" TargetMode="External"/><Relationship Id="rId42" Type="http://schemas.openxmlformats.org/officeDocument/2006/relationships/hyperlink" Target="https://podminky.urs.cz/item/CS_URS_2023_01/919726121" TargetMode="External"/><Relationship Id="rId47" Type="http://schemas.openxmlformats.org/officeDocument/2006/relationships/hyperlink" Target="https://podminky.urs.cz/item/CS_URS_2023_01/997221551" TargetMode="External"/><Relationship Id="rId50" Type="http://schemas.openxmlformats.org/officeDocument/2006/relationships/hyperlink" Target="https://podminky.urs.cz/item/CS_URS_2023_01/997221569" TargetMode="External"/><Relationship Id="rId7" Type="http://schemas.openxmlformats.org/officeDocument/2006/relationships/hyperlink" Target="https://podminky.urs.cz/item/CS_URS_2023_01/113107322" TargetMode="External"/><Relationship Id="rId12" Type="http://schemas.openxmlformats.org/officeDocument/2006/relationships/hyperlink" Target="https://podminky.urs.cz/item/CS_URS_2023_01/113107332" TargetMode="External"/><Relationship Id="rId17" Type="http://schemas.openxmlformats.org/officeDocument/2006/relationships/hyperlink" Target="https://podminky.urs.cz/item/CS_URS_2023_01/113204111" TargetMode="External"/><Relationship Id="rId25" Type="http://schemas.openxmlformats.org/officeDocument/2006/relationships/hyperlink" Target="https://podminky.urs.cz/item/CS_URS_2023_01/181152302" TargetMode="External"/><Relationship Id="rId33" Type="http://schemas.openxmlformats.org/officeDocument/2006/relationships/hyperlink" Target="https://podminky.urs.cz/item/CS_URS_2023_01/637121112" TargetMode="External"/><Relationship Id="rId38" Type="http://schemas.openxmlformats.org/officeDocument/2006/relationships/hyperlink" Target="https://podminky.urs.cz/item/CS_URS_2023_01/915611111" TargetMode="External"/><Relationship Id="rId46" Type="http://schemas.openxmlformats.org/officeDocument/2006/relationships/hyperlink" Target="https://podminky.urs.cz/item/CS_URS_2023_01/979051121" TargetMode="External"/><Relationship Id="rId2" Type="http://schemas.openxmlformats.org/officeDocument/2006/relationships/hyperlink" Target="https://podminky.urs.cz/item/CS_URS_2023_01/112251102" TargetMode="External"/><Relationship Id="rId16" Type="http://schemas.openxmlformats.org/officeDocument/2006/relationships/hyperlink" Target="https://podminky.urs.cz/item/CS_URS_2023_01/113202111" TargetMode="External"/><Relationship Id="rId20" Type="http://schemas.openxmlformats.org/officeDocument/2006/relationships/hyperlink" Target="https://podminky.urs.cz/item/CS_URS_2023_01/162751117" TargetMode="External"/><Relationship Id="rId29" Type="http://schemas.openxmlformats.org/officeDocument/2006/relationships/hyperlink" Target="https://podminky.urs.cz/item/CS_URS_2023_01/596211114" TargetMode="External"/><Relationship Id="rId41" Type="http://schemas.openxmlformats.org/officeDocument/2006/relationships/hyperlink" Target="https://podminky.urs.cz/item/CS_URS_2023_01/916331112" TargetMode="External"/><Relationship Id="rId54" Type="http://schemas.openxmlformats.org/officeDocument/2006/relationships/drawing" Target="../drawings/drawing13.xml"/><Relationship Id="rId1" Type="http://schemas.openxmlformats.org/officeDocument/2006/relationships/hyperlink" Target="https://podminky.urs.cz/item/CS_URS_2023_01/112251101" TargetMode="External"/><Relationship Id="rId6" Type="http://schemas.openxmlformats.org/officeDocument/2006/relationships/hyperlink" Target="https://podminky.urs.cz/item/CS_URS_2023_01/113106134" TargetMode="External"/><Relationship Id="rId11" Type="http://schemas.openxmlformats.org/officeDocument/2006/relationships/hyperlink" Target="https://podminky.urs.cz/item/CS_URS_2023_01/113107231" TargetMode="External"/><Relationship Id="rId24" Type="http://schemas.openxmlformats.org/officeDocument/2006/relationships/hyperlink" Target="https://podminky.urs.cz/item/CS_URS_2023_01/171251201" TargetMode="External"/><Relationship Id="rId32" Type="http://schemas.openxmlformats.org/officeDocument/2006/relationships/hyperlink" Target="https://podminky.urs.cz/item/CS_URS_2023_01/599141111" TargetMode="External"/><Relationship Id="rId37" Type="http://schemas.openxmlformats.org/officeDocument/2006/relationships/hyperlink" Target="https://podminky.urs.cz/item/CS_URS_2023_01/915321115" TargetMode="External"/><Relationship Id="rId40" Type="http://schemas.openxmlformats.org/officeDocument/2006/relationships/hyperlink" Target="https://podminky.urs.cz/item/CS_URS_2023_01/916131213" TargetMode="External"/><Relationship Id="rId45" Type="http://schemas.openxmlformats.org/officeDocument/2006/relationships/hyperlink" Target="https://podminky.urs.cz/item/CS_URS_2023_01/966006132" TargetMode="External"/><Relationship Id="rId53" Type="http://schemas.openxmlformats.org/officeDocument/2006/relationships/hyperlink" Target="https://podminky.urs.cz/item/CS_URS_2023_01/998223091" TargetMode="External"/><Relationship Id="rId5" Type="http://schemas.openxmlformats.org/officeDocument/2006/relationships/hyperlink" Target="https://podminky.urs.cz/item/CS_URS_2023_01/112251105" TargetMode="External"/><Relationship Id="rId15" Type="http://schemas.openxmlformats.org/officeDocument/2006/relationships/hyperlink" Target="https://podminky.urs.cz/item/CS_URS_2023_01/113107241" TargetMode="External"/><Relationship Id="rId23" Type="http://schemas.openxmlformats.org/officeDocument/2006/relationships/hyperlink" Target="https://podminky.urs.cz/item/CS_URS_2023_01/171151112" TargetMode="External"/><Relationship Id="rId28" Type="http://schemas.openxmlformats.org/officeDocument/2006/relationships/hyperlink" Target="https://podminky.urs.cz/item/CS_URS_2023_01/596211113" TargetMode="External"/><Relationship Id="rId36" Type="http://schemas.openxmlformats.org/officeDocument/2006/relationships/hyperlink" Target="https://podminky.urs.cz/item/CS_URS_2023_01/914511111" TargetMode="External"/><Relationship Id="rId49" Type="http://schemas.openxmlformats.org/officeDocument/2006/relationships/hyperlink" Target="https://podminky.urs.cz/item/CS_URS_2023_01/997221561" TargetMode="External"/><Relationship Id="rId10" Type="http://schemas.openxmlformats.org/officeDocument/2006/relationships/hyperlink" Target="https://podminky.urs.cz/item/CS_URS_2023_01/113107171" TargetMode="External"/><Relationship Id="rId19" Type="http://schemas.openxmlformats.org/officeDocument/2006/relationships/hyperlink" Target="https://podminky.urs.cz/item/CS_URS_2023_01/129001101" TargetMode="External"/><Relationship Id="rId31" Type="http://schemas.openxmlformats.org/officeDocument/2006/relationships/hyperlink" Target="https://podminky.urs.cz/item/CS_URS_2023_01/596212214" TargetMode="External"/><Relationship Id="rId44" Type="http://schemas.openxmlformats.org/officeDocument/2006/relationships/hyperlink" Target="https://podminky.urs.cz/item/CS_URS_2023_01/919735123" TargetMode="External"/><Relationship Id="rId52" Type="http://schemas.openxmlformats.org/officeDocument/2006/relationships/hyperlink" Target="https://podminky.urs.cz/item/CS_URS_2023_01/998223011" TargetMode="External"/><Relationship Id="rId4" Type="http://schemas.openxmlformats.org/officeDocument/2006/relationships/hyperlink" Target="https://podminky.urs.cz/item/CS_URS_2023_01/112251104" TargetMode="External"/><Relationship Id="rId9" Type="http://schemas.openxmlformats.org/officeDocument/2006/relationships/hyperlink" Target="https://podminky.urs.cz/item/CS_URS_2023_01/113107331" TargetMode="External"/><Relationship Id="rId14" Type="http://schemas.openxmlformats.org/officeDocument/2006/relationships/hyperlink" Target="https://podminky.urs.cz/item/CS_URS_2023_01/113107181" TargetMode="External"/><Relationship Id="rId22" Type="http://schemas.openxmlformats.org/officeDocument/2006/relationships/hyperlink" Target="https://podminky.urs.cz/item/CS_URS_2023_01/167151101" TargetMode="External"/><Relationship Id="rId27" Type="http://schemas.openxmlformats.org/officeDocument/2006/relationships/hyperlink" Target="https://podminky.urs.cz/item/CS_URS_2023_01/564861111" TargetMode="External"/><Relationship Id="rId30" Type="http://schemas.openxmlformats.org/officeDocument/2006/relationships/hyperlink" Target="https://podminky.urs.cz/item/CS_URS_2023_01/596212213" TargetMode="External"/><Relationship Id="rId35" Type="http://schemas.openxmlformats.org/officeDocument/2006/relationships/hyperlink" Target="https://podminky.urs.cz/item/CS_URS_2023_01/899331111" TargetMode="External"/><Relationship Id="rId43" Type="http://schemas.openxmlformats.org/officeDocument/2006/relationships/hyperlink" Target="https://podminky.urs.cz/item/CS_URS_2023_01/919735111" TargetMode="External"/><Relationship Id="rId48" Type="http://schemas.openxmlformats.org/officeDocument/2006/relationships/hyperlink" Target="https://podminky.urs.cz/item/CS_URS_2023_01/997221559" TargetMode="External"/><Relationship Id="rId8" Type="http://schemas.openxmlformats.org/officeDocument/2006/relationships/hyperlink" Target="https://podminky.urs.cz/item/CS_URS_2023_01/113107330" TargetMode="External"/><Relationship Id="rId51" Type="http://schemas.openxmlformats.org/officeDocument/2006/relationships/hyperlink" Target="https://podminky.urs.cz/item/CS_URS_2023_01/99722161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351103" TargetMode="External"/><Relationship Id="rId13" Type="http://schemas.openxmlformats.org/officeDocument/2006/relationships/hyperlink" Target="https://podminky.urs.cz/item/CS_URS_2023_01/181152302" TargetMode="External"/><Relationship Id="rId18" Type="http://schemas.openxmlformats.org/officeDocument/2006/relationships/hyperlink" Target="https://podminky.urs.cz/item/CS_URS_2023_01/567122111" TargetMode="External"/><Relationship Id="rId26" Type="http://schemas.openxmlformats.org/officeDocument/2006/relationships/hyperlink" Target="https://podminky.urs.cz/item/CS_URS_2023_01/915611111" TargetMode="External"/><Relationship Id="rId3" Type="http://schemas.openxmlformats.org/officeDocument/2006/relationships/hyperlink" Target="https://podminky.urs.cz/item/CS_URS_2023_01/113107183" TargetMode="External"/><Relationship Id="rId21" Type="http://schemas.openxmlformats.org/officeDocument/2006/relationships/hyperlink" Target="https://podminky.urs.cz/item/CS_URS_2023_01/573211107" TargetMode="External"/><Relationship Id="rId34" Type="http://schemas.openxmlformats.org/officeDocument/2006/relationships/hyperlink" Target="https://podminky.urs.cz/item/CS_URS_2023_01/997221611" TargetMode="External"/><Relationship Id="rId7" Type="http://schemas.openxmlformats.org/officeDocument/2006/relationships/hyperlink" Target="https://podminky.urs.cz/item/CS_URS_2023_01/122251303" TargetMode="External"/><Relationship Id="rId12" Type="http://schemas.openxmlformats.org/officeDocument/2006/relationships/hyperlink" Target="https://podminky.urs.cz/item/CS_URS_2023_01/171251201" TargetMode="External"/><Relationship Id="rId17" Type="http://schemas.openxmlformats.org/officeDocument/2006/relationships/hyperlink" Target="https://podminky.urs.cz/item/CS_URS_2023_01/565145121" TargetMode="External"/><Relationship Id="rId25" Type="http://schemas.openxmlformats.org/officeDocument/2006/relationships/hyperlink" Target="https://podminky.urs.cz/item/CS_URS_2023_01/915221122" TargetMode="External"/><Relationship Id="rId33" Type="http://schemas.openxmlformats.org/officeDocument/2006/relationships/hyperlink" Target="https://podminky.urs.cz/item/CS_URS_2023_01/997221569" TargetMode="External"/><Relationship Id="rId2" Type="http://schemas.openxmlformats.org/officeDocument/2006/relationships/hyperlink" Target="https://podminky.urs.cz/item/CS_URS_2023_01/113107170" TargetMode="External"/><Relationship Id="rId16" Type="http://schemas.openxmlformats.org/officeDocument/2006/relationships/hyperlink" Target="https://podminky.urs.cz/item/CS_URS_2023_01/564861111" TargetMode="External"/><Relationship Id="rId20" Type="http://schemas.openxmlformats.org/officeDocument/2006/relationships/hyperlink" Target="https://podminky.urs.cz/item/CS_URS_2023_01/573211106" TargetMode="External"/><Relationship Id="rId29" Type="http://schemas.openxmlformats.org/officeDocument/2006/relationships/hyperlink" Target="https://podminky.urs.cz/item/CS_URS_2023_01/919735113" TargetMode="External"/><Relationship Id="rId1" Type="http://schemas.openxmlformats.org/officeDocument/2006/relationships/hyperlink" Target="https://podminky.urs.cz/item/CS_URS_2023_01/113107162" TargetMode="External"/><Relationship Id="rId6" Type="http://schemas.openxmlformats.org/officeDocument/2006/relationships/hyperlink" Target="https://podminky.urs.cz/item/CS_URS_2023_01/121151113" TargetMode="External"/><Relationship Id="rId11" Type="http://schemas.openxmlformats.org/officeDocument/2006/relationships/hyperlink" Target="https://podminky.urs.cz/item/CS_URS_2023_01/167151111" TargetMode="External"/><Relationship Id="rId24" Type="http://schemas.openxmlformats.org/officeDocument/2006/relationships/hyperlink" Target="https://podminky.urs.cz/item/CS_URS_2023_01/915221112" TargetMode="External"/><Relationship Id="rId32" Type="http://schemas.openxmlformats.org/officeDocument/2006/relationships/hyperlink" Target="https://podminky.urs.cz/item/CS_URS_2023_01/997221561" TargetMode="External"/><Relationship Id="rId5" Type="http://schemas.openxmlformats.org/officeDocument/2006/relationships/hyperlink" Target="https://podminky.urs.cz/item/CS_URS_2023_01/113202111" TargetMode="External"/><Relationship Id="rId15" Type="http://schemas.openxmlformats.org/officeDocument/2006/relationships/hyperlink" Target="https://podminky.urs.cz/item/CS_URS_2023_01/181411131" TargetMode="External"/><Relationship Id="rId23" Type="http://schemas.openxmlformats.org/officeDocument/2006/relationships/hyperlink" Target="https://podminky.urs.cz/item/CS_URS_2023_01/899331111" TargetMode="External"/><Relationship Id="rId28" Type="http://schemas.openxmlformats.org/officeDocument/2006/relationships/hyperlink" Target="https://podminky.urs.cz/item/CS_URS_2023_01/919732221" TargetMode="External"/><Relationship Id="rId36" Type="http://schemas.openxmlformats.org/officeDocument/2006/relationships/drawing" Target="../drawings/drawing14.xm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573191111" TargetMode="External"/><Relationship Id="rId31" Type="http://schemas.openxmlformats.org/officeDocument/2006/relationships/hyperlink" Target="https://podminky.urs.cz/item/CS_URS_2023_01/997221559" TargetMode="External"/><Relationship Id="rId4" Type="http://schemas.openxmlformats.org/officeDocument/2006/relationships/hyperlink" Target="https://podminky.urs.cz/item/CS_URS_2023_01/113201111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81351007" TargetMode="External"/><Relationship Id="rId22" Type="http://schemas.openxmlformats.org/officeDocument/2006/relationships/hyperlink" Target="https://podminky.urs.cz/item/CS_URS_2023_01/577134121" TargetMode="External"/><Relationship Id="rId27" Type="http://schemas.openxmlformats.org/officeDocument/2006/relationships/hyperlink" Target="https://podminky.urs.cz/item/CS_URS_2023_01/916131213" TargetMode="External"/><Relationship Id="rId30" Type="http://schemas.openxmlformats.org/officeDocument/2006/relationships/hyperlink" Target="https://podminky.urs.cz/item/CS_URS_2023_01/997221551" TargetMode="External"/><Relationship Id="rId35" Type="http://schemas.openxmlformats.org/officeDocument/2006/relationships/hyperlink" Target="https://podminky.urs.cz/item/CS_URS_2023_01/99822301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9001101" TargetMode="External"/><Relationship Id="rId13" Type="http://schemas.openxmlformats.org/officeDocument/2006/relationships/hyperlink" Target="https://podminky.urs.cz/item/CS_URS_2023_01/181152302" TargetMode="External"/><Relationship Id="rId18" Type="http://schemas.openxmlformats.org/officeDocument/2006/relationships/hyperlink" Target="https://podminky.urs.cz/item/CS_URS_2023_01/573211106" TargetMode="External"/><Relationship Id="rId26" Type="http://schemas.openxmlformats.org/officeDocument/2006/relationships/hyperlink" Target="https://podminky.urs.cz/item/CS_URS_2023_01/997221569" TargetMode="External"/><Relationship Id="rId3" Type="http://schemas.openxmlformats.org/officeDocument/2006/relationships/hyperlink" Target="https://podminky.urs.cz/item/CS_URS_2023_01/113107331" TargetMode="External"/><Relationship Id="rId21" Type="http://schemas.openxmlformats.org/officeDocument/2006/relationships/hyperlink" Target="https://podminky.urs.cz/item/CS_URS_2023_01/919732221" TargetMode="External"/><Relationship Id="rId7" Type="http://schemas.openxmlformats.org/officeDocument/2006/relationships/hyperlink" Target="https://podminky.urs.cz/item/CS_URS_2023_01/122251301" TargetMode="External"/><Relationship Id="rId12" Type="http://schemas.openxmlformats.org/officeDocument/2006/relationships/hyperlink" Target="https://podminky.urs.cz/item/CS_URS_2023_01/171251201" TargetMode="External"/><Relationship Id="rId17" Type="http://schemas.openxmlformats.org/officeDocument/2006/relationships/hyperlink" Target="https://podminky.urs.cz/item/CS_URS_2023_01/573191111" TargetMode="External"/><Relationship Id="rId25" Type="http://schemas.openxmlformats.org/officeDocument/2006/relationships/hyperlink" Target="https://podminky.urs.cz/item/CS_URS_2023_01/997221561" TargetMode="External"/><Relationship Id="rId2" Type="http://schemas.openxmlformats.org/officeDocument/2006/relationships/hyperlink" Target="https://podminky.urs.cz/item/CS_URS_2023_01/113107330" TargetMode="External"/><Relationship Id="rId16" Type="http://schemas.openxmlformats.org/officeDocument/2006/relationships/hyperlink" Target="https://podminky.urs.cz/item/CS_URS_2023_01/567122111" TargetMode="External"/><Relationship Id="rId20" Type="http://schemas.openxmlformats.org/officeDocument/2006/relationships/hyperlink" Target="https://podminky.urs.cz/item/CS_URS_2023_01/577134121" TargetMode="External"/><Relationship Id="rId29" Type="http://schemas.openxmlformats.org/officeDocument/2006/relationships/drawing" Target="../drawings/drawing15.xml"/><Relationship Id="rId1" Type="http://schemas.openxmlformats.org/officeDocument/2006/relationships/hyperlink" Target="https://podminky.urs.cz/item/CS_URS_2023_01/113107322" TargetMode="External"/><Relationship Id="rId6" Type="http://schemas.openxmlformats.org/officeDocument/2006/relationships/hyperlink" Target="https://podminky.urs.cz/item/CS_URS_2023_01/113202111" TargetMode="External"/><Relationship Id="rId11" Type="http://schemas.openxmlformats.org/officeDocument/2006/relationships/hyperlink" Target="https://podminky.urs.cz/item/CS_URS_2023_01/167151101" TargetMode="External"/><Relationship Id="rId24" Type="http://schemas.openxmlformats.org/officeDocument/2006/relationships/hyperlink" Target="https://podminky.urs.cz/item/CS_URS_2023_01/997221559" TargetMode="External"/><Relationship Id="rId5" Type="http://schemas.openxmlformats.org/officeDocument/2006/relationships/hyperlink" Target="https://podminky.urs.cz/item/CS_URS_2023_01/113107343" TargetMode="External"/><Relationship Id="rId15" Type="http://schemas.openxmlformats.org/officeDocument/2006/relationships/hyperlink" Target="https://podminky.urs.cz/item/CS_URS_2023_01/565145121" TargetMode="External"/><Relationship Id="rId23" Type="http://schemas.openxmlformats.org/officeDocument/2006/relationships/hyperlink" Target="https://podminky.urs.cz/item/CS_URS_2023_01/997221551" TargetMode="External"/><Relationship Id="rId28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573211107" TargetMode="External"/><Relationship Id="rId4" Type="http://schemas.openxmlformats.org/officeDocument/2006/relationships/hyperlink" Target="https://podminky.urs.cz/item/CS_URS_2023_01/113107341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564861011" TargetMode="External"/><Relationship Id="rId22" Type="http://schemas.openxmlformats.org/officeDocument/2006/relationships/hyperlink" Target="https://podminky.urs.cz/item/CS_URS_2023_01/919735113" TargetMode="External"/><Relationship Id="rId27" Type="http://schemas.openxmlformats.org/officeDocument/2006/relationships/hyperlink" Target="https://podminky.urs.cz/item/CS_URS_2023_01/99722161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7151101" TargetMode="External"/><Relationship Id="rId13" Type="http://schemas.openxmlformats.org/officeDocument/2006/relationships/hyperlink" Target="https://podminky.urs.cz/item/CS_URS_2023_01/567122111" TargetMode="External"/><Relationship Id="rId18" Type="http://schemas.openxmlformats.org/officeDocument/2006/relationships/hyperlink" Target="https://podminky.urs.cz/item/CS_URS_2023_01/919732221" TargetMode="External"/><Relationship Id="rId26" Type="http://schemas.openxmlformats.org/officeDocument/2006/relationships/drawing" Target="../drawings/drawing16.xml"/><Relationship Id="rId3" Type="http://schemas.openxmlformats.org/officeDocument/2006/relationships/hyperlink" Target="https://podminky.urs.cz/item/CS_URS_2023_01/113107343" TargetMode="External"/><Relationship Id="rId21" Type="http://schemas.openxmlformats.org/officeDocument/2006/relationships/hyperlink" Target="https://podminky.urs.cz/item/CS_URS_2023_01/997221559" TargetMode="External"/><Relationship Id="rId7" Type="http://schemas.openxmlformats.org/officeDocument/2006/relationships/hyperlink" Target="https://podminky.urs.cz/item/CS_URS_2023_01/162751119" TargetMode="External"/><Relationship Id="rId12" Type="http://schemas.openxmlformats.org/officeDocument/2006/relationships/hyperlink" Target="https://podminky.urs.cz/item/CS_URS_2023_01/565145121" TargetMode="External"/><Relationship Id="rId17" Type="http://schemas.openxmlformats.org/officeDocument/2006/relationships/hyperlink" Target="https://podminky.urs.cz/item/CS_URS_2023_01/577134121" TargetMode="External"/><Relationship Id="rId25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113107330" TargetMode="External"/><Relationship Id="rId16" Type="http://schemas.openxmlformats.org/officeDocument/2006/relationships/hyperlink" Target="https://podminky.urs.cz/item/CS_URS_2023_01/573211107" TargetMode="External"/><Relationship Id="rId20" Type="http://schemas.openxmlformats.org/officeDocument/2006/relationships/hyperlink" Target="https://podminky.urs.cz/item/CS_URS_2023_01/997221551" TargetMode="External"/><Relationship Id="rId1" Type="http://schemas.openxmlformats.org/officeDocument/2006/relationships/hyperlink" Target="https://podminky.urs.cz/item/CS_URS_2023_01/113107322" TargetMode="External"/><Relationship Id="rId6" Type="http://schemas.openxmlformats.org/officeDocument/2006/relationships/hyperlink" Target="https://podminky.urs.cz/item/CS_URS_2023_01/162751117" TargetMode="External"/><Relationship Id="rId11" Type="http://schemas.openxmlformats.org/officeDocument/2006/relationships/hyperlink" Target="https://podminky.urs.cz/item/CS_URS_2023_01/564861011" TargetMode="External"/><Relationship Id="rId24" Type="http://schemas.openxmlformats.org/officeDocument/2006/relationships/hyperlink" Target="https://podminky.urs.cz/item/CS_URS_2023_01/997221611" TargetMode="External"/><Relationship Id="rId5" Type="http://schemas.openxmlformats.org/officeDocument/2006/relationships/hyperlink" Target="https://podminky.urs.cz/item/CS_URS_2023_01/129001101" TargetMode="External"/><Relationship Id="rId15" Type="http://schemas.openxmlformats.org/officeDocument/2006/relationships/hyperlink" Target="https://podminky.urs.cz/item/CS_URS_2023_01/573211106" TargetMode="External"/><Relationship Id="rId23" Type="http://schemas.openxmlformats.org/officeDocument/2006/relationships/hyperlink" Target="https://podminky.urs.cz/item/CS_URS_2023_01/997221569" TargetMode="External"/><Relationship Id="rId10" Type="http://schemas.openxmlformats.org/officeDocument/2006/relationships/hyperlink" Target="https://podminky.urs.cz/item/CS_URS_2023_01/181152302" TargetMode="External"/><Relationship Id="rId19" Type="http://schemas.openxmlformats.org/officeDocument/2006/relationships/hyperlink" Target="https://podminky.urs.cz/item/CS_URS_2023_01/919735113" TargetMode="External"/><Relationship Id="rId4" Type="http://schemas.openxmlformats.org/officeDocument/2006/relationships/hyperlink" Target="https://podminky.urs.cz/item/CS_URS_2023_01/12225130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573191111" TargetMode="External"/><Relationship Id="rId22" Type="http://schemas.openxmlformats.org/officeDocument/2006/relationships/hyperlink" Target="https://podminky.urs.cz/item/CS_URS_2023_01/99722156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17" TargetMode="External"/><Relationship Id="rId13" Type="http://schemas.openxmlformats.org/officeDocument/2006/relationships/hyperlink" Target="https://podminky.urs.cz/item/CS_URS_2023_01/564861011" TargetMode="External"/><Relationship Id="rId18" Type="http://schemas.openxmlformats.org/officeDocument/2006/relationships/hyperlink" Target="https://podminky.urs.cz/item/CS_URS_2023_01/573211106" TargetMode="External"/><Relationship Id="rId26" Type="http://schemas.openxmlformats.org/officeDocument/2006/relationships/hyperlink" Target="https://podminky.urs.cz/item/CS_URS_2023_01/997221561" TargetMode="External"/><Relationship Id="rId3" Type="http://schemas.openxmlformats.org/officeDocument/2006/relationships/hyperlink" Target="https://podminky.urs.cz/item/CS_URS_2023_01/113107183" TargetMode="External"/><Relationship Id="rId21" Type="http://schemas.openxmlformats.org/officeDocument/2006/relationships/hyperlink" Target="https://podminky.urs.cz/item/CS_URS_2023_01/916131213" TargetMode="External"/><Relationship Id="rId7" Type="http://schemas.openxmlformats.org/officeDocument/2006/relationships/hyperlink" Target="https://podminky.urs.cz/item/CS_URS_2023_01/129001101" TargetMode="External"/><Relationship Id="rId12" Type="http://schemas.openxmlformats.org/officeDocument/2006/relationships/hyperlink" Target="https://podminky.urs.cz/item/CS_URS_2023_01/181152302" TargetMode="External"/><Relationship Id="rId17" Type="http://schemas.openxmlformats.org/officeDocument/2006/relationships/hyperlink" Target="https://podminky.urs.cz/item/CS_URS_2023_01/573191111" TargetMode="External"/><Relationship Id="rId25" Type="http://schemas.openxmlformats.org/officeDocument/2006/relationships/hyperlink" Target="https://podminky.urs.cz/item/CS_URS_2023_01/997221559" TargetMode="External"/><Relationship Id="rId2" Type="http://schemas.openxmlformats.org/officeDocument/2006/relationships/hyperlink" Target="https://podminky.urs.cz/item/CS_URS_2023_01/113107170" TargetMode="External"/><Relationship Id="rId16" Type="http://schemas.openxmlformats.org/officeDocument/2006/relationships/hyperlink" Target="https://podminky.urs.cz/item/CS_URS_2023_01/572243111" TargetMode="External"/><Relationship Id="rId20" Type="http://schemas.openxmlformats.org/officeDocument/2006/relationships/hyperlink" Target="https://podminky.urs.cz/item/CS_URS_2023_01/577134121" TargetMode="External"/><Relationship Id="rId29" Type="http://schemas.openxmlformats.org/officeDocument/2006/relationships/hyperlink" Target="https://podminky.urs.cz/item/CS_URS_2023_01/998223011" TargetMode="External"/><Relationship Id="rId1" Type="http://schemas.openxmlformats.org/officeDocument/2006/relationships/hyperlink" Target="https://podminky.urs.cz/item/CS_URS_2023_01/113107162" TargetMode="External"/><Relationship Id="rId6" Type="http://schemas.openxmlformats.org/officeDocument/2006/relationships/hyperlink" Target="https://podminky.urs.cz/item/CS_URS_2023_01/122251301" TargetMode="External"/><Relationship Id="rId11" Type="http://schemas.openxmlformats.org/officeDocument/2006/relationships/hyperlink" Target="https://podminky.urs.cz/item/CS_URS_2023_01/171251201" TargetMode="External"/><Relationship Id="rId24" Type="http://schemas.openxmlformats.org/officeDocument/2006/relationships/hyperlink" Target="https://podminky.urs.cz/item/CS_URS_2023_01/997221551" TargetMode="External"/><Relationship Id="rId5" Type="http://schemas.openxmlformats.org/officeDocument/2006/relationships/hyperlink" Target="https://podminky.urs.cz/item/CS_URS_2023_01/113204111" TargetMode="External"/><Relationship Id="rId15" Type="http://schemas.openxmlformats.org/officeDocument/2006/relationships/hyperlink" Target="https://podminky.urs.cz/item/CS_URS_2023_01/567122111" TargetMode="External"/><Relationship Id="rId23" Type="http://schemas.openxmlformats.org/officeDocument/2006/relationships/hyperlink" Target="https://podminky.urs.cz/item/CS_URS_2023_01/919735113" TargetMode="External"/><Relationship Id="rId28" Type="http://schemas.openxmlformats.org/officeDocument/2006/relationships/hyperlink" Target="https://podminky.urs.cz/item/CS_URS_2023_01/997221611" TargetMode="External"/><Relationship Id="rId10" Type="http://schemas.openxmlformats.org/officeDocument/2006/relationships/hyperlink" Target="https://podminky.urs.cz/item/CS_URS_2023_01/167151101" TargetMode="External"/><Relationship Id="rId19" Type="http://schemas.openxmlformats.org/officeDocument/2006/relationships/hyperlink" Target="https://podminky.urs.cz/item/CS_URS_2023_01/573211107" TargetMode="External"/><Relationship Id="rId4" Type="http://schemas.openxmlformats.org/officeDocument/2006/relationships/hyperlink" Target="https://podminky.urs.cz/item/CS_URS_2023_01/113202111" TargetMode="External"/><Relationship Id="rId9" Type="http://schemas.openxmlformats.org/officeDocument/2006/relationships/hyperlink" Target="https://podminky.urs.cz/item/CS_URS_2023_01/162751119" TargetMode="External"/><Relationship Id="rId14" Type="http://schemas.openxmlformats.org/officeDocument/2006/relationships/hyperlink" Target="https://podminky.urs.cz/item/CS_URS_2023_01/565145121" TargetMode="External"/><Relationship Id="rId22" Type="http://schemas.openxmlformats.org/officeDocument/2006/relationships/hyperlink" Target="https://podminky.urs.cz/item/CS_URS_2023_01/919732221" TargetMode="External"/><Relationship Id="rId27" Type="http://schemas.openxmlformats.org/officeDocument/2006/relationships/hyperlink" Target="https://podminky.urs.cz/item/CS_URS_2023_01/997221569" TargetMode="External"/><Relationship Id="rId30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7151101" TargetMode="External"/><Relationship Id="rId13" Type="http://schemas.openxmlformats.org/officeDocument/2006/relationships/hyperlink" Target="https://podminky.urs.cz/item/CS_URS_2023_01/567122111" TargetMode="External"/><Relationship Id="rId18" Type="http://schemas.openxmlformats.org/officeDocument/2006/relationships/hyperlink" Target="https://podminky.urs.cz/item/CS_URS_2023_01/899431111" TargetMode="External"/><Relationship Id="rId26" Type="http://schemas.openxmlformats.org/officeDocument/2006/relationships/hyperlink" Target="https://podminky.urs.cz/item/CS_URS_2023_01/998223011" TargetMode="External"/><Relationship Id="rId3" Type="http://schemas.openxmlformats.org/officeDocument/2006/relationships/hyperlink" Target="https://podminky.urs.cz/item/CS_URS_2023_01/113107183" TargetMode="External"/><Relationship Id="rId21" Type="http://schemas.openxmlformats.org/officeDocument/2006/relationships/hyperlink" Target="https://podminky.urs.cz/item/CS_URS_2023_01/997221551" TargetMode="External"/><Relationship Id="rId7" Type="http://schemas.openxmlformats.org/officeDocument/2006/relationships/hyperlink" Target="https://podminky.urs.cz/item/CS_URS_2023_01/162751119" TargetMode="External"/><Relationship Id="rId12" Type="http://schemas.openxmlformats.org/officeDocument/2006/relationships/hyperlink" Target="https://podminky.urs.cz/item/CS_URS_2023_01/565145121" TargetMode="External"/><Relationship Id="rId17" Type="http://schemas.openxmlformats.org/officeDocument/2006/relationships/hyperlink" Target="https://podminky.urs.cz/item/CS_URS_2023_01/577134121" TargetMode="External"/><Relationship Id="rId25" Type="http://schemas.openxmlformats.org/officeDocument/2006/relationships/hyperlink" Target="https://podminky.urs.cz/item/CS_URS_2023_01/997221611" TargetMode="External"/><Relationship Id="rId2" Type="http://schemas.openxmlformats.org/officeDocument/2006/relationships/hyperlink" Target="https://podminky.urs.cz/item/CS_URS_2023_01/113107170" TargetMode="External"/><Relationship Id="rId16" Type="http://schemas.openxmlformats.org/officeDocument/2006/relationships/hyperlink" Target="https://podminky.urs.cz/item/CS_URS_2023_01/573211107" TargetMode="External"/><Relationship Id="rId20" Type="http://schemas.openxmlformats.org/officeDocument/2006/relationships/hyperlink" Target="https://podminky.urs.cz/item/CS_URS_2023_01/919735113" TargetMode="External"/><Relationship Id="rId1" Type="http://schemas.openxmlformats.org/officeDocument/2006/relationships/hyperlink" Target="https://podminky.urs.cz/item/CS_URS_2023_01/113107162" TargetMode="External"/><Relationship Id="rId6" Type="http://schemas.openxmlformats.org/officeDocument/2006/relationships/hyperlink" Target="https://podminky.urs.cz/item/CS_URS_2023_01/162751117" TargetMode="External"/><Relationship Id="rId11" Type="http://schemas.openxmlformats.org/officeDocument/2006/relationships/hyperlink" Target="https://podminky.urs.cz/item/CS_URS_2023_01/564861011" TargetMode="External"/><Relationship Id="rId24" Type="http://schemas.openxmlformats.org/officeDocument/2006/relationships/hyperlink" Target="https://podminky.urs.cz/item/CS_URS_2023_01/997221569" TargetMode="External"/><Relationship Id="rId5" Type="http://schemas.openxmlformats.org/officeDocument/2006/relationships/hyperlink" Target="https://podminky.urs.cz/item/CS_URS_2023_01/129001101" TargetMode="External"/><Relationship Id="rId15" Type="http://schemas.openxmlformats.org/officeDocument/2006/relationships/hyperlink" Target="https://podminky.urs.cz/item/CS_URS_2023_01/573211106" TargetMode="External"/><Relationship Id="rId23" Type="http://schemas.openxmlformats.org/officeDocument/2006/relationships/hyperlink" Target="https://podminky.urs.cz/item/CS_URS_2023_01/997221561" TargetMode="External"/><Relationship Id="rId10" Type="http://schemas.openxmlformats.org/officeDocument/2006/relationships/hyperlink" Target="https://podminky.urs.cz/item/CS_URS_2023_01/181152302" TargetMode="External"/><Relationship Id="rId19" Type="http://schemas.openxmlformats.org/officeDocument/2006/relationships/hyperlink" Target="https://podminky.urs.cz/item/CS_URS_2023_01/919732221" TargetMode="External"/><Relationship Id="rId4" Type="http://schemas.openxmlformats.org/officeDocument/2006/relationships/hyperlink" Target="https://podminky.urs.cz/item/CS_URS_2023_01/12225130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573191111" TargetMode="External"/><Relationship Id="rId22" Type="http://schemas.openxmlformats.org/officeDocument/2006/relationships/hyperlink" Target="https://podminky.urs.cz/item/CS_URS_2023_01/997221559" TargetMode="External"/><Relationship Id="rId27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7151101" TargetMode="External"/><Relationship Id="rId13" Type="http://schemas.openxmlformats.org/officeDocument/2006/relationships/hyperlink" Target="https://podminky.urs.cz/item/CS_URS_2023_01/567122111" TargetMode="External"/><Relationship Id="rId18" Type="http://schemas.openxmlformats.org/officeDocument/2006/relationships/hyperlink" Target="https://podminky.urs.cz/item/CS_URS_2023_01/919732221" TargetMode="External"/><Relationship Id="rId26" Type="http://schemas.openxmlformats.org/officeDocument/2006/relationships/drawing" Target="../drawings/drawing19.xml"/><Relationship Id="rId3" Type="http://schemas.openxmlformats.org/officeDocument/2006/relationships/hyperlink" Target="https://podminky.urs.cz/item/CS_URS_2023_01/113107343" TargetMode="External"/><Relationship Id="rId21" Type="http://schemas.openxmlformats.org/officeDocument/2006/relationships/hyperlink" Target="https://podminky.urs.cz/item/CS_URS_2023_01/997221559" TargetMode="External"/><Relationship Id="rId7" Type="http://schemas.openxmlformats.org/officeDocument/2006/relationships/hyperlink" Target="https://podminky.urs.cz/item/CS_URS_2023_01/162751119" TargetMode="External"/><Relationship Id="rId12" Type="http://schemas.openxmlformats.org/officeDocument/2006/relationships/hyperlink" Target="https://podminky.urs.cz/item/CS_URS_2023_01/565145121" TargetMode="External"/><Relationship Id="rId17" Type="http://schemas.openxmlformats.org/officeDocument/2006/relationships/hyperlink" Target="https://podminky.urs.cz/item/CS_URS_2023_01/577134121" TargetMode="External"/><Relationship Id="rId25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113107330" TargetMode="External"/><Relationship Id="rId16" Type="http://schemas.openxmlformats.org/officeDocument/2006/relationships/hyperlink" Target="https://podminky.urs.cz/item/CS_URS_2023_01/573211107" TargetMode="External"/><Relationship Id="rId20" Type="http://schemas.openxmlformats.org/officeDocument/2006/relationships/hyperlink" Target="https://podminky.urs.cz/item/CS_URS_2023_01/997221551" TargetMode="External"/><Relationship Id="rId1" Type="http://schemas.openxmlformats.org/officeDocument/2006/relationships/hyperlink" Target="https://podminky.urs.cz/item/CS_URS_2023_01/113107322" TargetMode="External"/><Relationship Id="rId6" Type="http://schemas.openxmlformats.org/officeDocument/2006/relationships/hyperlink" Target="https://podminky.urs.cz/item/CS_URS_2023_01/162751117" TargetMode="External"/><Relationship Id="rId11" Type="http://schemas.openxmlformats.org/officeDocument/2006/relationships/hyperlink" Target="https://podminky.urs.cz/item/CS_URS_2023_01/564861011" TargetMode="External"/><Relationship Id="rId24" Type="http://schemas.openxmlformats.org/officeDocument/2006/relationships/hyperlink" Target="https://podminky.urs.cz/item/CS_URS_2023_01/997221611" TargetMode="External"/><Relationship Id="rId5" Type="http://schemas.openxmlformats.org/officeDocument/2006/relationships/hyperlink" Target="https://podminky.urs.cz/item/CS_URS_2023_01/129001101" TargetMode="External"/><Relationship Id="rId15" Type="http://schemas.openxmlformats.org/officeDocument/2006/relationships/hyperlink" Target="https://podminky.urs.cz/item/CS_URS_2023_01/573211106" TargetMode="External"/><Relationship Id="rId23" Type="http://schemas.openxmlformats.org/officeDocument/2006/relationships/hyperlink" Target="https://podminky.urs.cz/item/CS_URS_2023_01/997221569" TargetMode="External"/><Relationship Id="rId10" Type="http://schemas.openxmlformats.org/officeDocument/2006/relationships/hyperlink" Target="https://podminky.urs.cz/item/CS_URS_2023_01/181152302" TargetMode="External"/><Relationship Id="rId19" Type="http://schemas.openxmlformats.org/officeDocument/2006/relationships/hyperlink" Target="https://podminky.urs.cz/item/CS_URS_2023_01/919735113" TargetMode="External"/><Relationship Id="rId4" Type="http://schemas.openxmlformats.org/officeDocument/2006/relationships/hyperlink" Target="https://podminky.urs.cz/item/CS_URS_2023_01/12225130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573191111" TargetMode="External"/><Relationship Id="rId22" Type="http://schemas.openxmlformats.org/officeDocument/2006/relationships/hyperlink" Target="https://podminky.urs.cz/item/CS_URS_2023_01/99722156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7151101" TargetMode="External"/><Relationship Id="rId13" Type="http://schemas.openxmlformats.org/officeDocument/2006/relationships/hyperlink" Target="https://podminky.urs.cz/item/CS_URS_2023_01/567122111" TargetMode="External"/><Relationship Id="rId18" Type="http://schemas.openxmlformats.org/officeDocument/2006/relationships/hyperlink" Target="https://podminky.urs.cz/item/CS_URS_2023_01/899231111" TargetMode="External"/><Relationship Id="rId26" Type="http://schemas.openxmlformats.org/officeDocument/2006/relationships/hyperlink" Target="https://podminky.urs.cz/item/CS_URS_2023_01/998223011" TargetMode="External"/><Relationship Id="rId3" Type="http://schemas.openxmlformats.org/officeDocument/2006/relationships/hyperlink" Target="https://podminky.urs.cz/item/CS_URS_2023_01/113107343" TargetMode="External"/><Relationship Id="rId21" Type="http://schemas.openxmlformats.org/officeDocument/2006/relationships/hyperlink" Target="https://podminky.urs.cz/item/CS_URS_2023_01/997221551" TargetMode="External"/><Relationship Id="rId7" Type="http://schemas.openxmlformats.org/officeDocument/2006/relationships/hyperlink" Target="https://podminky.urs.cz/item/CS_URS_2023_01/162751119" TargetMode="External"/><Relationship Id="rId12" Type="http://schemas.openxmlformats.org/officeDocument/2006/relationships/hyperlink" Target="https://podminky.urs.cz/item/CS_URS_2023_01/565145121" TargetMode="External"/><Relationship Id="rId17" Type="http://schemas.openxmlformats.org/officeDocument/2006/relationships/hyperlink" Target="https://podminky.urs.cz/item/CS_URS_2023_01/577134121" TargetMode="External"/><Relationship Id="rId25" Type="http://schemas.openxmlformats.org/officeDocument/2006/relationships/hyperlink" Target="https://podminky.urs.cz/item/CS_URS_2023_01/997221611" TargetMode="External"/><Relationship Id="rId2" Type="http://schemas.openxmlformats.org/officeDocument/2006/relationships/hyperlink" Target="https://podminky.urs.cz/item/CS_URS_2023_01/113107330" TargetMode="External"/><Relationship Id="rId16" Type="http://schemas.openxmlformats.org/officeDocument/2006/relationships/hyperlink" Target="https://podminky.urs.cz/item/CS_URS_2023_01/573211107" TargetMode="External"/><Relationship Id="rId20" Type="http://schemas.openxmlformats.org/officeDocument/2006/relationships/hyperlink" Target="https://podminky.urs.cz/item/CS_URS_2023_01/919735113" TargetMode="External"/><Relationship Id="rId1" Type="http://schemas.openxmlformats.org/officeDocument/2006/relationships/hyperlink" Target="https://podminky.urs.cz/item/CS_URS_2023_01/113107322" TargetMode="External"/><Relationship Id="rId6" Type="http://schemas.openxmlformats.org/officeDocument/2006/relationships/hyperlink" Target="https://podminky.urs.cz/item/CS_URS_2023_01/162751117" TargetMode="External"/><Relationship Id="rId11" Type="http://schemas.openxmlformats.org/officeDocument/2006/relationships/hyperlink" Target="https://podminky.urs.cz/item/CS_URS_2023_01/564861011" TargetMode="External"/><Relationship Id="rId24" Type="http://schemas.openxmlformats.org/officeDocument/2006/relationships/hyperlink" Target="https://podminky.urs.cz/item/CS_URS_2023_01/997221569" TargetMode="External"/><Relationship Id="rId5" Type="http://schemas.openxmlformats.org/officeDocument/2006/relationships/hyperlink" Target="https://podminky.urs.cz/item/CS_URS_2023_01/129001101" TargetMode="External"/><Relationship Id="rId15" Type="http://schemas.openxmlformats.org/officeDocument/2006/relationships/hyperlink" Target="https://podminky.urs.cz/item/CS_URS_2023_01/573211106" TargetMode="External"/><Relationship Id="rId23" Type="http://schemas.openxmlformats.org/officeDocument/2006/relationships/hyperlink" Target="https://podminky.urs.cz/item/CS_URS_2023_01/997221561" TargetMode="External"/><Relationship Id="rId10" Type="http://schemas.openxmlformats.org/officeDocument/2006/relationships/hyperlink" Target="https://podminky.urs.cz/item/CS_URS_2023_01/181152302" TargetMode="External"/><Relationship Id="rId19" Type="http://schemas.openxmlformats.org/officeDocument/2006/relationships/hyperlink" Target="https://podminky.urs.cz/item/CS_URS_2023_01/919732221" TargetMode="External"/><Relationship Id="rId4" Type="http://schemas.openxmlformats.org/officeDocument/2006/relationships/hyperlink" Target="https://podminky.urs.cz/item/CS_URS_2023_01/12225130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573191111" TargetMode="External"/><Relationship Id="rId22" Type="http://schemas.openxmlformats.org/officeDocument/2006/relationships/hyperlink" Target="https://podminky.urs.cz/item/CS_URS_2023_01/997221559" TargetMode="External"/><Relationship Id="rId27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7151101" TargetMode="External"/><Relationship Id="rId13" Type="http://schemas.openxmlformats.org/officeDocument/2006/relationships/hyperlink" Target="https://podminky.urs.cz/item/CS_URS_2023_01/567122111" TargetMode="External"/><Relationship Id="rId18" Type="http://schemas.openxmlformats.org/officeDocument/2006/relationships/hyperlink" Target="https://podminky.urs.cz/item/CS_URS_2023_01/919732221" TargetMode="External"/><Relationship Id="rId26" Type="http://schemas.openxmlformats.org/officeDocument/2006/relationships/drawing" Target="../drawings/drawing21.xml"/><Relationship Id="rId3" Type="http://schemas.openxmlformats.org/officeDocument/2006/relationships/hyperlink" Target="https://podminky.urs.cz/item/CS_URS_2023_01/113107343" TargetMode="External"/><Relationship Id="rId21" Type="http://schemas.openxmlformats.org/officeDocument/2006/relationships/hyperlink" Target="https://podminky.urs.cz/item/CS_URS_2023_01/997221559" TargetMode="External"/><Relationship Id="rId7" Type="http://schemas.openxmlformats.org/officeDocument/2006/relationships/hyperlink" Target="https://podminky.urs.cz/item/CS_URS_2023_01/162751119" TargetMode="External"/><Relationship Id="rId12" Type="http://schemas.openxmlformats.org/officeDocument/2006/relationships/hyperlink" Target="https://podminky.urs.cz/item/CS_URS_2023_01/565145121" TargetMode="External"/><Relationship Id="rId17" Type="http://schemas.openxmlformats.org/officeDocument/2006/relationships/hyperlink" Target="https://podminky.urs.cz/item/CS_URS_2023_01/577134121" TargetMode="External"/><Relationship Id="rId25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113107330" TargetMode="External"/><Relationship Id="rId16" Type="http://schemas.openxmlformats.org/officeDocument/2006/relationships/hyperlink" Target="https://podminky.urs.cz/item/CS_URS_2023_01/573211107" TargetMode="External"/><Relationship Id="rId20" Type="http://schemas.openxmlformats.org/officeDocument/2006/relationships/hyperlink" Target="https://podminky.urs.cz/item/CS_URS_2023_01/997221551" TargetMode="External"/><Relationship Id="rId1" Type="http://schemas.openxmlformats.org/officeDocument/2006/relationships/hyperlink" Target="https://podminky.urs.cz/item/CS_URS_2023_01/113107322" TargetMode="External"/><Relationship Id="rId6" Type="http://schemas.openxmlformats.org/officeDocument/2006/relationships/hyperlink" Target="https://podminky.urs.cz/item/CS_URS_2023_01/162751117" TargetMode="External"/><Relationship Id="rId11" Type="http://schemas.openxmlformats.org/officeDocument/2006/relationships/hyperlink" Target="https://podminky.urs.cz/item/CS_URS_2023_01/564861011" TargetMode="External"/><Relationship Id="rId24" Type="http://schemas.openxmlformats.org/officeDocument/2006/relationships/hyperlink" Target="https://podminky.urs.cz/item/CS_URS_2023_01/997221611" TargetMode="External"/><Relationship Id="rId5" Type="http://schemas.openxmlformats.org/officeDocument/2006/relationships/hyperlink" Target="https://podminky.urs.cz/item/CS_URS_2023_01/129001101" TargetMode="External"/><Relationship Id="rId15" Type="http://schemas.openxmlformats.org/officeDocument/2006/relationships/hyperlink" Target="https://podminky.urs.cz/item/CS_URS_2023_01/573211106" TargetMode="External"/><Relationship Id="rId23" Type="http://schemas.openxmlformats.org/officeDocument/2006/relationships/hyperlink" Target="https://podminky.urs.cz/item/CS_URS_2023_01/997221569" TargetMode="External"/><Relationship Id="rId10" Type="http://schemas.openxmlformats.org/officeDocument/2006/relationships/hyperlink" Target="https://podminky.urs.cz/item/CS_URS_2023_01/181152302" TargetMode="External"/><Relationship Id="rId19" Type="http://schemas.openxmlformats.org/officeDocument/2006/relationships/hyperlink" Target="https://podminky.urs.cz/item/CS_URS_2023_01/919735113" TargetMode="External"/><Relationship Id="rId4" Type="http://schemas.openxmlformats.org/officeDocument/2006/relationships/hyperlink" Target="https://podminky.urs.cz/item/CS_URS_2023_01/12225130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573191111" TargetMode="External"/><Relationship Id="rId22" Type="http://schemas.openxmlformats.org/officeDocument/2006/relationships/hyperlink" Target="https://podminky.urs.cz/item/CS_URS_2023_01/997221561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74351121" TargetMode="External"/><Relationship Id="rId13" Type="http://schemas.openxmlformats.org/officeDocument/2006/relationships/hyperlink" Target="https://podminky.urs.cz/item/CS_URS_2023_01/348401360" TargetMode="External"/><Relationship Id="rId18" Type="http://schemas.openxmlformats.org/officeDocument/2006/relationships/hyperlink" Target="https://podminky.urs.cz/item/CS_URS_2023_01/997221569" TargetMode="External"/><Relationship Id="rId3" Type="http://schemas.openxmlformats.org/officeDocument/2006/relationships/hyperlink" Target="https://podminky.urs.cz/item/CS_URS_2023_01/162751117" TargetMode="External"/><Relationship Id="rId21" Type="http://schemas.openxmlformats.org/officeDocument/2006/relationships/drawing" Target="../drawings/drawing23.xml"/><Relationship Id="rId7" Type="http://schemas.openxmlformats.org/officeDocument/2006/relationships/hyperlink" Target="https://podminky.urs.cz/item/CS_URS_2023_01/274322511" TargetMode="External"/><Relationship Id="rId12" Type="http://schemas.openxmlformats.org/officeDocument/2006/relationships/hyperlink" Target="https://podminky.urs.cz/item/CS_URS_2023_01/348401350" TargetMode="External"/><Relationship Id="rId17" Type="http://schemas.openxmlformats.org/officeDocument/2006/relationships/hyperlink" Target="https://podminky.urs.cz/item/CS_URS_2023_01/997221561" TargetMode="External"/><Relationship Id="rId2" Type="http://schemas.openxmlformats.org/officeDocument/2006/relationships/hyperlink" Target="https://podminky.urs.cz/item/CS_URS_2023_01/139001101" TargetMode="External"/><Relationship Id="rId16" Type="http://schemas.openxmlformats.org/officeDocument/2006/relationships/hyperlink" Target="https://podminky.urs.cz/item/CS_URS_2023_01/966071821" TargetMode="External"/><Relationship Id="rId20" Type="http://schemas.openxmlformats.org/officeDocument/2006/relationships/hyperlink" Target="https://podminky.urs.cz/item/CS_URS_2023_01/998223011" TargetMode="External"/><Relationship Id="rId1" Type="http://schemas.openxmlformats.org/officeDocument/2006/relationships/hyperlink" Target="https://podminky.urs.cz/item/CS_URS_2023_01/132251101" TargetMode="External"/><Relationship Id="rId6" Type="http://schemas.openxmlformats.org/officeDocument/2006/relationships/hyperlink" Target="https://podminky.urs.cz/item/CS_URS_2023_01/171251201" TargetMode="External"/><Relationship Id="rId11" Type="http://schemas.openxmlformats.org/officeDocument/2006/relationships/hyperlink" Target="https://podminky.urs.cz/item/CS_URS_2023_01/348401120" TargetMode="External"/><Relationship Id="rId5" Type="http://schemas.openxmlformats.org/officeDocument/2006/relationships/hyperlink" Target="https://podminky.urs.cz/item/CS_URS_2023_01/167151101" TargetMode="External"/><Relationship Id="rId15" Type="http://schemas.openxmlformats.org/officeDocument/2006/relationships/hyperlink" Target="https://podminky.urs.cz/item/CS_URS_2023_01/966071721" TargetMode="External"/><Relationship Id="rId10" Type="http://schemas.openxmlformats.org/officeDocument/2006/relationships/hyperlink" Target="https://podminky.urs.cz/item/CS_URS_2023_01/338171123" TargetMode="External"/><Relationship Id="rId19" Type="http://schemas.openxmlformats.org/officeDocument/2006/relationships/hyperlink" Target="https://podminky.urs.cz/item/CS_URS_2023_01/997221611" TargetMode="External"/><Relationship Id="rId4" Type="http://schemas.openxmlformats.org/officeDocument/2006/relationships/hyperlink" Target="https://podminky.urs.cz/item/CS_URS_2023_01/162751119" TargetMode="External"/><Relationship Id="rId9" Type="http://schemas.openxmlformats.org/officeDocument/2006/relationships/hyperlink" Target="https://podminky.urs.cz/item/CS_URS_2023_01/274351122" TargetMode="External"/><Relationship Id="rId14" Type="http://schemas.openxmlformats.org/officeDocument/2006/relationships/hyperlink" Target="https://podminky.urs.cz/item/CS_URS_2023_01/961044111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30001000" TargetMode="External"/><Relationship Id="rId2" Type="http://schemas.openxmlformats.org/officeDocument/2006/relationships/hyperlink" Target="https://podminky.urs.cz/item/CS_URS_2023_01/013254000" TargetMode="External"/><Relationship Id="rId1" Type="http://schemas.openxmlformats.org/officeDocument/2006/relationships/hyperlink" Target="https://podminky.urs.cz/item/CS_URS_2023_01/012303000" TargetMode="External"/><Relationship Id="rId6" Type="http://schemas.openxmlformats.org/officeDocument/2006/relationships/drawing" Target="../drawings/drawing25.xml"/><Relationship Id="rId5" Type="http://schemas.openxmlformats.org/officeDocument/2006/relationships/hyperlink" Target="https://podminky.urs.cz/item/CS_URS_2023_01/070001000" TargetMode="External"/><Relationship Id="rId4" Type="http://schemas.openxmlformats.org/officeDocument/2006/relationships/hyperlink" Target="https://podminky.urs.cz/item/CS_URS_2023_01/045002000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221873" TargetMode="External"/><Relationship Id="rId2" Type="http://schemas.openxmlformats.org/officeDocument/2006/relationships/hyperlink" Target="https://podminky.urs.cz/item/CS_URS_2023_01/997221861" TargetMode="External"/><Relationship Id="rId1" Type="http://schemas.openxmlformats.org/officeDocument/2006/relationships/hyperlink" Target="https://podminky.urs.cz/item/CS_URS_2023_01/171201231" TargetMode="External"/><Relationship Id="rId5" Type="http://schemas.openxmlformats.org/officeDocument/2006/relationships/drawing" Target="../drawings/drawing26.xml"/><Relationship Id="rId4" Type="http://schemas.openxmlformats.org/officeDocument/2006/relationships/hyperlink" Target="https://podminky.urs.cz/item/CS_URS_2023_01/997221875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221873" TargetMode="External"/><Relationship Id="rId2" Type="http://schemas.openxmlformats.org/officeDocument/2006/relationships/hyperlink" Target="https://podminky.urs.cz/item/CS_URS_2023_01/997221861" TargetMode="External"/><Relationship Id="rId1" Type="http://schemas.openxmlformats.org/officeDocument/2006/relationships/hyperlink" Target="https://podminky.urs.cz/item/CS_URS_2023_01/171201231" TargetMode="External"/><Relationship Id="rId5" Type="http://schemas.openxmlformats.org/officeDocument/2006/relationships/drawing" Target="../drawings/drawing27.xml"/><Relationship Id="rId4" Type="http://schemas.openxmlformats.org/officeDocument/2006/relationships/hyperlink" Target="https://podminky.urs.cz/item/CS_URS_2023_01/997221875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221873" TargetMode="External"/><Relationship Id="rId2" Type="http://schemas.openxmlformats.org/officeDocument/2006/relationships/hyperlink" Target="https://podminky.urs.cz/item/CS_URS_2023_01/997221861" TargetMode="External"/><Relationship Id="rId1" Type="http://schemas.openxmlformats.org/officeDocument/2006/relationships/hyperlink" Target="https://podminky.urs.cz/item/CS_URS_2023_01/171201231" TargetMode="External"/><Relationship Id="rId5" Type="http://schemas.openxmlformats.org/officeDocument/2006/relationships/drawing" Target="../drawings/drawing28.xml"/><Relationship Id="rId4" Type="http://schemas.openxmlformats.org/officeDocument/2006/relationships/hyperlink" Target="https://podminky.urs.cz/item/CS_URS_2023_01/997221875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221873" TargetMode="External"/><Relationship Id="rId2" Type="http://schemas.openxmlformats.org/officeDocument/2006/relationships/hyperlink" Target="https://podminky.urs.cz/item/CS_URS_2023_01/997221861" TargetMode="External"/><Relationship Id="rId1" Type="http://schemas.openxmlformats.org/officeDocument/2006/relationships/hyperlink" Target="https://podminky.urs.cz/item/CS_URS_2023_01/171201231" TargetMode="External"/><Relationship Id="rId5" Type="http://schemas.openxmlformats.org/officeDocument/2006/relationships/drawing" Target="../drawings/drawing29.xml"/><Relationship Id="rId4" Type="http://schemas.openxmlformats.org/officeDocument/2006/relationships/hyperlink" Target="https://podminky.urs.cz/item/CS_URS_2023_01/99722187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221873" TargetMode="External"/><Relationship Id="rId2" Type="http://schemas.openxmlformats.org/officeDocument/2006/relationships/hyperlink" Target="https://podminky.urs.cz/item/CS_URS_2023_01/997221861" TargetMode="External"/><Relationship Id="rId1" Type="http://schemas.openxmlformats.org/officeDocument/2006/relationships/hyperlink" Target="https://podminky.urs.cz/item/CS_URS_2023_01/171201231" TargetMode="External"/><Relationship Id="rId5" Type="http://schemas.openxmlformats.org/officeDocument/2006/relationships/drawing" Target="../drawings/drawing30.xml"/><Relationship Id="rId4" Type="http://schemas.openxmlformats.org/officeDocument/2006/relationships/hyperlink" Target="https://podminky.urs.cz/item/CS_URS_2023_01/997221875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221873" TargetMode="External"/><Relationship Id="rId2" Type="http://schemas.openxmlformats.org/officeDocument/2006/relationships/hyperlink" Target="https://podminky.urs.cz/item/CS_URS_2023_01/997221861" TargetMode="External"/><Relationship Id="rId1" Type="http://schemas.openxmlformats.org/officeDocument/2006/relationships/hyperlink" Target="https://podminky.urs.cz/item/CS_URS_2023_01/171201231" TargetMode="External"/><Relationship Id="rId5" Type="http://schemas.openxmlformats.org/officeDocument/2006/relationships/drawing" Target="../drawings/drawing31.xml"/><Relationship Id="rId4" Type="http://schemas.openxmlformats.org/officeDocument/2006/relationships/hyperlink" Target="https://podminky.urs.cz/item/CS_URS_2023_01/997221875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221873" TargetMode="External"/><Relationship Id="rId2" Type="http://schemas.openxmlformats.org/officeDocument/2006/relationships/hyperlink" Target="https://podminky.urs.cz/item/CS_URS_2023_01/997221861" TargetMode="External"/><Relationship Id="rId1" Type="http://schemas.openxmlformats.org/officeDocument/2006/relationships/hyperlink" Target="https://podminky.urs.cz/item/CS_URS_2023_01/171201231" TargetMode="External"/><Relationship Id="rId5" Type="http://schemas.openxmlformats.org/officeDocument/2006/relationships/drawing" Target="../drawings/drawing32.xml"/><Relationship Id="rId4" Type="http://schemas.openxmlformats.org/officeDocument/2006/relationships/hyperlink" Target="https://podminky.urs.cz/item/CS_URS_2023_01/997221875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1201231" TargetMode="External"/><Relationship Id="rId18" Type="http://schemas.openxmlformats.org/officeDocument/2006/relationships/hyperlink" Target="https://podminky.urs.cz/item/CS_URS_2023_01/564861111" TargetMode="External"/><Relationship Id="rId26" Type="http://schemas.openxmlformats.org/officeDocument/2006/relationships/hyperlink" Target="https://podminky.urs.cz/item/CS_URS_2023_01/573211107" TargetMode="External"/><Relationship Id="rId39" Type="http://schemas.openxmlformats.org/officeDocument/2006/relationships/hyperlink" Target="https://podminky.urs.cz/item/CS_URS_2023_01/997221551" TargetMode="External"/><Relationship Id="rId3" Type="http://schemas.openxmlformats.org/officeDocument/2006/relationships/hyperlink" Target="https://podminky.urs.cz/item/CS_URS_2023_01/113107243" TargetMode="External"/><Relationship Id="rId21" Type="http://schemas.openxmlformats.org/officeDocument/2006/relationships/hyperlink" Target="https://podminky.urs.cz/item/CS_URS_2023_01/566901272" TargetMode="External"/><Relationship Id="rId34" Type="http://schemas.openxmlformats.org/officeDocument/2006/relationships/hyperlink" Target="https://podminky.urs.cz/item/CS_URS_2023_01/915621111" TargetMode="External"/><Relationship Id="rId42" Type="http://schemas.openxmlformats.org/officeDocument/2006/relationships/hyperlink" Target="https://podminky.urs.cz/item/CS_URS_2023_01/997221569" TargetMode="External"/><Relationship Id="rId47" Type="http://schemas.openxmlformats.org/officeDocument/2006/relationships/hyperlink" Target="https://podminky.urs.cz/item/CS_URS_2023_01/997013811" TargetMode="External"/><Relationship Id="rId50" Type="http://schemas.openxmlformats.org/officeDocument/2006/relationships/drawing" Target="../drawings/drawing33.xml"/><Relationship Id="rId7" Type="http://schemas.openxmlformats.org/officeDocument/2006/relationships/hyperlink" Target="https://podminky.urs.cz/item/CS_URS_2023_01/122251303" TargetMode="External"/><Relationship Id="rId12" Type="http://schemas.openxmlformats.org/officeDocument/2006/relationships/hyperlink" Target="https://podminky.urs.cz/item/CS_URS_2023_01/171151112" TargetMode="External"/><Relationship Id="rId17" Type="http://schemas.openxmlformats.org/officeDocument/2006/relationships/hyperlink" Target="https://podminky.urs.cz/item/CS_URS_2023_01/181411131" TargetMode="External"/><Relationship Id="rId25" Type="http://schemas.openxmlformats.org/officeDocument/2006/relationships/hyperlink" Target="https://podminky.urs.cz/item/CS_URS_2023_01/573211106" TargetMode="External"/><Relationship Id="rId33" Type="http://schemas.openxmlformats.org/officeDocument/2006/relationships/hyperlink" Target="https://podminky.urs.cz/item/CS_URS_2023_01/915611111" TargetMode="External"/><Relationship Id="rId38" Type="http://schemas.openxmlformats.org/officeDocument/2006/relationships/hyperlink" Target="https://podminky.urs.cz/item/CS_URS_2023_01/919735113" TargetMode="External"/><Relationship Id="rId46" Type="http://schemas.openxmlformats.org/officeDocument/2006/relationships/hyperlink" Target="https://podminky.urs.cz/item/CS_URS_2023_01/997221875" TargetMode="External"/><Relationship Id="rId2" Type="http://schemas.openxmlformats.org/officeDocument/2006/relationships/hyperlink" Target="https://podminky.urs.cz/item/CS_URS_2023_01/113107230" TargetMode="External"/><Relationship Id="rId16" Type="http://schemas.openxmlformats.org/officeDocument/2006/relationships/hyperlink" Target="https://podminky.urs.cz/item/CS_URS_2023_01/181351007" TargetMode="External"/><Relationship Id="rId20" Type="http://schemas.openxmlformats.org/officeDocument/2006/relationships/hyperlink" Target="https://podminky.urs.cz/item/CS_URS_2023_01/566901231" TargetMode="External"/><Relationship Id="rId29" Type="http://schemas.openxmlformats.org/officeDocument/2006/relationships/hyperlink" Target="https://podminky.urs.cz/item/CS_URS_2023_01/599141111" TargetMode="External"/><Relationship Id="rId41" Type="http://schemas.openxmlformats.org/officeDocument/2006/relationships/hyperlink" Target="https://podminky.urs.cz/item/CS_URS_2023_01/997221561" TargetMode="External"/><Relationship Id="rId1" Type="http://schemas.openxmlformats.org/officeDocument/2006/relationships/hyperlink" Target="https://podminky.urs.cz/item/CS_URS_2023_01/113107222" TargetMode="External"/><Relationship Id="rId6" Type="http://schemas.openxmlformats.org/officeDocument/2006/relationships/hyperlink" Target="https://podminky.urs.cz/item/CS_URS_2023_01/121151113" TargetMode="External"/><Relationship Id="rId11" Type="http://schemas.openxmlformats.org/officeDocument/2006/relationships/hyperlink" Target="https://podminky.urs.cz/item/CS_URS_2023_01/167151111" TargetMode="External"/><Relationship Id="rId24" Type="http://schemas.openxmlformats.org/officeDocument/2006/relationships/hyperlink" Target="https://podminky.urs.cz/item/CS_URS_2023_01/573191111" TargetMode="External"/><Relationship Id="rId32" Type="http://schemas.openxmlformats.org/officeDocument/2006/relationships/hyperlink" Target="https://podminky.urs.cz/item/CS_URS_2023_01/915231112" TargetMode="External"/><Relationship Id="rId37" Type="http://schemas.openxmlformats.org/officeDocument/2006/relationships/hyperlink" Target="https://podminky.urs.cz/item/CS_URS_2023_01/919735111" TargetMode="External"/><Relationship Id="rId40" Type="http://schemas.openxmlformats.org/officeDocument/2006/relationships/hyperlink" Target="https://podminky.urs.cz/item/CS_URS_2023_01/997221559" TargetMode="External"/><Relationship Id="rId45" Type="http://schemas.openxmlformats.org/officeDocument/2006/relationships/hyperlink" Target="https://podminky.urs.cz/item/CS_URS_2023_01/997221873" TargetMode="External"/><Relationship Id="rId5" Type="http://schemas.openxmlformats.org/officeDocument/2006/relationships/hyperlink" Target="https://podminky.urs.cz/item/CS_URS_2023_01/113202111" TargetMode="External"/><Relationship Id="rId15" Type="http://schemas.openxmlformats.org/officeDocument/2006/relationships/hyperlink" Target="https://podminky.urs.cz/item/CS_URS_2023_01/181152302" TargetMode="External"/><Relationship Id="rId23" Type="http://schemas.openxmlformats.org/officeDocument/2006/relationships/hyperlink" Target="https://podminky.urs.cz/item/CS_URS_2023_01/572341111" TargetMode="External"/><Relationship Id="rId28" Type="http://schemas.openxmlformats.org/officeDocument/2006/relationships/hyperlink" Target="https://podminky.urs.cz/item/CS_URS_2023_01/591141111" TargetMode="External"/><Relationship Id="rId36" Type="http://schemas.openxmlformats.org/officeDocument/2006/relationships/hyperlink" Target="https://podminky.urs.cz/item/CS_URS_2023_01/919732221" TargetMode="External"/><Relationship Id="rId49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565145121" TargetMode="External"/><Relationship Id="rId31" Type="http://schemas.openxmlformats.org/officeDocument/2006/relationships/hyperlink" Target="https://podminky.urs.cz/item/CS_URS_2023_01/915221112" TargetMode="External"/><Relationship Id="rId44" Type="http://schemas.openxmlformats.org/officeDocument/2006/relationships/hyperlink" Target="https://podminky.urs.cz/item/CS_URS_2023_01/997221861" TargetMode="External"/><Relationship Id="rId4" Type="http://schemas.openxmlformats.org/officeDocument/2006/relationships/hyperlink" Target="https://podminky.urs.cz/item/CS_URS_2023_01/113201111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71251201" TargetMode="External"/><Relationship Id="rId22" Type="http://schemas.openxmlformats.org/officeDocument/2006/relationships/hyperlink" Target="https://podminky.urs.cz/item/CS_URS_2023_01/567122111" TargetMode="External"/><Relationship Id="rId27" Type="http://schemas.openxmlformats.org/officeDocument/2006/relationships/hyperlink" Target="https://podminky.urs.cz/item/CS_URS_2023_01/577134121" TargetMode="External"/><Relationship Id="rId30" Type="http://schemas.openxmlformats.org/officeDocument/2006/relationships/hyperlink" Target="https://podminky.urs.cz/item/CS_URS_2023_01/915211112" TargetMode="External"/><Relationship Id="rId35" Type="http://schemas.openxmlformats.org/officeDocument/2006/relationships/hyperlink" Target="https://podminky.urs.cz/item/CS_URS_2023_01/916131213" TargetMode="External"/><Relationship Id="rId43" Type="http://schemas.openxmlformats.org/officeDocument/2006/relationships/hyperlink" Target="https://podminky.urs.cz/item/CS_URS_2023_01/997221611" TargetMode="External"/><Relationship Id="rId48" Type="http://schemas.openxmlformats.org/officeDocument/2006/relationships/hyperlink" Target="https://podminky.urs.cz/item/CS_URS_2023_01/997013814" TargetMode="External"/><Relationship Id="rId8" Type="http://schemas.openxmlformats.org/officeDocument/2006/relationships/hyperlink" Target="https://podminky.urs.cz/item/CS_URS_2023_01/162351103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17" TargetMode="External"/><Relationship Id="rId13" Type="http://schemas.openxmlformats.org/officeDocument/2006/relationships/hyperlink" Target="https://podminky.urs.cz/item/CS_URS_2023_01/564861011" TargetMode="External"/><Relationship Id="rId18" Type="http://schemas.openxmlformats.org/officeDocument/2006/relationships/hyperlink" Target="https://podminky.urs.cz/item/CS_URS_2023_01/573211107" TargetMode="External"/><Relationship Id="rId26" Type="http://schemas.openxmlformats.org/officeDocument/2006/relationships/hyperlink" Target="https://podminky.urs.cz/item/CS_URS_2023_01/997221551" TargetMode="External"/><Relationship Id="rId3" Type="http://schemas.openxmlformats.org/officeDocument/2006/relationships/hyperlink" Target="https://podminky.urs.cz/item/CS_URS_2023_01/113107322" TargetMode="External"/><Relationship Id="rId21" Type="http://schemas.openxmlformats.org/officeDocument/2006/relationships/hyperlink" Target="https://podminky.urs.cz/item/CS_URS_2023_01/899432111" TargetMode="External"/><Relationship Id="rId34" Type="http://schemas.openxmlformats.org/officeDocument/2006/relationships/drawing" Target="../drawings/drawing34.xml"/><Relationship Id="rId7" Type="http://schemas.openxmlformats.org/officeDocument/2006/relationships/hyperlink" Target="https://podminky.urs.cz/item/CS_URS_2023_01/129001101" TargetMode="External"/><Relationship Id="rId12" Type="http://schemas.openxmlformats.org/officeDocument/2006/relationships/hyperlink" Target="https://podminky.urs.cz/item/CS_URS_2023_01/181152302" TargetMode="External"/><Relationship Id="rId17" Type="http://schemas.openxmlformats.org/officeDocument/2006/relationships/hyperlink" Target="https://podminky.urs.cz/item/CS_URS_2023_01/573211106" TargetMode="External"/><Relationship Id="rId25" Type="http://schemas.openxmlformats.org/officeDocument/2006/relationships/hyperlink" Target="https://podminky.urs.cz/item/CS_URS_2023_01/919735113" TargetMode="External"/><Relationship Id="rId33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113106132" TargetMode="External"/><Relationship Id="rId16" Type="http://schemas.openxmlformats.org/officeDocument/2006/relationships/hyperlink" Target="https://podminky.urs.cz/item/CS_URS_2023_01/573191111" TargetMode="External"/><Relationship Id="rId20" Type="http://schemas.openxmlformats.org/officeDocument/2006/relationships/hyperlink" Target="https://podminky.urs.cz/item/CS_URS_2023_01/899332111" TargetMode="External"/><Relationship Id="rId29" Type="http://schemas.openxmlformats.org/officeDocument/2006/relationships/hyperlink" Target="https://podminky.urs.cz/item/CS_URS_2023_01/997221569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22251301" TargetMode="External"/><Relationship Id="rId11" Type="http://schemas.openxmlformats.org/officeDocument/2006/relationships/hyperlink" Target="https://podminky.urs.cz/item/CS_URS_2023_01/171251201" TargetMode="External"/><Relationship Id="rId24" Type="http://schemas.openxmlformats.org/officeDocument/2006/relationships/hyperlink" Target="https://podminky.urs.cz/item/CS_URS_2023_01/919732221" TargetMode="External"/><Relationship Id="rId32" Type="http://schemas.openxmlformats.org/officeDocument/2006/relationships/hyperlink" Target="https://podminky.urs.cz/item/CS_URS_2023_01/997221873" TargetMode="External"/><Relationship Id="rId5" Type="http://schemas.openxmlformats.org/officeDocument/2006/relationships/hyperlink" Target="https://podminky.urs.cz/item/CS_URS_2023_01/113202111" TargetMode="External"/><Relationship Id="rId15" Type="http://schemas.openxmlformats.org/officeDocument/2006/relationships/hyperlink" Target="https://podminky.urs.cz/item/CS_URS_2023_01/567122111" TargetMode="External"/><Relationship Id="rId23" Type="http://schemas.openxmlformats.org/officeDocument/2006/relationships/hyperlink" Target="https://podminky.urs.cz/item/CS_URS_2023_01/915611111" TargetMode="External"/><Relationship Id="rId28" Type="http://schemas.openxmlformats.org/officeDocument/2006/relationships/hyperlink" Target="https://podminky.urs.cz/item/CS_URS_2023_01/997221561" TargetMode="External"/><Relationship Id="rId10" Type="http://schemas.openxmlformats.org/officeDocument/2006/relationships/hyperlink" Target="https://podminky.urs.cz/item/CS_URS_2023_01/167151101" TargetMode="External"/><Relationship Id="rId19" Type="http://schemas.openxmlformats.org/officeDocument/2006/relationships/hyperlink" Target="https://podminky.urs.cz/item/CS_URS_2023_01/577134111" TargetMode="External"/><Relationship Id="rId31" Type="http://schemas.openxmlformats.org/officeDocument/2006/relationships/hyperlink" Target="https://podminky.urs.cz/item/CS_URS_2023_01/997221861" TargetMode="External"/><Relationship Id="rId4" Type="http://schemas.openxmlformats.org/officeDocument/2006/relationships/hyperlink" Target="https://podminky.urs.cz/item/CS_URS_2023_01/113107323" TargetMode="External"/><Relationship Id="rId9" Type="http://schemas.openxmlformats.org/officeDocument/2006/relationships/hyperlink" Target="https://podminky.urs.cz/item/CS_URS_2023_01/162751119" TargetMode="External"/><Relationship Id="rId14" Type="http://schemas.openxmlformats.org/officeDocument/2006/relationships/hyperlink" Target="https://podminky.urs.cz/item/CS_URS_2023_01/565145121" TargetMode="External"/><Relationship Id="rId22" Type="http://schemas.openxmlformats.org/officeDocument/2006/relationships/hyperlink" Target="https://podminky.urs.cz/item/CS_URS_2023_01/915211112" TargetMode="External"/><Relationship Id="rId27" Type="http://schemas.openxmlformats.org/officeDocument/2006/relationships/hyperlink" Target="https://podminky.urs.cz/item/CS_URS_2023_01/997221559" TargetMode="External"/><Relationship Id="rId30" Type="http://schemas.openxmlformats.org/officeDocument/2006/relationships/hyperlink" Target="https://podminky.urs.cz/item/CS_URS_2023_01/997221611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221873" TargetMode="External"/><Relationship Id="rId2" Type="http://schemas.openxmlformats.org/officeDocument/2006/relationships/hyperlink" Target="https://podminky.urs.cz/item/CS_URS_2023_01/997221861" TargetMode="External"/><Relationship Id="rId1" Type="http://schemas.openxmlformats.org/officeDocument/2006/relationships/hyperlink" Target="https://podminky.urs.cz/item/CS_URS_2023_01/171201231" TargetMode="External"/><Relationship Id="rId5" Type="http://schemas.openxmlformats.org/officeDocument/2006/relationships/drawing" Target="../drawings/drawing35.xml"/><Relationship Id="rId4" Type="http://schemas.openxmlformats.org/officeDocument/2006/relationships/hyperlink" Target="https://podminky.urs.cz/item/CS_URS_2023_01/997221875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221873" TargetMode="External"/><Relationship Id="rId2" Type="http://schemas.openxmlformats.org/officeDocument/2006/relationships/hyperlink" Target="https://podminky.urs.cz/item/CS_URS_2023_01/997221861" TargetMode="External"/><Relationship Id="rId1" Type="http://schemas.openxmlformats.org/officeDocument/2006/relationships/hyperlink" Target="https://podminky.urs.cz/item/CS_URS_2023_01/171201231" TargetMode="External"/><Relationship Id="rId5" Type="http://schemas.openxmlformats.org/officeDocument/2006/relationships/drawing" Target="../drawings/drawing36.xml"/><Relationship Id="rId4" Type="http://schemas.openxmlformats.org/officeDocument/2006/relationships/hyperlink" Target="https://podminky.urs.cz/item/CS_URS_2023_01/997221875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5"/>
  <sheetViews>
    <sheetView showGridLines="0" tabSelected="1" workbookViewId="0">
      <selection activeCell="A80" sqref="A8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70" t="s">
        <v>14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23"/>
      <c r="AQ5" s="23"/>
      <c r="AR5" s="21"/>
      <c r="BE5" s="36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72" t="s">
        <v>17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23"/>
      <c r="AQ6" s="23"/>
      <c r="AR6" s="21"/>
      <c r="BE6" s="36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6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6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6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6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6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68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68"/>
      <c r="BS13" s="18" t="s">
        <v>6</v>
      </c>
    </row>
    <row r="14" spans="1:74" ht="12.75">
      <c r="B14" s="22"/>
      <c r="C14" s="23"/>
      <c r="D14" s="23"/>
      <c r="E14" s="373" t="s">
        <v>31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6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68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6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68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68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6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68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68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68"/>
    </row>
    <row r="23" spans="1:71" s="1" customFormat="1" ht="71.25" customHeight="1">
      <c r="B23" s="22"/>
      <c r="C23" s="23"/>
      <c r="D23" s="23"/>
      <c r="E23" s="375" t="s">
        <v>40</v>
      </c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23"/>
      <c r="AP23" s="23"/>
      <c r="AQ23" s="23"/>
      <c r="AR23" s="21"/>
      <c r="BE23" s="36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6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68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76">
        <f>ROUND(AG54,2)</f>
        <v>180000</v>
      </c>
      <c r="AL26" s="377"/>
      <c r="AM26" s="377"/>
      <c r="AN26" s="377"/>
      <c r="AO26" s="377"/>
      <c r="AP26" s="37"/>
      <c r="AQ26" s="37"/>
      <c r="AR26" s="40"/>
      <c r="BE26" s="36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6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8" t="s">
        <v>42</v>
      </c>
      <c r="M28" s="378"/>
      <c r="N28" s="378"/>
      <c r="O28" s="378"/>
      <c r="P28" s="378"/>
      <c r="Q28" s="37"/>
      <c r="R28" s="37"/>
      <c r="S28" s="37"/>
      <c r="T28" s="37"/>
      <c r="U28" s="37"/>
      <c r="V28" s="37"/>
      <c r="W28" s="378" t="s">
        <v>43</v>
      </c>
      <c r="X28" s="378"/>
      <c r="Y28" s="378"/>
      <c r="Z28" s="378"/>
      <c r="AA28" s="378"/>
      <c r="AB28" s="378"/>
      <c r="AC28" s="378"/>
      <c r="AD28" s="378"/>
      <c r="AE28" s="378"/>
      <c r="AF28" s="37"/>
      <c r="AG28" s="37"/>
      <c r="AH28" s="37"/>
      <c r="AI28" s="37"/>
      <c r="AJ28" s="37"/>
      <c r="AK28" s="378" t="s">
        <v>44</v>
      </c>
      <c r="AL28" s="378"/>
      <c r="AM28" s="378"/>
      <c r="AN28" s="378"/>
      <c r="AO28" s="378"/>
      <c r="AP28" s="37"/>
      <c r="AQ28" s="37"/>
      <c r="AR28" s="40"/>
      <c r="BE28" s="368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50">
        <v>0.21</v>
      </c>
      <c r="M29" s="351"/>
      <c r="N29" s="351"/>
      <c r="O29" s="351"/>
      <c r="P29" s="351"/>
      <c r="Q29" s="42"/>
      <c r="R29" s="42"/>
      <c r="S29" s="42"/>
      <c r="T29" s="42"/>
      <c r="U29" s="42"/>
      <c r="V29" s="42"/>
      <c r="W29" s="352">
        <f>ROUND(AZ54, 2)</f>
        <v>180000</v>
      </c>
      <c r="X29" s="351"/>
      <c r="Y29" s="351"/>
      <c r="Z29" s="351"/>
      <c r="AA29" s="351"/>
      <c r="AB29" s="351"/>
      <c r="AC29" s="351"/>
      <c r="AD29" s="351"/>
      <c r="AE29" s="351"/>
      <c r="AF29" s="42"/>
      <c r="AG29" s="42"/>
      <c r="AH29" s="42"/>
      <c r="AI29" s="42"/>
      <c r="AJ29" s="42"/>
      <c r="AK29" s="352">
        <f>ROUND(AV54, 2)</f>
        <v>37800</v>
      </c>
      <c r="AL29" s="351"/>
      <c r="AM29" s="351"/>
      <c r="AN29" s="351"/>
      <c r="AO29" s="351"/>
      <c r="AP29" s="42"/>
      <c r="AQ29" s="42"/>
      <c r="AR29" s="43"/>
      <c r="BE29" s="369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50">
        <v>0.15</v>
      </c>
      <c r="M30" s="351"/>
      <c r="N30" s="351"/>
      <c r="O30" s="351"/>
      <c r="P30" s="351"/>
      <c r="Q30" s="42"/>
      <c r="R30" s="42"/>
      <c r="S30" s="42"/>
      <c r="T30" s="42"/>
      <c r="U30" s="42"/>
      <c r="V30" s="42"/>
      <c r="W30" s="352">
        <f>ROUND(BA54, 2)</f>
        <v>0</v>
      </c>
      <c r="X30" s="351"/>
      <c r="Y30" s="351"/>
      <c r="Z30" s="351"/>
      <c r="AA30" s="351"/>
      <c r="AB30" s="351"/>
      <c r="AC30" s="351"/>
      <c r="AD30" s="351"/>
      <c r="AE30" s="351"/>
      <c r="AF30" s="42"/>
      <c r="AG30" s="42"/>
      <c r="AH30" s="42"/>
      <c r="AI30" s="42"/>
      <c r="AJ30" s="42"/>
      <c r="AK30" s="352">
        <f>ROUND(AW54, 2)</f>
        <v>0</v>
      </c>
      <c r="AL30" s="351"/>
      <c r="AM30" s="351"/>
      <c r="AN30" s="351"/>
      <c r="AO30" s="351"/>
      <c r="AP30" s="42"/>
      <c r="AQ30" s="42"/>
      <c r="AR30" s="43"/>
      <c r="BE30" s="369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50">
        <v>0.21</v>
      </c>
      <c r="M31" s="351"/>
      <c r="N31" s="351"/>
      <c r="O31" s="351"/>
      <c r="P31" s="351"/>
      <c r="Q31" s="42"/>
      <c r="R31" s="42"/>
      <c r="S31" s="42"/>
      <c r="T31" s="42"/>
      <c r="U31" s="42"/>
      <c r="V31" s="42"/>
      <c r="W31" s="352">
        <f>ROUND(BB54, 2)</f>
        <v>0</v>
      </c>
      <c r="X31" s="351"/>
      <c r="Y31" s="351"/>
      <c r="Z31" s="351"/>
      <c r="AA31" s="351"/>
      <c r="AB31" s="351"/>
      <c r="AC31" s="351"/>
      <c r="AD31" s="351"/>
      <c r="AE31" s="351"/>
      <c r="AF31" s="42"/>
      <c r="AG31" s="42"/>
      <c r="AH31" s="42"/>
      <c r="AI31" s="42"/>
      <c r="AJ31" s="42"/>
      <c r="AK31" s="352">
        <v>0</v>
      </c>
      <c r="AL31" s="351"/>
      <c r="AM31" s="351"/>
      <c r="AN31" s="351"/>
      <c r="AO31" s="351"/>
      <c r="AP31" s="42"/>
      <c r="AQ31" s="42"/>
      <c r="AR31" s="43"/>
      <c r="BE31" s="369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50">
        <v>0.15</v>
      </c>
      <c r="M32" s="351"/>
      <c r="N32" s="351"/>
      <c r="O32" s="351"/>
      <c r="P32" s="351"/>
      <c r="Q32" s="42"/>
      <c r="R32" s="42"/>
      <c r="S32" s="42"/>
      <c r="T32" s="42"/>
      <c r="U32" s="42"/>
      <c r="V32" s="42"/>
      <c r="W32" s="352">
        <f>ROUND(BC54, 2)</f>
        <v>0</v>
      </c>
      <c r="X32" s="351"/>
      <c r="Y32" s="351"/>
      <c r="Z32" s="351"/>
      <c r="AA32" s="351"/>
      <c r="AB32" s="351"/>
      <c r="AC32" s="351"/>
      <c r="AD32" s="351"/>
      <c r="AE32" s="351"/>
      <c r="AF32" s="42"/>
      <c r="AG32" s="42"/>
      <c r="AH32" s="42"/>
      <c r="AI32" s="42"/>
      <c r="AJ32" s="42"/>
      <c r="AK32" s="352">
        <v>0</v>
      </c>
      <c r="AL32" s="351"/>
      <c r="AM32" s="351"/>
      <c r="AN32" s="351"/>
      <c r="AO32" s="351"/>
      <c r="AP32" s="42"/>
      <c r="AQ32" s="42"/>
      <c r="AR32" s="43"/>
      <c r="BE32" s="369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50">
        <v>0</v>
      </c>
      <c r="M33" s="351"/>
      <c r="N33" s="351"/>
      <c r="O33" s="351"/>
      <c r="P33" s="351"/>
      <c r="Q33" s="42"/>
      <c r="R33" s="42"/>
      <c r="S33" s="42"/>
      <c r="T33" s="42"/>
      <c r="U33" s="42"/>
      <c r="V33" s="42"/>
      <c r="W33" s="352">
        <f>ROUND(BD54, 2)</f>
        <v>0</v>
      </c>
      <c r="X33" s="351"/>
      <c r="Y33" s="351"/>
      <c r="Z33" s="351"/>
      <c r="AA33" s="351"/>
      <c r="AB33" s="351"/>
      <c r="AC33" s="351"/>
      <c r="AD33" s="351"/>
      <c r="AE33" s="351"/>
      <c r="AF33" s="42"/>
      <c r="AG33" s="42"/>
      <c r="AH33" s="42"/>
      <c r="AI33" s="42"/>
      <c r="AJ33" s="42"/>
      <c r="AK33" s="352">
        <v>0</v>
      </c>
      <c r="AL33" s="351"/>
      <c r="AM33" s="351"/>
      <c r="AN33" s="351"/>
      <c r="AO33" s="35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56" t="s">
        <v>53</v>
      </c>
      <c r="Y35" s="354"/>
      <c r="Z35" s="354"/>
      <c r="AA35" s="354"/>
      <c r="AB35" s="354"/>
      <c r="AC35" s="46"/>
      <c r="AD35" s="46"/>
      <c r="AE35" s="46"/>
      <c r="AF35" s="46"/>
      <c r="AG35" s="46"/>
      <c r="AH35" s="46"/>
      <c r="AI35" s="46"/>
      <c r="AJ35" s="46"/>
      <c r="AK35" s="353">
        <f>SUM(AK26:AK33)</f>
        <v>217800</v>
      </c>
      <c r="AL35" s="354"/>
      <c r="AM35" s="354"/>
      <c r="AN35" s="354"/>
      <c r="AO35" s="35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2023015-(2014250)-R2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1" t="str">
        <f>K6</f>
        <v>Rekonstrukce chodníku ul. Jiříkovská, Rumburk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k.ú. Rumburk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6" t="str">
        <f>IF(AN8= "","",AN8)</f>
        <v>5. 4. 2023</v>
      </c>
      <c r="AN47" s="34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Rumburk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58" t="str">
        <f>IF(E17="","",E17)</f>
        <v xml:space="preserve">ProProjekt s.r.o. </v>
      </c>
      <c r="AN49" s="359"/>
      <c r="AO49" s="359"/>
      <c r="AP49" s="359"/>
      <c r="AQ49" s="37"/>
      <c r="AR49" s="40"/>
      <c r="AS49" s="360" t="s">
        <v>55</v>
      </c>
      <c r="AT49" s="36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358" t="str">
        <f>IF(E20="","",E20)</f>
        <v>Martin Rousek</v>
      </c>
      <c r="AN50" s="359"/>
      <c r="AO50" s="359"/>
      <c r="AP50" s="359"/>
      <c r="AQ50" s="37"/>
      <c r="AR50" s="40"/>
      <c r="AS50" s="362"/>
      <c r="AT50" s="36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4"/>
      <c r="AT51" s="36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5" t="s">
        <v>56</v>
      </c>
      <c r="D52" s="344"/>
      <c r="E52" s="344"/>
      <c r="F52" s="344"/>
      <c r="G52" s="344"/>
      <c r="H52" s="67"/>
      <c r="I52" s="343" t="s">
        <v>57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66" t="s">
        <v>58</v>
      </c>
      <c r="AH52" s="344"/>
      <c r="AI52" s="344"/>
      <c r="AJ52" s="344"/>
      <c r="AK52" s="344"/>
      <c r="AL52" s="344"/>
      <c r="AM52" s="344"/>
      <c r="AN52" s="343" t="s">
        <v>59</v>
      </c>
      <c r="AO52" s="344"/>
      <c r="AP52" s="344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9">
        <f>ROUND(AG55+AG68+AG70+AG81,2)</f>
        <v>180000</v>
      </c>
      <c r="AH54" s="339"/>
      <c r="AI54" s="339"/>
      <c r="AJ54" s="339"/>
      <c r="AK54" s="339"/>
      <c r="AL54" s="339"/>
      <c r="AM54" s="339"/>
      <c r="AN54" s="340">
        <f t="shared" ref="AN54:AN93" si="0">SUM(AG54,AT54)</f>
        <v>217800</v>
      </c>
      <c r="AO54" s="340"/>
      <c r="AP54" s="340"/>
      <c r="AQ54" s="79" t="s">
        <v>19</v>
      </c>
      <c r="AR54" s="80"/>
      <c r="AS54" s="81">
        <f>ROUND(AS55+AS68+AS70+AS81,2)</f>
        <v>0</v>
      </c>
      <c r="AT54" s="82">
        <f t="shared" ref="AT54:AT93" si="1">ROUND(SUM(AV54:AW54),2)</f>
        <v>37800</v>
      </c>
      <c r="AU54" s="83">
        <f>ROUND(AU55+AU68+AU70+AU81,5)</f>
        <v>0</v>
      </c>
      <c r="AV54" s="82">
        <f>ROUND(AZ54*L29,2)</f>
        <v>37800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ROUND(AZ55+AZ68+AZ70+AZ81,2)</f>
        <v>180000</v>
      </c>
      <c r="BA54" s="82">
        <f>ROUND(BA55+BA68+BA70+BA81,2)</f>
        <v>0</v>
      </c>
      <c r="BB54" s="82">
        <f>ROUND(BB55+BB68+BB70+BB81,2)</f>
        <v>0</v>
      </c>
      <c r="BC54" s="82">
        <f>ROUND(BC55+BC68+BC70+BC81,2)</f>
        <v>0</v>
      </c>
      <c r="BD54" s="84">
        <f>ROUND(BD55+BD68+BD70+BD81,2)</f>
        <v>0</v>
      </c>
      <c r="BS54" s="85" t="s">
        <v>74</v>
      </c>
      <c r="BT54" s="85" t="s">
        <v>75</v>
      </c>
      <c r="BU54" s="86" t="s">
        <v>76</v>
      </c>
      <c r="BV54" s="85" t="s">
        <v>77</v>
      </c>
      <c r="BW54" s="85" t="s">
        <v>5</v>
      </c>
      <c r="BX54" s="85" t="s">
        <v>78</v>
      </c>
      <c r="CL54" s="85" t="s">
        <v>19</v>
      </c>
    </row>
    <row r="55" spans="1:91" s="7" customFormat="1" ht="16.5" customHeight="1">
      <c r="B55" s="87"/>
      <c r="C55" s="88"/>
      <c r="D55" s="336" t="s">
        <v>79</v>
      </c>
      <c r="E55" s="336"/>
      <c r="F55" s="336"/>
      <c r="G55" s="336"/>
      <c r="H55" s="336"/>
      <c r="I55" s="89"/>
      <c r="J55" s="336" t="s">
        <v>80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47">
        <f>ROUND(SUM(AG56:AG67),2)</f>
        <v>0</v>
      </c>
      <c r="AH55" s="348"/>
      <c r="AI55" s="348"/>
      <c r="AJ55" s="348"/>
      <c r="AK55" s="348"/>
      <c r="AL55" s="348"/>
      <c r="AM55" s="348"/>
      <c r="AN55" s="349">
        <f t="shared" si="0"/>
        <v>0</v>
      </c>
      <c r="AO55" s="348"/>
      <c r="AP55" s="348"/>
      <c r="AQ55" s="90" t="s">
        <v>81</v>
      </c>
      <c r="AR55" s="91"/>
      <c r="AS55" s="92">
        <f>ROUND(SUM(AS56:AS67),2)</f>
        <v>0</v>
      </c>
      <c r="AT55" s="93">
        <f t="shared" si="1"/>
        <v>0</v>
      </c>
      <c r="AU55" s="94">
        <f>ROUND(SUM(AU56:AU67),5)</f>
        <v>0</v>
      </c>
      <c r="AV55" s="93">
        <f>ROUND(AZ55*L29,2)</f>
        <v>0</v>
      </c>
      <c r="AW55" s="93">
        <f>ROUND(BA55*L30,2)</f>
        <v>0</v>
      </c>
      <c r="AX55" s="93">
        <f>ROUND(BB55*L29,2)</f>
        <v>0</v>
      </c>
      <c r="AY55" s="93">
        <f>ROUND(BC55*L30,2)</f>
        <v>0</v>
      </c>
      <c r="AZ55" s="93">
        <f>ROUND(SUM(AZ56:AZ67),2)</f>
        <v>0</v>
      </c>
      <c r="BA55" s="93">
        <f>ROUND(SUM(BA56:BA67),2)</f>
        <v>0</v>
      </c>
      <c r="BB55" s="93">
        <f>ROUND(SUM(BB56:BB67),2)</f>
        <v>0</v>
      </c>
      <c r="BC55" s="93">
        <f>ROUND(SUM(BC56:BC67),2)</f>
        <v>0</v>
      </c>
      <c r="BD55" s="95">
        <f>ROUND(SUM(BD56:BD67),2)</f>
        <v>0</v>
      </c>
      <c r="BS55" s="96" t="s">
        <v>74</v>
      </c>
      <c r="BT55" s="96" t="s">
        <v>79</v>
      </c>
      <c r="BU55" s="96" t="s">
        <v>76</v>
      </c>
      <c r="BV55" s="96" t="s">
        <v>77</v>
      </c>
      <c r="BW55" s="96" t="s">
        <v>82</v>
      </c>
      <c r="BX55" s="96" t="s">
        <v>5</v>
      </c>
      <c r="CL55" s="96" t="s">
        <v>19</v>
      </c>
      <c r="CM55" s="96" t="s">
        <v>83</v>
      </c>
    </row>
    <row r="56" spans="1:91" s="4" customFormat="1" ht="16.5" customHeight="1">
      <c r="A56" s="97" t="s">
        <v>84</v>
      </c>
      <c r="B56" s="52"/>
      <c r="C56" s="98"/>
      <c r="D56" s="98"/>
      <c r="E56" s="335" t="s">
        <v>85</v>
      </c>
      <c r="F56" s="335"/>
      <c r="G56" s="335"/>
      <c r="H56" s="335"/>
      <c r="I56" s="335"/>
      <c r="J56" s="98"/>
      <c r="K56" s="335" t="s">
        <v>86</v>
      </c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7">
        <f>'1.0 - Vedlejší a ostatní ...'!J32</f>
        <v>0</v>
      </c>
      <c r="AH56" s="338"/>
      <c r="AI56" s="338"/>
      <c r="AJ56" s="338"/>
      <c r="AK56" s="338"/>
      <c r="AL56" s="338"/>
      <c r="AM56" s="338"/>
      <c r="AN56" s="337">
        <f t="shared" si="0"/>
        <v>0</v>
      </c>
      <c r="AO56" s="338"/>
      <c r="AP56" s="338"/>
      <c r="AQ56" s="99" t="s">
        <v>87</v>
      </c>
      <c r="AR56" s="54"/>
      <c r="AS56" s="100">
        <v>0</v>
      </c>
      <c r="AT56" s="101">
        <f t="shared" si="1"/>
        <v>0</v>
      </c>
      <c r="AU56" s="102">
        <f>'1.0 - Vedlejší a ostatní ...'!P89</f>
        <v>0</v>
      </c>
      <c r="AV56" s="101">
        <f>'1.0 - Vedlejší a ostatní ...'!J35</f>
        <v>0</v>
      </c>
      <c r="AW56" s="101">
        <f>'1.0 - Vedlejší a ostatní ...'!J36</f>
        <v>0</v>
      </c>
      <c r="AX56" s="101">
        <f>'1.0 - Vedlejší a ostatní ...'!J37</f>
        <v>0</v>
      </c>
      <c r="AY56" s="101">
        <f>'1.0 - Vedlejší a ostatní ...'!J38</f>
        <v>0</v>
      </c>
      <c r="AZ56" s="101">
        <f>'1.0 - Vedlejší a ostatní ...'!F35</f>
        <v>0</v>
      </c>
      <c r="BA56" s="101">
        <f>'1.0 - Vedlejší a ostatní ...'!F36</f>
        <v>0</v>
      </c>
      <c r="BB56" s="101">
        <f>'1.0 - Vedlejší a ostatní ...'!F37</f>
        <v>0</v>
      </c>
      <c r="BC56" s="101">
        <f>'1.0 - Vedlejší a ostatní ...'!F38</f>
        <v>0</v>
      </c>
      <c r="BD56" s="103">
        <f>'1.0 - Vedlejší a ostatní ...'!F39</f>
        <v>0</v>
      </c>
      <c r="BT56" s="104" t="s">
        <v>83</v>
      </c>
      <c r="BV56" s="104" t="s">
        <v>77</v>
      </c>
      <c r="BW56" s="104" t="s">
        <v>88</v>
      </c>
      <c r="BX56" s="104" t="s">
        <v>82</v>
      </c>
      <c r="CL56" s="104" t="s">
        <v>19</v>
      </c>
    </row>
    <row r="57" spans="1:91" s="4" customFormat="1" ht="16.5" customHeight="1">
      <c r="A57" s="97" t="s">
        <v>84</v>
      </c>
      <c r="B57" s="52"/>
      <c r="C57" s="98"/>
      <c r="D57" s="98"/>
      <c r="E57" s="335" t="s">
        <v>89</v>
      </c>
      <c r="F57" s="335"/>
      <c r="G57" s="335"/>
      <c r="H57" s="335"/>
      <c r="I57" s="335"/>
      <c r="J57" s="98"/>
      <c r="K57" s="335" t="s">
        <v>90</v>
      </c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7">
        <f>'1.1 - Sjezd do MK - 1. sjezd'!J32</f>
        <v>0</v>
      </c>
      <c r="AH57" s="338"/>
      <c r="AI57" s="338"/>
      <c r="AJ57" s="338"/>
      <c r="AK57" s="338"/>
      <c r="AL57" s="338"/>
      <c r="AM57" s="338"/>
      <c r="AN57" s="337">
        <f t="shared" si="0"/>
        <v>0</v>
      </c>
      <c r="AO57" s="338"/>
      <c r="AP57" s="338"/>
      <c r="AQ57" s="99" t="s">
        <v>87</v>
      </c>
      <c r="AR57" s="54"/>
      <c r="AS57" s="100">
        <v>0</v>
      </c>
      <c r="AT57" s="101">
        <f t="shared" si="1"/>
        <v>0</v>
      </c>
      <c r="AU57" s="102">
        <f>'1.1 - Sjezd do MK - 1. sjezd'!P93</f>
        <v>0</v>
      </c>
      <c r="AV57" s="101">
        <f>'1.1 - Sjezd do MK - 1. sjezd'!J35</f>
        <v>0</v>
      </c>
      <c r="AW57" s="101">
        <f>'1.1 - Sjezd do MK - 1. sjezd'!J36</f>
        <v>0</v>
      </c>
      <c r="AX57" s="101">
        <f>'1.1 - Sjezd do MK - 1. sjezd'!J37</f>
        <v>0</v>
      </c>
      <c r="AY57" s="101">
        <f>'1.1 - Sjezd do MK - 1. sjezd'!J38</f>
        <v>0</v>
      </c>
      <c r="AZ57" s="101">
        <f>'1.1 - Sjezd do MK - 1. sjezd'!F35</f>
        <v>0</v>
      </c>
      <c r="BA57" s="101">
        <f>'1.1 - Sjezd do MK - 1. sjezd'!F36</f>
        <v>0</v>
      </c>
      <c r="BB57" s="101">
        <f>'1.1 - Sjezd do MK - 1. sjezd'!F37</f>
        <v>0</v>
      </c>
      <c r="BC57" s="101">
        <f>'1.1 - Sjezd do MK - 1. sjezd'!F38</f>
        <v>0</v>
      </c>
      <c r="BD57" s="103">
        <f>'1.1 - Sjezd do MK - 1. sjezd'!F39</f>
        <v>0</v>
      </c>
      <c r="BT57" s="104" t="s">
        <v>83</v>
      </c>
      <c r="BV57" s="104" t="s">
        <v>77</v>
      </c>
      <c r="BW57" s="104" t="s">
        <v>91</v>
      </c>
      <c r="BX57" s="104" t="s">
        <v>82</v>
      </c>
      <c r="CL57" s="104" t="s">
        <v>19</v>
      </c>
    </row>
    <row r="58" spans="1:91" s="4" customFormat="1" ht="16.5" customHeight="1">
      <c r="A58" s="97" t="s">
        <v>84</v>
      </c>
      <c r="B58" s="52"/>
      <c r="C58" s="98"/>
      <c r="D58" s="98"/>
      <c r="E58" s="335" t="s">
        <v>92</v>
      </c>
      <c r="F58" s="335"/>
      <c r="G58" s="335"/>
      <c r="H58" s="335"/>
      <c r="I58" s="335"/>
      <c r="J58" s="98"/>
      <c r="K58" s="335" t="s">
        <v>93</v>
      </c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7">
        <f>'1.2 - Sjezd do MK - 2. sjezd'!J32</f>
        <v>0</v>
      </c>
      <c r="AH58" s="338"/>
      <c r="AI58" s="338"/>
      <c r="AJ58" s="338"/>
      <c r="AK58" s="338"/>
      <c r="AL58" s="338"/>
      <c r="AM58" s="338"/>
      <c r="AN58" s="337">
        <f t="shared" si="0"/>
        <v>0</v>
      </c>
      <c r="AO58" s="338"/>
      <c r="AP58" s="338"/>
      <c r="AQ58" s="99" t="s">
        <v>87</v>
      </c>
      <c r="AR58" s="54"/>
      <c r="AS58" s="100">
        <v>0</v>
      </c>
      <c r="AT58" s="101">
        <f t="shared" si="1"/>
        <v>0</v>
      </c>
      <c r="AU58" s="102">
        <f>'1.2 - Sjezd do MK - 2. sjezd'!P93</f>
        <v>0</v>
      </c>
      <c r="AV58" s="101">
        <f>'1.2 - Sjezd do MK - 2. sjezd'!J35</f>
        <v>0</v>
      </c>
      <c r="AW58" s="101">
        <f>'1.2 - Sjezd do MK - 2. sjezd'!J36</f>
        <v>0</v>
      </c>
      <c r="AX58" s="101">
        <f>'1.2 - Sjezd do MK - 2. sjezd'!J37</f>
        <v>0</v>
      </c>
      <c r="AY58" s="101">
        <f>'1.2 - Sjezd do MK - 2. sjezd'!J38</f>
        <v>0</v>
      </c>
      <c r="AZ58" s="101">
        <f>'1.2 - Sjezd do MK - 2. sjezd'!F35</f>
        <v>0</v>
      </c>
      <c r="BA58" s="101">
        <f>'1.2 - Sjezd do MK - 2. sjezd'!F36</f>
        <v>0</v>
      </c>
      <c r="BB58" s="101">
        <f>'1.2 - Sjezd do MK - 2. sjezd'!F37</f>
        <v>0</v>
      </c>
      <c r="BC58" s="101">
        <f>'1.2 - Sjezd do MK - 2. sjezd'!F38</f>
        <v>0</v>
      </c>
      <c r="BD58" s="103">
        <f>'1.2 - Sjezd do MK - 2. sjezd'!F39</f>
        <v>0</v>
      </c>
      <c r="BT58" s="104" t="s">
        <v>83</v>
      </c>
      <c r="BV58" s="104" t="s">
        <v>77</v>
      </c>
      <c r="BW58" s="104" t="s">
        <v>94</v>
      </c>
      <c r="BX58" s="104" t="s">
        <v>82</v>
      </c>
      <c r="CL58" s="104" t="s">
        <v>19</v>
      </c>
    </row>
    <row r="59" spans="1:91" s="4" customFormat="1" ht="16.5" customHeight="1">
      <c r="A59" s="97" t="s">
        <v>84</v>
      </c>
      <c r="B59" s="52"/>
      <c r="C59" s="98"/>
      <c r="D59" s="98"/>
      <c r="E59" s="335" t="s">
        <v>95</v>
      </c>
      <c r="F59" s="335"/>
      <c r="G59" s="335"/>
      <c r="H59" s="335"/>
      <c r="I59" s="335"/>
      <c r="J59" s="98"/>
      <c r="K59" s="335" t="s">
        <v>96</v>
      </c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7">
        <f>'1.3 - Sjedz do MK - 3. sjezd'!J32</f>
        <v>0</v>
      </c>
      <c r="AH59" s="338"/>
      <c r="AI59" s="338"/>
      <c r="AJ59" s="338"/>
      <c r="AK59" s="338"/>
      <c r="AL59" s="338"/>
      <c r="AM59" s="338"/>
      <c r="AN59" s="337">
        <f t="shared" si="0"/>
        <v>0</v>
      </c>
      <c r="AO59" s="338"/>
      <c r="AP59" s="338"/>
      <c r="AQ59" s="99" t="s">
        <v>87</v>
      </c>
      <c r="AR59" s="54"/>
      <c r="AS59" s="100">
        <v>0</v>
      </c>
      <c r="AT59" s="101">
        <f t="shared" si="1"/>
        <v>0</v>
      </c>
      <c r="AU59" s="102">
        <f>'1.3 - Sjedz do MK - 3. sjezd'!P93</f>
        <v>0</v>
      </c>
      <c r="AV59" s="101">
        <f>'1.3 - Sjedz do MK - 3. sjezd'!J35</f>
        <v>0</v>
      </c>
      <c r="AW59" s="101">
        <f>'1.3 - Sjedz do MK - 3. sjezd'!J36</f>
        <v>0</v>
      </c>
      <c r="AX59" s="101">
        <f>'1.3 - Sjedz do MK - 3. sjezd'!J37</f>
        <v>0</v>
      </c>
      <c r="AY59" s="101">
        <f>'1.3 - Sjedz do MK - 3. sjezd'!J38</f>
        <v>0</v>
      </c>
      <c r="AZ59" s="101">
        <f>'1.3 - Sjedz do MK - 3. sjezd'!F35</f>
        <v>0</v>
      </c>
      <c r="BA59" s="101">
        <f>'1.3 - Sjedz do MK - 3. sjezd'!F36</f>
        <v>0</v>
      </c>
      <c r="BB59" s="101">
        <f>'1.3 - Sjedz do MK - 3. sjezd'!F37</f>
        <v>0</v>
      </c>
      <c r="BC59" s="101">
        <f>'1.3 - Sjedz do MK - 3. sjezd'!F38</f>
        <v>0</v>
      </c>
      <c r="BD59" s="103">
        <f>'1.3 - Sjedz do MK - 3. sjezd'!F39</f>
        <v>0</v>
      </c>
      <c r="BT59" s="104" t="s">
        <v>83</v>
      </c>
      <c r="BV59" s="104" t="s">
        <v>77</v>
      </c>
      <c r="BW59" s="104" t="s">
        <v>97</v>
      </c>
      <c r="BX59" s="104" t="s">
        <v>82</v>
      </c>
      <c r="CL59" s="104" t="s">
        <v>19</v>
      </c>
    </row>
    <row r="60" spans="1:91" s="4" customFormat="1" ht="16.5" customHeight="1">
      <c r="A60" s="97" t="s">
        <v>84</v>
      </c>
      <c r="B60" s="52"/>
      <c r="C60" s="98"/>
      <c r="D60" s="98"/>
      <c r="E60" s="335" t="s">
        <v>98</v>
      </c>
      <c r="F60" s="335"/>
      <c r="G60" s="335"/>
      <c r="H60" s="335"/>
      <c r="I60" s="335"/>
      <c r="J60" s="98"/>
      <c r="K60" s="335" t="s">
        <v>99</v>
      </c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7">
        <f>'1.4 - Sjezd do MK - 4. sjezd'!J32</f>
        <v>0</v>
      </c>
      <c r="AH60" s="338"/>
      <c r="AI60" s="338"/>
      <c r="AJ60" s="338"/>
      <c r="AK60" s="338"/>
      <c r="AL60" s="338"/>
      <c r="AM60" s="338"/>
      <c r="AN60" s="337">
        <f t="shared" si="0"/>
        <v>0</v>
      </c>
      <c r="AO60" s="338"/>
      <c r="AP60" s="338"/>
      <c r="AQ60" s="99" t="s">
        <v>87</v>
      </c>
      <c r="AR60" s="54"/>
      <c r="AS60" s="100">
        <v>0</v>
      </c>
      <c r="AT60" s="101">
        <f t="shared" si="1"/>
        <v>0</v>
      </c>
      <c r="AU60" s="102">
        <f>'1.4 - Sjezd do MK - 4. sjezd'!P93</f>
        <v>0</v>
      </c>
      <c r="AV60" s="101">
        <f>'1.4 - Sjezd do MK - 4. sjezd'!J35</f>
        <v>0</v>
      </c>
      <c r="AW60" s="101">
        <f>'1.4 - Sjezd do MK - 4. sjezd'!J36</f>
        <v>0</v>
      </c>
      <c r="AX60" s="101">
        <f>'1.4 - Sjezd do MK - 4. sjezd'!J37</f>
        <v>0</v>
      </c>
      <c r="AY60" s="101">
        <f>'1.4 - Sjezd do MK - 4. sjezd'!J38</f>
        <v>0</v>
      </c>
      <c r="AZ60" s="101">
        <f>'1.4 - Sjezd do MK - 4. sjezd'!F35</f>
        <v>0</v>
      </c>
      <c r="BA60" s="101">
        <f>'1.4 - Sjezd do MK - 4. sjezd'!F36</f>
        <v>0</v>
      </c>
      <c r="BB60" s="101">
        <f>'1.4 - Sjezd do MK - 4. sjezd'!F37</f>
        <v>0</v>
      </c>
      <c r="BC60" s="101">
        <f>'1.4 - Sjezd do MK - 4. sjezd'!F38</f>
        <v>0</v>
      </c>
      <c r="BD60" s="103">
        <f>'1.4 - Sjezd do MK - 4. sjezd'!F39</f>
        <v>0</v>
      </c>
      <c r="BT60" s="104" t="s">
        <v>83</v>
      </c>
      <c r="BV60" s="104" t="s">
        <v>77</v>
      </c>
      <c r="BW60" s="104" t="s">
        <v>100</v>
      </c>
      <c r="BX60" s="104" t="s">
        <v>82</v>
      </c>
      <c r="CL60" s="104" t="s">
        <v>19</v>
      </c>
    </row>
    <row r="61" spans="1:91" s="4" customFormat="1" ht="16.5" customHeight="1">
      <c r="A61" s="97" t="s">
        <v>84</v>
      </c>
      <c r="B61" s="52"/>
      <c r="C61" s="98"/>
      <c r="D61" s="98"/>
      <c r="E61" s="335" t="s">
        <v>101</v>
      </c>
      <c r="F61" s="335"/>
      <c r="G61" s="335"/>
      <c r="H61" s="335"/>
      <c r="I61" s="335"/>
      <c r="J61" s="98"/>
      <c r="K61" s="335" t="s">
        <v>102</v>
      </c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7">
        <f>'1.5 - Sjezd do MK - 5. sjezd'!J32</f>
        <v>0</v>
      </c>
      <c r="AH61" s="338"/>
      <c r="AI61" s="338"/>
      <c r="AJ61" s="338"/>
      <c r="AK61" s="338"/>
      <c r="AL61" s="338"/>
      <c r="AM61" s="338"/>
      <c r="AN61" s="337">
        <f t="shared" si="0"/>
        <v>0</v>
      </c>
      <c r="AO61" s="338"/>
      <c r="AP61" s="338"/>
      <c r="AQ61" s="99" t="s">
        <v>87</v>
      </c>
      <c r="AR61" s="54"/>
      <c r="AS61" s="100">
        <v>0</v>
      </c>
      <c r="AT61" s="101">
        <f t="shared" si="1"/>
        <v>0</v>
      </c>
      <c r="AU61" s="102">
        <f>'1.5 - Sjezd do MK - 5. sjezd'!P92</f>
        <v>0</v>
      </c>
      <c r="AV61" s="101">
        <f>'1.5 - Sjezd do MK - 5. sjezd'!J35</f>
        <v>0</v>
      </c>
      <c r="AW61" s="101">
        <f>'1.5 - Sjezd do MK - 5. sjezd'!J36</f>
        <v>0</v>
      </c>
      <c r="AX61" s="101">
        <f>'1.5 - Sjezd do MK - 5. sjezd'!J37</f>
        <v>0</v>
      </c>
      <c r="AY61" s="101">
        <f>'1.5 - Sjezd do MK - 5. sjezd'!J38</f>
        <v>0</v>
      </c>
      <c r="AZ61" s="101">
        <f>'1.5 - Sjezd do MK - 5. sjezd'!F35</f>
        <v>0</v>
      </c>
      <c r="BA61" s="101">
        <f>'1.5 - Sjezd do MK - 5. sjezd'!F36</f>
        <v>0</v>
      </c>
      <c r="BB61" s="101">
        <f>'1.5 - Sjezd do MK - 5. sjezd'!F37</f>
        <v>0</v>
      </c>
      <c r="BC61" s="101">
        <f>'1.5 - Sjezd do MK - 5. sjezd'!F38</f>
        <v>0</v>
      </c>
      <c r="BD61" s="103">
        <f>'1.5 - Sjezd do MK - 5. sjezd'!F39</f>
        <v>0</v>
      </c>
      <c r="BT61" s="104" t="s">
        <v>83</v>
      </c>
      <c r="BV61" s="104" t="s">
        <v>77</v>
      </c>
      <c r="BW61" s="104" t="s">
        <v>103</v>
      </c>
      <c r="BX61" s="104" t="s">
        <v>82</v>
      </c>
      <c r="CL61" s="104" t="s">
        <v>19</v>
      </c>
    </row>
    <row r="62" spans="1:91" s="4" customFormat="1" ht="16.5" customHeight="1">
      <c r="A62" s="97" t="s">
        <v>84</v>
      </c>
      <c r="B62" s="52"/>
      <c r="C62" s="98"/>
      <c r="D62" s="98"/>
      <c r="E62" s="335" t="s">
        <v>104</v>
      </c>
      <c r="F62" s="335"/>
      <c r="G62" s="335"/>
      <c r="H62" s="335"/>
      <c r="I62" s="335"/>
      <c r="J62" s="98"/>
      <c r="K62" s="335" t="s">
        <v>105</v>
      </c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7">
        <f>'1.6 - Sjezd na MK - 6. sjezd'!J32</f>
        <v>0</v>
      </c>
      <c r="AH62" s="338"/>
      <c r="AI62" s="338"/>
      <c r="AJ62" s="338"/>
      <c r="AK62" s="338"/>
      <c r="AL62" s="338"/>
      <c r="AM62" s="338"/>
      <c r="AN62" s="337">
        <f t="shared" si="0"/>
        <v>0</v>
      </c>
      <c r="AO62" s="338"/>
      <c r="AP62" s="338"/>
      <c r="AQ62" s="99" t="s">
        <v>87</v>
      </c>
      <c r="AR62" s="54"/>
      <c r="AS62" s="100">
        <v>0</v>
      </c>
      <c r="AT62" s="101">
        <f t="shared" si="1"/>
        <v>0</v>
      </c>
      <c r="AU62" s="102">
        <f>'1.6 - Sjezd na MK - 6. sjezd'!P92</f>
        <v>0</v>
      </c>
      <c r="AV62" s="101">
        <f>'1.6 - Sjezd na MK - 6. sjezd'!J35</f>
        <v>0</v>
      </c>
      <c r="AW62" s="101">
        <f>'1.6 - Sjezd na MK - 6. sjezd'!J36</f>
        <v>0</v>
      </c>
      <c r="AX62" s="101">
        <f>'1.6 - Sjezd na MK - 6. sjezd'!J37</f>
        <v>0</v>
      </c>
      <c r="AY62" s="101">
        <f>'1.6 - Sjezd na MK - 6. sjezd'!J38</f>
        <v>0</v>
      </c>
      <c r="AZ62" s="101">
        <f>'1.6 - Sjezd na MK - 6. sjezd'!F35</f>
        <v>0</v>
      </c>
      <c r="BA62" s="101">
        <f>'1.6 - Sjezd na MK - 6. sjezd'!F36</f>
        <v>0</v>
      </c>
      <c r="BB62" s="101">
        <f>'1.6 - Sjezd na MK - 6. sjezd'!F37</f>
        <v>0</v>
      </c>
      <c r="BC62" s="101">
        <f>'1.6 - Sjezd na MK - 6. sjezd'!F38</f>
        <v>0</v>
      </c>
      <c r="BD62" s="103">
        <f>'1.6 - Sjezd na MK - 6. sjezd'!F39</f>
        <v>0</v>
      </c>
      <c r="BT62" s="104" t="s">
        <v>83</v>
      </c>
      <c r="BV62" s="104" t="s">
        <v>77</v>
      </c>
      <c r="BW62" s="104" t="s">
        <v>106</v>
      </c>
      <c r="BX62" s="104" t="s">
        <v>82</v>
      </c>
      <c r="CL62" s="104" t="s">
        <v>19</v>
      </c>
    </row>
    <row r="63" spans="1:91" s="4" customFormat="1" ht="16.5" customHeight="1">
      <c r="A63" s="97" t="s">
        <v>84</v>
      </c>
      <c r="B63" s="52"/>
      <c r="C63" s="98"/>
      <c r="D63" s="98"/>
      <c r="E63" s="335" t="s">
        <v>107</v>
      </c>
      <c r="F63" s="335"/>
      <c r="G63" s="335"/>
      <c r="H63" s="335"/>
      <c r="I63" s="335"/>
      <c r="J63" s="98"/>
      <c r="K63" s="335" t="s">
        <v>108</v>
      </c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7">
        <f>'1.7 - Sjezd do MK - 7. sjedz'!J32</f>
        <v>0</v>
      </c>
      <c r="AH63" s="338"/>
      <c r="AI63" s="338"/>
      <c r="AJ63" s="338"/>
      <c r="AK63" s="338"/>
      <c r="AL63" s="338"/>
      <c r="AM63" s="338"/>
      <c r="AN63" s="337">
        <f t="shared" si="0"/>
        <v>0</v>
      </c>
      <c r="AO63" s="338"/>
      <c r="AP63" s="338"/>
      <c r="AQ63" s="99" t="s">
        <v>87</v>
      </c>
      <c r="AR63" s="54"/>
      <c r="AS63" s="100">
        <v>0</v>
      </c>
      <c r="AT63" s="101">
        <f t="shared" si="1"/>
        <v>0</v>
      </c>
      <c r="AU63" s="102">
        <f>'1.7 - Sjezd do MK - 7. sjedz'!P91</f>
        <v>0</v>
      </c>
      <c r="AV63" s="101">
        <f>'1.7 - Sjezd do MK - 7. sjedz'!J35</f>
        <v>0</v>
      </c>
      <c r="AW63" s="101">
        <f>'1.7 - Sjezd do MK - 7. sjedz'!J36</f>
        <v>0</v>
      </c>
      <c r="AX63" s="101">
        <f>'1.7 - Sjezd do MK - 7. sjedz'!J37</f>
        <v>0</v>
      </c>
      <c r="AY63" s="101">
        <f>'1.7 - Sjezd do MK - 7. sjedz'!J38</f>
        <v>0</v>
      </c>
      <c r="AZ63" s="101">
        <f>'1.7 - Sjezd do MK - 7. sjedz'!F35</f>
        <v>0</v>
      </c>
      <c r="BA63" s="101">
        <f>'1.7 - Sjezd do MK - 7. sjedz'!F36</f>
        <v>0</v>
      </c>
      <c r="BB63" s="101">
        <f>'1.7 - Sjezd do MK - 7. sjedz'!F37</f>
        <v>0</v>
      </c>
      <c r="BC63" s="101">
        <f>'1.7 - Sjezd do MK - 7. sjedz'!F38</f>
        <v>0</v>
      </c>
      <c r="BD63" s="103">
        <f>'1.7 - Sjezd do MK - 7. sjedz'!F39</f>
        <v>0</v>
      </c>
      <c r="BT63" s="104" t="s">
        <v>83</v>
      </c>
      <c r="BV63" s="104" t="s">
        <v>77</v>
      </c>
      <c r="BW63" s="104" t="s">
        <v>109</v>
      </c>
      <c r="BX63" s="104" t="s">
        <v>82</v>
      </c>
      <c r="CL63" s="104" t="s">
        <v>19</v>
      </c>
    </row>
    <row r="64" spans="1:91" s="4" customFormat="1" ht="16.5" customHeight="1">
      <c r="A64" s="97" t="s">
        <v>84</v>
      </c>
      <c r="B64" s="52"/>
      <c r="C64" s="98"/>
      <c r="D64" s="98"/>
      <c r="E64" s="335" t="s">
        <v>110</v>
      </c>
      <c r="F64" s="335"/>
      <c r="G64" s="335"/>
      <c r="H64" s="335"/>
      <c r="I64" s="335"/>
      <c r="J64" s="98"/>
      <c r="K64" s="335" t="s">
        <v>111</v>
      </c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7">
        <f>'1.8 - Autobusová zastávka...'!J32</f>
        <v>0</v>
      </c>
      <c r="AH64" s="338"/>
      <c r="AI64" s="338"/>
      <c r="AJ64" s="338"/>
      <c r="AK64" s="338"/>
      <c r="AL64" s="338"/>
      <c r="AM64" s="338"/>
      <c r="AN64" s="337">
        <f t="shared" si="0"/>
        <v>0</v>
      </c>
      <c r="AO64" s="338"/>
      <c r="AP64" s="338"/>
      <c r="AQ64" s="99" t="s">
        <v>87</v>
      </c>
      <c r="AR64" s="54"/>
      <c r="AS64" s="100">
        <v>0</v>
      </c>
      <c r="AT64" s="101">
        <f t="shared" si="1"/>
        <v>0</v>
      </c>
      <c r="AU64" s="102">
        <f>'1.8 - Autobusová zastávka...'!P93</f>
        <v>0</v>
      </c>
      <c r="AV64" s="101">
        <f>'1.8 - Autobusová zastávka...'!J35</f>
        <v>0</v>
      </c>
      <c r="AW64" s="101">
        <f>'1.8 - Autobusová zastávka...'!J36</f>
        <v>0</v>
      </c>
      <c r="AX64" s="101">
        <f>'1.8 - Autobusová zastávka...'!J37</f>
        <v>0</v>
      </c>
      <c r="AY64" s="101">
        <f>'1.8 - Autobusová zastávka...'!J38</f>
        <v>0</v>
      </c>
      <c r="AZ64" s="101">
        <f>'1.8 - Autobusová zastávka...'!F35</f>
        <v>0</v>
      </c>
      <c r="BA64" s="101">
        <f>'1.8 - Autobusová zastávka...'!F36</f>
        <v>0</v>
      </c>
      <c r="BB64" s="101">
        <f>'1.8 - Autobusová zastávka...'!F37</f>
        <v>0</v>
      </c>
      <c r="BC64" s="101">
        <f>'1.8 - Autobusová zastávka...'!F38</f>
        <v>0</v>
      </c>
      <c r="BD64" s="103">
        <f>'1.8 - Autobusová zastávka...'!F39</f>
        <v>0</v>
      </c>
      <c r="BT64" s="104" t="s">
        <v>83</v>
      </c>
      <c r="BV64" s="104" t="s">
        <v>77</v>
      </c>
      <c r="BW64" s="104" t="s">
        <v>112</v>
      </c>
      <c r="BX64" s="104" t="s">
        <v>82</v>
      </c>
      <c r="CL64" s="104" t="s">
        <v>19</v>
      </c>
    </row>
    <row r="65" spans="1:91" s="4" customFormat="1" ht="16.5" customHeight="1">
      <c r="A65" s="97" t="s">
        <v>84</v>
      </c>
      <c r="B65" s="52"/>
      <c r="C65" s="98"/>
      <c r="D65" s="98"/>
      <c r="E65" s="335" t="s">
        <v>113</v>
      </c>
      <c r="F65" s="335"/>
      <c r="G65" s="335"/>
      <c r="H65" s="335"/>
      <c r="I65" s="335"/>
      <c r="J65" s="98"/>
      <c r="K65" s="335" t="s">
        <v>114</v>
      </c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7">
        <f>'1.9 - Parkování před ZŠ'!J32</f>
        <v>0</v>
      </c>
      <c r="AH65" s="338"/>
      <c r="AI65" s="338"/>
      <c r="AJ65" s="338"/>
      <c r="AK65" s="338"/>
      <c r="AL65" s="338"/>
      <c r="AM65" s="338"/>
      <c r="AN65" s="337">
        <f t="shared" si="0"/>
        <v>0</v>
      </c>
      <c r="AO65" s="338"/>
      <c r="AP65" s="338"/>
      <c r="AQ65" s="99" t="s">
        <v>87</v>
      </c>
      <c r="AR65" s="54"/>
      <c r="AS65" s="100">
        <v>0</v>
      </c>
      <c r="AT65" s="101">
        <f t="shared" si="1"/>
        <v>0</v>
      </c>
      <c r="AU65" s="102">
        <f>'1.9 - Parkování před ZŠ'!P91</f>
        <v>0</v>
      </c>
      <c r="AV65" s="101">
        <f>'1.9 - Parkování před ZŠ'!J35</f>
        <v>0</v>
      </c>
      <c r="AW65" s="101">
        <f>'1.9 - Parkování před ZŠ'!J36</f>
        <v>0</v>
      </c>
      <c r="AX65" s="101">
        <f>'1.9 - Parkování před ZŠ'!J37</f>
        <v>0</v>
      </c>
      <c r="AY65" s="101">
        <f>'1.9 - Parkování před ZŠ'!J38</f>
        <v>0</v>
      </c>
      <c r="AZ65" s="101">
        <f>'1.9 - Parkování před ZŠ'!F35</f>
        <v>0</v>
      </c>
      <c r="BA65" s="101">
        <f>'1.9 - Parkování před ZŠ'!F36</f>
        <v>0</v>
      </c>
      <c r="BB65" s="101">
        <f>'1.9 - Parkování před ZŠ'!F37</f>
        <v>0</v>
      </c>
      <c r="BC65" s="101">
        <f>'1.9 - Parkování před ZŠ'!F38</f>
        <v>0</v>
      </c>
      <c r="BD65" s="103">
        <f>'1.9 - Parkování před ZŠ'!F39</f>
        <v>0</v>
      </c>
      <c r="BT65" s="104" t="s">
        <v>83</v>
      </c>
      <c r="BV65" s="104" t="s">
        <v>77</v>
      </c>
      <c r="BW65" s="104" t="s">
        <v>115</v>
      </c>
      <c r="BX65" s="104" t="s">
        <v>82</v>
      </c>
      <c r="CL65" s="104" t="s">
        <v>19</v>
      </c>
    </row>
    <row r="66" spans="1:91" s="4" customFormat="1" ht="16.5" customHeight="1">
      <c r="A66" s="97" t="s">
        <v>84</v>
      </c>
      <c r="B66" s="52"/>
      <c r="C66" s="98"/>
      <c r="D66" s="98"/>
      <c r="E66" s="335" t="s">
        <v>116</v>
      </c>
      <c r="F66" s="335"/>
      <c r="G66" s="335"/>
      <c r="H66" s="335"/>
      <c r="I66" s="335"/>
      <c r="J66" s="98"/>
      <c r="K66" s="335" t="s">
        <v>117</v>
      </c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7">
        <f>'1.10 - Výstavba chodníku ...'!J32</f>
        <v>0</v>
      </c>
      <c r="AH66" s="338"/>
      <c r="AI66" s="338"/>
      <c r="AJ66" s="338"/>
      <c r="AK66" s="338"/>
      <c r="AL66" s="338"/>
      <c r="AM66" s="338"/>
      <c r="AN66" s="337">
        <f t="shared" si="0"/>
        <v>0</v>
      </c>
      <c r="AO66" s="338"/>
      <c r="AP66" s="338"/>
      <c r="AQ66" s="99" t="s">
        <v>87</v>
      </c>
      <c r="AR66" s="54"/>
      <c r="AS66" s="100">
        <v>0</v>
      </c>
      <c r="AT66" s="101">
        <f t="shared" si="1"/>
        <v>0</v>
      </c>
      <c r="AU66" s="102">
        <f>'1.10 - Výstavba chodníku ...'!P93</f>
        <v>0</v>
      </c>
      <c r="AV66" s="101">
        <f>'1.10 - Výstavba chodníku ...'!J35</f>
        <v>0</v>
      </c>
      <c r="AW66" s="101">
        <f>'1.10 - Výstavba chodníku ...'!J36</f>
        <v>0</v>
      </c>
      <c r="AX66" s="101">
        <f>'1.10 - Výstavba chodníku ...'!J37</f>
        <v>0</v>
      </c>
      <c r="AY66" s="101">
        <f>'1.10 - Výstavba chodníku ...'!J38</f>
        <v>0</v>
      </c>
      <c r="AZ66" s="101">
        <f>'1.10 - Výstavba chodníku ...'!F35</f>
        <v>0</v>
      </c>
      <c r="BA66" s="101">
        <f>'1.10 - Výstavba chodníku ...'!F36</f>
        <v>0</v>
      </c>
      <c r="BB66" s="101">
        <f>'1.10 - Výstavba chodníku ...'!F37</f>
        <v>0</v>
      </c>
      <c r="BC66" s="101">
        <f>'1.10 - Výstavba chodníku ...'!F38</f>
        <v>0</v>
      </c>
      <c r="BD66" s="103">
        <f>'1.10 - Výstavba chodníku ...'!F39</f>
        <v>0</v>
      </c>
      <c r="BT66" s="104" t="s">
        <v>83</v>
      </c>
      <c r="BV66" s="104" t="s">
        <v>77</v>
      </c>
      <c r="BW66" s="104" t="s">
        <v>118</v>
      </c>
      <c r="BX66" s="104" t="s">
        <v>82</v>
      </c>
      <c r="CL66" s="104" t="s">
        <v>19</v>
      </c>
    </row>
    <row r="67" spans="1:91" s="4" customFormat="1" ht="16.5" customHeight="1">
      <c r="A67" s="97" t="s">
        <v>84</v>
      </c>
      <c r="B67" s="52"/>
      <c r="C67" s="98"/>
      <c r="D67" s="98"/>
      <c r="E67" s="335" t="s">
        <v>119</v>
      </c>
      <c r="F67" s="335"/>
      <c r="G67" s="335"/>
      <c r="H67" s="335"/>
      <c r="I67" s="335"/>
      <c r="J67" s="98"/>
      <c r="K67" s="335" t="s">
        <v>120</v>
      </c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7">
        <f>'1.11 - Stavební úpravy ch...'!J32</f>
        <v>0</v>
      </c>
      <c r="AH67" s="338"/>
      <c r="AI67" s="338"/>
      <c r="AJ67" s="338"/>
      <c r="AK67" s="338"/>
      <c r="AL67" s="338"/>
      <c r="AM67" s="338"/>
      <c r="AN67" s="337">
        <f t="shared" si="0"/>
        <v>0</v>
      </c>
      <c r="AO67" s="338"/>
      <c r="AP67" s="338"/>
      <c r="AQ67" s="99" t="s">
        <v>87</v>
      </c>
      <c r="AR67" s="54"/>
      <c r="AS67" s="100">
        <v>0</v>
      </c>
      <c r="AT67" s="101">
        <f t="shared" si="1"/>
        <v>0</v>
      </c>
      <c r="AU67" s="102">
        <f>'1.11 - Stavební úpravy ch...'!P93</f>
        <v>0</v>
      </c>
      <c r="AV67" s="101">
        <f>'1.11 - Stavební úpravy ch...'!J35</f>
        <v>0</v>
      </c>
      <c r="AW67" s="101">
        <f>'1.11 - Stavební úpravy ch...'!J36</f>
        <v>0</v>
      </c>
      <c r="AX67" s="101">
        <f>'1.11 - Stavební úpravy ch...'!J37</f>
        <v>0</v>
      </c>
      <c r="AY67" s="101">
        <f>'1.11 - Stavební úpravy ch...'!J38</f>
        <v>0</v>
      </c>
      <c r="AZ67" s="101">
        <f>'1.11 - Stavební úpravy ch...'!F35</f>
        <v>0</v>
      </c>
      <c r="BA67" s="101">
        <f>'1.11 - Stavební úpravy ch...'!F36</f>
        <v>0</v>
      </c>
      <c r="BB67" s="101">
        <f>'1.11 - Stavební úpravy ch...'!F37</f>
        <v>0</v>
      </c>
      <c r="BC67" s="101">
        <f>'1.11 - Stavební úpravy ch...'!F38</f>
        <v>0</v>
      </c>
      <c r="BD67" s="103">
        <f>'1.11 - Stavební úpravy ch...'!F39</f>
        <v>0</v>
      </c>
      <c r="BT67" s="104" t="s">
        <v>83</v>
      </c>
      <c r="BV67" s="104" t="s">
        <v>77</v>
      </c>
      <c r="BW67" s="104" t="s">
        <v>121</v>
      </c>
      <c r="BX67" s="104" t="s">
        <v>82</v>
      </c>
      <c r="CL67" s="104" t="s">
        <v>19</v>
      </c>
    </row>
    <row r="68" spans="1:91" s="7" customFormat="1" ht="16.5" customHeight="1">
      <c r="B68" s="87"/>
      <c r="C68" s="88"/>
      <c r="D68" s="336" t="s">
        <v>83</v>
      </c>
      <c r="E68" s="336"/>
      <c r="F68" s="336"/>
      <c r="G68" s="336"/>
      <c r="H68" s="336"/>
      <c r="I68" s="89"/>
      <c r="J68" s="336" t="s">
        <v>122</v>
      </c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B68" s="336"/>
      <c r="AC68" s="336"/>
      <c r="AD68" s="336"/>
      <c r="AE68" s="336"/>
      <c r="AF68" s="336"/>
      <c r="AG68" s="347">
        <f>ROUND(AG69,2)</f>
        <v>0</v>
      </c>
      <c r="AH68" s="348"/>
      <c r="AI68" s="348"/>
      <c r="AJ68" s="348"/>
      <c r="AK68" s="348"/>
      <c r="AL68" s="348"/>
      <c r="AM68" s="348"/>
      <c r="AN68" s="349">
        <f t="shared" si="0"/>
        <v>0</v>
      </c>
      <c r="AO68" s="348"/>
      <c r="AP68" s="348"/>
      <c r="AQ68" s="90" t="s">
        <v>81</v>
      </c>
      <c r="AR68" s="91"/>
      <c r="AS68" s="92">
        <f>ROUND(AS69,2)</f>
        <v>0</v>
      </c>
      <c r="AT68" s="93">
        <f t="shared" si="1"/>
        <v>0</v>
      </c>
      <c r="AU68" s="94">
        <f>ROUND(AU69,5)</f>
        <v>0</v>
      </c>
      <c r="AV68" s="93">
        <f>ROUND(AZ68*L29,2)</f>
        <v>0</v>
      </c>
      <c r="AW68" s="93">
        <f>ROUND(BA68*L30,2)</f>
        <v>0</v>
      </c>
      <c r="AX68" s="93">
        <f>ROUND(BB68*L29,2)</f>
        <v>0</v>
      </c>
      <c r="AY68" s="93">
        <f>ROUND(BC68*L30,2)</f>
        <v>0</v>
      </c>
      <c r="AZ68" s="93">
        <f>ROUND(AZ69,2)</f>
        <v>0</v>
      </c>
      <c r="BA68" s="93">
        <f>ROUND(BA69,2)</f>
        <v>0</v>
      </c>
      <c r="BB68" s="93">
        <f>ROUND(BB69,2)</f>
        <v>0</v>
      </c>
      <c r="BC68" s="93">
        <f>ROUND(BC69,2)</f>
        <v>0</v>
      </c>
      <c r="BD68" s="95">
        <f>ROUND(BD69,2)</f>
        <v>0</v>
      </c>
      <c r="BS68" s="96" t="s">
        <v>74</v>
      </c>
      <c r="BT68" s="96" t="s">
        <v>79</v>
      </c>
      <c r="BU68" s="96" t="s">
        <v>76</v>
      </c>
      <c r="BV68" s="96" t="s">
        <v>77</v>
      </c>
      <c r="BW68" s="96" t="s">
        <v>123</v>
      </c>
      <c r="BX68" s="96" t="s">
        <v>5</v>
      </c>
      <c r="CL68" s="96" t="s">
        <v>19</v>
      </c>
      <c r="CM68" s="96" t="s">
        <v>83</v>
      </c>
    </row>
    <row r="69" spans="1:91" s="4" customFormat="1" ht="16.5" customHeight="1">
      <c r="A69" s="97" t="s">
        <v>84</v>
      </c>
      <c r="B69" s="52"/>
      <c r="C69" s="98"/>
      <c r="D69" s="98"/>
      <c r="E69" s="335" t="s">
        <v>124</v>
      </c>
      <c r="F69" s="335"/>
      <c r="G69" s="335"/>
      <c r="H69" s="335"/>
      <c r="I69" s="335"/>
      <c r="J69" s="98"/>
      <c r="K69" s="335" t="s">
        <v>111</v>
      </c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7">
        <f>'2.8 - Autobusová zastávka...'!J32</f>
        <v>0</v>
      </c>
      <c r="AH69" s="338"/>
      <c r="AI69" s="338"/>
      <c r="AJ69" s="338"/>
      <c r="AK69" s="338"/>
      <c r="AL69" s="338"/>
      <c r="AM69" s="338"/>
      <c r="AN69" s="337">
        <f t="shared" si="0"/>
        <v>0</v>
      </c>
      <c r="AO69" s="338"/>
      <c r="AP69" s="338"/>
      <c r="AQ69" s="99" t="s">
        <v>87</v>
      </c>
      <c r="AR69" s="54"/>
      <c r="AS69" s="100">
        <v>0</v>
      </c>
      <c r="AT69" s="101">
        <f t="shared" si="1"/>
        <v>0</v>
      </c>
      <c r="AU69" s="102">
        <f>'2.8 - Autobusová zastávka...'!P92</f>
        <v>0</v>
      </c>
      <c r="AV69" s="101">
        <f>'2.8 - Autobusová zastávka...'!J35</f>
        <v>0</v>
      </c>
      <c r="AW69" s="101">
        <f>'2.8 - Autobusová zastávka...'!J36</f>
        <v>0</v>
      </c>
      <c r="AX69" s="101">
        <f>'2.8 - Autobusová zastávka...'!J37</f>
        <v>0</v>
      </c>
      <c r="AY69" s="101">
        <f>'2.8 - Autobusová zastávka...'!J38</f>
        <v>0</v>
      </c>
      <c r="AZ69" s="101">
        <f>'2.8 - Autobusová zastávka...'!F35</f>
        <v>0</v>
      </c>
      <c r="BA69" s="101">
        <f>'2.8 - Autobusová zastávka...'!F36</f>
        <v>0</v>
      </c>
      <c r="BB69" s="101">
        <f>'2.8 - Autobusová zastávka...'!F37</f>
        <v>0</v>
      </c>
      <c r="BC69" s="101">
        <f>'2.8 - Autobusová zastávka...'!F38</f>
        <v>0</v>
      </c>
      <c r="BD69" s="103">
        <f>'2.8 - Autobusová zastávka...'!F39</f>
        <v>0</v>
      </c>
      <c r="BT69" s="104" t="s">
        <v>83</v>
      </c>
      <c r="BV69" s="104" t="s">
        <v>77</v>
      </c>
      <c r="BW69" s="104" t="s">
        <v>125</v>
      </c>
      <c r="BX69" s="104" t="s">
        <v>123</v>
      </c>
      <c r="CL69" s="104" t="s">
        <v>19</v>
      </c>
    </row>
    <row r="70" spans="1:91" s="7" customFormat="1" ht="16.5" customHeight="1">
      <c r="B70" s="87"/>
      <c r="C70" s="88"/>
      <c r="D70" s="336" t="s">
        <v>126</v>
      </c>
      <c r="E70" s="336"/>
      <c r="F70" s="336"/>
      <c r="G70" s="336"/>
      <c r="H70" s="336"/>
      <c r="I70" s="89"/>
      <c r="J70" s="336" t="s">
        <v>127</v>
      </c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47">
        <f>ROUND(SUM(AG71:AG80),2)</f>
        <v>180000</v>
      </c>
      <c r="AH70" s="348"/>
      <c r="AI70" s="348"/>
      <c r="AJ70" s="348"/>
      <c r="AK70" s="348"/>
      <c r="AL70" s="348"/>
      <c r="AM70" s="348"/>
      <c r="AN70" s="349">
        <f t="shared" si="0"/>
        <v>217800</v>
      </c>
      <c r="AO70" s="348"/>
      <c r="AP70" s="348"/>
      <c r="AQ70" s="90" t="s">
        <v>81</v>
      </c>
      <c r="AR70" s="91"/>
      <c r="AS70" s="92">
        <f>ROUND(SUM(AS71:AS80),2)</f>
        <v>0</v>
      </c>
      <c r="AT70" s="93">
        <f t="shared" si="1"/>
        <v>37800</v>
      </c>
      <c r="AU70" s="94">
        <f>ROUND(SUM(AU71:AU80),5)</f>
        <v>0</v>
      </c>
      <c r="AV70" s="93">
        <f>ROUND(AZ70*L29,2)</f>
        <v>37800</v>
      </c>
      <c r="AW70" s="93">
        <f>ROUND(BA70*L30,2)</f>
        <v>0</v>
      </c>
      <c r="AX70" s="93">
        <f>ROUND(BB70*L29,2)</f>
        <v>0</v>
      </c>
      <c r="AY70" s="93">
        <f>ROUND(BC70*L30,2)</f>
        <v>0</v>
      </c>
      <c r="AZ70" s="93">
        <f>ROUND(SUM(AZ71:AZ80),2)</f>
        <v>180000</v>
      </c>
      <c r="BA70" s="93">
        <f>ROUND(SUM(BA71:BA80),2)</f>
        <v>0</v>
      </c>
      <c r="BB70" s="93">
        <f>ROUND(SUM(BB71:BB80),2)</f>
        <v>0</v>
      </c>
      <c r="BC70" s="93">
        <f>ROUND(SUM(BC71:BC80),2)</f>
        <v>0</v>
      </c>
      <c r="BD70" s="95">
        <f>ROUND(SUM(BD71:BD80),2)</f>
        <v>0</v>
      </c>
      <c r="BS70" s="96" t="s">
        <v>74</v>
      </c>
      <c r="BT70" s="96" t="s">
        <v>79</v>
      </c>
      <c r="BU70" s="96" t="s">
        <v>76</v>
      </c>
      <c r="BV70" s="96" t="s">
        <v>77</v>
      </c>
      <c r="BW70" s="96" t="s">
        <v>128</v>
      </c>
      <c r="BX70" s="96" t="s">
        <v>5</v>
      </c>
      <c r="CL70" s="96" t="s">
        <v>19</v>
      </c>
      <c r="CM70" s="96" t="s">
        <v>83</v>
      </c>
    </row>
    <row r="71" spans="1:91" s="4" customFormat="1" ht="16.5" customHeight="1">
      <c r="A71" s="97" t="s">
        <v>84</v>
      </c>
      <c r="B71" s="52"/>
      <c r="C71" s="98"/>
      <c r="D71" s="98"/>
      <c r="E71" s="335" t="s">
        <v>129</v>
      </c>
      <c r="F71" s="335"/>
      <c r="G71" s="335"/>
      <c r="H71" s="335"/>
      <c r="I71" s="335"/>
      <c r="J71" s="98"/>
      <c r="K71" s="335" t="s">
        <v>90</v>
      </c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7">
        <f>'3.1 - Sjezd do MK - 1. sjezd'!J32</f>
        <v>0</v>
      </c>
      <c r="AH71" s="338"/>
      <c r="AI71" s="338"/>
      <c r="AJ71" s="338"/>
      <c r="AK71" s="338"/>
      <c r="AL71" s="338"/>
      <c r="AM71" s="338"/>
      <c r="AN71" s="337">
        <f t="shared" si="0"/>
        <v>0</v>
      </c>
      <c r="AO71" s="338"/>
      <c r="AP71" s="338"/>
      <c r="AQ71" s="99" t="s">
        <v>87</v>
      </c>
      <c r="AR71" s="54"/>
      <c r="AS71" s="100">
        <v>0</v>
      </c>
      <c r="AT71" s="101">
        <f t="shared" si="1"/>
        <v>0</v>
      </c>
      <c r="AU71" s="102">
        <f>'3.1 - Sjezd do MK - 1. sjezd'!P91</f>
        <v>0</v>
      </c>
      <c r="AV71" s="101">
        <f>'3.1 - Sjezd do MK - 1. sjezd'!J35</f>
        <v>0</v>
      </c>
      <c r="AW71" s="101">
        <f>'3.1 - Sjezd do MK - 1. sjezd'!J36</f>
        <v>0</v>
      </c>
      <c r="AX71" s="101">
        <f>'3.1 - Sjezd do MK - 1. sjezd'!J37</f>
        <v>0</v>
      </c>
      <c r="AY71" s="101">
        <f>'3.1 - Sjezd do MK - 1. sjezd'!J38</f>
        <v>0</v>
      </c>
      <c r="AZ71" s="101">
        <f>'3.1 - Sjezd do MK - 1. sjezd'!F35</f>
        <v>0</v>
      </c>
      <c r="BA71" s="101">
        <f>'3.1 - Sjezd do MK - 1. sjezd'!F36</f>
        <v>0</v>
      </c>
      <c r="BB71" s="101">
        <f>'3.1 - Sjezd do MK - 1. sjezd'!F37</f>
        <v>0</v>
      </c>
      <c r="BC71" s="101">
        <f>'3.1 - Sjezd do MK - 1. sjezd'!F38</f>
        <v>0</v>
      </c>
      <c r="BD71" s="103">
        <f>'3.1 - Sjezd do MK - 1. sjezd'!F39</f>
        <v>0</v>
      </c>
      <c r="BT71" s="104" t="s">
        <v>83</v>
      </c>
      <c r="BV71" s="104" t="s">
        <v>77</v>
      </c>
      <c r="BW71" s="104" t="s">
        <v>130</v>
      </c>
      <c r="BX71" s="104" t="s">
        <v>128</v>
      </c>
      <c r="CL71" s="104" t="s">
        <v>19</v>
      </c>
    </row>
    <row r="72" spans="1:91" s="4" customFormat="1" ht="16.5" customHeight="1">
      <c r="A72" s="97" t="s">
        <v>84</v>
      </c>
      <c r="B72" s="52"/>
      <c r="C72" s="98"/>
      <c r="D72" s="98"/>
      <c r="E72" s="335" t="s">
        <v>131</v>
      </c>
      <c r="F72" s="335"/>
      <c r="G72" s="335"/>
      <c r="H72" s="335"/>
      <c r="I72" s="335"/>
      <c r="J72" s="98"/>
      <c r="K72" s="335" t="s">
        <v>93</v>
      </c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7">
        <f>'3.2 - Sjezd do MK - 2. sjezd'!J32</f>
        <v>0</v>
      </c>
      <c r="AH72" s="338"/>
      <c r="AI72" s="338"/>
      <c r="AJ72" s="338"/>
      <c r="AK72" s="338"/>
      <c r="AL72" s="338"/>
      <c r="AM72" s="338"/>
      <c r="AN72" s="337">
        <f t="shared" si="0"/>
        <v>0</v>
      </c>
      <c r="AO72" s="338"/>
      <c r="AP72" s="338"/>
      <c r="AQ72" s="99" t="s">
        <v>87</v>
      </c>
      <c r="AR72" s="54"/>
      <c r="AS72" s="100">
        <v>0</v>
      </c>
      <c r="AT72" s="101">
        <f t="shared" si="1"/>
        <v>0</v>
      </c>
      <c r="AU72" s="102">
        <f>'3.2 - Sjezd do MK - 2. sjezd'!P91</f>
        <v>0</v>
      </c>
      <c r="AV72" s="101">
        <f>'3.2 - Sjezd do MK - 2. sjezd'!J35</f>
        <v>0</v>
      </c>
      <c r="AW72" s="101">
        <f>'3.2 - Sjezd do MK - 2. sjezd'!J36</f>
        <v>0</v>
      </c>
      <c r="AX72" s="101">
        <f>'3.2 - Sjezd do MK - 2. sjezd'!J37</f>
        <v>0</v>
      </c>
      <c r="AY72" s="101">
        <f>'3.2 - Sjezd do MK - 2. sjezd'!J38</f>
        <v>0</v>
      </c>
      <c r="AZ72" s="101">
        <f>'3.2 - Sjezd do MK - 2. sjezd'!F35</f>
        <v>0</v>
      </c>
      <c r="BA72" s="101">
        <f>'3.2 - Sjezd do MK - 2. sjezd'!F36</f>
        <v>0</v>
      </c>
      <c r="BB72" s="101">
        <f>'3.2 - Sjezd do MK - 2. sjezd'!F37</f>
        <v>0</v>
      </c>
      <c r="BC72" s="101">
        <f>'3.2 - Sjezd do MK - 2. sjezd'!F38</f>
        <v>0</v>
      </c>
      <c r="BD72" s="103">
        <f>'3.2 - Sjezd do MK - 2. sjezd'!F39</f>
        <v>0</v>
      </c>
      <c r="BT72" s="104" t="s">
        <v>83</v>
      </c>
      <c r="BV72" s="104" t="s">
        <v>77</v>
      </c>
      <c r="BW72" s="104" t="s">
        <v>132</v>
      </c>
      <c r="BX72" s="104" t="s">
        <v>128</v>
      </c>
      <c r="CL72" s="104" t="s">
        <v>19</v>
      </c>
    </row>
    <row r="73" spans="1:91" s="4" customFormat="1" ht="16.5" customHeight="1">
      <c r="A73" s="97" t="s">
        <v>84</v>
      </c>
      <c r="B73" s="52"/>
      <c r="C73" s="98"/>
      <c r="D73" s="98"/>
      <c r="E73" s="335" t="s">
        <v>133</v>
      </c>
      <c r="F73" s="335"/>
      <c r="G73" s="335"/>
      <c r="H73" s="335"/>
      <c r="I73" s="335"/>
      <c r="J73" s="98"/>
      <c r="K73" s="335" t="s">
        <v>96</v>
      </c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7">
        <f>'3.3 - Sjedz do MK - 3. sjezd'!J32</f>
        <v>0</v>
      </c>
      <c r="AH73" s="338"/>
      <c r="AI73" s="338"/>
      <c r="AJ73" s="338"/>
      <c r="AK73" s="338"/>
      <c r="AL73" s="338"/>
      <c r="AM73" s="338"/>
      <c r="AN73" s="337">
        <f t="shared" si="0"/>
        <v>0</v>
      </c>
      <c r="AO73" s="338"/>
      <c r="AP73" s="338"/>
      <c r="AQ73" s="99" t="s">
        <v>87</v>
      </c>
      <c r="AR73" s="54"/>
      <c r="AS73" s="100">
        <v>0</v>
      </c>
      <c r="AT73" s="101">
        <f t="shared" si="1"/>
        <v>0</v>
      </c>
      <c r="AU73" s="102">
        <f>'3.3 - Sjedz do MK - 3. sjezd'!P93</f>
        <v>0</v>
      </c>
      <c r="AV73" s="101">
        <f>'3.3 - Sjedz do MK - 3. sjezd'!J35</f>
        <v>0</v>
      </c>
      <c r="AW73" s="101">
        <f>'3.3 - Sjedz do MK - 3. sjezd'!J36</f>
        <v>0</v>
      </c>
      <c r="AX73" s="101">
        <f>'3.3 - Sjedz do MK - 3. sjezd'!J37</f>
        <v>0</v>
      </c>
      <c r="AY73" s="101">
        <f>'3.3 - Sjedz do MK - 3. sjezd'!J38</f>
        <v>0</v>
      </c>
      <c r="AZ73" s="101">
        <f>'3.3 - Sjedz do MK - 3. sjezd'!F35</f>
        <v>0</v>
      </c>
      <c r="BA73" s="101">
        <f>'3.3 - Sjedz do MK - 3. sjezd'!F36</f>
        <v>0</v>
      </c>
      <c r="BB73" s="101">
        <f>'3.3 - Sjedz do MK - 3. sjezd'!F37</f>
        <v>0</v>
      </c>
      <c r="BC73" s="101">
        <f>'3.3 - Sjedz do MK - 3. sjezd'!F38</f>
        <v>0</v>
      </c>
      <c r="BD73" s="103">
        <f>'3.3 - Sjedz do MK - 3. sjezd'!F39</f>
        <v>0</v>
      </c>
      <c r="BT73" s="104" t="s">
        <v>83</v>
      </c>
      <c r="BV73" s="104" t="s">
        <v>77</v>
      </c>
      <c r="BW73" s="104" t="s">
        <v>134</v>
      </c>
      <c r="BX73" s="104" t="s">
        <v>128</v>
      </c>
      <c r="CL73" s="104" t="s">
        <v>19</v>
      </c>
    </row>
    <row r="74" spans="1:91" s="4" customFormat="1" ht="16.5" customHeight="1">
      <c r="A74" s="97" t="s">
        <v>84</v>
      </c>
      <c r="B74" s="52"/>
      <c r="C74" s="98"/>
      <c r="D74" s="98"/>
      <c r="E74" s="335" t="s">
        <v>135</v>
      </c>
      <c r="F74" s="335"/>
      <c r="G74" s="335"/>
      <c r="H74" s="335"/>
      <c r="I74" s="335"/>
      <c r="J74" s="98"/>
      <c r="K74" s="335" t="s">
        <v>99</v>
      </c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7">
        <f>'3.4 - Sjezd do MK - 4. sjezd'!J32</f>
        <v>0</v>
      </c>
      <c r="AH74" s="338"/>
      <c r="AI74" s="338"/>
      <c r="AJ74" s="338"/>
      <c r="AK74" s="338"/>
      <c r="AL74" s="338"/>
      <c r="AM74" s="338"/>
      <c r="AN74" s="337">
        <f t="shared" si="0"/>
        <v>0</v>
      </c>
      <c r="AO74" s="338"/>
      <c r="AP74" s="338"/>
      <c r="AQ74" s="99" t="s">
        <v>87</v>
      </c>
      <c r="AR74" s="54"/>
      <c r="AS74" s="100">
        <v>0</v>
      </c>
      <c r="AT74" s="101">
        <f t="shared" si="1"/>
        <v>0</v>
      </c>
      <c r="AU74" s="102">
        <f>'3.4 - Sjezd do MK - 4. sjezd'!P92</f>
        <v>0</v>
      </c>
      <c r="AV74" s="101">
        <f>'3.4 - Sjezd do MK - 4. sjezd'!J35</f>
        <v>0</v>
      </c>
      <c r="AW74" s="101">
        <f>'3.4 - Sjezd do MK - 4. sjezd'!J36</f>
        <v>0</v>
      </c>
      <c r="AX74" s="101">
        <f>'3.4 - Sjezd do MK - 4. sjezd'!J37</f>
        <v>0</v>
      </c>
      <c r="AY74" s="101">
        <f>'3.4 - Sjezd do MK - 4. sjezd'!J38</f>
        <v>0</v>
      </c>
      <c r="AZ74" s="101">
        <f>'3.4 - Sjezd do MK - 4. sjezd'!F35</f>
        <v>0</v>
      </c>
      <c r="BA74" s="101">
        <f>'3.4 - Sjezd do MK - 4. sjezd'!F36</f>
        <v>0</v>
      </c>
      <c r="BB74" s="101">
        <f>'3.4 - Sjezd do MK - 4. sjezd'!F37</f>
        <v>0</v>
      </c>
      <c r="BC74" s="101">
        <f>'3.4 - Sjezd do MK - 4. sjezd'!F38</f>
        <v>0</v>
      </c>
      <c r="BD74" s="103">
        <f>'3.4 - Sjezd do MK - 4. sjezd'!F39</f>
        <v>0</v>
      </c>
      <c r="BT74" s="104" t="s">
        <v>83</v>
      </c>
      <c r="BV74" s="104" t="s">
        <v>77</v>
      </c>
      <c r="BW74" s="104" t="s">
        <v>136</v>
      </c>
      <c r="BX74" s="104" t="s">
        <v>128</v>
      </c>
      <c r="CL74" s="104" t="s">
        <v>19</v>
      </c>
    </row>
    <row r="75" spans="1:91" s="4" customFormat="1" ht="16.5" customHeight="1">
      <c r="A75" s="97" t="s">
        <v>84</v>
      </c>
      <c r="B75" s="52"/>
      <c r="C75" s="98"/>
      <c r="D75" s="98"/>
      <c r="E75" s="335" t="s">
        <v>137</v>
      </c>
      <c r="F75" s="335"/>
      <c r="G75" s="335"/>
      <c r="H75" s="335"/>
      <c r="I75" s="335"/>
      <c r="J75" s="98"/>
      <c r="K75" s="335" t="s">
        <v>102</v>
      </c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7">
        <f>'3.5 - Sjezd do MK - 5. sjezd'!J32</f>
        <v>0</v>
      </c>
      <c r="AH75" s="338"/>
      <c r="AI75" s="338"/>
      <c r="AJ75" s="338"/>
      <c r="AK75" s="338"/>
      <c r="AL75" s="338"/>
      <c r="AM75" s="338"/>
      <c r="AN75" s="337">
        <f t="shared" si="0"/>
        <v>0</v>
      </c>
      <c r="AO75" s="338"/>
      <c r="AP75" s="338"/>
      <c r="AQ75" s="99" t="s">
        <v>87</v>
      </c>
      <c r="AR75" s="54"/>
      <c r="AS75" s="100">
        <v>0</v>
      </c>
      <c r="AT75" s="101">
        <f t="shared" si="1"/>
        <v>0</v>
      </c>
      <c r="AU75" s="102">
        <f>'3.5 - Sjezd do MK - 5. sjezd'!P91</f>
        <v>0</v>
      </c>
      <c r="AV75" s="101">
        <f>'3.5 - Sjezd do MK - 5. sjezd'!J35</f>
        <v>0</v>
      </c>
      <c r="AW75" s="101">
        <f>'3.5 - Sjezd do MK - 5. sjezd'!J36</f>
        <v>0</v>
      </c>
      <c r="AX75" s="101">
        <f>'3.5 - Sjezd do MK - 5. sjezd'!J37</f>
        <v>0</v>
      </c>
      <c r="AY75" s="101">
        <f>'3.5 - Sjezd do MK - 5. sjezd'!J38</f>
        <v>0</v>
      </c>
      <c r="AZ75" s="101">
        <f>'3.5 - Sjezd do MK - 5. sjezd'!F35</f>
        <v>0</v>
      </c>
      <c r="BA75" s="101">
        <f>'3.5 - Sjezd do MK - 5. sjezd'!F36</f>
        <v>0</v>
      </c>
      <c r="BB75" s="101">
        <f>'3.5 - Sjezd do MK - 5. sjezd'!F37</f>
        <v>0</v>
      </c>
      <c r="BC75" s="101">
        <f>'3.5 - Sjezd do MK - 5. sjezd'!F38</f>
        <v>0</v>
      </c>
      <c r="BD75" s="103">
        <f>'3.5 - Sjezd do MK - 5. sjezd'!F39</f>
        <v>0</v>
      </c>
      <c r="BT75" s="104" t="s">
        <v>83</v>
      </c>
      <c r="BV75" s="104" t="s">
        <v>77</v>
      </c>
      <c r="BW75" s="104" t="s">
        <v>138</v>
      </c>
      <c r="BX75" s="104" t="s">
        <v>128</v>
      </c>
      <c r="CL75" s="104" t="s">
        <v>19</v>
      </c>
    </row>
    <row r="76" spans="1:91" s="4" customFormat="1" ht="16.5" customHeight="1">
      <c r="A76" s="97" t="s">
        <v>84</v>
      </c>
      <c r="B76" s="52"/>
      <c r="C76" s="98"/>
      <c r="D76" s="98"/>
      <c r="E76" s="335" t="s">
        <v>139</v>
      </c>
      <c r="F76" s="335"/>
      <c r="G76" s="335"/>
      <c r="H76" s="335"/>
      <c r="I76" s="335"/>
      <c r="J76" s="98"/>
      <c r="K76" s="335" t="s">
        <v>105</v>
      </c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7">
        <f>'3.6 - Sjezd na MK - 6. sjezd'!J32</f>
        <v>0</v>
      </c>
      <c r="AH76" s="338"/>
      <c r="AI76" s="338"/>
      <c r="AJ76" s="338"/>
      <c r="AK76" s="338"/>
      <c r="AL76" s="338"/>
      <c r="AM76" s="338"/>
      <c r="AN76" s="337">
        <f t="shared" si="0"/>
        <v>0</v>
      </c>
      <c r="AO76" s="338"/>
      <c r="AP76" s="338"/>
      <c r="AQ76" s="99" t="s">
        <v>87</v>
      </c>
      <c r="AR76" s="54"/>
      <c r="AS76" s="100">
        <v>0</v>
      </c>
      <c r="AT76" s="101">
        <f t="shared" si="1"/>
        <v>0</v>
      </c>
      <c r="AU76" s="102">
        <f>'3.6 - Sjezd na MK - 6. sjezd'!P92</f>
        <v>0</v>
      </c>
      <c r="AV76" s="101">
        <f>'3.6 - Sjezd na MK - 6. sjezd'!J35</f>
        <v>0</v>
      </c>
      <c r="AW76" s="101">
        <f>'3.6 - Sjezd na MK - 6. sjezd'!J36</f>
        <v>0</v>
      </c>
      <c r="AX76" s="101">
        <f>'3.6 - Sjezd na MK - 6. sjezd'!J37</f>
        <v>0</v>
      </c>
      <c r="AY76" s="101">
        <f>'3.6 - Sjezd na MK - 6. sjezd'!J38</f>
        <v>0</v>
      </c>
      <c r="AZ76" s="101">
        <f>'3.6 - Sjezd na MK - 6. sjezd'!F35</f>
        <v>0</v>
      </c>
      <c r="BA76" s="101">
        <f>'3.6 - Sjezd na MK - 6. sjezd'!F36</f>
        <v>0</v>
      </c>
      <c r="BB76" s="101">
        <f>'3.6 - Sjezd na MK - 6. sjezd'!F37</f>
        <v>0</v>
      </c>
      <c r="BC76" s="101">
        <f>'3.6 - Sjezd na MK - 6. sjezd'!F38</f>
        <v>0</v>
      </c>
      <c r="BD76" s="103">
        <f>'3.6 - Sjezd na MK - 6. sjezd'!F39</f>
        <v>0</v>
      </c>
      <c r="BT76" s="104" t="s">
        <v>83</v>
      </c>
      <c r="BV76" s="104" t="s">
        <v>77</v>
      </c>
      <c r="BW76" s="104" t="s">
        <v>140</v>
      </c>
      <c r="BX76" s="104" t="s">
        <v>128</v>
      </c>
      <c r="CL76" s="104" t="s">
        <v>19</v>
      </c>
    </row>
    <row r="77" spans="1:91" s="4" customFormat="1" ht="16.5" customHeight="1">
      <c r="A77" s="97" t="s">
        <v>84</v>
      </c>
      <c r="B77" s="52"/>
      <c r="C77" s="98"/>
      <c r="D77" s="98"/>
      <c r="E77" s="335" t="s">
        <v>141</v>
      </c>
      <c r="F77" s="335"/>
      <c r="G77" s="335"/>
      <c r="H77" s="335"/>
      <c r="I77" s="335"/>
      <c r="J77" s="98"/>
      <c r="K77" s="335" t="s">
        <v>108</v>
      </c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7">
        <f>'3.7 - Sjezd do MK - 7. sjedz'!J32</f>
        <v>0</v>
      </c>
      <c r="AH77" s="338"/>
      <c r="AI77" s="338"/>
      <c r="AJ77" s="338"/>
      <c r="AK77" s="338"/>
      <c r="AL77" s="338"/>
      <c r="AM77" s="338"/>
      <c r="AN77" s="337">
        <f t="shared" si="0"/>
        <v>0</v>
      </c>
      <c r="AO77" s="338"/>
      <c r="AP77" s="338"/>
      <c r="AQ77" s="99" t="s">
        <v>87</v>
      </c>
      <c r="AR77" s="54"/>
      <c r="AS77" s="100">
        <v>0</v>
      </c>
      <c r="AT77" s="101">
        <f t="shared" si="1"/>
        <v>0</v>
      </c>
      <c r="AU77" s="102">
        <f>'3.7 - Sjezd do MK - 7. sjedz'!P91</f>
        <v>0</v>
      </c>
      <c r="AV77" s="101">
        <f>'3.7 - Sjezd do MK - 7. sjedz'!J35</f>
        <v>0</v>
      </c>
      <c r="AW77" s="101">
        <f>'3.7 - Sjezd do MK - 7. sjedz'!J36</f>
        <v>0</v>
      </c>
      <c r="AX77" s="101">
        <f>'3.7 - Sjezd do MK - 7. sjedz'!J37</f>
        <v>0</v>
      </c>
      <c r="AY77" s="101">
        <f>'3.7 - Sjezd do MK - 7. sjedz'!J38</f>
        <v>0</v>
      </c>
      <c r="AZ77" s="101">
        <f>'3.7 - Sjezd do MK - 7. sjedz'!F35</f>
        <v>0</v>
      </c>
      <c r="BA77" s="101">
        <f>'3.7 - Sjezd do MK - 7. sjedz'!F36</f>
        <v>0</v>
      </c>
      <c r="BB77" s="101">
        <f>'3.7 - Sjezd do MK - 7. sjedz'!F37</f>
        <v>0</v>
      </c>
      <c r="BC77" s="101">
        <f>'3.7 - Sjezd do MK - 7. sjedz'!F38</f>
        <v>0</v>
      </c>
      <c r="BD77" s="103">
        <f>'3.7 - Sjezd do MK - 7. sjedz'!F39</f>
        <v>0</v>
      </c>
      <c r="BT77" s="104" t="s">
        <v>83</v>
      </c>
      <c r="BV77" s="104" t="s">
        <v>77</v>
      </c>
      <c r="BW77" s="104" t="s">
        <v>142</v>
      </c>
      <c r="BX77" s="104" t="s">
        <v>128</v>
      </c>
      <c r="CL77" s="104" t="s">
        <v>19</v>
      </c>
    </row>
    <row r="78" spans="1:91" s="4" customFormat="1" ht="16.5" customHeight="1">
      <c r="A78" s="97" t="s">
        <v>84</v>
      </c>
      <c r="B78" s="52"/>
      <c r="C78" s="98"/>
      <c r="D78" s="98"/>
      <c r="E78" s="335" t="s">
        <v>143</v>
      </c>
      <c r="F78" s="335"/>
      <c r="G78" s="335"/>
      <c r="H78" s="335"/>
      <c r="I78" s="335"/>
      <c r="J78" s="98"/>
      <c r="K78" s="335" t="s">
        <v>111</v>
      </c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7">
        <f>'3.8 - Autobusová zastávka...'!J32</f>
        <v>0</v>
      </c>
      <c r="AH78" s="338"/>
      <c r="AI78" s="338"/>
      <c r="AJ78" s="338"/>
      <c r="AK78" s="338"/>
      <c r="AL78" s="338"/>
      <c r="AM78" s="338"/>
      <c r="AN78" s="337">
        <f t="shared" si="0"/>
        <v>0</v>
      </c>
      <c r="AO78" s="338"/>
      <c r="AP78" s="338"/>
      <c r="AQ78" s="99" t="s">
        <v>87</v>
      </c>
      <c r="AR78" s="54"/>
      <c r="AS78" s="100">
        <v>0</v>
      </c>
      <c r="AT78" s="101">
        <f t="shared" si="1"/>
        <v>0</v>
      </c>
      <c r="AU78" s="102">
        <f>'3.8 - Autobusová zastávka...'!P87</f>
        <v>0</v>
      </c>
      <c r="AV78" s="101">
        <f>'3.8 - Autobusová zastávka...'!J35</f>
        <v>0</v>
      </c>
      <c r="AW78" s="101">
        <f>'3.8 - Autobusová zastávka...'!J36</f>
        <v>0</v>
      </c>
      <c r="AX78" s="101">
        <f>'3.8 - Autobusová zastávka...'!J37</f>
        <v>0</v>
      </c>
      <c r="AY78" s="101">
        <f>'3.8 - Autobusová zastávka...'!J38</f>
        <v>0</v>
      </c>
      <c r="AZ78" s="101">
        <f>'3.8 - Autobusová zastávka...'!F35</f>
        <v>0</v>
      </c>
      <c r="BA78" s="101">
        <f>'3.8 - Autobusová zastávka...'!F36</f>
        <v>0</v>
      </c>
      <c r="BB78" s="101">
        <f>'3.8 - Autobusová zastávka...'!F37</f>
        <v>0</v>
      </c>
      <c r="BC78" s="101">
        <f>'3.8 - Autobusová zastávka...'!F38</f>
        <v>0</v>
      </c>
      <c r="BD78" s="103">
        <f>'3.8 - Autobusová zastávka...'!F39</f>
        <v>0</v>
      </c>
      <c r="BT78" s="104" t="s">
        <v>83</v>
      </c>
      <c r="BV78" s="104" t="s">
        <v>77</v>
      </c>
      <c r="BW78" s="104" t="s">
        <v>144</v>
      </c>
      <c r="BX78" s="104" t="s">
        <v>128</v>
      </c>
      <c r="CL78" s="104" t="s">
        <v>19</v>
      </c>
    </row>
    <row r="79" spans="1:91" s="4" customFormat="1" ht="16.5" customHeight="1">
      <c r="A79" s="97" t="s">
        <v>84</v>
      </c>
      <c r="B79" s="52"/>
      <c r="C79" s="98"/>
      <c r="D79" s="98"/>
      <c r="E79" s="335" t="s">
        <v>145</v>
      </c>
      <c r="F79" s="335"/>
      <c r="G79" s="335"/>
      <c r="H79" s="335"/>
      <c r="I79" s="335"/>
      <c r="J79" s="98"/>
      <c r="K79" s="335" t="s">
        <v>114</v>
      </c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7">
        <f>'3.9 - Parkování před ZŠ'!J32</f>
        <v>0</v>
      </c>
      <c r="AH79" s="338"/>
      <c r="AI79" s="338"/>
      <c r="AJ79" s="338"/>
      <c r="AK79" s="338"/>
      <c r="AL79" s="338"/>
      <c r="AM79" s="338"/>
      <c r="AN79" s="337">
        <f t="shared" si="0"/>
        <v>0</v>
      </c>
      <c r="AO79" s="338"/>
      <c r="AP79" s="338"/>
      <c r="AQ79" s="99" t="s">
        <v>87</v>
      </c>
      <c r="AR79" s="54"/>
      <c r="AS79" s="100">
        <v>0</v>
      </c>
      <c r="AT79" s="101">
        <f t="shared" si="1"/>
        <v>0</v>
      </c>
      <c r="AU79" s="102">
        <f>'3.9 - Parkování před ZŠ'!P94</f>
        <v>0</v>
      </c>
      <c r="AV79" s="101">
        <f>'3.9 - Parkování před ZŠ'!J35</f>
        <v>0</v>
      </c>
      <c r="AW79" s="101">
        <f>'3.9 - Parkování před ZŠ'!J36</f>
        <v>0</v>
      </c>
      <c r="AX79" s="101">
        <f>'3.9 - Parkování před ZŠ'!J37</f>
        <v>0</v>
      </c>
      <c r="AY79" s="101">
        <f>'3.9 - Parkování před ZŠ'!J38</f>
        <v>0</v>
      </c>
      <c r="AZ79" s="101">
        <f>'3.9 - Parkování před ZŠ'!F35</f>
        <v>0</v>
      </c>
      <c r="BA79" s="101">
        <f>'3.9 - Parkování před ZŠ'!F36</f>
        <v>0</v>
      </c>
      <c r="BB79" s="101">
        <f>'3.9 - Parkování před ZŠ'!F37</f>
        <v>0</v>
      </c>
      <c r="BC79" s="101">
        <f>'3.9 - Parkování před ZŠ'!F38</f>
        <v>0</v>
      </c>
      <c r="BD79" s="103">
        <f>'3.9 - Parkování před ZŠ'!F39</f>
        <v>0</v>
      </c>
      <c r="BT79" s="104" t="s">
        <v>83</v>
      </c>
      <c r="BV79" s="104" t="s">
        <v>77</v>
      </c>
      <c r="BW79" s="104" t="s">
        <v>146</v>
      </c>
      <c r="BX79" s="104" t="s">
        <v>128</v>
      </c>
      <c r="CL79" s="104" t="s">
        <v>19</v>
      </c>
    </row>
    <row r="80" spans="1:91" s="4" customFormat="1" ht="16.5" customHeight="1">
      <c r="A80" s="97" t="s">
        <v>84</v>
      </c>
      <c r="B80" s="52"/>
      <c r="C80" s="98"/>
      <c r="D80" s="98"/>
      <c r="E80" s="335" t="s">
        <v>147</v>
      </c>
      <c r="F80" s="335"/>
      <c r="G80" s="335"/>
      <c r="H80" s="335"/>
      <c r="I80" s="335"/>
      <c r="J80" s="98"/>
      <c r="K80" s="335" t="s">
        <v>120</v>
      </c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7">
        <f>'3.11 - Stavební úpravy ch...'!J32</f>
        <v>180000</v>
      </c>
      <c r="AH80" s="338"/>
      <c r="AI80" s="338"/>
      <c r="AJ80" s="338"/>
      <c r="AK80" s="338"/>
      <c r="AL80" s="338"/>
      <c r="AM80" s="338"/>
      <c r="AN80" s="337">
        <f t="shared" si="0"/>
        <v>217800</v>
      </c>
      <c r="AO80" s="338"/>
      <c r="AP80" s="338"/>
      <c r="AQ80" s="99" t="s">
        <v>87</v>
      </c>
      <c r="AR80" s="54"/>
      <c r="AS80" s="100">
        <v>0</v>
      </c>
      <c r="AT80" s="101">
        <f t="shared" si="1"/>
        <v>37800</v>
      </c>
      <c r="AU80" s="102">
        <f>'3.11 - Stavební úpravy ch...'!P87</f>
        <v>0</v>
      </c>
      <c r="AV80" s="101">
        <f>'3.11 - Stavební úpravy ch...'!J35</f>
        <v>37800</v>
      </c>
      <c r="AW80" s="101">
        <f>'3.11 - Stavební úpravy ch...'!J36</f>
        <v>0</v>
      </c>
      <c r="AX80" s="101">
        <f>'3.11 - Stavební úpravy ch...'!J37</f>
        <v>0</v>
      </c>
      <c r="AY80" s="101">
        <f>'3.11 - Stavební úpravy ch...'!J38</f>
        <v>0</v>
      </c>
      <c r="AZ80" s="101">
        <f>'3.11 - Stavební úpravy ch...'!F35</f>
        <v>180000</v>
      </c>
      <c r="BA80" s="101">
        <f>'3.11 - Stavební úpravy ch...'!F36</f>
        <v>0</v>
      </c>
      <c r="BB80" s="101">
        <f>'3.11 - Stavební úpravy ch...'!F37</f>
        <v>0</v>
      </c>
      <c r="BC80" s="101">
        <f>'3.11 - Stavební úpravy ch...'!F38</f>
        <v>0</v>
      </c>
      <c r="BD80" s="103">
        <f>'3.11 - Stavební úpravy ch...'!F39</f>
        <v>0</v>
      </c>
      <c r="BT80" s="104" t="s">
        <v>83</v>
      </c>
      <c r="BV80" s="104" t="s">
        <v>77</v>
      </c>
      <c r="BW80" s="104" t="s">
        <v>148</v>
      </c>
      <c r="BX80" s="104" t="s">
        <v>128</v>
      </c>
      <c r="CL80" s="104" t="s">
        <v>19</v>
      </c>
    </row>
    <row r="81" spans="1:91" s="7" customFormat="1" ht="16.5" customHeight="1">
      <c r="B81" s="87"/>
      <c r="C81" s="88"/>
      <c r="D81" s="336" t="s">
        <v>149</v>
      </c>
      <c r="E81" s="336"/>
      <c r="F81" s="336"/>
      <c r="G81" s="336"/>
      <c r="H81" s="336"/>
      <c r="I81" s="89"/>
      <c r="J81" s="336" t="s">
        <v>150</v>
      </c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336"/>
      <c r="AG81" s="347">
        <f>ROUND(SUM(AG82:AG93),2)</f>
        <v>0</v>
      </c>
      <c r="AH81" s="348"/>
      <c r="AI81" s="348"/>
      <c r="AJ81" s="348"/>
      <c r="AK81" s="348"/>
      <c r="AL81" s="348"/>
      <c r="AM81" s="348"/>
      <c r="AN81" s="349">
        <f t="shared" si="0"/>
        <v>0</v>
      </c>
      <c r="AO81" s="348"/>
      <c r="AP81" s="348"/>
      <c r="AQ81" s="90" t="s">
        <v>81</v>
      </c>
      <c r="AR81" s="91"/>
      <c r="AS81" s="92">
        <f>ROUND(SUM(AS82:AS93),2)</f>
        <v>0</v>
      </c>
      <c r="AT81" s="93">
        <f t="shared" si="1"/>
        <v>0</v>
      </c>
      <c r="AU81" s="94">
        <f>ROUND(SUM(AU82:AU93),5)</f>
        <v>0</v>
      </c>
      <c r="AV81" s="93">
        <f>ROUND(AZ81*L29,2)</f>
        <v>0</v>
      </c>
      <c r="AW81" s="93">
        <f>ROUND(BA81*L30,2)</f>
        <v>0</v>
      </c>
      <c r="AX81" s="93">
        <f>ROUND(BB81*L29,2)</f>
        <v>0</v>
      </c>
      <c r="AY81" s="93">
        <f>ROUND(BC81*L30,2)</f>
        <v>0</v>
      </c>
      <c r="AZ81" s="93">
        <f>ROUND(SUM(AZ82:AZ93),2)</f>
        <v>0</v>
      </c>
      <c r="BA81" s="93">
        <f>ROUND(SUM(BA82:BA93),2)</f>
        <v>0</v>
      </c>
      <c r="BB81" s="93">
        <f>ROUND(SUM(BB82:BB93),2)</f>
        <v>0</v>
      </c>
      <c r="BC81" s="93">
        <f>ROUND(SUM(BC82:BC93),2)</f>
        <v>0</v>
      </c>
      <c r="BD81" s="95">
        <f>ROUND(SUM(BD82:BD93),2)</f>
        <v>0</v>
      </c>
      <c r="BS81" s="96" t="s">
        <v>74</v>
      </c>
      <c r="BT81" s="96" t="s">
        <v>79</v>
      </c>
      <c r="BU81" s="96" t="s">
        <v>76</v>
      </c>
      <c r="BV81" s="96" t="s">
        <v>77</v>
      </c>
      <c r="BW81" s="96" t="s">
        <v>151</v>
      </c>
      <c r="BX81" s="96" t="s">
        <v>5</v>
      </c>
      <c r="CL81" s="96" t="s">
        <v>19</v>
      </c>
      <c r="CM81" s="96" t="s">
        <v>83</v>
      </c>
    </row>
    <row r="82" spans="1:91" s="4" customFormat="1" ht="16.5" customHeight="1">
      <c r="A82" s="97" t="s">
        <v>84</v>
      </c>
      <c r="B82" s="52"/>
      <c r="C82" s="98"/>
      <c r="D82" s="98"/>
      <c r="E82" s="335" t="s">
        <v>152</v>
      </c>
      <c r="F82" s="335"/>
      <c r="G82" s="335"/>
      <c r="H82" s="335"/>
      <c r="I82" s="335"/>
      <c r="J82" s="98"/>
      <c r="K82" s="335" t="s">
        <v>86</v>
      </c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7">
        <f>'4.0 - Vedlejší a ostatní ...'!J32</f>
        <v>0</v>
      </c>
      <c r="AH82" s="338"/>
      <c r="AI82" s="338"/>
      <c r="AJ82" s="338"/>
      <c r="AK82" s="338"/>
      <c r="AL82" s="338"/>
      <c r="AM82" s="338"/>
      <c r="AN82" s="337">
        <f t="shared" si="0"/>
        <v>0</v>
      </c>
      <c r="AO82" s="338"/>
      <c r="AP82" s="338"/>
      <c r="AQ82" s="99" t="s">
        <v>87</v>
      </c>
      <c r="AR82" s="54"/>
      <c r="AS82" s="100">
        <v>0</v>
      </c>
      <c r="AT82" s="101">
        <f t="shared" si="1"/>
        <v>0</v>
      </c>
      <c r="AU82" s="102">
        <f>'4.0 - Vedlejší a ostatní ...'!P89</f>
        <v>0</v>
      </c>
      <c r="AV82" s="101">
        <f>'4.0 - Vedlejší a ostatní ...'!J35</f>
        <v>0</v>
      </c>
      <c r="AW82" s="101">
        <f>'4.0 - Vedlejší a ostatní ...'!J36</f>
        <v>0</v>
      </c>
      <c r="AX82" s="101">
        <f>'4.0 - Vedlejší a ostatní ...'!J37</f>
        <v>0</v>
      </c>
      <c r="AY82" s="101">
        <f>'4.0 - Vedlejší a ostatní ...'!J38</f>
        <v>0</v>
      </c>
      <c r="AZ82" s="101">
        <f>'4.0 - Vedlejší a ostatní ...'!F35</f>
        <v>0</v>
      </c>
      <c r="BA82" s="101">
        <f>'4.0 - Vedlejší a ostatní ...'!F36</f>
        <v>0</v>
      </c>
      <c r="BB82" s="101">
        <f>'4.0 - Vedlejší a ostatní ...'!F37</f>
        <v>0</v>
      </c>
      <c r="BC82" s="101">
        <f>'4.0 - Vedlejší a ostatní ...'!F38</f>
        <v>0</v>
      </c>
      <c r="BD82" s="103">
        <f>'4.0 - Vedlejší a ostatní ...'!F39</f>
        <v>0</v>
      </c>
      <c r="BT82" s="104" t="s">
        <v>83</v>
      </c>
      <c r="BV82" s="104" t="s">
        <v>77</v>
      </c>
      <c r="BW82" s="104" t="s">
        <v>153</v>
      </c>
      <c r="BX82" s="104" t="s">
        <v>151</v>
      </c>
      <c r="CL82" s="104" t="s">
        <v>19</v>
      </c>
    </row>
    <row r="83" spans="1:91" s="4" customFormat="1" ht="16.5" customHeight="1">
      <c r="A83" s="97" t="s">
        <v>84</v>
      </c>
      <c r="B83" s="52"/>
      <c r="C83" s="98"/>
      <c r="D83" s="98"/>
      <c r="E83" s="335" t="s">
        <v>154</v>
      </c>
      <c r="F83" s="335"/>
      <c r="G83" s="335"/>
      <c r="H83" s="335"/>
      <c r="I83" s="335"/>
      <c r="J83" s="98"/>
      <c r="K83" s="335" t="s">
        <v>90</v>
      </c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7">
        <f>'4.1 - Sjezd do MK - 1. sjezd'!J32</f>
        <v>0</v>
      </c>
      <c r="AH83" s="338"/>
      <c r="AI83" s="338"/>
      <c r="AJ83" s="338"/>
      <c r="AK83" s="338"/>
      <c r="AL83" s="338"/>
      <c r="AM83" s="338"/>
      <c r="AN83" s="337">
        <f t="shared" si="0"/>
        <v>0</v>
      </c>
      <c r="AO83" s="338"/>
      <c r="AP83" s="338"/>
      <c r="AQ83" s="99" t="s">
        <v>87</v>
      </c>
      <c r="AR83" s="54"/>
      <c r="AS83" s="100">
        <v>0</v>
      </c>
      <c r="AT83" s="101">
        <f t="shared" si="1"/>
        <v>0</v>
      </c>
      <c r="AU83" s="102">
        <f>'4.1 - Sjezd do MK - 1. sjezd'!P88</f>
        <v>0</v>
      </c>
      <c r="AV83" s="101">
        <f>'4.1 - Sjezd do MK - 1. sjezd'!J35</f>
        <v>0</v>
      </c>
      <c r="AW83" s="101">
        <f>'4.1 - Sjezd do MK - 1. sjezd'!J36</f>
        <v>0</v>
      </c>
      <c r="AX83" s="101">
        <f>'4.1 - Sjezd do MK - 1. sjezd'!J37</f>
        <v>0</v>
      </c>
      <c r="AY83" s="101">
        <f>'4.1 - Sjezd do MK - 1. sjezd'!J38</f>
        <v>0</v>
      </c>
      <c r="AZ83" s="101">
        <f>'4.1 - Sjezd do MK - 1. sjezd'!F35</f>
        <v>0</v>
      </c>
      <c r="BA83" s="101">
        <f>'4.1 - Sjezd do MK - 1. sjezd'!F36</f>
        <v>0</v>
      </c>
      <c r="BB83" s="101">
        <f>'4.1 - Sjezd do MK - 1. sjezd'!F37</f>
        <v>0</v>
      </c>
      <c r="BC83" s="101">
        <f>'4.1 - Sjezd do MK - 1. sjezd'!F38</f>
        <v>0</v>
      </c>
      <c r="BD83" s="103">
        <f>'4.1 - Sjezd do MK - 1. sjezd'!F39</f>
        <v>0</v>
      </c>
      <c r="BT83" s="104" t="s">
        <v>83</v>
      </c>
      <c r="BV83" s="104" t="s">
        <v>77</v>
      </c>
      <c r="BW83" s="104" t="s">
        <v>155</v>
      </c>
      <c r="BX83" s="104" t="s">
        <v>151</v>
      </c>
      <c r="CL83" s="104" t="s">
        <v>19</v>
      </c>
    </row>
    <row r="84" spans="1:91" s="4" customFormat="1" ht="16.5" customHeight="1">
      <c r="A84" s="97" t="s">
        <v>84</v>
      </c>
      <c r="B84" s="52"/>
      <c r="C84" s="98"/>
      <c r="D84" s="98"/>
      <c r="E84" s="335" t="s">
        <v>156</v>
      </c>
      <c r="F84" s="335"/>
      <c r="G84" s="335"/>
      <c r="H84" s="335"/>
      <c r="I84" s="335"/>
      <c r="J84" s="98"/>
      <c r="K84" s="335" t="s">
        <v>93</v>
      </c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7">
        <f>'4.2 - Sjezd do MK - 2. sjezd'!J32</f>
        <v>0</v>
      </c>
      <c r="AH84" s="338"/>
      <c r="AI84" s="338"/>
      <c r="AJ84" s="338"/>
      <c r="AK84" s="338"/>
      <c r="AL84" s="338"/>
      <c r="AM84" s="338"/>
      <c r="AN84" s="337">
        <f t="shared" si="0"/>
        <v>0</v>
      </c>
      <c r="AO84" s="338"/>
      <c r="AP84" s="338"/>
      <c r="AQ84" s="99" t="s">
        <v>87</v>
      </c>
      <c r="AR84" s="54"/>
      <c r="AS84" s="100">
        <v>0</v>
      </c>
      <c r="AT84" s="101">
        <f t="shared" si="1"/>
        <v>0</v>
      </c>
      <c r="AU84" s="102">
        <f>'4.2 - Sjezd do MK - 2. sjezd'!P88</f>
        <v>0</v>
      </c>
      <c r="AV84" s="101">
        <f>'4.2 - Sjezd do MK - 2. sjezd'!J35</f>
        <v>0</v>
      </c>
      <c r="AW84" s="101">
        <f>'4.2 - Sjezd do MK - 2. sjezd'!J36</f>
        <v>0</v>
      </c>
      <c r="AX84" s="101">
        <f>'4.2 - Sjezd do MK - 2. sjezd'!J37</f>
        <v>0</v>
      </c>
      <c r="AY84" s="101">
        <f>'4.2 - Sjezd do MK - 2. sjezd'!J38</f>
        <v>0</v>
      </c>
      <c r="AZ84" s="101">
        <f>'4.2 - Sjezd do MK - 2. sjezd'!F35</f>
        <v>0</v>
      </c>
      <c r="BA84" s="101">
        <f>'4.2 - Sjezd do MK - 2. sjezd'!F36</f>
        <v>0</v>
      </c>
      <c r="BB84" s="101">
        <f>'4.2 - Sjezd do MK - 2. sjezd'!F37</f>
        <v>0</v>
      </c>
      <c r="BC84" s="101">
        <f>'4.2 - Sjezd do MK - 2. sjezd'!F38</f>
        <v>0</v>
      </c>
      <c r="BD84" s="103">
        <f>'4.2 - Sjezd do MK - 2. sjezd'!F39</f>
        <v>0</v>
      </c>
      <c r="BT84" s="104" t="s">
        <v>83</v>
      </c>
      <c r="BV84" s="104" t="s">
        <v>77</v>
      </c>
      <c r="BW84" s="104" t="s">
        <v>157</v>
      </c>
      <c r="BX84" s="104" t="s">
        <v>151</v>
      </c>
      <c r="CL84" s="104" t="s">
        <v>19</v>
      </c>
    </row>
    <row r="85" spans="1:91" s="4" customFormat="1" ht="16.5" customHeight="1">
      <c r="A85" s="97" t="s">
        <v>84</v>
      </c>
      <c r="B85" s="52"/>
      <c r="C85" s="98"/>
      <c r="D85" s="98"/>
      <c r="E85" s="335" t="s">
        <v>158</v>
      </c>
      <c r="F85" s="335"/>
      <c r="G85" s="335"/>
      <c r="H85" s="335"/>
      <c r="I85" s="335"/>
      <c r="J85" s="98"/>
      <c r="K85" s="335" t="s">
        <v>96</v>
      </c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7">
        <f>'4.3 - Sjedz do MK - 3. sjezd'!J32</f>
        <v>0</v>
      </c>
      <c r="AH85" s="338"/>
      <c r="AI85" s="338"/>
      <c r="AJ85" s="338"/>
      <c r="AK85" s="338"/>
      <c r="AL85" s="338"/>
      <c r="AM85" s="338"/>
      <c r="AN85" s="337">
        <f t="shared" si="0"/>
        <v>0</v>
      </c>
      <c r="AO85" s="338"/>
      <c r="AP85" s="338"/>
      <c r="AQ85" s="99" t="s">
        <v>87</v>
      </c>
      <c r="AR85" s="54"/>
      <c r="AS85" s="100">
        <v>0</v>
      </c>
      <c r="AT85" s="101">
        <f t="shared" si="1"/>
        <v>0</v>
      </c>
      <c r="AU85" s="102">
        <f>'4.3 - Sjedz do MK - 3. sjezd'!P88</f>
        <v>0</v>
      </c>
      <c r="AV85" s="101">
        <f>'4.3 - Sjedz do MK - 3. sjezd'!J35</f>
        <v>0</v>
      </c>
      <c r="AW85" s="101">
        <f>'4.3 - Sjedz do MK - 3. sjezd'!J36</f>
        <v>0</v>
      </c>
      <c r="AX85" s="101">
        <f>'4.3 - Sjedz do MK - 3. sjezd'!J37</f>
        <v>0</v>
      </c>
      <c r="AY85" s="101">
        <f>'4.3 - Sjedz do MK - 3. sjezd'!J38</f>
        <v>0</v>
      </c>
      <c r="AZ85" s="101">
        <f>'4.3 - Sjedz do MK - 3. sjezd'!F35</f>
        <v>0</v>
      </c>
      <c r="BA85" s="101">
        <f>'4.3 - Sjedz do MK - 3. sjezd'!F36</f>
        <v>0</v>
      </c>
      <c r="BB85" s="101">
        <f>'4.3 - Sjedz do MK - 3. sjezd'!F37</f>
        <v>0</v>
      </c>
      <c r="BC85" s="101">
        <f>'4.3 - Sjedz do MK - 3. sjezd'!F38</f>
        <v>0</v>
      </c>
      <c r="BD85" s="103">
        <f>'4.3 - Sjedz do MK - 3. sjezd'!F39</f>
        <v>0</v>
      </c>
      <c r="BT85" s="104" t="s">
        <v>83</v>
      </c>
      <c r="BV85" s="104" t="s">
        <v>77</v>
      </c>
      <c r="BW85" s="104" t="s">
        <v>159</v>
      </c>
      <c r="BX85" s="104" t="s">
        <v>151</v>
      </c>
      <c r="CL85" s="104" t="s">
        <v>19</v>
      </c>
    </row>
    <row r="86" spans="1:91" s="4" customFormat="1" ht="16.5" customHeight="1">
      <c r="A86" s="97" t="s">
        <v>84</v>
      </c>
      <c r="B86" s="52"/>
      <c r="C86" s="98"/>
      <c r="D86" s="98"/>
      <c r="E86" s="335" t="s">
        <v>160</v>
      </c>
      <c r="F86" s="335"/>
      <c r="G86" s="335"/>
      <c r="H86" s="335"/>
      <c r="I86" s="335"/>
      <c r="J86" s="98"/>
      <c r="K86" s="335" t="s">
        <v>99</v>
      </c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7">
        <f>'4.4 - Sjezd do MK - 4. sjezd'!J32</f>
        <v>0</v>
      </c>
      <c r="AH86" s="338"/>
      <c r="AI86" s="338"/>
      <c r="AJ86" s="338"/>
      <c r="AK86" s="338"/>
      <c r="AL86" s="338"/>
      <c r="AM86" s="338"/>
      <c r="AN86" s="337">
        <f t="shared" si="0"/>
        <v>0</v>
      </c>
      <c r="AO86" s="338"/>
      <c r="AP86" s="338"/>
      <c r="AQ86" s="99" t="s">
        <v>87</v>
      </c>
      <c r="AR86" s="54"/>
      <c r="AS86" s="100">
        <v>0</v>
      </c>
      <c r="AT86" s="101">
        <f t="shared" si="1"/>
        <v>0</v>
      </c>
      <c r="AU86" s="102">
        <f>'4.4 - Sjezd do MK - 4. sjezd'!P88</f>
        <v>0</v>
      </c>
      <c r="AV86" s="101">
        <f>'4.4 - Sjezd do MK - 4. sjezd'!J35</f>
        <v>0</v>
      </c>
      <c r="AW86" s="101">
        <f>'4.4 - Sjezd do MK - 4. sjezd'!J36</f>
        <v>0</v>
      </c>
      <c r="AX86" s="101">
        <f>'4.4 - Sjezd do MK - 4. sjezd'!J37</f>
        <v>0</v>
      </c>
      <c r="AY86" s="101">
        <f>'4.4 - Sjezd do MK - 4. sjezd'!J38</f>
        <v>0</v>
      </c>
      <c r="AZ86" s="101">
        <f>'4.4 - Sjezd do MK - 4. sjezd'!F35</f>
        <v>0</v>
      </c>
      <c r="BA86" s="101">
        <f>'4.4 - Sjezd do MK - 4. sjezd'!F36</f>
        <v>0</v>
      </c>
      <c r="BB86" s="101">
        <f>'4.4 - Sjezd do MK - 4. sjezd'!F37</f>
        <v>0</v>
      </c>
      <c r="BC86" s="101">
        <f>'4.4 - Sjezd do MK - 4. sjezd'!F38</f>
        <v>0</v>
      </c>
      <c r="BD86" s="103">
        <f>'4.4 - Sjezd do MK - 4. sjezd'!F39</f>
        <v>0</v>
      </c>
      <c r="BT86" s="104" t="s">
        <v>83</v>
      </c>
      <c r="BV86" s="104" t="s">
        <v>77</v>
      </c>
      <c r="BW86" s="104" t="s">
        <v>161</v>
      </c>
      <c r="BX86" s="104" t="s">
        <v>151</v>
      </c>
      <c r="CL86" s="104" t="s">
        <v>19</v>
      </c>
    </row>
    <row r="87" spans="1:91" s="4" customFormat="1" ht="16.5" customHeight="1">
      <c r="A87" s="97" t="s">
        <v>84</v>
      </c>
      <c r="B87" s="52"/>
      <c r="C87" s="98"/>
      <c r="D87" s="98"/>
      <c r="E87" s="335" t="s">
        <v>162</v>
      </c>
      <c r="F87" s="335"/>
      <c r="G87" s="335"/>
      <c r="H87" s="335"/>
      <c r="I87" s="335"/>
      <c r="J87" s="98"/>
      <c r="K87" s="335" t="s">
        <v>102</v>
      </c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7">
        <f>'4.5 - Sjezd do MK - 5. sjezd'!J32</f>
        <v>0</v>
      </c>
      <c r="AH87" s="338"/>
      <c r="AI87" s="338"/>
      <c r="AJ87" s="338"/>
      <c r="AK87" s="338"/>
      <c r="AL87" s="338"/>
      <c r="AM87" s="338"/>
      <c r="AN87" s="337">
        <f t="shared" si="0"/>
        <v>0</v>
      </c>
      <c r="AO87" s="338"/>
      <c r="AP87" s="338"/>
      <c r="AQ87" s="99" t="s">
        <v>87</v>
      </c>
      <c r="AR87" s="54"/>
      <c r="AS87" s="100">
        <v>0</v>
      </c>
      <c r="AT87" s="101">
        <f t="shared" si="1"/>
        <v>0</v>
      </c>
      <c r="AU87" s="102">
        <f>'4.5 - Sjezd do MK - 5. sjezd'!P88</f>
        <v>0</v>
      </c>
      <c r="AV87" s="101">
        <f>'4.5 - Sjezd do MK - 5. sjezd'!J35</f>
        <v>0</v>
      </c>
      <c r="AW87" s="101">
        <f>'4.5 - Sjezd do MK - 5. sjezd'!J36</f>
        <v>0</v>
      </c>
      <c r="AX87" s="101">
        <f>'4.5 - Sjezd do MK - 5. sjezd'!J37</f>
        <v>0</v>
      </c>
      <c r="AY87" s="101">
        <f>'4.5 - Sjezd do MK - 5. sjezd'!J38</f>
        <v>0</v>
      </c>
      <c r="AZ87" s="101">
        <f>'4.5 - Sjezd do MK - 5. sjezd'!F35</f>
        <v>0</v>
      </c>
      <c r="BA87" s="101">
        <f>'4.5 - Sjezd do MK - 5. sjezd'!F36</f>
        <v>0</v>
      </c>
      <c r="BB87" s="101">
        <f>'4.5 - Sjezd do MK - 5. sjezd'!F37</f>
        <v>0</v>
      </c>
      <c r="BC87" s="101">
        <f>'4.5 - Sjezd do MK - 5. sjezd'!F38</f>
        <v>0</v>
      </c>
      <c r="BD87" s="103">
        <f>'4.5 - Sjezd do MK - 5. sjezd'!F39</f>
        <v>0</v>
      </c>
      <c r="BT87" s="104" t="s">
        <v>83</v>
      </c>
      <c r="BV87" s="104" t="s">
        <v>77</v>
      </c>
      <c r="BW87" s="104" t="s">
        <v>163</v>
      </c>
      <c r="BX87" s="104" t="s">
        <v>151</v>
      </c>
      <c r="CL87" s="104" t="s">
        <v>19</v>
      </c>
    </row>
    <row r="88" spans="1:91" s="4" customFormat="1" ht="16.5" customHeight="1">
      <c r="A88" s="97" t="s">
        <v>84</v>
      </c>
      <c r="B88" s="52"/>
      <c r="C88" s="98"/>
      <c r="D88" s="98"/>
      <c r="E88" s="335" t="s">
        <v>164</v>
      </c>
      <c r="F88" s="335"/>
      <c r="G88" s="335"/>
      <c r="H88" s="335"/>
      <c r="I88" s="335"/>
      <c r="J88" s="98"/>
      <c r="K88" s="335" t="s">
        <v>105</v>
      </c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7">
        <f>'4.6 - Sjezd na MK - 6. sjezd'!J32</f>
        <v>0</v>
      </c>
      <c r="AH88" s="338"/>
      <c r="AI88" s="338"/>
      <c r="AJ88" s="338"/>
      <c r="AK88" s="338"/>
      <c r="AL88" s="338"/>
      <c r="AM88" s="338"/>
      <c r="AN88" s="337">
        <f t="shared" si="0"/>
        <v>0</v>
      </c>
      <c r="AO88" s="338"/>
      <c r="AP88" s="338"/>
      <c r="AQ88" s="99" t="s">
        <v>87</v>
      </c>
      <c r="AR88" s="54"/>
      <c r="AS88" s="100">
        <v>0</v>
      </c>
      <c r="AT88" s="101">
        <f t="shared" si="1"/>
        <v>0</v>
      </c>
      <c r="AU88" s="102">
        <f>'4.6 - Sjezd na MK - 6. sjezd'!P88</f>
        <v>0</v>
      </c>
      <c r="AV88" s="101">
        <f>'4.6 - Sjezd na MK - 6. sjezd'!J35</f>
        <v>0</v>
      </c>
      <c r="AW88" s="101">
        <f>'4.6 - Sjezd na MK - 6. sjezd'!J36</f>
        <v>0</v>
      </c>
      <c r="AX88" s="101">
        <f>'4.6 - Sjezd na MK - 6. sjezd'!J37</f>
        <v>0</v>
      </c>
      <c r="AY88" s="101">
        <f>'4.6 - Sjezd na MK - 6. sjezd'!J38</f>
        <v>0</v>
      </c>
      <c r="AZ88" s="101">
        <f>'4.6 - Sjezd na MK - 6. sjezd'!F35</f>
        <v>0</v>
      </c>
      <c r="BA88" s="101">
        <f>'4.6 - Sjezd na MK - 6. sjezd'!F36</f>
        <v>0</v>
      </c>
      <c r="BB88" s="101">
        <f>'4.6 - Sjezd na MK - 6. sjezd'!F37</f>
        <v>0</v>
      </c>
      <c r="BC88" s="101">
        <f>'4.6 - Sjezd na MK - 6. sjezd'!F38</f>
        <v>0</v>
      </c>
      <c r="BD88" s="103">
        <f>'4.6 - Sjezd na MK - 6. sjezd'!F39</f>
        <v>0</v>
      </c>
      <c r="BT88" s="104" t="s">
        <v>83</v>
      </c>
      <c r="BV88" s="104" t="s">
        <v>77</v>
      </c>
      <c r="BW88" s="104" t="s">
        <v>165</v>
      </c>
      <c r="BX88" s="104" t="s">
        <v>151</v>
      </c>
      <c r="CL88" s="104" t="s">
        <v>19</v>
      </c>
    </row>
    <row r="89" spans="1:91" s="4" customFormat="1" ht="16.5" customHeight="1">
      <c r="A89" s="97" t="s">
        <v>84</v>
      </c>
      <c r="B89" s="52"/>
      <c r="C89" s="98"/>
      <c r="D89" s="98"/>
      <c r="E89" s="335" t="s">
        <v>166</v>
      </c>
      <c r="F89" s="335"/>
      <c r="G89" s="335"/>
      <c r="H89" s="335"/>
      <c r="I89" s="335"/>
      <c r="J89" s="98"/>
      <c r="K89" s="335" t="s">
        <v>108</v>
      </c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7">
        <f>'4.7 - Sjezd do MK - 7. sjedz'!J32</f>
        <v>0</v>
      </c>
      <c r="AH89" s="338"/>
      <c r="AI89" s="338"/>
      <c r="AJ89" s="338"/>
      <c r="AK89" s="338"/>
      <c r="AL89" s="338"/>
      <c r="AM89" s="338"/>
      <c r="AN89" s="337">
        <f t="shared" si="0"/>
        <v>0</v>
      </c>
      <c r="AO89" s="338"/>
      <c r="AP89" s="338"/>
      <c r="AQ89" s="99" t="s">
        <v>87</v>
      </c>
      <c r="AR89" s="54"/>
      <c r="AS89" s="100">
        <v>0</v>
      </c>
      <c r="AT89" s="101">
        <f t="shared" si="1"/>
        <v>0</v>
      </c>
      <c r="AU89" s="102">
        <f>'4.7 - Sjezd do MK - 7. sjedz'!P88</f>
        <v>0</v>
      </c>
      <c r="AV89" s="101">
        <f>'4.7 - Sjezd do MK - 7. sjedz'!J35</f>
        <v>0</v>
      </c>
      <c r="AW89" s="101">
        <f>'4.7 - Sjezd do MK - 7. sjedz'!J36</f>
        <v>0</v>
      </c>
      <c r="AX89" s="101">
        <f>'4.7 - Sjezd do MK - 7. sjedz'!J37</f>
        <v>0</v>
      </c>
      <c r="AY89" s="101">
        <f>'4.7 - Sjezd do MK - 7. sjedz'!J38</f>
        <v>0</v>
      </c>
      <c r="AZ89" s="101">
        <f>'4.7 - Sjezd do MK - 7. sjedz'!F35</f>
        <v>0</v>
      </c>
      <c r="BA89" s="101">
        <f>'4.7 - Sjezd do MK - 7. sjedz'!F36</f>
        <v>0</v>
      </c>
      <c r="BB89" s="101">
        <f>'4.7 - Sjezd do MK - 7. sjedz'!F37</f>
        <v>0</v>
      </c>
      <c r="BC89" s="101">
        <f>'4.7 - Sjezd do MK - 7. sjedz'!F38</f>
        <v>0</v>
      </c>
      <c r="BD89" s="103">
        <f>'4.7 - Sjezd do MK - 7. sjedz'!F39</f>
        <v>0</v>
      </c>
      <c r="BT89" s="104" t="s">
        <v>83</v>
      </c>
      <c r="BV89" s="104" t="s">
        <v>77</v>
      </c>
      <c r="BW89" s="104" t="s">
        <v>167</v>
      </c>
      <c r="BX89" s="104" t="s">
        <v>151</v>
      </c>
      <c r="CL89" s="104" t="s">
        <v>19</v>
      </c>
    </row>
    <row r="90" spans="1:91" s="4" customFormat="1" ht="16.5" customHeight="1">
      <c r="A90" s="97" t="s">
        <v>84</v>
      </c>
      <c r="B90" s="52"/>
      <c r="C90" s="98"/>
      <c r="D90" s="98"/>
      <c r="E90" s="335" t="s">
        <v>168</v>
      </c>
      <c r="F90" s="335"/>
      <c r="G90" s="335"/>
      <c r="H90" s="335"/>
      <c r="I90" s="335"/>
      <c r="J90" s="98"/>
      <c r="K90" s="335" t="s">
        <v>111</v>
      </c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7">
        <f>'4.8 - Autobusová zastávka...'!J32</f>
        <v>0</v>
      </c>
      <c r="AH90" s="338"/>
      <c r="AI90" s="338"/>
      <c r="AJ90" s="338"/>
      <c r="AK90" s="338"/>
      <c r="AL90" s="338"/>
      <c r="AM90" s="338"/>
      <c r="AN90" s="337">
        <f t="shared" si="0"/>
        <v>0</v>
      </c>
      <c r="AO90" s="338"/>
      <c r="AP90" s="338"/>
      <c r="AQ90" s="99" t="s">
        <v>87</v>
      </c>
      <c r="AR90" s="54"/>
      <c r="AS90" s="100">
        <v>0</v>
      </c>
      <c r="AT90" s="101">
        <f t="shared" si="1"/>
        <v>0</v>
      </c>
      <c r="AU90" s="102">
        <f>'4.8 - Autobusová zastávka...'!P91</f>
        <v>0</v>
      </c>
      <c r="AV90" s="101">
        <f>'4.8 - Autobusová zastávka...'!J35</f>
        <v>0</v>
      </c>
      <c r="AW90" s="101">
        <f>'4.8 - Autobusová zastávka...'!J36</f>
        <v>0</v>
      </c>
      <c r="AX90" s="101">
        <f>'4.8 - Autobusová zastávka...'!J37</f>
        <v>0</v>
      </c>
      <c r="AY90" s="101">
        <f>'4.8 - Autobusová zastávka...'!J38</f>
        <v>0</v>
      </c>
      <c r="AZ90" s="101">
        <f>'4.8 - Autobusová zastávka...'!F35</f>
        <v>0</v>
      </c>
      <c r="BA90" s="101">
        <f>'4.8 - Autobusová zastávka...'!F36</f>
        <v>0</v>
      </c>
      <c r="BB90" s="101">
        <f>'4.8 - Autobusová zastávka...'!F37</f>
        <v>0</v>
      </c>
      <c r="BC90" s="101">
        <f>'4.8 - Autobusová zastávka...'!F38</f>
        <v>0</v>
      </c>
      <c r="BD90" s="103">
        <f>'4.8 - Autobusová zastávka...'!F39</f>
        <v>0</v>
      </c>
      <c r="BT90" s="104" t="s">
        <v>83</v>
      </c>
      <c r="BV90" s="104" t="s">
        <v>77</v>
      </c>
      <c r="BW90" s="104" t="s">
        <v>169</v>
      </c>
      <c r="BX90" s="104" t="s">
        <v>151</v>
      </c>
      <c r="CL90" s="104" t="s">
        <v>19</v>
      </c>
    </row>
    <row r="91" spans="1:91" s="4" customFormat="1" ht="16.5" customHeight="1">
      <c r="A91" s="97" t="s">
        <v>84</v>
      </c>
      <c r="B91" s="52"/>
      <c r="C91" s="98"/>
      <c r="D91" s="98"/>
      <c r="E91" s="335" t="s">
        <v>170</v>
      </c>
      <c r="F91" s="335"/>
      <c r="G91" s="335"/>
      <c r="H91" s="335"/>
      <c r="I91" s="335"/>
      <c r="J91" s="98"/>
      <c r="K91" s="335" t="s">
        <v>114</v>
      </c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7">
        <f>'4.9 - Parkování před ZŠ'!J32</f>
        <v>0</v>
      </c>
      <c r="AH91" s="338"/>
      <c r="AI91" s="338"/>
      <c r="AJ91" s="338"/>
      <c r="AK91" s="338"/>
      <c r="AL91" s="338"/>
      <c r="AM91" s="338"/>
      <c r="AN91" s="337">
        <f t="shared" si="0"/>
        <v>0</v>
      </c>
      <c r="AO91" s="338"/>
      <c r="AP91" s="338"/>
      <c r="AQ91" s="99" t="s">
        <v>87</v>
      </c>
      <c r="AR91" s="54"/>
      <c r="AS91" s="100">
        <v>0</v>
      </c>
      <c r="AT91" s="101">
        <f t="shared" si="1"/>
        <v>0</v>
      </c>
      <c r="AU91" s="102">
        <f>'4.9 - Parkování před ZŠ'!P92</f>
        <v>0</v>
      </c>
      <c r="AV91" s="101">
        <f>'4.9 - Parkování před ZŠ'!J35</f>
        <v>0</v>
      </c>
      <c r="AW91" s="101">
        <f>'4.9 - Parkování před ZŠ'!J36</f>
        <v>0</v>
      </c>
      <c r="AX91" s="101">
        <f>'4.9 - Parkování před ZŠ'!J37</f>
        <v>0</v>
      </c>
      <c r="AY91" s="101">
        <f>'4.9 - Parkování před ZŠ'!J38</f>
        <v>0</v>
      </c>
      <c r="AZ91" s="101">
        <f>'4.9 - Parkování před ZŠ'!F35</f>
        <v>0</v>
      </c>
      <c r="BA91" s="101">
        <f>'4.9 - Parkování před ZŠ'!F36</f>
        <v>0</v>
      </c>
      <c r="BB91" s="101">
        <f>'4.9 - Parkování před ZŠ'!F37</f>
        <v>0</v>
      </c>
      <c r="BC91" s="101">
        <f>'4.9 - Parkování před ZŠ'!F38</f>
        <v>0</v>
      </c>
      <c r="BD91" s="103">
        <f>'4.9 - Parkování před ZŠ'!F39</f>
        <v>0</v>
      </c>
      <c r="BT91" s="104" t="s">
        <v>83</v>
      </c>
      <c r="BV91" s="104" t="s">
        <v>77</v>
      </c>
      <c r="BW91" s="104" t="s">
        <v>171</v>
      </c>
      <c r="BX91" s="104" t="s">
        <v>151</v>
      </c>
      <c r="CL91" s="104" t="s">
        <v>19</v>
      </c>
    </row>
    <row r="92" spans="1:91" s="4" customFormat="1" ht="16.5" customHeight="1">
      <c r="A92" s="97" t="s">
        <v>84</v>
      </c>
      <c r="B92" s="52"/>
      <c r="C92" s="98"/>
      <c r="D92" s="98"/>
      <c r="E92" s="335" t="s">
        <v>172</v>
      </c>
      <c r="F92" s="335"/>
      <c r="G92" s="335"/>
      <c r="H92" s="335"/>
      <c r="I92" s="335"/>
      <c r="J92" s="98"/>
      <c r="K92" s="335" t="s">
        <v>117</v>
      </c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7">
        <f>'4.10 - Výstavba chodníku ...'!J32</f>
        <v>0</v>
      </c>
      <c r="AH92" s="338"/>
      <c r="AI92" s="338"/>
      <c r="AJ92" s="338"/>
      <c r="AK92" s="338"/>
      <c r="AL92" s="338"/>
      <c r="AM92" s="338"/>
      <c r="AN92" s="337">
        <f t="shared" si="0"/>
        <v>0</v>
      </c>
      <c r="AO92" s="338"/>
      <c r="AP92" s="338"/>
      <c r="AQ92" s="99" t="s">
        <v>87</v>
      </c>
      <c r="AR92" s="54"/>
      <c r="AS92" s="100">
        <v>0</v>
      </c>
      <c r="AT92" s="101">
        <f t="shared" si="1"/>
        <v>0</v>
      </c>
      <c r="AU92" s="102">
        <f>'4.10 - Výstavba chodníku ...'!P88</f>
        <v>0</v>
      </c>
      <c r="AV92" s="101">
        <f>'4.10 - Výstavba chodníku ...'!J35</f>
        <v>0</v>
      </c>
      <c r="AW92" s="101">
        <f>'4.10 - Výstavba chodníku ...'!J36</f>
        <v>0</v>
      </c>
      <c r="AX92" s="101">
        <f>'4.10 - Výstavba chodníku ...'!J37</f>
        <v>0</v>
      </c>
      <c r="AY92" s="101">
        <f>'4.10 - Výstavba chodníku ...'!J38</f>
        <v>0</v>
      </c>
      <c r="AZ92" s="101">
        <f>'4.10 - Výstavba chodníku ...'!F35</f>
        <v>0</v>
      </c>
      <c r="BA92" s="101">
        <f>'4.10 - Výstavba chodníku ...'!F36</f>
        <v>0</v>
      </c>
      <c r="BB92" s="101">
        <f>'4.10 - Výstavba chodníku ...'!F37</f>
        <v>0</v>
      </c>
      <c r="BC92" s="101">
        <f>'4.10 - Výstavba chodníku ...'!F38</f>
        <v>0</v>
      </c>
      <c r="BD92" s="103">
        <f>'4.10 - Výstavba chodníku ...'!F39</f>
        <v>0</v>
      </c>
      <c r="BT92" s="104" t="s">
        <v>83</v>
      </c>
      <c r="BV92" s="104" t="s">
        <v>77</v>
      </c>
      <c r="BW92" s="104" t="s">
        <v>173</v>
      </c>
      <c r="BX92" s="104" t="s">
        <v>151</v>
      </c>
      <c r="CL92" s="104" t="s">
        <v>19</v>
      </c>
    </row>
    <row r="93" spans="1:91" s="4" customFormat="1" ht="16.5" customHeight="1">
      <c r="A93" s="97" t="s">
        <v>84</v>
      </c>
      <c r="B93" s="52"/>
      <c r="C93" s="98"/>
      <c r="D93" s="98"/>
      <c r="E93" s="335" t="s">
        <v>174</v>
      </c>
      <c r="F93" s="335"/>
      <c r="G93" s="335"/>
      <c r="H93" s="335"/>
      <c r="I93" s="335"/>
      <c r="J93" s="98"/>
      <c r="K93" s="335" t="s">
        <v>120</v>
      </c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7">
        <f>'4.11 - Stavební úpravy ch...'!J32</f>
        <v>0</v>
      </c>
      <c r="AH93" s="338"/>
      <c r="AI93" s="338"/>
      <c r="AJ93" s="338"/>
      <c r="AK93" s="338"/>
      <c r="AL93" s="338"/>
      <c r="AM93" s="338"/>
      <c r="AN93" s="337">
        <f t="shared" si="0"/>
        <v>0</v>
      </c>
      <c r="AO93" s="338"/>
      <c r="AP93" s="338"/>
      <c r="AQ93" s="99" t="s">
        <v>87</v>
      </c>
      <c r="AR93" s="54"/>
      <c r="AS93" s="105">
        <v>0</v>
      </c>
      <c r="AT93" s="106">
        <f t="shared" si="1"/>
        <v>0</v>
      </c>
      <c r="AU93" s="107">
        <f>'4.11 - Stavební úpravy ch...'!P88</f>
        <v>0</v>
      </c>
      <c r="AV93" s="106">
        <f>'4.11 - Stavební úpravy ch...'!J35</f>
        <v>0</v>
      </c>
      <c r="AW93" s="106">
        <f>'4.11 - Stavební úpravy ch...'!J36</f>
        <v>0</v>
      </c>
      <c r="AX93" s="106">
        <f>'4.11 - Stavební úpravy ch...'!J37</f>
        <v>0</v>
      </c>
      <c r="AY93" s="106">
        <f>'4.11 - Stavební úpravy ch...'!J38</f>
        <v>0</v>
      </c>
      <c r="AZ93" s="106">
        <f>'4.11 - Stavební úpravy ch...'!F35</f>
        <v>0</v>
      </c>
      <c r="BA93" s="106">
        <f>'4.11 - Stavební úpravy ch...'!F36</f>
        <v>0</v>
      </c>
      <c r="BB93" s="106">
        <f>'4.11 - Stavební úpravy ch...'!F37</f>
        <v>0</v>
      </c>
      <c r="BC93" s="106">
        <f>'4.11 - Stavební úpravy ch...'!F38</f>
        <v>0</v>
      </c>
      <c r="BD93" s="108">
        <f>'4.11 - Stavební úpravy ch...'!F39</f>
        <v>0</v>
      </c>
      <c r="BT93" s="104" t="s">
        <v>83</v>
      </c>
      <c r="BV93" s="104" t="s">
        <v>77</v>
      </c>
      <c r="BW93" s="104" t="s">
        <v>175</v>
      </c>
      <c r="BX93" s="104" t="s">
        <v>151</v>
      </c>
      <c r="CL93" s="104" t="s">
        <v>19</v>
      </c>
    </row>
    <row r="94" spans="1:91" s="2" customFormat="1" ht="30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40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</row>
    <row r="95" spans="1:91" s="2" customFormat="1" ht="6.95" customHeight="1">
      <c r="A95" s="35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0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</row>
  </sheetData>
  <sheetProtection algorithmName="SHA-512" hashValue="Zh6xGjXKnv7shNm0yUMGgV8CG7jM5cB2vT5XHrx+pCGgrUgnGQubB1qEb6ILiXr4VfrEN26uphs/6wJws62BCQ==" saltValue="hPzglPS94aNQ3ujJ2/PvCMjckb0Mgu27iZyi2XpLP4hEWP7JLA3MYV6p7kSdrc3Tb1d1+FDKaxUndJIBedkl2g==" spinCount="100000" sheet="1" objects="1" scenarios="1" formatColumns="0" formatRows="0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77:AM7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G72:AM72"/>
    <mergeCell ref="AN72:AP72"/>
    <mergeCell ref="AN85:AP85"/>
    <mergeCell ref="AG85:AM85"/>
    <mergeCell ref="AN86:AP86"/>
    <mergeCell ref="AG86:AM86"/>
    <mergeCell ref="AN87:AP87"/>
    <mergeCell ref="AG87:AM8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I52:AF52"/>
    <mergeCell ref="C52:G52"/>
    <mergeCell ref="J55:AF55"/>
    <mergeCell ref="D55:H55"/>
    <mergeCell ref="K56:AF56"/>
    <mergeCell ref="E56:I56"/>
    <mergeCell ref="E57:I57"/>
    <mergeCell ref="K57:AF57"/>
    <mergeCell ref="K58:AF58"/>
    <mergeCell ref="E58:I58"/>
    <mergeCell ref="E59:I59"/>
    <mergeCell ref="K59:AF59"/>
    <mergeCell ref="K60:AF60"/>
    <mergeCell ref="E60:I60"/>
    <mergeCell ref="K61:AF61"/>
    <mergeCell ref="E61:I61"/>
    <mergeCell ref="E62:I62"/>
    <mergeCell ref="K62:AF62"/>
    <mergeCell ref="K63:AF63"/>
    <mergeCell ref="E63:I63"/>
    <mergeCell ref="AM47:AN47"/>
    <mergeCell ref="AG59:AM59"/>
    <mergeCell ref="AN60:AP60"/>
    <mergeCell ref="AG60:AM60"/>
    <mergeCell ref="AG54:AM54"/>
    <mergeCell ref="AN54:AP54"/>
    <mergeCell ref="J70:AF70"/>
    <mergeCell ref="J81:AF81"/>
    <mergeCell ref="J68:AF68"/>
    <mergeCell ref="K84:AF84"/>
    <mergeCell ref="K65:AF65"/>
    <mergeCell ref="K64:AF64"/>
    <mergeCell ref="AN83:AP83"/>
    <mergeCell ref="AG83:AM83"/>
    <mergeCell ref="AN84:AP84"/>
    <mergeCell ref="AG84:AM84"/>
    <mergeCell ref="AG73:AM73"/>
    <mergeCell ref="AN73:AP73"/>
    <mergeCell ref="AN74:AP74"/>
    <mergeCell ref="AG74:AM74"/>
    <mergeCell ref="AG75:AM75"/>
    <mergeCell ref="AN75:AP75"/>
    <mergeCell ref="AG76:AM76"/>
    <mergeCell ref="AN76:AP76"/>
    <mergeCell ref="AN77:AP77"/>
    <mergeCell ref="K88:AF88"/>
    <mergeCell ref="K75:AF75"/>
    <mergeCell ref="K74:AF74"/>
    <mergeCell ref="K73:AF73"/>
    <mergeCell ref="K72:AF72"/>
    <mergeCell ref="K71:AF71"/>
    <mergeCell ref="K69:AF69"/>
    <mergeCell ref="K67:AF67"/>
    <mergeCell ref="K66:AF66"/>
    <mergeCell ref="K80:AF80"/>
    <mergeCell ref="K87:AF87"/>
    <mergeCell ref="K86:AF86"/>
    <mergeCell ref="K85:AF85"/>
    <mergeCell ref="K82:AF82"/>
    <mergeCell ref="K83:AF83"/>
    <mergeCell ref="K76:AF76"/>
    <mergeCell ref="K79:AF79"/>
    <mergeCell ref="K78:AF78"/>
    <mergeCell ref="K77:AF77"/>
    <mergeCell ref="K89:AF89"/>
    <mergeCell ref="K90:AF90"/>
    <mergeCell ref="K91:AF91"/>
    <mergeCell ref="K92:AF92"/>
    <mergeCell ref="K93:AF93"/>
    <mergeCell ref="D81:H81"/>
    <mergeCell ref="D68:H68"/>
    <mergeCell ref="D70:H70"/>
    <mergeCell ref="E80:I80"/>
    <mergeCell ref="E79:I79"/>
    <mergeCell ref="E78:I78"/>
    <mergeCell ref="E82:I82"/>
    <mergeCell ref="E77:I77"/>
    <mergeCell ref="E83:I83"/>
    <mergeCell ref="E76:I76"/>
    <mergeCell ref="E75:I75"/>
    <mergeCell ref="E84:I84"/>
    <mergeCell ref="E74:I74"/>
    <mergeCell ref="E73:I73"/>
    <mergeCell ref="E72:I72"/>
    <mergeCell ref="E85:I85"/>
    <mergeCell ref="E86:I86"/>
    <mergeCell ref="E90:I90"/>
    <mergeCell ref="E91:I91"/>
    <mergeCell ref="E92:I92"/>
    <mergeCell ref="E93:I93"/>
    <mergeCell ref="E64:I64"/>
    <mergeCell ref="E88:I88"/>
    <mergeCell ref="E65:I65"/>
    <mergeCell ref="E87:I87"/>
    <mergeCell ref="E66:I66"/>
    <mergeCell ref="E71:I71"/>
    <mergeCell ref="E67:I67"/>
    <mergeCell ref="E89:I89"/>
    <mergeCell ref="E69:I69"/>
  </mergeCells>
  <hyperlinks>
    <hyperlink ref="A56" location="'1.0 - Vedlejší a ostatní ...'!C2" display="/"/>
    <hyperlink ref="A57" location="'1.1 - Sjezd do MK - 1. sjezd'!C2" display="/"/>
    <hyperlink ref="A58" location="'1.2 - Sjezd do MK - 2. sjezd'!C2" display="/"/>
    <hyperlink ref="A59" location="'1.3 - Sjedz do MK - 3. sjezd'!C2" display="/"/>
    <hyperlink ref="A60" location="'1.4 - Sjezd do MK - 4. sjezd'!C2" display="/"/>
    <hyperlink ref="A61" location="'1.5 - Sjezd do MK - 5. sjezd'!C2" display="/"/>
    <hyperlink ref="A62" location="'1.6 - Sjezd na MK - 6. sjezd'!C2" display="/"/>
    <hyperlink ref="A63" location="'1.7 - Sjezd do MK - 7. sjedz'!C2" display="/"/>
    <hyperlink ref="A64" location="'1.8 - Autobusová zastávka...'!C2" display="/"/>
    <hyperlink ref="A65" location="'1.9 - Parkování před ZŠ'!C2" display="/"/>
    <hyperlink ref="A66" location="'1.10 - Výstavba chodníku ...'!C2" display="/"/>
    <hyperlink ref="A67" location="'1.11 - Stavební úpravy ch...'!C2" display="/"/>
    <hyperlink ref="A69" location="'2.8 - Autobusová zastávka...'!C2" display="/"/>
    <hyperlink ref="A71" location="'3.1 - Sjezd do MK - 1. sjezd'!C2" display="/"/>
    <hyperlink ref="A72" location="'3.2 - Sjezd do MK - 2. sjezd'!C2" display="/"/>
    <hyperlink ref="A73" location="'3.3 - Sjedz do MK - 3. sjezd'!C2" display="/"/>
    <hyperlink ref="A74" location="'3.4 - Sjezd do MK - 4. sjezd'!C2" display="/"/>
    <hyperlink ref="A75" location="'3.5 - Sjezd do MK - 5. sjezd'!C2" display="/"/>
    <hyperlink ref="A76" location="'3.6 - Sjezd na MK - 6. sjezd'!C2" display="/"/>
    <hyperlink ref="A77" location="'3.7 - Sjezd do MK - 7. sjedz'!C2" display="/"/>
    <hyperlink ref="A78" location="'3.8 - Autobusová zastávka...'!C2" display="/"/>
    <hyperlink ref="A79" location="'3.9 - Parkování před ZŠ'!C2" display="/"/>
    <hyperlink ref="A80" location="'3.11 - Stavební úpravy ch...'!C2" display="/"/>
    <hyperlink ref="A82" location="'4.0 - Vedlejší a ostatní ...'!C2" display="/"/>
    <hyperlink ref="A83" location="'4.1 - Sjezd do MK - 1. sjezd'!C2" display="/"/>
    <hyperlink ref="A84" location="'4.2 - Sjezd do MK - 2. sjezd'!C2" display="/"/>
    <hyperlink ref="A85" location="'4.3 - Sjedz do MK - 3. sjezd'!C2" display="/"/>
    <hyperlink ref="A86" location="'4.4 - Sjezd do MK - 4. sjezd'!C2" display="/"/>
    <hyperlink ref="A87" location="'4.5 - Sjezd do MK - 5. sjezd'!C2" display="/"/>
    <hyperlink ref="A88" location="'4.6 - Sjezd na MK - 6. sjezd'!C2" display="/"/>
    <hyperlink ref="A89" location="'4.7 - Sjezd do MK - 7. sjedz'!C2" display="/"/>
    <hyperlink ref="A90" location="'4.8 - Autobusová zastávka...'!C2" display="/"/>
    <hyperlink ref="A91" location="'4.9 - Parkování před ZŠ'!C2" display="/"/>
    <hyperlink ref="A92" location="'4.10 - Výstavba chodníku ...'!C2" display="/"/>
    <hyperlink ref="A93" location="'4.11 - Stavební úpravy ch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180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ROUND(J89,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ROUND((SUM(BE89:BE101)),  2)</f>
        <v>0</v>
      </c>
      <c r="G35" s="35"/>
      <c r="H35" s="35"/>
      <c r="I35" s="125">
        <v>0.21</v>
      </c>
      <c r="J35" s="124">
        <f>ROUND(((SUM(BE89:BE101))*I35),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ROUND((SUM(BF89:BF101)),  2)</f>
        <v>0</v>
      </c>
      <c r="G36" s="35"/>
      <c r="H36" s="35"/>
      <c r="I36" s="125">
        <v>0.15</v>
      </c>
      <c r="J36" s="124">
        <f>ROUND(((SUM(BF89:BF101))*I36),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ROUND((SUM(BG89:BG101)),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ROUND((SUM(BH89:BH101)),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ROUND((SUM(BI89:BI101)),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1.0 - Vedlejší a ostatní náklady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J89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185</v>
      </c>
      <c r="E64" s="144"/>
      <c r="F64" s="144"/>
      <c r="G64" s="144"/>
      <c r="H64" s="144"/>
      <c r="I64" s="144"/>
      <c r="J64" s="145">
        <f>J90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186</v>
      </c>
      <c r="E65" s="149"/>
      <c r="F65" s="149"/>
      <c r="G65" s="149"/>
      <c r="H65" s="149"/>
      <c r="I65" s="149"/>
      <c r="J65" s="150">
        <f>J91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187</v>
      </c>
      <c r="E66" s="149"/>
      <c r="F66" s="149"/>
      <c r="G66" s="149"/>
      <c r="H66" s="149"/>
      <c r="I66" s="149"/>
      <c r="J66" s="150">
        <f>J96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188</v>
      </c>
      <c r="E67" s="149"/>
      <c r="F67" s="149"/>
      <c r="G67" s="149"/>
      <c r="H67" s="149"/>
      <c r="I67" s="149"/>
      <c r="J67" s="150">
        <f>J99</f>
        <v>0</v>
      </c>
      <c r="K67" s="98"/>
      <c r="L67" s="151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189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Rekonstrukce chodníku ul. Jiříkovská, Rumburk</v>
      </c>
      <c r="F77" s="381"/>
      <c r="G77" s="381"/>
      <c r="H77" s="381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1" customFormat="1" ht="12" customHeight="1">
      <c r="B78" s="22"/>
      <c r="C78" s="30" t="s">
        <v>177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31" s="2" customFormat="1" ht="16.5" customHeight="1">
      <c r="A79" s="35"/>
      <c r="B79" s="36"/>
      <c r="C79" s="37"/>
      <c r="D79" s="37"/>
      <c r="E79" s="380" t="s">
        <v>178</v>
      </c>
      <c r="F79" s="379"/>
      <c r="G79" s="379"/>
      <c r="H79" s="379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179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41" t="str">
        <f>E11</f>
        <v>1.0 - Vedlejší a ostatní náklady</v>
      </c>
      <c r="F81" s="379"/>
      <c r="G81" s="379"/>
      <c r="H81" s="379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F14</f>
        <v>k.ú. Rumburk</v>
      </c>
      <c r="G83" s="37"/>
      <c r="H83" s="37"/>
      <c r="I83" s="30" t="s">
        <v>23</v>
      </c>
      <c r="J83" s="60" t="str">
        <f>IF(J14="","",J14)</f>
        <v>5. 4. 2023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25</v>
      </c>
      <c r="D85" s="37"/>
      <c r="E85" s="37"/>
      <c r="F85" s="28" t="str">
        <f>E17</f>
        <v>Město Rumburk</v>
      </c>
      <c r="G85" s="37"/>
      <c r="H85" s="37"/>
      <c r="I85" s="30" t="s">
        <v>32</v>
      </c>
      <c r="J85" s="33" t="str">
        <f>E23</f>
        <v xml:space="preserve">ProProjekt s.r.o. 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30</v>
      </c>
      <c r="D86" s="37"/>
      <c r="E86" s="37"/>
      <c r="F86" s="28" t="str">
        <f>IF(E20="","",E20)</f>
        <v>Vyplň údaj</v>
      </c>
      <c r="G86" s="37"/>
      <c r="H86" s="37"/>
      <c r="I86" s="30" t="s">
        <v>37</v>
      </c>
      <c r="J86" s="33" t="str">
        <f>E26</f>
        <v>Martin Rousek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52"/>
      <c r="B88" s="153"/>
      <c r="C88" s="154" t="s">
        <v>190</v>
      </c>
      <c r="D88" s="155" t="s">
        <v>60</v>
      </c>
      <c r="E88" s="155" t="s">
        <v>56</v>
      </c>
      <c r="F88" s="155" t="s">
        <v>57</v>
      </c>
      <c r="G88" s="155" t="s">
        <v>191</v>
      </c>
      <c r="H88" s="155" t="s">
        <v>192</v>
      </c>
      <c r="I88" s="155" t="s">
        <v>193</v>
      </c>
      <c r="J88" s="155" t="s">
        <v>183</v>
      </c>
      <c r="K88" s="156" t="s">
        <v>194</v>
      </c>
      <c r="L88" s="157"/>
      <c r="M88" s="69" t="s">
        <v>19</v>
      </c>
      <c r="N88" s="70" t="s">
        <v>45</v>
      </c>
      <c r="O88" s="70" t="s">
        <v>195</v>
      </c>
      <c r="P88" s="70" t="s">
        <v>196</v>
      </c>
      <c r="Q88" s="70" t="s">
        <v>197</v>
      </c>
      <c r="R88" s="70" t="s">
        <v>198</v>
      </c>
      <c r="S88" s="70" t="s">
        <v>199</v>
      </c>
      <c r="T88" s="71" t="s">
        <v>200</v>
      </c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</row>
    <row r="89" spans="1:65" s="2" customFormat="1" ht="22.9" customHeight="1">
      <c r="A89" s="35"/>
      <c r="B89" s="36"/>
      <c r="C89" s="76" t="s">
        <v>201</v>
      </c>
      <c r="D89" s="37"/>
      <c r="E89" s="37"/>
      <c r="F89" s="37"/>
      <c r="G89" s="37"/>
      <c r="H89" s="37"/>
      <c r="I89" s="37"/>
      <c r="J89" s="158">
        <f>BK89</f>
        <v>0</v>
      </c>
      <c r="K89" s="37"/>
      <c r="L89" s="40"/>
      <c r="M89" s="72"/>
      <c r="N89" s="159"/>
      <c r="O89" s="73"/>
      <c r="P89" s="160">
        <f>P90</f>
        <v>0</v>
      </c>
      <c r="Q89" s="73"/>
      <c r="R89" s="160">
        <f>R90</f>
        <v>0</v>
      </c>
      <c r="S89" s="73"/>
      <c r="T89" s="161">
        <f>T90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74</v>
      </c>
      <c r="AU89" s="18" t="s">
        <v>184</v>
      </c>
      <c r="BK89" s="162">
        <f>BK90</f>
        <v>0</v>
      </c>
    </row>
    <row r="90" spans="1:65" s="12" customFormat="1" ht="25.9" customHeight="1">
      <c r="B90" s="163"/>
      <c r="C90" s="164"/>
      <c r="D90" s="165" t="s">
        <v>74</v>
      </c>
      <c r="E90" s="166" t="s">
        <v>202</v>
      </c>
      <c r="F90" s="166" t="s">
        <v>203</v>
      </c>
      <c r="G90" s="164"/>
      <c r="H90" s="164"/>
      <c r="I90" s="167"/>
      <c r="J90" s="168">
        <f>BK90</f>
        <v>0</v>
      </c>
      <c r="K90" s="164"/>
      <c r="L90" s="169"/>
      <c r="M90" s="170"/>
      <c r="N90" s="171"/>
      <c r="O90" s="171"/>
      <c r="P90" s="172">
        <f>P91+P96+P99</f>
        <v>0</v>
      </c>
      <c r="Q90" s="171"/>
      <c r="R90" s="172">
        <f>R91+R96+R99</f>
        <v>0</v>
      </c>
      <c r="S90" s="171"/>
      <c r="T90" s="173">
        <f>T91+T96+T99</f>
        <v>0</v>
      </c>
      <c r="AR90" s="174" t="s">
        <v>204</v>
      </c>
      <c r="AT90" s="175" t="s">
        <v>74</v>
      </c>
      <c r="AU90" s="175" t="s">
        <v>75</v>
      </c>
      <c r="AY90" s="174" t="s">
        <v>205</v>
      </c>
      <c r="BK90" s="176">
        <f>BK91+BK96+BK99</f>
        <v>0</v>
      </c>
    </row>
    <row r="91" spans="1:65" s="12" customFormat="1" ht="22.9" customHeight="1">
      <c r="B91" s="163"/>
      <c r="C91" s="164"/>
      <c r="D91" s="165" t="s">
        <v>74</v>
      </c>
      <c r="E91" s="177" t="s">
        <v>206</v>
      </c>
      <c r="F91" s="177" t="s">
        <v>207</v>
      </c>
      <c r="G91" s="164"/>
      <c r="H91" s="164"/>
      <c r="I91" s="167"/>
      <c r="J91" s="178">
        <f>BK91</f>
        <v>0</v>
      </c>
      <c r="K91" s="164"/>
      <c r="L91" s="169"/>
      <c r="M91" s="170"/>
      <c r="N91" s="171"/>
      <c r="O91" s="171"/>
      <c r="P91" s="172">
        <f>SUM(P92:P95)</f>
        <v>0</v>
      </c>
      <c r="Q91" s="171"/>
      <c r="R91" s="172">
        <f>SUM(R92:R95)</f>
        <v>0</v>
      </c>
      <c r="S91" s="171"/>
      <c r="T91" s="173">
        <f>SUM(T92:T95)</f>
        <v>0</v>
      </c>
      <c r="AR91" s="174" t="s">
        <v>204</v>
      </c>
      <c r="AT91" s="175" t="s">
        <v>74</v>
      </c>
      <c r="AU91" s="175" t="s">
        <v>79</v>
      </c>
      <c r="AY91" s="174" t="s">
        <v>205</v>
      </c>
      <c r="BK91" s="176">
        <f>SUM(BK92:BK95)</f>
        <v>0</v>
      </c>
    </row>
    <row r="92" spans="1:65" s="2" customFormat="1" ht="16.5" customHeight="1">
      <c r="A92" s="35"/>
      <c r="B92" s="36"/>
      <c r="C92" s="179" t="s">
        <v>79</v>
      </c>
      <c r="D92" s="179" t="s">
        <v>208</v>
      </c>
      <c r="E92" s="180" t="s">
        <v>209</v>
      </c>
      <c r="F92" s="181" t="s">
        <v>210</v>
      </c>
      <c r="G92" s="182" t="s">
        <v>211</v>
      </c>
      <c r="H92" s="183">
        <v>1</v>
      </c>
      <c r="I92" s="184"/>
      <c r="J92" s="185">
        <f>ROUND(I92*H92,2)</f>
        <v>0</v>
      </c>
      <c r="K92" s="181" t="s">
        <v>212</v>
      </c>
      <c r="L92" s="40"/>
      <c r="M92" s="186" t="s">
        <v>19</v>
      </c>
      <c r="N92" s="187" t="s">
        <v>46</v>
      </c>
      <c r="O92" s="65"/>
      <c r="P92" s="188">
        <f>O92*H92</f>
        <v>0</v>
      </c>
      <c r="Q92" s="188">
        <v>0</v>
      </c>
      <c r="R92" s="188">
        <f>Q92*H92</f>
        <v>0</v>
      </c>
      <c r="S92" s="188">
        <v>0</v>
      </c>
      <c r="T92" s="18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0" t="s">
        <v>213</v>
      </c>
      <c r="AT92" s="190" t="s">
        <v>208</v>
      </c>
      <c r="AU92" s="190" t="s">
        <v>83</v>
      </c>
      <c r="AY92" s="18" t="s">
        <v>205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8" t="s">
        <v>79</v>
      </c>
      <c r="BK92" s="191">
        <f>ROUND(I92*H92,2)</f>
        <v>0</v>
      </c>
      <c r="BL92" s="18" t="s">
        <v>213</v>
      </c>
      <c r="BM92" s="190" t="s">
        <v>214</v>
      </c>
    </row>
    <row r="93" spans="1:65" s="2" customFormat="1">
      <c r="A93" s="35"/>
      <c r="B93" s="36"/>
      <c r="C93" s="37"/>
      <c r="D93" s="192" t="s">
        <v>215</v>
      </c>
      <c r="E93" s="37"/>
      <c r="F93" s="193" t="s">
        <v>216</v>
      </c>
      <c r="G93" s="37"/>
      <c r="H93" s="37"/>
      <c r="I93" s="194"/>
      <c r="J93" s="37"/>
      <c r="K93" s="37"/>
      <c r="L93" s="40"/>
      <c r="M93" s="195"/>
      <c r="N93" s="19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215</v>
      </c>
      <c r="AU93" s="18" t="s">
        <v>83</v>
      </c>
    </row>
    <row r="94" spans="1:65" s="2" customFormat="1" ht="16.5" customHeight="1">
      <c r="A94" s="35"/>
      <c r="B94" s="36"/>
      <c r="C94" s="179" t="s">
        <v>83</v>
      </c>
      <c r="D94" s="179" t="s">
        <v>208</v>
      </c>
      <c r="E94" s="180" t="s">
        <v>217</v>
      </c>
      <c r="F94" s="181" t="s">
        <v>218</v>
      </c>
      <c r="G94" s="182" t="s">
        <v>211</v>
      </c>
      <c r="H94" s="183">
        <v>1</v>
      </c>
      <c r="I94" s="184"/>
      <c r="J94" s="185">
        <f>ROUND(I94*H94,2)</f>
        <v>0</v>
      </c>
      <c r="K94" s="181" t="s">
        <v>212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213</v>
      </c>
      <c r="AT94" s="190" t="s">
        <v>208</v>
      </c>
      <c r="AU94" s="190" t="s">
        <v>83</v>
      </c>
      <c r="AY94" s="18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79</v>
      </c>
      <c r="BK94" s="191">
        <f>ROUND(I94*H94,2)</f>
        <v>0</v>
      </c>
      <c r="BL94" s="18" t="s">
        <v>213</v>
      </c>
      <c r="BM94" s="190" t="s">
        <v>219</v>
      </c>
    </row>
    <row r="95" spans="1:65" s="2" customFormat="1">
      <c r="A95" s="35"/>
      <c r="B95" s="36"/>
      <c r="C95" s="37"/>
      <c r="D95" s="192" t="s">
        <v>215</v>
      </c>
      <c r="E95" s="37"/>
      <c r="F95" s="193" t="s">
        <v>220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215</v>
      </c>
      <c r="AU95" s="18" t="s">
        <v>83</v>
      </c>
    </row>
    <row r="96" spans="1:65" s="12" customFormat="1" ht="22.9" customHeight="1">
      <c r="B96" s="163"/>
      <c r="C96" s="164"/>
      <c r="D96" s="165" t="s">
        <v>74</v>
      </c>
      <c r="E96" s="177" t="s">
        <v>221</v>
      </c>
      <c r="F96" s="177" t="s">
        <v>222</v>
      </c>
      <c r="G96" s="164"/>
      <c r="H96" s="164"/>
      <c r="I96" s="167"/>
      <c r="J96" s="178">
        <f>BK96</f>
        <v>0</v>
      </c>
      <c r="K96" s="164"/>
      <c r="L96" s="169"/>
      <c r="M96" s="170"/>
      <c r="N96" s="171"/>
      <c r="O96" s="171"/>
      <c r="P96" s="172">
        <f>SUM(P97:P98)</f>
        <v>0</v>
      </c>
      <c r="Q96" s="171"/>
      <c r="R96" s="172">
        <f>SUM(R97:R98)</f>
        <v>0</v>
      </c>
      <c r="S96" s="171"/>
      <c r="T96" s="173">
        <f>SUM(T97:T98)</f>
        <v>0</v>
      </c>
      <c r="AR96" s="174" t="s">
        <v>204</v>
      </c>
      <c r="AT96" s="175" t="s">
        <v>74</v>
      </c>
      <c r="AU96" s="175" t="s">
        <v>79</v>
      </c>
      <c r="AY96" s="174" t="s">
        <v>205</v>
      </c>
      <c r="BK96" s="176">
        <f>SUM(BK97:BK98)</f>
        <v>0</v>
      </c>
    </row>
    <row r="97" spans="1:65" s="2" customFormat="1" ht="16.5" customHeight="1">
      <c r="A97" s="35"/>
      <c r="B97" s="36"/>
      <c r="C97" s="179" t="s">
        <v>126</v>
      </c>
      <c r="D97" s="179" t="s">
        <v>208</v>
      </c>
      <c r="E97" s="180" t="s">
        <v>223</v>
      </c>
      <c r="F97" s="181" t="s">
        <v>224</v>
      </c>
      <c r="G97" s="182" t="s">
        <v>211</v>
      </c>
      <c r="H97" s="183">
        <v>1</v>
      </c>
      <c r="I97" s="184"/>
      <c r="J97" s="185">
        <f>ROUND(I97*H97,2)</f>
        <v>0</v>
      </c>
      <c r="K97" s="181" t="s">
        <v>212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213</v>
      </c>
      <c r="AT97" s="190" t="s">
        <v>208</v>
      </c>
      <c r="AU97" s="190" t="s">
        <v>83</v>
      </c>
      <c r="AY97" s="18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213</v>
      </c>
      <c r="BM97" s="190" t="s">
        <v>225</v>
      </c>
    </row>
    <row r="98" spans="1:65" s="2" customFormat="1">
      <c r="A98" s="35"/>
      <c r="B98" s="36"/>
      <c r="C98" s="37"/>
      <c r="D98" s="192" t="s">
        <v>215</v>
      </c>
      <c r="E98" s="37"/>
      <c r="F98" s="193" t="s">
        <v>226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215</v>
      </c>
      <c r="AU98" s="18" t="s">
        <v>83</v>
      </c>
    </row>
    <row r="99" spans="1:65" s="12" customFormat="1" ht="22.9" customHeight="1">
      <c r="B99" s="163"/>
      <c r="C99" s="164"/>
      <c r="D99" s="165" t="s">
        <v>74</v>
      </c>
      <c r="E99" s="177" t="s">
        <v>227</v>
      </c>
      <c r="F99" s="177" t="s">
        <v>228</v>
      </c>
      <c r="G99" s="164"/>
      <c r="H99" s="164"/>
      <c r="I99" s="167"/>
      <c r="J99" s="178">
        <f>BK99</f>
        <v>0</v>
      </c>
      <c r="K99" s="164"/>
      <c r="L99" s="169"/>
      <c r="M99" s="170"/>
      <c r="N99" s="171"/>
      <c r="O99" s="171"/>
      <c r="P99" s="172">
        <f>SUM(P100:P101)</f>
        <v>0</v>
      </c>
      <c r="Q99" s="171"/>
      <c r="R99" s="172">
        <f>SUM(R100:R101)</f>
        <v>0</v>
      </c>
      <c r="S99" s="171"/>
      <c r="T99" s="173">
        <f>SUM(T100:T101)</f>
        <v>0</v>
      </c>
      <c r="AR99" s="174" t="s">
        <v>204</v>
      </c>
      <c r="AT99" s="175" t="s">
        <v>74</v>
      </c>
      <c r="AU99" s="175" t="s">
        <v>79</v>
      </c>
      <c r="AY99" s="174" t="s">
        <v>205</v>
      </c>
      <c r="BK99" s="176">
        <f>SUM(BK100:BK101)</f>
        <v>0</v>
      </c>
    </row>
    <row r="100" spans="1:65" s="2" customFormat="1" ht="16.5" customHeight="1">
      <c r="A100" s="35"/>
      <c r="B100" s="36"/>
      <c r="C100" s="179" t="s">
        <v>149</v>
      </c>
      <c r="D100" s="179" t="s">
        <v>208</v>
      </c>
      <c r="E100" s="180" t="s">
        <v>229</v>
      </c>
      <c r="F100" s="181" t="s">
        <v>230</v>
      </c>
      <c r="G100" s="182" t="s">
        <v>211</v>
      </c>
      <c r="H100" s="183">
        <v>1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213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213</v>
      </c>
      <c r="BM100" s="190" t="s">
        <v>231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232</v>
      </c>
      <c r="G101" s="37"/>
      <c r="H101" s="37"/>
      <c r="I101" s="194"/>
      <c r="J101" s="37"/>
      <c r="K101" s="37"/>
      <c r="L101" s="40"/>
      <c r="M101" s="197"/>
      <c r="N101" s="198"/>
      <c r="O101" s="199"/>
      <c r="P101" s="199"/>
      <c r="Q101" s="199"/>
      <c r="R101" s="199"/>
      <c r="S101" s="199"/>
      <c r="T101" s="200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2" customFormat="1" ht="6.95" customHeight="1">
      <c r="A102" s="35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0"/>
      <c r="M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</sheetData>
  <sheetProtection algorithmName="SHA-512" hashValue="jQbB3DJkq50iuDq2C1JJXARGkgvWc6c8JG+HBFJu/nbUp5L8ADGAu1cocRXM8nn9XcQibo4UzXp82WmbKsbG/w==" saltValue="XXVR9Ni+uJXPgavnkRV301x6CioIQA9NHfjj62p2YzRMJymgiq3/UId062swGrfEbIYgW3CILZ5IAYvOQu6/sQ==" spinCount="100000" sheet="1" objects="1" scenarios="1" formatColumns="0" formatRows="0" autoFilter="0"/>
  <autoFilter ref="C88:K10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/>
    <hyperlink ref="F95" r:id="rId2"/>
    <hyperlink ref="F98" r:id="rId3"/>
    <hyperlink ref="F101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233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ROUND(J93,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ROUND((SUM(BE93:BE203)),  2)</f>
        <v>0</v>
      </c>
      <c r="G35" s="35"/>
      <c r="H35" s="35"/>
      <c r="I35" s="125">
        <v>0.21</v>
      </c>
      <c r="J35" s="124">
        <f>ROUND(((SUM(BE93:BE203))*I35),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ROUND((SUM(BF93:BF203)),  2)</f>
        <v>0</v>
      </c>
      <c r="G36" s="35"/>
      <c r="H36" s="35"/>
      <c r="I36" s="125">
        <v>0.15</v>
      </c>
      <c r="J36" s="124">
        <f>ROUND(((SUM(BF93:BF203))*I36),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ROUND((SUM(BG93:BG203)),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ROUND((SUM(BH93:BH203)),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ROUND((SUM(BI93:BI203)),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1.1 - Sjezd do MK - 1.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J93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J94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J95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J133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237</v>
      </c>
      <c r="E67" s="149"/>
      <c r="F67" s="149"/>
      <c r="G67" s="149"/>
      <c r="H67" s="149"/>
      <c r="I67" s="149"/>
      <c r="J67" s="150">
        <f>J158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238</v>
      </c>
      <c r="E68" s="149"/>
      <c r="F68" s="149"/>
      <c r="G68" s="149"/>
      <c r="H68" s="149"/>
      <c r="I68" s="149"/>
      <c r="J68" s="150">
        <f>J162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239</v>
      </c>
      <c r="E69" s="149"/>
      <c r="F69" s="149"/>
      <c r="G69" s="149"/>
      <c r="H69" s="149"/>
      <c r="I69" s="149"/>
      <c r="J69" s="150">
        <f>J165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240</v>
      </c>
      <c r="E70" s="149"/>
      <c r="F70" s="149"/>
      <c r="G70" s="149"/>
      <c r="H70" s="149"/>
      <c r="I70" s="149"/>
      <c r="J70" s="150">
        <f>J190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241</v>
      </c>
      <c r="E71" s="149"/>
      <c r="F71" s="149"/>
      <c r="G71" s="149"/>
      <c r="H71" s="149"/>
      <c r="I71" s="149"/>
      <c r="J71" s="150">
        <f>J201</f>
        <v>0</v>
      </c>
      <c r="K71" s="98"/>
      <c r="L71" s="151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189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80" t="str">
        <f>E7</f>
        <v>Rekonstrukce chodníku ul. Jiříkovská, Rumburk</v>
      </c>
      <c r="F81" s="381"/>
      <c r="G81" s="381"/>
      <c r="H81" s="381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30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80" t="s">
        <v>178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179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1" t="str">
        <f>E11</f>
        <v>1.1 - Sjezd do MK - 1. sjezd</v>
      </c>
      <c r="F85" s="379"/>
      <c r="G85" s="379"/>
      <c r="H85" s="379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F14</f>
        <v>k.ú. Rumburk</v>
      </c>
      <c r="G87" s="37"/>
      <c r="H87" s="37"/>
      <c r="I87" s="30" t="s">
        <v>23</v>
      </c>
      <c r="J87" s="60" t="str">
        <f>IF(J14="","",J14)</f>
        <v>5. 4. 2023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25</v>
      </c>
      <c r="D89" s="37"/>
      <c r="E89" s="37"/>
      <c r="F89" s="28" t="str">
        <f>E17</f>
        <v>Město Rumburk</v>
      </c>
      <c r="G89" s="37"/>
      <c r="H89" s="37"/>
      <c r="I89" s="30" t="s">
        <v>32</v>
      </c>
      <c r="J89" s="33" t="str">
        <f>E23</f>
        <v xml:space="preserve">ProProjekt s.r.o. 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IF(E20="","",E20)</f>
        <v>Vyplň údaj</v>
      </c>
      <c r="G90" s="37"/>
      <c r="H90" s="37"/>
      <c r="I90" s="30" t="s">
        <v>37</v>
      </c>
      <c r="J90" s="33" t="str">
        <f>E26</f>
        <v>Martin Rousek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2"/>
      <c r="B92" s="153"/>
      <c r="C92" s="154" t="s">
        <v>190</v>
      </c>
      <c r="D92" s="155" t="s">
        <v>60</v>
      </c>
      <c r="E92" s="155" t="s">
        <v>56</v>
      </c>
      <c r="F92" s="155" t="s">
        <v>57</v>
      </c>
      <c r="G92" s="155" t="s">
        <v>191</v>
      </c>
      <c r="H92" s="155" t="s">
        <v>192</v>
      </c>
      <c r="I92" s="155" t="s">
        <v>193</v>
      </c>
      <c r="J92" s="155" t="s">
        <v>183</v>
      </c>
      <c r="K92" s="156" t="s">
        <v>194</v>
      </c>
      <c r="L92" s="157"/>
      <c r="M92" s="69" t="s">
        <v>19</v>
      </c>
      <c r="N92" s="70" t="s">
        <v>45</v>
      </c>
      <c r="O92" s="70" t="s">
        <v>195</v>
      </c>
      <c r="P92" s="70" t="s">
        <v>196</v>
      </c>
      <c r="Q92" s="70" t="s">
        <v>197</v>
      </c>
      <c r="R92" s="70" t="s">
        <v>198</v>
      </c>
      <c r="S92" s="70" t="s">
        <v>199</v>
      </c>
      <c r="T92" s="71" t="s">
        <v>200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pans="1:65" s="2" customFormat="1" ht="22.9" customHeight="1">
      <c r="A93" s="35"/>
      <c r="B93" s="36"/>
      <c r="C93" s="76" t="s">
        <v>201</v>
      </c>
      <c r="D93" s="37"/>
      <c r="E93" s="37"/>
      <c r="F93" s="37"/>
      <c r="G93" s="37"/>
      <c r="H93" s="37"/>
      <c r="I93" s="37"/>
      <c r="J93" s="158">
        <f>BK93</f>
        <v>0</v>
      </c>
      <c r="K93" s="37"/>
      <c r="L93" s="40"/>
      <c r="M93" s="72"/>
      <c r="N93" s="159"/>
      <c r="O93" s="73"/>
      <c r="P93" s="160">
        <f>P94</f>
        <v>0</v>
      </c>
      <c r="Q93" s="73"/>
      <c r="R93" s="160">
        <f>R94</f>
        <v>13.235772400000002</v>
      </c>
      <c r="S93" s="73"/>
      <c r="T93" s="161">
        <f>T94</f>
        <v>10.428600000000001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184</v>
      </c>
      <c r="BK93" s="162">
        <f>BK94</f>
        <v>0</v>
      </c>
    </row>
    <row r="94" spans="1:65" s="12" customFormat="1" ht="25.9" customHeight="1">
      <c r="B94" s="163"/>
      <c r="C94" s="164"/>
      <c r="D94" s="165" t="s">
        <v>74</v>
      </c>
      <c r="E94" s="166" t="s">
        <v>242</v>
      </c>
      <c r="F94" s="166" t="s">
        <v>243</v>
      </c>
      <c r="G94" s="164"/>
      <c r="H94" s="164"/>
      <c r="I94" s="167"/>
      <c r="J94" s="168">
        <f>BK94</f>
        <v>0</v>
      </c>
      <c r="K94" s="164"/>
      <c r="L94" s="169"/>
      <c r="M94" s="170"/>
      <c r="N94" s="171"/>
      <c r="O94" s="171"/>
      <c r="P94" s="172">
        <f>P95+P133+P158+P162+P165+P190+P201</f>
        <v>0</v>
      </c>
      <c r="Q94" s="171"/>
      <c r="R94" s="172">
        <f>R95+R133+R158+R162+R165+R190+R201</f>
        <v>13.235772400000002</v>
      </c>
      <c r="S94" s="171"/>
      <c r="T94" s="173">
        <f>T95+T133+T158+T162+T165+T190+T201</f>
        <v>10.428600000000001</v>
      </c>
      <c r="AR94" s="174" t="s">
        <v>79</v>
      </c>
      <c r="AT94" s="175" t="s">
        <v>74</v>
      </c>
      <c r="AU94" s="175" t="s">
        <v>75</v>
      </c>
      <c r="AY94" s="174" t="s">
        <v>205</v>
      </c>
      <c r="BK94" s="176">
        <f>BK95+BK133+BK158+BK162+BK165+BK190+BK201</f>
        <v>0</v>
      </c>
    </row>
    <row r="95" spans="1:65" s="12" customFormat="1" ht="22.9" customHeight="1">
      <c r="B95" s="163"/>
      <c r="C95" s="164"/>
      <c r="D95" s="165" t="s">
        <v>74</v>
      </c>
      <c r="E95" s="177" t="s">
        <v>79</v>
      </c>
      <c r="F95" s="177" t="s">
        <v>244</v>
      </c>
      <c r="G95" s="164"/>
      <c r="H95" s="164"/>
      <c r="I95" s="167"/>
      <c r="J95" s="178">
        <f>BK95</f>
        <v>0</v>
      </c>
      <c r="K95" s="164"/>
      <c r="L95" s="169"/>
      <c r="M95" s="170"/>
      <c r="N95" s="171"/>
      <c r="O95" s="171"/>
      <c r="P95" s="172">
        <f>SUM(P96:P132)</f>
        <v>0</v>
      </c>
      <c r="Q95" s="171"/>
      <c r="R95" s="172">
        <f>SUM(R96:R132)</f>
        <v>2.7719999999999998</v>
      </c>
      <c r="S95" s="171"/>
      <c r="T95" s="173">
        <f>SUM(T96:T132)</f>
        <v>10.428600000000001</v>
      </c>
      <c r="AR95" s="174" t="s">
        <v>79</v>
      </c>
      <c r="AT95" s="175" t="s">
        <v>74</v>
      </c>
      <c r="AU95" s="175" t="s">
        <v>79</v>
      </c>
      <c r="AY95" s="174" t="s">
        <v>205</v>
      </c>
      <c r="BK95" s="176">
        <f>SUM(BK96:BK132)</f>
        <v>0</v>
      </c>
    </row>
    <row r="96" spans="1:65" s="2" customFormat="1" ht="33" customHeight="1">
      <c r="A96" s="35"/>
      <c r="B96" s="36"/>
      <c r="C96" s="179" t="s">
        <v>79</v>
      </c>
      <c r="D96" s="179" t="s">
        <v>208</v>
      </c>
      <c r="E96" s="180" t="s">
        <v>245</v>
      </c>
      <c r="F96" s="181" t="s">
        <v>246</v>
      </c>
      <c r="G96" s="182" t="s">
        <v>247</v>
      </c>
      <c r="H96" s="183">
        <v>23.2</v>
      </c>
      <c r="I96" s="184"/>
      <c r="J96" s="185">
        <f>ROUND(I96*H96,2)</f>
        <v>0</v>
      </c>
      <c r="K96" s="181" t="s">
        <v>212</v>
      </c>
      <c r="L96" s="40"/>
      <c r="M96" s="186" t="s">
        <v>19</v>
      </c>
      <c r="N96" s="187" t="s">
        <v>46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0.32500000000000001</v>
      </c>
      <c r="T96" s="189">
        <f>S96*H96</f>
        <v>7.54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149</v>
      </c>
      <c r="AT96" s="190" t="s">
        <v>208</v>
      </c>
      <c r="AU96" s="190" t="s">
        <v>83</v>
      </c>
      <c r="AY96" s="18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79</v>
      </c>
      <c r="BK96" s="191">
        <f>ROUND(I96*H96,2)</f>
        <v>0</v>
      </c>
      <c r="BL96" s="18" t="s">
        <v>149</v>
      </c>
      <c r="BM96" s="190" t="s">
        <v>248</v>
      </c>
    </row>
    <row r="97" spans="1:65" s="2" customFormat="1">
      <c r="A97" s="35"/>
      <c r="B97" s="36"/>
      <c r="C97" s="37"/>
      <c r="D97" s="192" t="s">
        <v>215</v>
      </c>
      <c r="E97" s="37"/>
      <c r="F97" s="193" t="s">
        <v>249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215</v>
      </c>
      <c r="AU97" s="18" t="s">
        <v>83</v>
      </c>
    </row>
    <row r="98" spans="1:65" s="13" customFormat="1">
      <c r="B98" s="201"/>
      <c r="C98" s="202"/>
      <c r="D98" s="203" t="s">
        <v>250</v>
      </c>
      <c r="E98" s="204" t="s">
        <v>19</v>
      </c>
      <c r="F98" s="205" t="s">
        <v>251</v>
      </c>
      <c r="G98" s="202"/>
      <c r="H98" s="206">
        <v>24.1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250</v>
      </c>
      <c r="AU98" s="212" t="s">
        <v>83</v>
      </c>
      <c r="AV98" s="13" t="s">
        <v>83</v>
      </c>
      <c r="AW98" s="13" t="s">
        <v>36</v>
      </c>
      <c r="AX98" s="13" t="s">
        <v>75</v>
      </c>
      <c r="AY98" s="212" t="s">
        <v>205</v>
      </c>
    </row>
    <row r="99" spans="1:65" s="13" customFormat="1">
      <c r="B99" s="201"/>
      <c r="C99" s="202"/>
      <c r="D99" s="203" t="s">
        <v>250</v>
      </c>
      <c r="E99" s="204" t="s">
        <v>19</v>
      </c>
      <c r="F99" s="205" t="s">
        <v>252</v>
      </c>
      <c r="G99" s="202"/>
      <c r="H99" s="206">
        <v>-0.9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250</v>
      </c>
      <c r="AU99" s="212" t="s">
        <v>83</v>
      </c>
      <c r="AV99" s="13" t="s">
        <v>83</v>
      </c>
      <c r="AW99" s="13" t="s">
        <v>36</v>
      </c>
      <c r="AX99" s="13" t="s">
        <v>75</v>
      </c>
      <c r="AY99" s="212" t="s">
        <v>205</v>
      </c>
    </row>
    <row r="100" spans="1:65" s="14" customFormat="1">
      <c r="B100" s="213"/>
      <c r="C100" s="214"/>
      <c r="D100" s="203" t="s">
        <v>250</v>
      </c>
      <c r="E100" s="215" t="s">
        <v>19</v>
      </c>
      <c r="F100" s="216" t="s">
        <v>253</v>
      </c>
      <c r="G100" s="214"/>
      <c r="H100" s="217">
        <v>23.200000000000003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250</v>
      </c>
      <c r="AU100" s="223" t="s">
        <v>83</v>
      </c>
      <c r="AV100" s="14" t="s">
        <v>149</v>
      </c>
      <c r="AW100" s="14" t="s">
        <v>36</v>
      </c>
      <c r="AX100" s="14" t="s">
        <v>79</v>
      </c>
      <c r="AY100" s="223" t="s">
        <v>205</v>
      </c>
    </row>
    <row r="101" spans="1:65" s="2" customFormat="1" ht="33" customHeight="1">
      <c r="A101" s="35"/>
      <c r="B101" s="36"/>
      <c r="C101" s="179" t="s">
        <v>83</v>
      </c>
      <c r="D101" s="179" t="s">
        <v>208</v>
      </c>
      <c r="E101" s="180" t="s">
        <v>254</v>
      </c>
      <c r="F101" s="181" t="s">
        <v>255</v>
      </c>
      <c r="G101" s="182" t="s">
        <v>247</v>
      </c>
      <c r="H101" s="183">
        <v>23.2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9.8000000000000004E-2</v>
      </c>
      <c r="T101" s="189">
        <f>S101*H101</f>
        <v>2.2736000000000001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256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257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251</v>
      </c>
      <c r="G103" s="202"/>
      <c r="H103" s="206">
        <v>24.1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75</v>
      </c>
      <c r="AY103" s="212" t="s">
        <v>205</v>
      </c>
    </row>
    <row r="104" spans="1:65" s="13" customFormat="1">
      <c r="B104" s="201"/>
      <c r="C104" s="202"/>
      <c r="D104" s="203" t="s">
        <v>250</v>
      </c>
      <c r="E104" s="204" t="s">
        <v>19</v>
      </c>
      <c r="F104" s="205" t="s">
        <v>252</v>
      </c>
      <c r="G104" s="202"/>
      <c r="H104" s="206">
        <v>-0.9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250</v>
      </c>
      <c r="AU104" s="212" t="s">
        <v>83</v>
      </c>
      <c r="AV104" s="13" t="s">
        <v>83</v>
      </c>
      <c r="AW104" s="13" t="s">
        <v>36</v>
      </c>
      <c r="AX104" s="13" t="s">
        <v>75</v>
      </c>
      <c r="AY104" s="212" t="s">
        <v>205</v>
      </c>
    </row>
    <row r="105" spans="1:65" s="14" customFormat="1">
      <c r="B105" s="213"/>
      <c r="C105" s="214"/>
      <c r="D105" s="203" t="s">
        <v>250</v>
      </c>
      <c r="E105" s="215" t="s">
        <v>19</v>
      </c>
      <c r="F105" s="216" t="s">
        <v>253</v>
      </c>
      <c r="G105" s="214"/>
      <c r="H105" s="217">
        <v>23.200000000000003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250</v>
      </c>
      <c r="AU105" s="223" t="s">
        <v>83</v>
      </c>
      <c r="AV105" s="14" t="s">
        <v>149</v>
      </c>
      <c r="AW105" s="14" t="s">
        <v>36</v>
      </c>
      <c r="AX105" s="14" t="s">
        <v>79</v>
      </c>
      <c r="AY105" s="223" t="s">
        <v>205</v>
      </c>
    </row>
    <row r="106" spans="1:65" s="2" customFormat="1" ht="24.2" customHeight="1">
      <c r="A106" s="35"/>
      <c r="B106" s="36"/>
      <c r="C106" s="179" t="s">
        <v>126</v>
      </c>
      <c r="D106" s="179" t="s">
        <v>208</v>
      </c>
      <c r="E106" s="180" t="s">
        <v>258</v>
      </c>
      <c r="F106" s="181" t="s">
        <v>259</v>
      </c>
      <c r="G106" s="182" t="s">
        <v>260</v>
      </c>
      <c r="H106" s="183">
        <v>3</v>
      </c>
      <c r="I106" s="184"/>
      <c r="J106" s="185">
        <f>ROUND(I106*H106,2)</f>
        <v>0</v>
      </c>
      <c r="K106" s="181" t="s">
        <v>212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0.20499999999999999</v>
      </c>
      <c r="T106" s="189">
        <f>S106*H106</f>
        <v>0.61499999999999999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149</v>
      </c>
      <c r="AT106" s="190" t="s">
        <v>208</v>
      </c>
      <c r="AU106" s="190" t="s">
        <v>83</v>
      </c>
      <c r="AY106" s="18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149</v>
      </c>
      <c r="BM106" s="190" t="s">
        <v>261</v>
      </c>
    </row>
    <row r="107" spans="1:65" s="2" customFormat="1">
      <c r="A107" s="35"/>
      <c r="B107" s="36"/>
      <c r="C107" s="37"/>
      <c r="D107" s="192" t="s">
        <v>215</v>
      </c>
      <c r="E107" s="37"/>
      <c r="F107" s="193" t="s">
        <v>262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215</v>
      </c>
      <c r="AU107" s="18" t="s">
        <v>83</v>
      </c>
    </row>
    <row r="108" spans="1:65" s="13" customFormat="1">
      <c r="B108" s="201"/>
      <c r="C108" s="202"/>
      <c r="D108" s="203" t="s">
        <v>250</v>
      </c>
      <c r="E108" s="204" t="s">
        <v>19</v>
      </c>
      <c r="F108" s="205" t="s">
        <v>263</v>
      </c>
      <c r="G108" s="202"/>
      <c r="H108" s="206">
        <v>12.5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250</v>
      </c>
      <c r="AU108" s="212" t="s">
        <v>83</v>
      </c>
      <c r="AV108" s="13" t="s">
        <v>83</v>
      </c>
      <c r="AW108" s="13" t="s">
        <v>36</v>
      </c>
      <c r="AX108" s="13" t="s">
        <v>75</v>
      </c>
      <c r="AY108" s="212" t="s">
        <v>205</v>
      </c>
    </row>
    <row r="109" spans="1:65" s="13" customFormat="1">
      <c r="B109" s="201"/>
      <c r="C109" s="202"/>
      <c r="D109" s="203" t="s">
        <v>250</v>
      </c>
      <c r="E109" s="204" t="s">
        <v>19</v>
      </c>
      <c r="F109" s="205" t="s">
        <v>264</v>
      </c>
      <c r="G109" s="202"/>
      <c r="H109" s="206">
        <v>-9.5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250</v>
      </c>
      <c r="AU109" s="212" t="s">
        <v>83</v>
      </c>
      <c r="AV109" s="13" t="s">
        <v>83</v>
      </c>
      <c r="AW109" s="13" t="s">
        <v>36</v>
      </c>
      <c r="AX109" s="13" t="s">
        <v>75</v>
      </c>
      <c r="AY109" s="212" t="s">
        <v>205</v>
      </c>
    </row>
    <row r="110" spans="1:65" s="14" customFormat="1">
      <c r="B110" s="213"/>
      <c r="C110" s="214"/>
      <c r="D110" s="203" t="s">
        <v>250</v>
      </c>
      <c r="E110" s="215" t="s">
        <v>19</v>
      </c>
      <c r="F110" s="216" t="s">
        <v>253</v>
      </c>
      <c r="G110" s="214"/>
      <c r="H110" s="217">
        <v>3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250</v>
      </c>
      <c r="AU110" s="223" t="s">
        <v>83</v>
      </c>
      <c r="AV110" s="14" t="s">
        <v>149</v>
      </c>
      <c r="AW110" s="14" t="s">
        <v>36</v>
      </c>
      <c r="AX110" s="14" t="s">
        <v>79</v>
      </c>
      <c r="AY110" s="223" t="s">
        <v>205</v>
      </c>
    </row>
    <row r="111" spans="1:65" s="2" customFormat="1" ht="24.2" customHeight="1">
      <c r="A111" s="35"/>
      <c r="B111" s="36"/>
      <c r="C111" s="179" t="s">
        <v>149</v>
      </c>
      <c r="D111" s="179" t="s">
        <v>208</v>
      </c>
      <c r="E111" s="180" t="s">
        <v>265</v>
      </c>
      <c r="F111" s="181" t="s">
        <v>266</v>
      </c>
      <c r="G111" s="182" t="s">
        <v>267</v>
      </c>
      <c r="H111" s="183">
        <v>0.60299999999999998</v>
      </c>
      <c r="I111" s="184"/>
      <c r="J111" s="185">
        <f>ROUND(I111*H111,2)</f>
        <v>0</v>
      </c>
      <c r="K111" s="181" t="s">
        <v>212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149</v>
      </c>
      <c r="AT111" s="190" t="s">
        <v>208</v>
      </c>
      <c r="AU111" s="190" t="s">
        <v>83</v>
      </c>
      <c r="AY111" s="18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149</v>
      </c>
      <c r="BM111" s="190" t="s">
        <v>268</v>
      </c>
    </row>
    <row r="112" spans="1:65" s="2" customFormat="1">
      <c r="A112" s="35"/>
      <c r="B112" s="36"/>
      <c r="C112" s="37"/>
      <c r="D112" s="192" t="s">
        <v>215</v>
      </c>
      <c r="E112" s="37"/>
      <c r="F112" s="193" t="s">
        <v>269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215</v>
      </c>
      <c r="AU112" s="18" t="s">
        <v>83</v>
      </c>
    </row>
    <row r="113" spans="1:65" s="13" customFormat="1">
      <c r="B113" s="201"/>
      <c r="C113" s="202"/>
      <c r="D113" s="203" t="s">
        <v>250</v>
      </c>
      <c r="E113" s="204" t="s">
        <v>19</v>
      </c>
      <c r="F113" s="205" t="s">
        <v>270</v>
      </c>
      <c r="G113" s="202"/>
      <c r="H113" s="206">
        <v>0.60299999999999998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250</v>
      </c>
      <c r="AU113" s="212" t="s">
        <v>83</v>
      </c>
      <c r="AV113" s="13" t="s">
        <v>83</v>
      </c>
      <c r="AW113" s="13" t="s">
        <v>36</v>
      </c>
      <c r="AX113" s="13" t="s">
        <v>79</v>
      </c>
      <c r="AY113" s="212" t="s">
        <v>205</v>
      </c>
    </row>
    <row r="114" spans="1:65" s="2" customFormat="1" ht="24.2" customHeight="1">
      <c r="A114" s="35"/>
      <c r="B114" s="36"/>
      <c r="C114" s="179" t="s">
        <v>204</v>
      </c>
      <c r="D114" s="179" t="s">
        <v>208</v>
      </c>
      <c r="E114" s="180" t="s">
        <v>271</v>
      </c>
      <c r="F114" s="181" t="s">
        <v>272</v>
      </c>
      <c r="G114" s="182" t="s">
        <v>267</v>
      </c>
      <c r="H114" s="183">
        <v>0.60299999999999998</v>
      </c>
      <c r="I114" s="184"/>
      <c r="J114" s="185">
        <f>ROUND(I114*H114,2)</f>
        <v>0</v>
      </c>
      <c r="K114" s="181" t="s">
        <v>212</v>
      </c>
      <c r="L114" s="40"/>
      <c r="M114" s="186" t="s">
        <v>19</v>
      </c>
      <c r="N114" s="187" t="s">
        <v>46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149</v>
      </c>
      <c r="AT114" s="190" t="s">
        <v>208</v>
      </c>
      <c r="AU114" s="190" t="s">
        <v>83</v>
      </c>
      <c r="AY114" s="18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79</v>
      </c>
      <c r="BK114" s="191">
        <f>ROUND(I114*H114,2)</f>
        <v>0</v>
      </c>
      <c r="BL114" s="18" t="s">
        <v>149</v>
      </c>
      <c r="BM114" s="190" t="s">
        <v>273</v>
      </c>
    </row>
    <row r="115" spans="1:65" s="2" customFormat="1">
      <c r="A115" s="35"/>
      <c r="B115" s="36"/>
      <c r="C115" s="37"/>
      <c r="D115" s="192" t="s">
        <v>215</v>
      </c>
      <c r="E115" s="37"/>
      <c r="F115" s="193" t="s">
        <v>274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215</v>
      </c>
      <c r="AU115" s="18" t="s">
        <v>83</v>
      </c>
    </row>
    <row r="116" spans="1:65" s="2" customFormat="1" ht="37.9" customHeight="1">
      <c r="A116" s="35"/>
      <c r="B116" s="36"/>
      <c r="C116" s="179" t="s">
        <v>275</v>
      </c>
      <c r="D116" s="179" t="s">
        <v>208</v>
      </c>
      <c r="E116" s="180" t="s">
        <v>276</v>
      </c>
      <c r="F116" s="181" t="s">
        <v>277</v>
      </c>
      <c r="G116" s="182" t="s">
        <v>267</v>
      </c>
      <c r="H116" s="183">
        <v>0.60299999999999998</v>
      </c>
      <c r="I116" s="184"/>
      <c r="J116" s="185">
        <f>ROUND(I116*H116,2)</f>
        <v>0</v>
      </c>
      <c r="K116" s="181" t="s">
        <v>212</v>
      </c>
      <c r="L116" s="40"/>
      <c r="M116" s="186" t="s">
        <v>19</v>
      </c>
      <c r="N116" s="187" t="s">
        <v>46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149</v>
      </c>
      <c r="AT116" s="190" t="s">
        <v>208</v>
      </c>
      <c r="AU116" s="190" t="s">
        <v>83</v>
      </c>
      <c r="AY116" s="18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149</v>
      </c>
      <c r="BM116" s="190" t="s">
        <v>278</v>
      </c>
    </row>
    <row r="117" spans="1:65" s="2" customFormat="1">
      <c r="A117" s="35"/>
      <c r="B117" s="36"/>
      <c r="C117" s="37"/>
      <c r="D117" s="192" t="s">
        <v>215</v>
      </c>
      <c r="E117" s="37"/>
      <c r="F117" s="193" t="s">
        <v>279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215</v>
      </c>
      <c r="AU117" s="18" t="s">
        <v>83</v>
      </c>
    </row>
    <row r="118" spans="1:65" s="2" customFormat="1" ht="37.9" customHeight="1">
      <c r="A118" s="35"/>
      <c r="B118" s="36"/>
      <c r="C118" s="179" t="s">
        <v>280</v>
      </c>
      <c r="D118" s="179" t="s">
        <v>208</v>
      </c>
      <c r="E118" s="180" t="s">
        <v>281</v>
      </c>
      <c r="F118" s="181" t="s">
        <v>282</v>
      </c>
      <c r="G118" s="182" t="s">
        <v>267</v>
      </c>
      <c r="H118" s="183">
        <v>18.09</v>
      </c>
      <c r="I118" s="184"/>
      <c r="J118" s="185">
        <f>ROUND(I118*H118,2)</f>
        <v>0</v>
      </c>
      <c r="K118" s="181" t="s">
        <v>212</v>
      </c>
      <c r="L118" s="40"/>
      <c r="M118" s="186" t="s">
        <v>19</v>
      </c>
      <c r="N118" s="187" t="s">
        <v>46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149</v>
      </c>
      <c r="AT118" s="190" t="s">
        <v>208</v>
      </c>
      <c r="AU118" s="190" t="s">
        <v>83</v>
      </c>
      <c r="AY118" s="18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79</v>
      </c>
      <c r="BK118" s="191">
        <f>ROUND(I118*H118,2)</f>
        <v>0</v>
      </c>
      <c r="BL118" s="18" t="s">
        <v>149</v>
      </c>
      <c r="BM118" s="190" t="s">
        <v>283</v>
      </c>
    </row>
    <row r="119" spans="1:65" s="2" customFormat="1">
      <c r="A119" s="35"/>
      <c r="B119" s="36"/>
      <c r="C119" s="37"/>
      <c r="D119" s="192" t="s">
        <v>215</v>
      </c>
      <c r="E119" s="37"/>
      <c r="F119" s="193" t="s">
        <v>284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215</v>
      </c>
      <c r="AU119" s="18" t="s">
        <v>83</v>
      </c>
    </row>
    <row r="120" spans="1:65" s="13" customFormat="1">
      <c r="B120" s="201"/>
      <c r="C120" s="202"/>
      <c r="D120" s="203" t="s">
        <v>250</v>
      </c>
      <c r="E120" s="202"/>
      <c r="F120" s="205" t="s">
        <v>285</v>
      </c>
      <c r="G120" s="202"/>
      <c r="H120" s="206">
        <v>18.09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250</v>
      </c>
      <c r="AU120" s="212" t="s">
        <v>83</v>
      </c>
      <c r="AV120" s="13" t="s">
        <v>83</v>
      </c>
      <c r="AW120" s="13" t="s">
        <v>4</v>
      </c>
      <c r="AX120" s="13" t="s">
        <v>79</v>
      </c>
      <c r="AY120" s="212" t="s">
        <v>205</v>
      </c>
    </row>
    <row r="121" spans="1:65" s="2" customFormat="1" ht="24.2" customHeight="1">
      <c r="A121" s="35"/>
      <c r="B121" s="36"/>
      <c r="C121" s="179" t="s">
        <v>286</v>
      </c>
      <c r="D121" s="179" t="s">
        <v>208</v>
      </c>
      <c r="E121" s="180" t="s">
        <v>287</v>
      </c>
      <c r="F121" s="181" t="s">
        <v>288</v>
      </c>
      <c r="G121" s="182" t="s">
        <v>267</v>
      </c>
      <c r="H121" s="183">
        <v>0.60299999999999998</v>
      </c>
      <c r="I121" s="184"/>
      <c r="J121" s="185">
        <f>ROUND(I121*H121,2)</f>
        <v>0</v>
      </c>
      <c r="K121" s="181" t="s">
        <v>212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149</v>
      </c>
      <c r="AT121" s="190" t="s">
        <v>208</v>
      </c>
      <c r="AU121" s="190" t="s">
        <v>83</v>
      </c>
      <c r="AY121" s="18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149</v>
      </c>
      <c r="BM121" s="190" t="s">
        <v>289</v>
      </c>
    </row>
    <row r="122" spans="1:65" s="2" customFormat="1">
      <c r="A122" s="35"/>
      <c r="B122" s="36"/>
      <c r="C122" s="37"/>
      <c r="D122" s="192" t="s">
        <v>215</v>
      </c>
      <c r="E122" s="37"/>
      <c r="F122" s="193" t="s">
        <v>290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215</v>
      </c>
      <c r="AU122" s="18" t="s">
        <v>83</v>
      </c>
    </row>
    <row r="123" spans="1:65" s="2" customFormat="1" ht="24.2" customHeight="1">
      <c r="A123" s="35"/>
      <c r="B123" s="36"/>
      <c r="C123" s="179" t="s">
        <v>291</v>
      </c>
      <c r="D123" s="179" t="s">
        <v>208</v>
      </c>
      <c r="E123" s="180" t="s">
        <v>292</v>
      </c>
      <c r="F123" s="181" t="s">
        <v>293</v>
      </c>
      <c r="G123" s="182" t="s">
        <v>267</v>
      </c>
      <c r="H123" s="183">
        <v>1.2050000000000001</v>
      </c>
      <c r="I123" s="184"/>
      <c r="J123" s="185">
        <f>ROUND(I123*H123,2)</f>
        <v>0</v>
      </c>
      <c r="K123" s="181" t="s">
        <v>212</v>
      </c>
      <c r="L123" s="40"/>
      <c r="M123" s="186" t="s">
        <v>19</v>
      </c>
      <c r="N123" s="187" t="s">
        <v>46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149</v>
      </c>
      <c r="AT123" s="190" t="s">
        <v>208</v>
      </c>
      <c r="AU123" s="190" t="s">
        <v>83</v>
      </c>
      <c r="AY123" s="18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79</v>
      </c>
      <c r="BK123" s="191">
        <f>ROUND(I123*H123,2)</f>
        <v>0</v>
      </c>
      <c r="BL123" s="18" t="s">
        <v>149</v>
      </c>
      <c r="BM123" s="190" t="s">
        <v>294</v>
      </c>
    </row>
    <row r="124" spans="1:65" s="2" customFormat="1">
      <c r="A124" s="35"/>
      <c r="B124" s="36"/>
      <c r="C124" s="37"/>
      <c r="D124" s="192" t="s">
        <v>215</v>
      </c>
      <c r="E124" s="37"/>
      <c r="F124" s="193" t="s">
        <v>295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215</v>
      </c>
      <c r="AU124" s="18" t="s">
        <v>83</v>
      </c>
    </row>
    <row r="125" spans="1:65" s="13" customFormat="1">
      <c r="B125" s="201"/>
      <c r="C125" s="202"/>
      <c r="D125" s="203" t="s">
        <v>250</v>
      </c>
      <c r="E125" s="204" t="s">
        <v>19</v>
      </c>
      <c r="F125" s="205" t="s">
        <v>296</v>
      </c>
      <c r="G125" s="202"/>
      <c r="H125" s="206">
        <v>1.2050000000000001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250</v>
      </c>
      <c r="AU125" s="212" t="s">
        <v>83</v>
      </c>
      <c r="AV125" s="13" t="s">
        <v>83</v>
      </c>
      <c r="AW125" s="13" t="s">
        <v>36</v>
      </c>
      <c r="AX125" s="13" t="s">
        <v>79</v>
      </c>
      <c r="AY125" s="212" t="s">
        <v>205</v>
      </c>
    </row>
    <row r="126" spans="1:65" s="2" customFormat="1" ht="16.5" customHeight="1">
      <c r="A126" s="35"/>
      <c r="B126" s="36"/>
      <c r="C126" s="224" t="s">
        <v>297</v>
      </c>
      <c r="D126" s="224" t="s">
        <v>298</v>
      </c>
      <c r="E126" s="225" t="s">
        <v>299</v>
      </c>
      <c r="F126" s="226" t="s">
        <v>300</v>
      </c>
      <c r="G126" s="227" t="s">
        <v>301</v>
      </c>
      <c r="H126" s="228">
        <v>2.7719999999999998</v>
      </c>
      <c r="I126" s="229"/>
      <c r="J126" s="230">
        <f>ROUND(I126*H126,2)</f>
        <v>0</v>
      </c>
      <c r="K126" s="226" t="s">
        <v>212</v>
      </c>
      <c r="L126" s="231"/>
      <c r="M126" s="232" t="s">
        <v>19</v>
      </c>
      <c r="N126" s="233" t="s">
        <v>46</v>
      </c>
      <c r="O126" s="65"/>
      <c r="P126" s="188">
        <f>O126*H126</f>
        <v>0</v>
      </c>
      <c r="Q126" s="188">
        <v>1</v>
      </c>
      <c r="R126" s="188">
        <f>Q126*H126</f>
        <v>2.7719999999999998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286</v>
      </c>
      <c r="AT126" s="190" t="s">
        <v>298</v>
      </c>
      <c r="AU126" s="190" t="s">
        <v>83</v>
      </c>
      <c r="AY126" s="18" t="s">
        <v>205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79</v>
      </c>
      <c r="BK126" s="191">
        <f>ROUND(I126*H126,2)</f>
        <v>0</v>
      </c>
      <c r="BL126" s="18" t="s">
        <v>149</v>
      </c>
      <c r="BM126" s="190" t="s">
        <v>302</v>
      </c>
    </row>
    <row r="127" spans="1:65" s="13" customFormat="1">
      <c r="B127" s="201"/>
      <c r="C127" s="202"/>
      <c r="D127" s="203" t="s">
        <v>250</v>
      </c>
      <c r="E127" s="202"/>
      <c r="F127" s="205" t="s">
        <v>303</v>
      </c>
      <c r="G127" s="202"/>
      <c r="H127" s="206">
        <v>2.7719999999999998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250</v>
      </c>
      <c r="AU127" s="212" t="s">
        <v>83</v>
      </c>
      <c r="AV127" s="13" t="s">
        <v>83</v>
      </c>
      <c r="AW127" s="13" t="s">
        <v>4</v>
      </c>
      <c r="AX127" s="13" t="s">
        <v>79</v>
      </c>
      <c r="AY127" s="212" t="s">
        <v>205</v>
      </c>
    </row>
    <row r="128" spans="1:65" s="2" customFormat="1" ht="24.2" customHeight="1">
      <c r="A128" s="35"/>
      <c r="B128" s="36"/>
      <c r="C128" s="179" t="s">
        <v>304</v>
      </c>
      <c r="D128" s="179" t="s">
        <v>208</v>
      </c>
      <c r="E128" s="180" t="s">
        <v>305</v>
      </c>
      <c r="F128" s="181" t="s">
        <v>306</v>
      </c>
      <c r="G128" s="182" t="s">
        <v>267</v>
      </c>
      <c r="H128" s="183">
        <v>0.60299999999999998</v>
      </c>
      <c r="I128" s="184"/>
      <c r="J128" s="185">
        <f>ROUND(I128*H128,2)</f>
        <v>0</v>
      </c>
      <c r="K128" s="181" t="s">
        <v>212</v>
      </c>
      <c r="L128" s="40"/>
      <c r="M128" s="186" t="s">
        <v>19</v>
      </c>
      <c r="N128" s="187" t="s">
        <v>46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149</v>
      </c>
      <c r="AT128" s="190" t="s">
        <v>208</v>
      </c>
      <c r="AU128" s="190" t="s">
        <v>83</v>
      </c>
      <c r="AY128" s="18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79</v>
      </c>
      <c r="BK128" s="191">
        <f>ROUND(I128*H128,2)</f>
        <v>0</v>
      </c>
      <c r="BL128" s="18" t="s">
        <v>149</v>
      </c>
      <c r="BM128" s="190" t="s">
        <v>307</v>
      </c>
    </row>
    <row r="129" spans="1:65" s="2" customFormat="1">
      <c r="A129" s="35"/>
      <c r="B129" s="36"/>
      <c r="C129" s="37"/>
      <c r="D129" s="192" t="s">
        <v>215</v>
      </c>
      <c r="E129" s="37"/>
      <c r="F129" s="193" t="s">
        <v>308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215</v>
      </c>
      <c r="AU129" s="18" t="s">
        <v>83</v>
      </c>
    </row>
    <row r="130" spans="1:65" s="2" customFormat="1" ht="16.5" customHeight="1">
      <c r="A130" s="35"/>
      <c r="B130" s="36"/>
      <c r="C130" s="179" t="s">
        <v>309</v>
      </c>
      <c r="D130" s="179" t="s">
        <v>208</v>
      </c>
      <c r="E130" s="180" t="s">
        <v>310</v>
      </c>
      <c r="F130" s="181" t="s">
        <v>311</v>
      </c>
      <c r="G130" s="182" t="s">
        <v>247</v>
      </c>
      <c r="H130" s="183">
        <v>8.8000000000000007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312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313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13" customFormat="1">
      <c r="B132" s="201"/>
      <c r="C132" s="202"/>
      <c r="D132" s="203" t="s">
        <v>250</v>
      </c>
      <c r="E132" s="204" t="s">
        <v>19</v>
      </c>
      <c r="F132" s="205" t="s">
        <v>314</v>
      </c>
      <c r="G132" s="202"/>
      <c r="H132" s="206">
        <v>8.8000000000000007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250</v>
      </c>
      <c r="AU132" s="212" t="s">
        <v>83</v>
      </c>
      <c r="AV132" s="13" t="s">
        <v>83</v>
      </c>
      <c r="AW132" s="13" t="s">
        <v>36</v>
      </c>
      <c r="AX132" s="13" t="s">
        <v>79</v>
      </c>
      <c r="AY132" s="212" t="s">
        <v>205</v>
      </c>
    </row>
    <row r="133" spans="1:65" s="12" customFormat="1" ht="22.9" customHeight="1">
      <c r="B133" s="163"/>
      <c r="C133" s="164"/>
      <c r="D133" s="165" t="s">
        <v>74</v>
      </c>
      <c r="E133" s="177" t="s">
        <v>204</v>
      </c>
      <c r="F133" s="177" t="s">
        <v>315</v>
      </c>
      <c r="G133" s="164"/>
      <c r="H133" s="164"/>
      <c r="I133" s="167"/>
      <c r="J133" s="178">
        <f>BK133</f>
        <v>0</v>
      </c>
      <c r="K133" s="164"/>
      <c r="L133" s="169"/>
      <c r="M133" s="170"/>
      <c r="N133" s="171"/>
      <c r="O133" s="171"/>
      <c r="P133" s="172">
        <f>SUM(P134:P157)</f>
        <v>0</v>
      </c>
      <c r="Q133" s="171"/>
      <c r="R133" s="172">
        <f>SUM(R134:R157)</f>
        <v>1.9833200000000002</v>
      </c>
      <c r="S133" s="171"/>
      <c r="T133" s="173">
        <f>SUM(T134:T157)</f>
        <v>0</v>
      </c>
      <c r="AR133" s="174" t="s">
        <v>79</v>
      </c>
      <c r="AT133" s="175" t="s">
        <v>74</v>
      </c>
      <c r="AU133" s="175" t="s">
        <v>79</v>
      </c>
      <c r="AY133" s="174" t="s">
        <v>205</v>
      </c>
      <c r="BK133" s="176">
        <f>SUM(BK134:BK157)</f>
        <v>0</v>
      </c>
    </row>
    <row r="134" spans="1:65" s="2" customFormat="1" ht="21.75" customHeight="1">
      <c r="A134" s="35"/>
      <c r="B134" s="36"/>
      <c r="C134" s="179" t="s">
        <v>316</v>
      </c>
      <c r="D134" s="179" t="s">
        <v>208</v>
      </c>
      <c r="E134" s="180" t="s">
        <v>317</v>
      </c>
      <c r="F134" s="181" t="s">
        <v>318</v>
      </c>
      <c r="G134" s="182" t="s">
        <v>247</v>
      </c>
      <c r="H134" s="183">
        <v>8.8000000000000007</v>
      </c>
      <c r="I134" s="184"/>
      <c r="J134" s="185">
        <f>ROUND(I134*H134,2)</f>
        <v>0</v>
      </c>
      <c r="K134" s="181" t="s">
        <v>212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149</v>
      </c>
      <c r="AT134" s="190" t="s">
        <v>208</v>
      </c>
      <c r="AU134" s="190" t="s">
        <v>83</v>
      </c>
      <c r="AY134" s="18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79</v>
      </c>
      <c r="BK134" s="191">
        <f>ROUND(I134*H134,2)</f>
        <v>0</v>
      </c>
      <c r="BL134" s="18" t="s">
        <v>149</v>
      </c>
      <c r="BM134" s="190" t="s">
        <v>319</v>
      </c>
    </row>
    <row r="135" spans="1:65" s="2" customFormat="1">
      <c r="A135" s="35"/>
      <c r="B135" s="36"/>
      <c r="C135" s="37"/>
      <c r="D135" s="192" t="s">
        <v>215</v>
      </c>
      <c r="E135" s="37"/>
      <c r="F135" s="193" t="s">
        <v>320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215</v>
      </c>
      <c r="AU135" s="18" t="s">
        <v>83</v>
      </c>
    </row>
    <row r="136" spans="1:65" s="13" customFormat="1">
      <c r="B136" s="201"/>
      <c r="C136" s="202"/>
      <c r="D136" s="203" t="s">
        <v>250</v>
      </c>
      <c r="E136" s="204" t="s">
        <v>19</v>
      </c>
      <c r="F136" s="205" t="s">
        <v>321</v>
      </c>
      <c r="G136" s="202"/>
      <c r="H136" s="206">
        <v>8.8000000000000007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250</v>
      </c>
      <c r="AU136" s="212" t="s">
        <v>83</v>
      </c>
      <c r="AV136" s="13" t="s">
        <v>83</v>
      </c>
      <c r="AW136" s="13" t="s">
        <v>36</v>
      </c>
      <c r="AX136" s="13" t="s">
        <v>79</v>
      </c>
      <c r="AY136" s="212" t="s">
        <v>205</v>
      </c>
    </row>
    <row r="137" spans="1:65" s="2" customFormat="1" ht="37.9" customHeight="1">
      <c r="A137" s="35"/>
      <c r="B137" s="36"/>
      <c r="C137" s="179" t="s">
        <v>322</v>
      </c>
      <c r="D137" s="179" t="s">
        <v>208</v>
      </c>
      <c r="E137" s="180" t="s">
        <v>323</v>
      </c>
      <c r="F137" s="181" t="s">
        <v>324</v>
      </c>
      <c r="G137" s="182" t="s">
        <v>247</v>
      </c>
      <c r="H137" s="183">
        <v>8.8000000000000007</v>
      </c>
      <c r="I137" s="184"/>
      <c r="J137" s="185">
        <f>ROUND(I137*H137,2)</f>
        <v>0</v>
      </c>
      <c r="K137" s="181" t="s">
        <v>212</v>
      </c>
      <c r="L137" s="40"/>
      <c r="M137" s="186" t="s">
        <v>19</v>
      </c>
      <c r="N137" s="187" t="s">
        <v>46</v>
      </c>
      <c r="O137" s="65"/>
      <c r="P137" s="188">
        <f>O137*H137</f>
        <v>0</v>
      </c>
      <c r="Q137" s="188">
        <v>8.9219999999999994E-2</v>
      </c>
      <c r="R137" s="188">
        <f>Q137*H137</f>
        <v>0.78513600000000006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149</v>
      </c>
      <c r="AT137" s="190" t="s">
        <v>208</v>
      </c>
      <c r="AU137" s="190" t="s">
        <v>83</v>
      </c>
      <c r="AY137" s="18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149</v>
      </c>
      <c r="BM137" s="190" t="s">
        <v>325</v>
      </c>
    </row>
    <row r="138" spans="1:65" s="2" customFormat="1">
      <c r="A138" s="35"/>
      <c r="B138" s="36"/>
      <c r="C138" s="37"/>
      <c r="D138" s="192" t="s">
        <v>215</v>
      </c>
      <c r="E138" s="37"/>
      <c r="F138" s="193" t="s">
        <v>326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215</v>
      </c>
      <c r="AU138" s="18" t="s">
        <v>83</v>
      </c>
    </row>
    <row r="139" spans="1:65" s="13" customFormat="1">
      <c r="B139" s="201"/>
      <c r="C139" s="202"/>
      <c r="D139" s="203" t="s">
        <v>250</v>
      </c>
      <c r="E139" s="204" t="s">
        <v>19</v>
      </c>
      <c r="F139" s="205" t="s">
        <v>327</v>
      </c>
      <c r="G139" s="202"/>
      <c r="H139" s="206">
        <v>2.5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250</v>
      </c>
      <c r="AU139" s="212" t="s">
        <v>83</v>
      </c>
      <c r="AV139" s="13" t="s">
        <v>83</v>
      </c>
      <c r="AW139" s="13" t="s">
        <v>36</v>
      </c>
      <c r="AX139" s="13" t="s">
        <v>75</v>
      </c>
      <c r="AY139" s="212" t="s">
        <v>205</v>
      </c>
    </row>
    <row r="140" spans="1:65" s="13" customFormat="1">
      <c r="B140" s="201"/>
      <c r="C140" s="202"/>
      <c r="D140" s="203" t="s">
        <v>250</v>
      </c>
      <c r="E140" s="204" t="s">
        <v>19</v>
      </c>
      <c r="F140" s="205" t="s">
        <v>328</v>
      </c>
      <c r="G140" s="202"/>
      <c r="H140" s="206">
        <v>2.7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250</v>
      </c>
      <c r="AU140" s="212" t="s">
        <v>83</v>
      </c>
      <c r="AV140" s="13" t="s">
        <v>83</v>
      </c>
      <c r="AW140" s="13" t="s">
        <v>36</v>
      </c>
      <c r="AX140" s="13" t="s">
        <v>75</v>
      </c>
      <c r="AY140" s="212" t="s">
        <v>205</v>
      </c>
    </row>
    <row r="141" spans="1:65" s="13" customFormat="1">
      <c r="B141" s="201"/>
      <c r="C141" s="202"/>
      <c r="D141" s="203" t="s">
        <v>250</v>
      </c>
      <c r="E141" s="204" t="s">
        <v>19</v>
      </c>
      <c r="F141" s="205" t="s">
        <v>329</v>
      </c>
      <c r="G141" s="202"/>
      <c r="H141" s="206">
        <v>3.6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250</v>
      </c>
      <c r="AU141" s="212" t="s">
        <v>83</v>
      </c>
      <c r="AV141" s="13" t="s">
        <v>83</v>
      </c>
      <c r="AW141" s="13" t="s">
        <v>36</v>
      </c>
      <c r="AX141" s="13" t="s">
        <v>75</v>
      </c>
      <c r="AY141" s="212" t="s">
        <v>205</v>
      </c>
    </row>
    <row r="142" spans="1:65" s="14" customFormat="1">
      <c r="B142" s="213"/>
      <c r="C142" s="214"/>
      <c r="D142" s="203" t="s">
        <v>250</v>
      </c>
      <c r="E142" s="215" t="s">
        <v>19</v>
      </c>
      <c r="F142" s="216" t="s">
        <v>253</v>
      </c>
      <c r="G142" s="214"/>
      <c r="H142" s="217">
        <v>8.8000000000000007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250</v>
      </c>
      <c r="AU142" s="223" t="s">
        <v>83</v>
      </c>
      <c r="AV142" s="14" t="s">
        <v>149</v>
      </c>
      <c r="AW142" s="14" t="s">
        <v>36</v>
      </c>
      <c r="AX142" s="14" t="s">
        <v>79</v>
      </c>
      <c r="AY142" s="223" t="s">
        <v>205</v>
      </c>
    </row>
    <row r="143" spans="1:65" s="2" customFormat="1" ht="16.5" customHeight="1">
      <c r="A143" s="35"/>
      <c r="B143" s="36"/>
      <c r="C143" s="224" t="s">
        <v>8</v>
      </c>
      <c r="D143" s="224" t="s">
        <v>298</v>
      </c>
      <c r="E143" s="225" t="s">
        <v>330</v>
      </c>
      <c r="F143" s="226" t="s">
        <v>331</v>
      </c>
      <c r="G143" s="227" t="s">
        <v>247</v>
      </c>
      <c r="H143" s="228">
        <v>2.5750000000000002</v>
      </c>
      <c r="I143" s="229"/>
      <c r="J143" s="230">
        <f>ROUND(I143*H143,2)</f>
        <v>0</v>
      </c>
      <c r="K143" s="226" t="s">
        <v>212</v>
      </c>
      <c r="L143" s="231"/>
      <c r="M143" s="232" t="s">
        <v>19</v>
      </c>
      <c r="N143" s="233" t="s">
        <v>46</v>
      </c>
      <c r="O143" s="65"/>
      <c r="P143" s="188">
        <f>O143*H143</f>
        <v>0</v>
      </c>
      <c r="Q143" s="188">
        <v>0.13100000000000001</v>
      </c>
      <c r="R143" s="188">
        <f>Q143*H143</f>
        <v>0.33732500000000004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286</v>
      </c>
      <c r="AT143" s="190" t="s">
        <v>298</v>
      </c>
      <c r="AU143" s="190" t="s">
        <v>83</v>
      </c>
      <c r="AY143" s="18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149</v>
      </c>
      <c r="BM143" s="190" t="s">
        <v>332</v>
      </c>
    </row>
    <row r="144" spans="1:65" s="13" customFormat="1">
      <c r="B144" s="201"/>
      <c r="C144" s="202"/>
      <c r="D144" s="203" t="s">
        <v>250</v>
      </c>
      <c r="E144" s="204" t="s">
        <v>19</v>
      </c>
      <c r="F144" s="205" t="s">
        <v>327</v>
      </c>
      <c r="G144" s="202"/>
      <c r="H144" s="206">
        <v>2.5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250</v>
      </c>
      <c r="AU144" s="212" t="s">
        <v>83</v>
      </c>
      <c r="AV144" s="13" t="s">
        <v>83</v>
      </c>
      <c r="AW144" s="13" t="s">
        <v>36</v>
      </c>
      <c r="AX144" s="13" t="s">
        <v>79</v>
      </c>
      <c r="AY144" s="212" t="s">
        <v>205</v>
      </c>
    </row>
    <row r="145" spans="1:65" s="13" customFormat="1">
      <c r="B145" s="201"/>
      <c r="C145" s="202"/>
      <c r="D145" s="203" t="s">
        <v>250</v>
      </c>
      <c r="E145" s="202"/>
      <c r="F145" s="205" t="s">
        <v>333</v>
      </c>
      <c r="G145" s="202"/>
      <c r="H145" s="206">
        <v>2.5750000000000002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250</v>
      </c>
      <c r="AU145" s="212" t="s">
        <v>83</v>
      </c>
      <c r="AV145" s="13" t="s">
        <v>83</v>
      </c>
      <c r="AW145" s="13" t="s">
        <v>4</v>
      </c>
      <c r="AX145" s="13" t="s">
        <v>79</v>
      </c>
      <c r="AY145" s="212" t="s">
        <v>205</v>
      </c>
    </row>
    <row r="146" spans="1:65" s="2" customFormat="1" ht="16.5" customHeight="1">
      <c r="A146" s="35"/>
      <c r="B146" s="36"/>
      <c r="C146" s="224" t="s">
        <v>334</v>
      </c>
      <c r="D146" s="224" t="s">
        <v>298</v>
      </c>
      <c r="E146" s="225" t="s">
        <v>335</v>
      </c>
      <c r="F146" s="226" t="s">
        <v>336</v>
      </c>
      <c r="G146" s="227" t="s">
        <v>247</v>
      </c>
      <c r="H146" s="228">
        <v>3.7080000000000002</v>
      </c>
      <c r="I146" s="229"/>
      <c r="J146" s="230">
        <f>ROUND(I146*H146,2)</f>
        <v>0</v>
      </c>
      <c r="K146" s="226" t="s">
        <v>212</v>
      </c>
      <c r="L146" s="231"/>
      <c r="M146" s="232" t="s">
        <v>19</v>
      </c>
      <c r="N146" s="233" t="s">
        <v>46</v>
      </c>
      <c r="O146" s="65"/>
      <c r="P146" s="188">
        <f>O146*H146</f>
        <v>0</v>
      </c>
      <c r="Q146" s="188">
        <v>0.13100000000000001</v>
      </c>
      <c r="R146" s="188">
        <f>Q146*H146</f>
        <v>0.48574800000000007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286</v>
      </c>
      <c r="AT146" s="190" t="s">
        <v>298</v>
      </c>
      <c r="AU146" s="190" t="s">
        <v>83</v>
      </c>
      <c r="AY146" s="18" t="s">
        <v>205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79</v>
      </c>
      <c r="BK146" s="191">
        <f>ROUND(I146*H146,2)</f>
        <v>0</v>
      </c>
      <c r="BL146" s="18" t="s">
        <v>149</v>
      </c>
      <c r="BM146" s="190" t="s">
        <v>337</v>
      </c>
    </row>
    <row r="147" spans="1:65" s="13" customFormat="1">
      <c r="B147" s="201"/>
      <c r="C147" s="202"/>
      <c r="D147" s="203" t="s">
        <v>250</v>
      </c>
      <c r="E147" s="204" t="s">
        <v>19</v>
      </c>
      <c r="F147" s="205" t="s">
        <v>329</v>
      </c>
      <c r="G147" s="202"/>
      <c r="H147" s="206">
        <v>3.6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250</v>
      </c>
      <c r="AU147" s="212" t="s">
        <v>83</v>
      </c>
      <c r="AV147" s="13" t="s">
        <v>83</v>
      </c>
      <c r="AW147" s="13" t="s">
        <v>36</v>
      </c>
      <c r="AX147" s="13" t="s">
        <v>79</v>
      </c>
      <c r="AY147" s="212" t="s">
        <v>205</v>
      </c>
    </row>
    <row r="148" spans="1:65" s="13" customFormat="1">
      <c r="B148" s="201"/>
      <c r="C148" s="202"/>
      <c r="D148" s="203" t="s">
        <v>250</v>
      </c>
      <c r="E148" s="202"/>
      <c r="F148" s="205" t="s">
        <v>338</v>
      </c>
      <c r="G148" s="202"/>
      <c r="H148" s="206">
        <v>3.7080000000000002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250</v>
      </c>
      <c r="AU148" s="212" t="s">
        <v>83</v>
      </c>
      <c r="AV148" s="13" t="s">
        <v>83</v>
      </c>
      <c r="AW148" s="13" t="s">
        <v>4</v>
      </c>
      <c r="AX148" s="13" t="s">
        <v>79</v>
      </c>
      <c r="AY148" s="212" t="s">
        <v>205</v>
      </c>
    </row>
    <row r="149" spans="1:65" s="2" customFormat="1" ht="24.2" customHeight="1">
      <c r="A149" s="35"/>
      <c r="B149" s="36"/>
      <c r="C149" s="224" t="s">
        <v>339</v>
      </c>
      <c r="D149" s="224" t="s">
        <v>298</v>
      </c>
      <c r="E149" s="225" t="s">
        <v>340</v>
      </c>
      <c r="F149" s="226" t="s">
        <v>341</v>
      </c>
      <c r="G149" s="227" t="s">
        <v>247</v>
      </c>
      <c r="H149" s="228">
        <v>2.7810000000000001</v>
      </c>
      <c r="I149" s="229"/>
      <c r="J149" s="230">
        <f>ROUND(I149*H149,2)</f>
        <v>0</v>
      </c>
      <c r="K149" s="226" t="s">
        <v>19</v>
      </c>
      <c r="L149" s="231"/>
      <c r="M149" s="232" t="s">
        <v>19</v>
      </c>
      <c r="N149" s="233" t="s">
        <v>46</v>
      </c>
      <c r="O149" s="65"/>
      <c r="P149" s="188">
        <f>O149*H149</f>
        <v>0</v>
      </c>
      <c r="Q149" s="188">
        <v>0.13100000000000001</v>
      </c>
      <c r="R149" s="188">
        <f>Q149*H149</f>
        <v>0.36431100000000005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286</v>
      </c>
      <c r="AT149" s="190" t="s">
        <v>298</v>
      </c>
      <c r="AU149" s="190" t="s">
        <v>83</v>
      </c>
      <c r="AY149" s="18" t="s">
        <v>205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79</v>
      </c>
      <c r="BK149" s="191">
        <f>ROUND(I149*H149,2)</f>
        <v>0</v>
      </c>
      <c r="BL149" s="18" t="s">
        <v>149</v>
      </c>
      <c r="BM149" s="190" t="s">
        <v>342</v>
      </c>
    </row>
    <row r="150" spans="1:65" s="13" customFormat="1">
      <c r="B150" s="201"/>
      <c r="C150" s="202"/>
      <c r="D150" s="203" t="s">
        <v>250</v>
      </c>
      <c r="E150" s="204" t="s">
        <v>19</v>
      </c>
      <c r="F150" s="205" t="s">
        <v>328</v>
      </c>
      <c r="G150" s="202"/>
      <c r="H150" s="206">
        <v>2.7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250</v>
      </c>
      <c r="AU150" s="212" t="s">
        <v>83</v>
      </c>
      <c r="AV150" s="13" t="s">
        <v>83</v>
      </c>
      <c r="AW150" s="13" t="s">
        <v>36</v>
      </c>
      <c r="AX150" s="13" t="s">
        <v>79</v>
      </c>
      <c r="AY150" s="212" t="s">
        <v>205</v>
      </c>
    </row>
    <row r="151" spans="1:65" s="13" customFormat="1">
      <c r="B151" s="201"/>
      <c r="C151" s="202"/>
      <c r="D151" s="203" t="s">
        <v>250</v>
      </c>
      <c r="E151" s="202"/>
      <c r="F151" s="205" t="s">
        <v>343</v>
      </c>
      <c r="G151" s="202"/>
      <c r="H151" s="206">
        <v>2.7810000000000001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250</v>
      </c>
      <c r="AU151" s="212" t="s">
        <v>83</v>
      </c>
      <c r="AV151" s="13" t="s">
        <v>83</v>
      </c>
      <c r="AW151" s="13" t="s">
        <v>4</v>
      </c>
      <c r="AX151" s="13" t="s">
        <v>79</v>
      </c>
      <c r="AY151" s="212" t="s">
        <v>205</v>
      </c>
    </row>
    <row r="152" spans="1:65" s="2" customFormat="1" ht="44.25" customHeight="1">
      <c r="A152" s="35"/>
      <c r="B152" s="36"/>
      <c r="C152" s="179" t="s">
        <v>344</v>
      </c>
      <c r="D152" s="179" t="s">
        <v>208</v>
      </c>
      <c r="E152" s="180" t="s">
        <v>345</v>
      </c>
      <c r="F152" s="181" t="s">
        <v>346</v>
      </c>
      <c r="G152" s="182" t="s">
        <v>247</v>
      </c>
      <c r="H152" s="183">
        <v>6.3</v>
      </c>
      <c r="I152" s="184"/>
      <c r="J152" s="185">
        <f>ROUND(I152*H152,2)</f>
        <v>0</v>
      </c>
      <c r="K152" s="181" t="s">
        <v>212</v>
      </c>
      <c r="L152" s="40"/>
      <c r="M152" s="186" t="s">
        <v>19</v>
      </c>
      <c r="N152" s="187" t="s">
        <v>46</v>
      </c>
      <c r="O152" s="6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149</v>
      </c>
      <c r="AT152" s="190" t="s">
        <v>208</v>
      </c>
      <c r="AU152" s="190" t="s">
        <v>83</v>
      </c>
      <c r="AY152" s="18" t="s">
        <v>205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79</v>
      </c>
      <c r="BK152" s="191">
        <f>ROUND(I152*H152,2)</f>
        <v>0</v>
      </c>
      <c r="BL152" s="18" t="s">
        <v>149</v>
      </c>
      <c r="BM152" s="190" t="s">
        <v>347</v>
      </c>
    </row>
    <row r="153" spans="1:65" s="2" customFormat="1">
      <c r="A153" s="35"/>
      <c r="B153" s="36"/>
      <c r="C153" s="37"/>
      <c r="D153" s="192" t="s">
        <v>215</v>
      </c>
      <c r="E153" s="37"/>
      <c r="F153" s="193" t="s">
        <v>348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215</v>
      </c>
      <c r="AU153" s="18" t="s">
        <v>83</v>
      </c>
    </row>
    <row r="154" spans="1:65" s="13" customFormat="1">
      <c r="B154" s="201"/>
      <c r="C154" s="202"/>
      <c r="D154" s="203" t="s">
        <v>250</v>
      </c>
      <c r="E154" s="204" t="s">
        <v>19</v>
      </c>
      <c r="F154" s="205" t="s">
        <v>349</v>
      </c>
      <c r="G154" s="202"/>
      <c r="H154" s="206">
        <v>6.3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250</v>
      </c>
      <c r="AU154" s="212" t="s">
        <v>83</v>
      </c>
      <c r="AV154" s="13" t="s">
        <v>83</v>
      </c>
      <c r="AW154" s="13" t="s">
        <v>36</v>
      </c>
      <c r="AX154" s="13" t="s">
        <v>79</v>
      </c>
      <c r="AY154" s="212" t="s">
        <v>205</v>
      </c>
    </row>
    <row r="155" spans="1:65" s="2" customFormat="1" ht="16.5" customHeight="1">
      <c r="A155" s="35"/>
      <c r="B155" s="36"/>
      <c r="C155" s="179" t="s">
        <v>350</v>
      </c>
      <c r="D155" s="179" t="s">
        <v>208</v>
      </c>
      <c r="E155" s="180" t="s">
        <v>351</v>
      </c>
      <c r="F155" s="181" t="s">
        <v>352</v>
      </c>
      <c r="G155" s="182" t="s">
        <v>260</v>
      </c>
      <c r="H155" s="183">
        <v>3</v>
      </c>
      <c r="I155" s="184"/>
      <c r="J155" s="185">
        <f>ROUND(I155*H155,2)</f>
        <v>0</v>
      </c>
      <c r="K155" s="181" t="s">
        <v>212</v>
      </c>
      <c r="L155" s="40"/>
      <c r="M155" s="186" t="s">
        <v>19</v>
      </c>
      <c r="N155" s="187" t="s">
        <v>46</v>
      </c>
      <c r="O155" s="65"/>
      <c r="P155" s="188">
        <f>O155*H155</f>
        <v>0</v>
      </c>
      <c r="Q155" s="188">
        <v>3.5999999999999999E-3</v>
      </c>
      <c r="R155" s="188">
        <f>Q155*H155</f>
        <v>1.0800000000000001E-2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149</v>
      </c>
      <c r="AT155" s="190" t="s">
        <v>208</v>
      </c>
      <c r="AU155" s="190" t="s">
        <v>83</v>
      </c>
      <c r="AY155" s="18" t="s">
        <v>205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79</v>
      </c>
      <c r="BK155" s="191">
        <f>ROUND(I155*H155,2)</f>
        <v>0</v>
      </c>
      <c r="BL155" s="18" t="s">
        <v>149</v>
      </c>
      <c r="BM155" s="190" t="s">
        <v>353</v>
      </c>
    </row>
    <row r="156" spans="1:65" s="2" customFormat="1">
      <c r="A156" s="35"/>
      <c r="B156" s="36"/>
      <c r="C156" s="37"/>
      <c r="D156" s="192" t="s">
        <v>215</v>
      </c>
      <c r="E156" s="37"/>
      <c r="F156" s="193" t="s">
        <v>354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215</v>
      </c>
      <c r="AU156" s="18" t="s">
        <v>83</v>
      </c>
    </row>
    <row r="157" spans="1:65" s="13" customFormat="1">
      <c r="B157" s="201"/>
      <c r="C157" s="202"/>
      <c r="D157" s="203" t="s">
        <v>250</v>
      </c>
      <c r="E157" s="204" t="s">
        <v>19</v>
      </c>
      <c r="F157" s="205" t="s">
        <v>355</v>
      </c>
      <c r="G157" s="202"/>
      <c r="H157" s="206">
        <v>3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250</v>
      </c>
      <c r="AU157" s="212" t="s">
        <v>83</v>
      </c>
      <c r="AV157" s="13" t="s">
        <v>83</v>
      </c>
      <c r="AW157" s="13" t="s">
        <v>36</v>
      </c>
      <c r="AX157" s="13" t="s">
        <v>79</v>
      </c>
      <c r="AY157" s="212" t="s">
        <v>205</v>
      </c>
    </row>
    <row r="158" spans="1:65" s="12" customFormat="1" ht="22.9" customHeight="1">
      <c r="B158" s="163"/>
      <c r="C158" s="164"/>
      <c r="D158" s="165" t="s">
        <v>74</v>
      </c>
      <c r="E158" s="177" t="s">
        <v>275</v>
      </c>
      <c r="F158" s="177" t="s">
        <v>356</v>
      </c>
      <c r="G158" s="164"/>
      <c r="H158" s="164"/>
      <c r="I158" s="167"/>
      <c r="J158" s="178">
        <f>BK158</f>
        <v>0</v>
      </c>
      <c r="K158" s="164"/>
      <c r="L158" s="169"/>
      <c r="M158" s="170"/>
      <c r="N158" s="171"/>
      <c r="O158" s="171"/>
      <c r="P158" s="172">
        <f>SUM(P159:P161)</f>
        <v>0</v>
      </c>
      <c r="Q158" s="171"/>
      <c r="R158" s="172">
        <f>SUM(R159:R161)</f>
        <v>3.0040400000000003</v>
      </c>
      <c r="S158" s="171"/>
      <c r="T158" s="173">
        <f>SUM(T159:T161)</f>
        <v>0</v>
      </c>
      <c r="AR158" s="174" t="s">
        <v>79</v>
      </c>
      <c r="AT158" s="175" t="s">
        <v>74</v>
      </c>
      <c r="AU158" s="175" t="s">
        <v>79</v>
      </c>
      <c r="AY158" s="174" t="s">
        <v>205</v>
      </c>
      <c r="BK158" s="176">
        <f>SUM(BK159:BK161)</f>
        <v>0</v>
      </c>
    </row>
    <row r="159" spans="1:65" s="2" customFormat="1" ht="16.5" customHeight="1">
      <c r="A159" s="35"/>
      <c r="B159" s="36"/>
      <c r="C159" s="179" t="s">
        <v>357</v>
      </c>
      <c r="D159" s="179" t="s">
        <v>208</v>
      </c>
      <c r="E159" s="180" t="s">
        <v>358</v>
      </c>
      <c r="F159" s="181" t="s">
        <v>359</v>
      </c>
      <c r="G159" s="182" t="s">
        <v>247</v>
      </c>
      <c r="H159" s="183">
        <v>10.9</v>
      </c>
      <c r="I159" s="184"/>
      <c r="J159" s="185">
        <f>ROUND(I159*H159,2)</f>
        <v>0</v>
      </c>
      <c r="K159" s="181" t="s">
        <v>212</v>
      </c>
      <c r="L159" s="40"/>
      <c r="M159" s="186" t="s">
        <v>19</v>
      </c>
      <c r="N159" s="187" t="s">
        <v>46</v>
      </c>
      <c r="O159" s="65"/>
      <c r="P159" s="188">
        <f>O159*H159</f>
        <v>0</v>
      </c>
      <c r="Q159" s="188">
        <v>0.27560000000000001</v>
      </c>
      <c r="R159" s="188">
        <f>Q159*H159</f>
        <v>3.0040400000000003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149</v>
      </c>
      <c r="AT159" s="190" t="s">
        <v>208</v>
      </c>
      <c r="AU159" s="190" t="s">
        <v>83</v>
      </c>
      <c r="AY159" s="18" t="s">
        <v>205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79</v>
      </c>
      <c r="BK159" s="191">
        <f>ROUND(I159*H159,2)</f>
        <v>0</v>
      </c>
      <c r="BL159" s="18" t="s">
        <v>149</v>
      </c>
      <c r="BM159" s="190" t="s">
        <v>360</v>
      </c>
    </row>
    <row r="160" spans="1:65" s="2" customFormat="1">
      <c r="A160" s="35"/>
      <c r="B160" s="36"/>
      <c r="C160" s="37"/>
      <c r="D160" s="192" t="s">
        <v>215</v>
      </c>
      <c r="E160" s="37"/>
      <c r="F160" s="193" t="s">
        <v>361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215</v>
      </c>
      <c r="AU160" s="18" t="s">
        <v>83</v>
      </c>
    </row>
    <row r="161" spans="1:65" s="13" customFormat="1">
      <c r="B161" s="201"/>
      <c r="C161" s="202"/>
      <c r="D161" s="203" t="s">
        <v>250</v>
      </c>
      <c r="E161" s="204" t="s">
        <v>19</v>
      </c>
      <c r="F161" s="205" t="s">
        <v>362</v>
      </c>
      <c r="G161" s="202"/>
      <c r="H161" s="206">
        <v>10.9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250</v>
      </c>
      <c r="AU161" s="212" t="s">
        <v>83</v>
      </c>
      <c r="AV161" s="13" t="s">
        <v>83</v>
      </c>
      <c r="AW161" s="13" t="s">
        <v>36</v>
      </c>
      <c r="AX161" s="13" t="s">
        <v>79</v>
      </c>
      <c r="AY161" s="212" t="s">
        <v>205</v>
      </c>
    </row>
    <row r="162" spans="1:65" s="12" customFormat="1" ht="22.9" customHeight="1">
      <c r="B162" s="163"/>
      <c r="C162" s="164"/>
      <c r="D162" s="165" t="s">
        <v>74</v>
      </c>
      <c r="E162" s="177" t="s">
        <v>286</v>
      </c>
      <c r="F162" s="177" t="s">
        <v>363</v>
      </c>
      <c r="G162" s="164"/>
      <c r="H162" s="164"/>
      <c r="I162" s="167"/>
      <c r="J162" s="178">
        <f>BK162</f>
        <v>0</v>
      </c>
      <c r="K162" s="164"/>
      <c r="L162" s="169"/>
      <c r="M162" s="170"/>
      <c r="N162" s="171"/>
      <c r="O162" s="171"/>
      <c r="P162" s="172">
        <f>SUM(P163:P164)</f>
        <v>0</v>
      </c>
      <c r="Q162" s="171"/>
      <c r="R162" s="172">
        <f>SUM(R163:R164)</f>
        <v>0.42080000000000001</v>
      </c>
      <c r="S162" s="171"/>
      <c r="T162" s="173">
        <f>SUM(T163:T164)</f>
        <v>0</v>
      </c>
      <c r="AR162" s="174" t="s">
        <v>79</v>
      </c>
      <c r="AT162" s="175" t="s">
        <v>74</v>
      </c>
      <c r="AU162" s="175" t="s">
        <v>79</v>
      </c>
      <c r="AY162" s="174" t="s">
        <v>205</v>
      </c>
      <c r="BK162" s="176">
        <f>SUM(BK163:BK164)</f>
        <v>0</v>
      </c>
    </row>
    <row r="163" spans="1:65" s="2" customFormat="1" ht="16.5" customHeight="1">
      <c r="A163" s="35"/>
      <c r="B163" s="36"/>
      <c r="C163" s="179" t="s">
        <v>7</v>
      </c>
      <c r="D163" s="179" t="s">
        <v>208</v>
      </c>
      <c r="E163" s="180" t="s">
        <v>364</v>
      </c>
      <c r="F163" s="181" t="s">
        <v>365</v>
      </c>
      <c r="G163" s="182" t="s">
        <v>366</v>
      </c>
      <c r="H163" s="183">
        <v>1</v>
      </c>
      <c r="I163" s="184"/>
      <c r="J163" s="185">
        <f>ROUND(I163*H163,2)</f>
        <v>0</v>
      </c>
      <c r="K163" s="181" t="s">
        <v>212</v>
      </c>
      <c r="L163" s="40"/>
      <c r="M163" s="186" t="s">
        <v>19</v>
      </c>
      <c r="N163" s="187" t="s">
        <v>46</v>
      </c>
      <c r="O163" s="65"/>
      <c r="P163" s="188">
        <f>O163*H163</f>
        <v>0</v>
      </c>
      <c r="Q163" s="188">
        <v>0.42080000000000001</v>
      </c>
      <c r="R163" s="188">
        <f>Q163*H163</f>
        <v>0.42080000000000001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149</v>
      </c>
      <c r="AT163" s="190" t="s">
        <v>208</v>
      </c>
      <c r="AU163" s="190" t="s">
        <v>83</v>
      </c>
      <c r="AY163" s="18" t="s">
        <v>205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79</v>
      </c>
      <c r="BK163" s="191">
        <f>ROUND(I163*H163,2)</f>
        <v>0</v>
      </c>
      <c r="BL163" s="18" t="s">
        <v>149</v>
      </c>
      <c r="BM163" s="190" t="s">
        <v>367</v>
      </c>
    </row>
    <row r="164" spans="1:65" s="2" customFormat="1">
      <c r="A164" s="35"/>
      <c r="B164" s="36"/>
      <c r="C164" s="37"/>
      <c r="D164" s="192" t="s">
        <v>215</v>
      </c>
      <c r="E164" s="37"/>
      <c r="F164" s="193" t="s">
        <v>368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215</v>
      </c>
      <c r="AU164" s="18" t="s">
        <v>83</v>
      </c>
    </row>
    <row r="165" spans="1:65" s="12" customFormat="1" ht="22.9" customHeight="1">
      <c r="B165" s="163"/>
      <c r="C165" s="164"/>
      <c r="D165" s="165" t="s">
        <v>74</v>
      </c>
      <c r="E165" s="177" t="s">
        <v>291</v>
      </c>
      <c r="F165" s="177" t="s">
        <v>369</v>
      </c>
      <c r="G165" s="164"/>
      <c r="H165" s="164"/>
      <c r="I165" s="167"/>
      <c r="J165" s="178">
        <f>BK165</f>
        <v>0</v>
      </c>
      <c r="K165" s="164"/>
      <c r="L165" s="169"/>
      <c r="M165" s="170"/>
      <c r="N165" s="171"/>
      <c r="O165" s="171"/>
      <c r="P165" s="172">
        <f>SUM(P166:P189)</f>
        <v>0</v>
      </c>
      <c r="Q165" s="171"/>
      <c r="R165" s="172">
        <f>SUM(R166:R189)</f>
        <v>5.0556124000000002</v>
      </c>
      <c r="S165" s="171"/>
      <c r="T165" s="173">
        <f>SUM(T166:T189)</f>
        <v>0</v>
      </c>
      <c r="AR165" s="174" t="s">
        <v>79</v>
      </c>
      <c r="AT165" s="175" t="s">
        <v>74</v>
      </c>
      <c r="AU165" s="175" t="s">
        <v>79</v>
      </c>
      <c r="AY165" s="174" t="s">
        <v>205</v>
      </c>
      <c r="BK165" s="176">
        <f>SUM(BK166:BK189)</f>
        <v>0</v>
      </c>
    </row>
    <row r="166" spans="1:65" s="2" customFormat="1" ht="16.5" customHeight="1">
      <c r="A166" s="35"/>
      <c r="B166" s="36"/>
      <c r="C166" s="179" t="s">
        <v>370</v>
      </c>
      <c r="D166" s="179" t="s">
        <v>208</v>
      </c>
      <c r="E166" s="180" t="s">
        <v>371</v>
      </c>
      <c r="F166" s="181" t="s">
        <v>372</v>
      </c>
      <c r="G166" s="182" t="s">
        <v>260</v>
      </c>
      <c r="H166" s="183">
        <v>8</v>
      </c>
      <c r="I166" s="184"/>
      <c r="J166" s="185">
        <f>ROUND(I166*H166,2)</f>
        <v>0</v>
      </c>
      <c r="K166" s="181" t="s">
        <v>212</v>
      </c>
      <c r="L166" s="40"/>
      <c r="M166" s="186" t="s">
        <v>19</v>
      </c>
      <c r="N166" s="187" t="s">
        <v>46</v>
      </c>
      <c r="O166" s="65"/>
      <c r="P166" s="188">
        <f>O166*H166</f>
        <v>0</v>
      </c>
      <c r="Q166" s="188">
        <v>1.3999999999999999E-4</v>
      </c>
      <c r="R166" s="188">
        <f>Q166*H166</f>
        <v>1.1199999999999999E-3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149</v>
      </c>
      <c r="AT166" s="190" t="s">
        <v>208</v>
      </c>
      <c r="AU166" s="190" t="s">
        <v>83</v>
      </c>
      <c r="AY166" s="18" t="s">
        <v>205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79</v>
      </c>
      <c r="BK166" s="191">
        <f>ROUND(I166*H166,2)</f>
        <v>0</v>
      </c>
      <c r="BL166" s="18" t="s">
        <v>149</v>
      </c>
      <c r="BM166" s="190" t="s">
        <v>373</v>
      </c>
    </row>
    <row r="167" spans="1:65" s="2" customFormat="1">
      <c r="A167" s="35"/>
      <c r="B167" s="36"/>
      <c r="C167" s="37"/>
      <c r="D167" s="192" t="s">
        <v>215</v>
      </c>
      <c r="E167" s="37"/>
      <c r="F167" s="193" t="s">
        <v>374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215</v>
      </c>
      <c r="AU167" s="18" t="s">
        <v>83</v>
      </c>
    </row>
    <row r="168" spans="1:65" s="13" customFormat="1">
      <c r="B168" s="201"/>
      <c r="C168" s="202"/>
      <c r="D168" s="203" t="s">
        <v>250</v>
      </c>
      <c r="E168" s="204" t="s">
        <v>19</v>
      </c>
      <c r="F168" s="205" t="s">
        <v>375</v>
      </c>
      <c r="G168" s="202"/>
      <c r="H168" s="206">
        <v>8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250</v>
      </c>
      <c r="AU168" s="212" t="s">
        <v>83</v>
      </c>
      <c r="AV168" s="13" t="s">
        <v>83</v>
      </c>
      <c r="AW168" s="13" t="s">
        <v>36</v>
      </c>
      <c r="AX168" s="13" t="s">
        <v>79</v>
      </c>
      <c r="AY168" s="212" t="s">
        <v>205</v>
      </c>
    </row>
    <row r="169" spans="1:65" s="2" customFormat="1" ht="24.2" customHeight="1">
      <c r="A169" s="35"/>
      <c r="B169" s="36"/>
      <c r="C169" s="179" t="s">
        <v>376</v>
      </c>
      <c r="D169" s="179" t="s">
        <v>208</v>
      </c>
      <c r="E169" s="180" t="s">
        <v>377</v>
      </c>
      <c r="F169" s="181" t="s">
        <v>378</v>
      </c>
      <c r="G169" s="182" t="s">
        <v>260</v>
      </c>
      <c r="H169" s="183">
        <v>8</v>
      </c>
      <c r="I169" s="184"/>
      <c r="J169" s="185">
        <f>ROUND(I169*H169,2)</f>
        <v>0</v>
      </c>
      <c r="K169" s="181" t="s">
        <v>212</v>
      </c>
      <c r="L169" s="40"/>
      <c r="M169" s="186" t="s">
        <v>19</v>
      </c>
      <c r="N169" s="187" t="s">
        <v>46</v>
      </c>
      <c r="O169" s="65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149</v>
      </c>
      <c r="AT169" s="190" t="s">
        <v>208</v>
      </c>
      <c r="AU169" s="190" t="s">
        <v>83</v>
      </c>
      <c r="AY169" s="18" t="s">
        <v>205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79</v>
      </c>
      <c r="BK169" s="191">
        <f>ROUND(I169*H169,2)</f>
        <v>0</v>
      </c>
      <c r="BL169" s="18" t="s">
        <v>149</v>
      </c>
      <c r="BM169" s="190" t="s">
        <v>379</v>
      </c>
    </row>
    <row r="170" spans="1:65" s="2" customFormat="1">
      <c r="A170" s="35"/>
      <c r="B170" s="36"/>
      <c r="C170" s="37"/>
      <c r="D170" s="192" t="s">
        <v>215</v>
      </c>
      <c r="E170" s="37"/>
      <c r="F170" s="193" t="s">
        <v>380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215</v>
      </c>
      <c r="AU170" s="18" t="s">
        <v>83</v>
      </c>
    </row>
    <row r="171" spans="1:65" s="2" customFormat="1" ht="24.2" customHeight="1">
      <c r="A171" s="35"/>
      <c r="B171" s="36"/>
      <c r="C171" s="179" t="s">
        <v>381</v>
      </c>
      <c r="D171" s="179" t="s">
        <v>208</v>
      </c>
      <c r="E171" s="180" t="s">
        <v>382</v>
      </c>
      <c r="F171" s="181" t="s">
        <v>383</v>
      </c>
      <c r="G171" s="182" t="s">
        <v>260</v>
      </c>
      <c r="H171" s="183">
        <v>12.5</v>
      </c>
      <c r="I171" s="184"/>
      <c r="J171" s="185">
        <f>ROUND(I171*H171,2)</f>
        <v>0</v>
      </c>
      <c r="K171" s="181" t="s">
        <v>212</v>
      </c>
      <c r="L171" s="40"/>
      <c r="M171" s="186" t="s">
        <v>19</v>
      </c>
      <c r="N171" s="187" t="s">
        <v>46</v>
      </c>
      <c r="O171" s="65"/>
      <c r="P171" s="188">
        <f>O171*H171</f>
        <v>0</v>
      </c>
      <c r="Q171" s="188">
        <v>0.15540000000000001</v>
      </c>
      <c r="R171" s="188">
        <f>Q171*H171</f>
        <v>1.9425000000000001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149</v>
      </c>
      <c r="AT171" s="190" t="s">
        <v>208</v>
      </c>
      <c r="AU171" s="190" t="s">
        <v>83</v>
      </c>
      <c r="AY171" s="18" t="s">
        <v>205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149</v>
      </c>
      <c r="BM171" s="190" t="s">
        <v>384</v>
      </c>
    </row>
    <row r="172" spans="1:65" s="2" customFormat="1">
      <c r="A172" s="35"/>
      <c r="B172" s="36"/>
      <c r="C172" s="37"/>
      <c r="D172" s="192" t="s">
        <v>215</v>
      </c>
      <c r="E172" s="37"/>
      <c r="F172" s="193" t="s">
        <v>385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215</v>
      </c>
      <c r="AU172" s="18" t="s">
        <v>83</v>
      </c>
    </row>
    <row r="173" spans="1:65" s="13" customFormat="1">
      <c r="B173" s="201"/>
      <c r="C173" s="202"/>
      <c r="D173" s="203" t="s">
        <v>250</v>
      </c>
      <c r="E173" s="204" t="s">
        <v>19</v>
      </c>
      <c r="F173" s="205" t="s">
        <v>386</v>
      </c>
      <c r="G173" s="202"/>
      <c r="H173" s="206">
        <v>12.5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250</v>
      </c>
      <c r="AU173" s="212" t="s">
        <v>83</v>
      </c>
      <c r="AV173" s="13" t="s">
        <v>83</v>
      </c>
      <c r="AW173" s="13" t="s">
        <v>36</v>
      </c>
      <c r="AX173" s="13" t="s">
        <v>79</v>
      </c>
      <c r="AY173" s="212" t="s">
        <v>205</v>
      </c>
    </row>
    <row r="174" spans="1:65" s="2" customFormat="1" ht="16.5" customHeight="1">
      <c r="A174" s="35"/>
      <c r="B174" s="36"/>
      <c r="C174" s="224" t="s">
        <v>387</v>
      </c>
      <c r="D174" s="224" t="s">
        <v>298</v>
      </c>
      <c r="E174" s="225" t="s">
        <v>388</v>
      </c>
      <c r="F174" s="226" t="s">
        <v>389</v>
      </c>
      <c r="G174" s="227" t="s">
        <v>260</v>
      </c>
      <c r="H174" s="228">
        <v>6.63</v>
      </c>
      <c r="I174" s="229"/>
      <c r="J174" s="230">
        <f>ROUND(I174*H174,2)</f>
        <v>0</v>
      </c>
      <c r="K174" s="226" t="s">
        <v>212</v>
      </c>
      <c r="L174" s="231"/>
      <c r="M174" s="232" t="s">
        <v>19</v>
      </c>
      <c r="N174" s="233" t="s">
        <v>46</v>
      </c>
      <c r="O174" s="65"/>
      <c r="P174" s="188">
        <f>O174*H174</f>
        <v>0</v>
      </c>
      <c r="Q174" s="188">
        <v>0.08</v>
      </c>
      <c r="R174" s="188">
        <f>Q174*H174</f>
        <v>0.53039999999999998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286</v>
      </c>
      <c r="AT174" s="190" t="s">
        <v>298</v>
      </c>
      <c r="AU174" s="190" t="s">
        <v>83</v>
      </c>
      <c r="AY174" s="18" t="s">
        <v>205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79</v>
      </c>
      <c r="BK174" s="191">
        <f>ROUND(I174*H174,2)</f>
        <v>0</v>
      </c>
      <c r="BL174" s="18" t="s">
        <v>149</v>
      </c>
      <c r="BM174" s="190" t="s">
        <v>390</v>
      </c>
    </row>
    <row r="175" spans="1:65" s="13" customFormat="1">
      <c r="B175" s="201"/>
      <c r="C175" s="202"/>
      <c r="D175" s="203" t="s">
        <v>250</v>
      </c>
      <c r="E175" s="204" t="s">
        <v>19</v>
      </c>
      <c r="F175" s="205" t="s">
        <v>391</v>
      </c>
      <c r="G175" s="202"/>
      <c r="H175" s="206">
        <v>6.5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250</v>
      </c>
      <c r="AU175" s="212" t="s">
        <v>83</v>
      </c>
      <c r="AV175" s="13" t="s">
        <v>83</v>
      </c>
      <c r="AW175" s="13" t="s">
        <v>36</v>
      </c>
      <c r="AX175" s="13" t="s">
        <v>79</v>
      </c>
      <c r="AY175" s="212" t="s">
        <v>205</v>
      </c>
    </row>
    <row r="176" spans="1:65" s="13" customFormat="1">
      <c r="B176" s="201"/>
      <c r="C176" s="202"/>
      <c r="D176" s="203" t="s">
        <v>250</v>
      </c>
      <c r="E176" s="202"/>
      <c r="F176" s="205" t="s">
        <v>392</v>
      </c>
      <c r="G176" s="202"/>
      <c r="H176" s="206">
        <v>6.63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250</v>
      </c>
      <c r="AU176" s="212" t="s">
        <v>83</v>
      </c>
      <c r="AV176" s="13" t="s">
        <v>83</v>
      </c>
      <c r="AW176" s="13" t="s">
        <v>4</v>
      </c>
      <c r="AX176" s="13" t="s">
        <v>79</v>
      </c>
      <c r="AY176" s="212" t="s">
        <v>205</v>
      </c>
    </row>
    <row r="177" spans="1:65" s="2" customFormat="1" ht="16.5" customHeight="1">
      <c r="A177" s="35"/>
      <c r="B177" s="36"/>
      <c r="C177" s="224" t="s">
        <v>393</v>
      </c>
      <c r="D177" s="224" t="s">
        <v>298</v>
      </c>
      <c r="E177" s="225" t="s">
        <v>394</v>
      </c>
      <c r="F177" s="226" t="s">
        <v>395</v>
      </c>
      <c r="G177" s="227" t="s">
        <v>260</v>
      </c>
      <c r="H177" s="228">
        <v>6.12</v>
      </c>
      <c r="I177" s="229"/>
      <c r="J177" s="230">
        <f>ROUND(I177*H177,2)</f>
        <v>0</v>
      </c>
      <c r="K177" s="226" t="s">
        <v>212</v>
      </c>
      <c r="L177" s="231"/>
      <c r="M177" s="232" t="s">
        <v>19</v>
      </c>
      <c r="N177" s="233" t="s">
        <v>46</v>
      </c>
      <c r="O177" s="65"/>
      <c r="P177" s="188">
        <f>O177*H177</f>
        <v>0</v>
      </c>
      <c r="Q177" s="188">
        <v>6.5670000000000006E-2</v>
      </c>
      <c r="R177" s="188">
        <f>Q177*H177</f>
        <v>0.40190040000000005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286</v>
      </c>
      <c r="AT177" s="190" t="s">
        <v>298</v>
      </c>
      <c r="AU177" s="190" t="s">
        <v>83</v>
      </c>
      <c r="AY177" s="18" t="s">
        <v>205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79</v>
      </c>
      <c r="BK177" s="191">
        <f>ROUND(I177*H177,2)</f>
        <v>0</v>
      </c>
      <c r="BL177" s="18" t="s">
        <v>149</v>
      </c>
      <c r="BM177" s="190" t="s">
        <v>396</v>
      </c>
    </row>
    <row r="178" spans="1:65" s="13" customFormat="1">
      <c r="B178" s="201"/>
      <c r="C178" s="202"/>
      <c r="D178" s="203" t="s">
        <v>250</v>
      </c>
      <c r="E178" s="204" t="s">
        <v>19</v>
      </c>
      <c r="F178" s="205" t="s">
        <v>397</v>
      </c>
      <c r="G178" s="202"/>
      <c r="H178" s="206">
        <v>6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250</v>
      </c>
      <c r="AU178" s="212" t="s">
        <v>83</v>
      </c>
      <c r="AV178" s="13" t="s">
        <v>83</v>
      </c>
      <c r="AW178" s="13" t="s">
        <v>36</v>
      </c>
      <c r="AX178" s="13" t="s">
        <v>79</v>
      </c>
      <c r="AY178" s="212" t="s">
        <v>205</v>
      </c>
    </row>
    <row r="179" spans="1:65" s="13" customFormat="1">
      <c r="B179" s="201"/>
      <c r="C179" s="202"/>
      <c r="D179" s="203" t="s">
        <v>250</v>
      </c>
      <c r="E179" s="202"/>
      <c r="F179" s="205" t="s">
        <v>398</v>
      </c>
      <c r="G179" s="202"/>
      <c r="H179" s="206">
        <v>6.12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250</v>
      </c>
      <c r="AU179" s="212" t="s">
        <v>83</v>
      </c>
      <c r="AV179" s="13" t="s">
        <v>83</v>
      </c>
      <c r="AW179" s="13" t="s">
        <v>4</v>
      </c>
      <c r="AX179" s="13" t="s">
        <v>79</v>
      </c>
      <c r="AY179" s="212" t="s">
        <v>205</v>
      </c>
    </row>
    <row r="180" spans="1:65" s="2" customFormat="1" ht="24.2" customHeight="1">
      <c r="A180" s="35"/>
      <c r="B180" s="36"/>
      <c r="C180" s="179" t="s">
        <v>399</v>
      </c>
      <c r="D180" s="179" t="s">
        <v>208</v>
      </c>
      <c r="E180" s="180" t="s">
        <v>400</v>
      </c>
      <c r="F180" s="181" t="s">
        <v>401</v>
      </c>
      <c r="G180" s="182" t="s">
        <v>260</v>
      </c>
      <c r="H180" s="183">
        <v>16.8</v>
      </c>
      <c r="I180" s="184"/>
      <c r="J180" s="185">
        <f>ROUND(I180*H180,2)</f>
        <v>0</v>
      </c>
      <c r="K180" s="181" t="s">
        <v>212</v>
      </c>
      <c r="L180" s="40"/>
      <c r="M180" s="186" t="s">
        <v>19</v>
      </c>
      <c r="N180" s="187" t="s">
        <v>46</v>
      </c>
      <c r="O180" s="65"/>
      <c r="P180" s="188">
        <f>O180*H180</f>
        <v>0</v>
      </c>
      <c r="Q180" s="188">
        <v>0.10095</v>
      </c>
      <c r="R180" s="188">
        <f>Q180*H180</f>
        <v>1.6959600000000001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149</v>
      </c>
      <c r="AT180" s="190" t="s">
        <v>208</v>
      </c>
      <c r="AU180" s="190" t="s">
        <v>83</v>
      </c>
      <c r="AY180" s="18" t="s">
        <v>205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79</v>
      </c>
      <c r="BK180" s="191">
        <f>ROUND(I180*H180,2)</f>
        <v>0</v>
      </c>
      <c r="BL180" s="18" t="s">
        <v>149</v>
      </c>
      <c r="BM180" s="190" t="s">
        <v>402</v>
      </c>
    </row>
    <row r="181" spans="1:65" s="2" customFormat="1">
      <c r="A181" s="35"/>
      <c r="B181" s="36"/>
      <c r="C181" s="37"/>
      <c r="D181" s="192" t="s">
        <v>215</v>
      </c>
      <c r="E181" s="37"/>
      <c r="F181" s="193" t="s">
        <v>403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215</v>
      </c>
      <c r="AU181" s="18" t="s">
        <v>83</v>
      </c>
    </row>
    <row r="182" spans="1:65" s="13" customFormat="1">
      <c r="B182" s="201"/>
      <c r="C182" s="202"/>
      <c r="D182" s="203" t="s">
        <v>250</v>
      </c>
      <c r="E182" s="204" t="s">
        <v>19</v>
      </c>
      <c r="F182" s="205" t="s">
        <v>404</v>
      </c>
      <c r="G182" s="202"/>
      <c r="H182" s="206">
        <v>8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250</v>
      </c>
      <c r="AU182" s="212" t="s">
        <v>83</v>
      </c>
      <c r="AV182" s="13" t="s">
        <v>83</v>
      </c>
      <c r="AW182" s="13" t="s">
        <v>36</v>
      </c>
      <c r="AX182" s="13" t="s">
        <v>75</v>
      </c>
      <c r="AY182" s="212" t="s">
        <v>205</v>
      </c>
    </row>
    <row r="183" spans="1:65" s="13" customFormat="1">
      <c r="B183" s="201"/>
      <c r="C183" s="202"/>
      <c r="D183" s="203" t="s">
        <v>250</v>
      </c>
      <c r="E183" s="204" t="s">
        <v>19</v>
      </c>
      <c r="F183" s="205" t="s">
        <v>405</v>
      </c>
      <c r="G183" s="202"/>
      <c r="H183" s="206">
        <v>8.8000000000000007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250</v>
      </c>
      <c r="AU183" s="212" t="s">
        <v>83</v>
      </c>
      <c r="AV183" s="13" t="s">
        <v>83</v>
      </c>
      <c r="AW183" s="13" t="s">
        <v>36</v>
      </c>
      <c r="AX183" s="13" t="s">
        <v>75</v>
      </c>
      <c r="AY183" s="212" t="s">
        <v>205</v>
      </c>
    </row>
    <row r="184" spans="1:65" s="14" customFormat="1">
      <c r="B184" s="213"/>
      <c r="C184" s="214"/>
      <c r="D184" s="203" t="s">
        <v>250</v>
      </c>
      <c r="E184" s="215" t="s">
        <v>19</v>
      </c>
      <c r="F184" s="216" t="s">
        <v>253</v>
      </c>
      <c r="G184" s="214"/>
      <c r="H184" s="217">
        <v>16.8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250</v>
      </c>
      <c r="AU184" s="223" t="s">
        <v>83</v>
      </c>
      <c r="AV184" s="14" t="s">
        <v>149</v>
      </c>
      <c r="AW184" s="14" t="s">
        <v>36</v>
      </c>
      <c r="AX184" s="14" t="s">
        <v>79</v>
      </c>
      <c r="AY184" s="223" t="s">
        <v>205</v>
      </c>
    </row>
    <row r="185" spans="1:65" s="2" customFormat="1" ht="16.5" customHeight="1">
      <c r="A185" s="35"/>
      <c r="B185" s="36"/>
      <c r="C185" s="224" t="s">
        <v>406</v>
      </c>
      <c r="D185" s="224" t="s">
        <v>298</v>
      </c>
      <c r="E185" s="225" t="s">
        <v>407</v>
      </c>
      <c r="F185" s="226" t="s">
        <v>408</v>
      </c>
      <c r="G185" s="227" t="s">
        <v>260</v>
      </c>
      <c r="H185" s="228">
        <v>17.135999999999999</v>
      </c>
      <c r="I185" s="229"/>
      <c r="J185" s="230">
        <f>ROUND(I185*H185,2)</f>
        <v>0</v>
      </c>
      <c r="K185" s="226" t="s">
        <v>212</v>
      </c>
      <c r="L185" s="231"/>
      <c r="M185" s="232" t="s">
        <v>19</v>
      </c>
      <c r="N185" s="233" t="s">
        <v>46</v>
      </c>
      <c r="O185" s="65"/>
      <c r="P185" s="188">
        <f>O185*H185</f>
        <v>0</v>
      </c>
      <c r="Q185" s="188">
        <v>2.8000000000000001E-2</v>
      </c>
      <c r="R185" s="188">
        <f>Q185*H185</f>
        <v>0.47980800000000001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286</v>
      </c>
      <c r="AT185" s="190" t="s">
        <v>298</v>
      </c>
      <c r="AU185" s="190" t="s">
        <v>83</v>
      </c>
      <c r="AY185" s="18" t="s">
        <v>205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79</v>
      </c>
      <c r="BK185" s="191">
        <f>ROUND(I185*H185,2)</f>
        <v>0</v>
      </c>
      <c r="BL185" s="18" t="s">
        <v>149</v>
      </c>
      <c r="BM185" s="190" t="s">
        <v>409</v>
      </c>
    </row>
    <row r="186" spans="1:65" s="13" customFormat="1">
      <c r="B186" s="201"/>
      <c r="C186" s="202"/>
      <c r="D186" s="203" t="s">
        <v>250</v>
      </c>
      <c r="E186" s="202"/>
      <c r="F186" s="205" t="s">
        <v>410</v>
      </c>
      <c r="G186" s="202"/>
      <c r="H186" s="206">
        <v>17.135999999999999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250</v>
      </c>
      <c r="AU186" s="212" t="s">
        <v>83</v>
      </c>
      <c r="AV186" s="13" t="s">
        <v>83</v>
      </c>
      <c r="AW186" s="13" t="s">
        <v>4</v>
      </c>
      <c r="AX186" s="13" t="s">
        <v>79</v>
      </c>
      <c r="AY186" s="212" t="s">
        <v>205</v>
      </c>
    </row>
    <row r="187" spans="1:65" s="2" customFormat="1" ht="16.5" customHeight="1">
      <c r="A187" s="35"/>
      <c r="B187" s="36"/>
      <c r="C187" s="179" t="s">
        <v>411</v>
      </c>
      <c r="D187" s="179" t="s">
        <v>208</v>
      </c>
      <c r="E187" s="180" t="s">
        <v>412</v>
      </c>
      <c r="F187" s="181" t="s">
        <v>413</v>
      </c>
      <c r="G187" s="182" t="s">
        <v>247</v>
      </c>
      <c r="H187" s="183">
        <v>10.9</v>
      </c>
      <c r="I187" s="184"/>
      <c r="J187" s="185">
        <f>ROUND(I187*H187,2)</f>
        <v>0</v>
      </c>
      <c r="K187" s="181" t="s">
        <v>212</v>
      </c>
      <c r="L187" s="40"/>
      <c r="M187" s="186" t="s">
        <v>19</v>
      </c>
      <c r="N187" s="187" t="s">
        <v>46</v>
      </c>
      <c r="O187" s="65"/>
      <c r="P187" s="188">
        <f>O187*H187</f>
        <v>0</v>
      </c>
      <c r="Q187" s="188">
        <v>3.6000000000000002E-4</v>
      </c>
      <c r="R187" s="188">
        <f>Q187*H187</f>
        <v>3.9240000000000004E-3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149</v>
      </c>
      <c r="AT187" s="190" t="s">
        <v>208</v>
      </c>
      <c r="AU187" s="190" t="s">
        <v>83</v>
      </c>
      <c r="AY187" s="18" t="s">
        <v>205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149</v>
      </c>
      <c r="BM187" s="190" t="s">
        <v>414</v>
      </c>
    </row>
    <row r="188" spans="1:65" s="2" customFormat="1">
      <c r="A188" s="35"/>
      <c r="B188" s="36"/>
      <c r="C188" s="37"/>
      <c r="D188" s="192" t="s">
        <v>215</v>
      </c>
      <c r="E188" s="37"/>
      <c r="F188" s="193" t="s">
        <v>415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215</v>
      </c>
      <c r="AU188" s="18" t="s">
        <v>83</v>
      </c>
    </row>
    <row r="189" spans="1:65" s="13" customFormat="1">
      <c r="B189" s="201"/>
      <c r="C189" s="202"/>
      <c r="D189" s="203" t="s">
        <v>250</v>
      </c>
      <c r="E189" s="204" t="s">
        <v>19</v>
      </c>
      <c r="F189" s="205" t="s">
        <v>362</v>
      </c>
      <c r="G189" s="202"/>
      <c r="H189" s="206">
        <v>10.9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250</v>
      </c>
      <c r="AU189" s="212" t="s">
        <v>83</v>
      </c>
      <c r="AV189" s="13" t="s">
        <v>83</v>
      </c>
      <c r="AW189" s="13" t="s">
        <v>36</v>
      </c>
      <c r="AX189" s="13" t="s">
        <v>79</v>
      </c>
      <c r="AY189" s="212" t="s">
        <v>205</v>
      </c>
    </row>
    <row r="190" spans="1:65" s="12" customFormat="1" ht="22.9" customHeight="1">
      <c r="B190" s="163"/>
      <c r="C190" s="164"/>
      <c r="D190" s="165" t="s">
        <v>74</v>
      </c>
      <c r="E190" s="177" t="s">
        <v>416</v>
      </c>
      <c r="F190" s="177" t="s">
        <v>417</v>
      </c>
      <c r="G190" s="164"/>
      <c r="H190" s="164"/>
      <c r="I190" s="167"/>
      <c r="J190" s="178">
        <f>BK190</f>
        <v>0</v>
      </c>
      <c r="K190" s="164"/>
      <c r="L190" s="169"/>
      <c r="M190" s="170"/>
      <c r="N190" s="171"/>
      <c r="O190" s="171"/>
      <c r="P190" s="172">
        <f>SUM(P191:P200)</f>
        <v>0</v>
      </c>
      <c r="Q190" s="171"/>
      <c r="R190" s="172">
        <f>SUM(R191:R200)</f>
        <v>0</v>
      </c>
      <c r="S190" s="171"/>
      <c r="T190" s="173">
        <f>SUM(T191:T200)</f>
        <v>0</v>
      </c>
      <c r="AR190" s="174" t="s">
        <v>79</v>
      </c>
      <c r="AT190" s="175" t="s">
        <v>74</v>
      </c>
      <c r="AU190" s="175" t="s">
        <v>79</v>
      </c>
      <c r="AY190" s="174" t="s">
        <v>205</v>
      </c>
      <c r="BK190" s="176">
        <f>SUM(BK191:BK200)</f>
        <v>0</v>
      </c>
    </row>
    <row r="191" spans="1:65" s="2" customFormat="1" ht="24.2" customHeight="1">
      <c r="A191" s="35"/>
      <c r="B191" s="36"/>
      <c r="C191" s="179" t="s">
        <v>418</v>
      </c>
      <c r="D191" s="179" t="s">
        <v>208</v>
      </c>
      <c r="E191" s="180" t="s">
        <v>419</v>
      </c>
      <c r="F191" s="181" t="s">
        <v>420</v>
      </c>
      <c r="G191" s="182" t="s">
        <v>301</v>
      </c>
      <c r="H191" s="183">
        <v>10.429</v>
      </c>
      <c r="I191" s="184"/>
      <c r="J191" s="185">
        <f>ROUND(I191*H191,2)</f>
        <v>0</v>
      </c>
      <c r="K191" s="181" t="s">
        <v>212</v>
      </c>
      <c r="L191" s="40"/>
      <c r="M191" s="186" t="s">
        <v>19</v>
      </c>
      <c r="N191" s="187" t="s">
        <v>46</v>
      </c>
      <c r="O191" s="65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149</v>
      </c>
      <c r="AT191" s="190" t="s">
        <v>208</v>
      </c>
      <c r="AU191" s="190" t="s">
        <v>83</v>
      </c>
      <c r="AY191" s="18" t="s">
        <v>205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79</v>
      </c>
      <c r="BK191" s="191">
        <f>ROUND(I191*H191,2)</f>
        <v>0</v>
      </c>
      <c r="BL191" s="18" t="s">
        <v>149</v>
      </c>
      <c r="BM191" s="190" t="s">
        <v>421</v>
      </c>
    </row>
    <row r="192" spans="1:65" s="2" customFormat="1">
      <c r="A192" s="35"/>
      <c r="B192" s="36"/>
      <c r="C192" s="37"/>
      <c r="D192" s="192" t="s">
        <v>215</v>
      </c>
      <c r="E192" s="37"/>
      <c r="F192" s="193" t="s">
        <v>422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215</v>
      </c>
      <c r="AU192" s="18" t="s">
        <v>83</v>
      </c>
    </row>
    <row r="193" spans="1:65" s="13" customFormat="1">
      <c r="B193" s="201"/>
      <c r="C193" s="202"/>
      <c r="D193" s="203" t="s">
        <v>250</v>
      </c>
      <c r="E193" s="204" t="s">
        <v>19</v>
      </c>
      <c r="F193" s="205" t="s">
        <v>423</v>
      </c>
      <c r="G193" s="202"/>
      <c r="H193" s="206">
        <v>8.1549999999999994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250</v>
      </c>
      <c r="AU193" s="212" t="s">
        <v>83</v>
      </c>
      <c r="AV193" s="13" t="s">
        <v>83</v>
      </c>
      <c r="AW193" s="13" t="s">
        <v>36</v>
      </c>
      <c r="AX193" s="13" t="s">
        <v>75</v>
      </c>
      <c r="AY193" s="212" t="s">
        <v>205</v>
      </c>
    </row>
    <row r="194" spans="1:65" s="13" customFormat="1">
      <c r="B194" s="201"/>
      <c r="C194" s="202"/>
      <c r="D194" s="203" t="s">
        <v>250</v>
      </c>
      <c r="E194" s="204" t="s">
        <v>19</v>
      </c>
      <c r="F194" s="205" t="s">
        <v>424</v>
      </c>
      <c r="G194" s="202"/>
      <c r="H194" s="206">
        <v>2.274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250</v>
      </c>
      <c r="AU194" s="212" t="s">
        <v>83</v>
      </c>
      <c r="AV194" s="13" t="s">
        <v>83</v>
      </c>
      <c r="AW194" s="13" t="s">
        <v>36</v>
      </c>
      <c r="AX194" s="13" t="s">
        <v>75</v>
      </c>
      <c r="AY194" s="212" t="s">
        <v>205</v>
      </c>
    </row>
    <row r="195" spans="1:65" s="14" customFormat="1">
      <c r="B195" s="213"/>
      <c r="C195" s="214"/>
      <c r="D195" s="203" t="s">
        <v>250</v>
      </c>
      <c r="E195" s="215" t="s">
        <v>19</v>
      </c>
      <c r="F195" s="216" t="s">
        <v>253</v>
      </c>
      <c r="G195" s="214"/>
      <c r="H195" s="217">
        <v>10.428999999999998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250</v>
      </c>
      <c r="AU195" s="223" t="s">
        <v>83</v>
      </c>
      <c r="AV195" s="14" t="s">
        <v>149</v>
      </c>
      <c r="AW195" s="14" t="s">
        <v>36</v>
      </c>
      <c r="AX195" s="14" t="s">
        <v>79</v>
      </c>
      <c r="AY195" s="223" t="s">
        <v>205</v>
      </c>
    </row>
    <row r="196" spans="1:65" s="2" customFormat="1" ht="24.2" customHeight="1">
      <c r="A196" s="35"/>
      <c r="B196" s="36"/>
      <c r="C196" s="179" t="s">
        <v>425</v>
      </c>
      <c r="D196" s="179" t="s">
        <v>208</v>
      </c>
      <c r="E196" s="180" t="s">
        <v>426</v>
      </c>
      <c r="F196" s="181" t="s">
        <v>427</v>
      </c>
      <c r="G196" s="182" t="s">
        <v>301</v>
      </c>
      <c r="H196" s="183">
        <v>406.73099999999999</v>
      </c>
      <c r="I196" s="184"/>
      <c r="J196" s="185">
        <f>ROUND(I196*H196,2)</f>
        <v>0</v>
      </c>
      <c r="K196" s="181" t="s">
        <v>212</v>
      </c>
      <c r="L196" s="40"/>
      <c r="M196" s="186" t="s">
        <v>19</v>
      </c>
      <c r="N196" s="187" t="s">
        <v>46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149</v>
      </c>
      <c r="AT196" s="190" t="s">
        <v>208</v>
      </c>
      <c r="AU196" s="190" t="s">
        <v>83</v>
      </c>
      <c r="AY196" s="18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149</v>
      </c>
      <c r="BM196" s="190" t="s">
        <v>428</v>
      </c>
    </row>
    <row r="197" spans="1:65" s="2" customFormat="1">
      <c r="A197" s="35"/>
      <c r="B197" s="36"/>
      <c r="C197" s="37"/>
      <c r="D197" s="192" t="s">
        <v>215</v>
      </c>
      <c r="E197" s="37"/>
      <c r="F197" s="193" t="s">
        <v>429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215</v>
      </c>
      <c r="AU197" s="18" t="s">
        <v>83</v>
      </c>
    </row>
    <row r="198" spans="1:65" s="13" customFormat="1">
      <c r="B198" s="201"/>
      <c r="C198" s="202"/>
      <c r="D198" s="203" t="s">
        <v>250</v>
      </c>
      <c r="E198" s="202"/>
      <c r="F198" s="205" t="s">
        <v>430</v>
      </c>
      <c r="G198" s="202"/>
      <c r="H198" s="206">
        <v>406.73099999999999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250</v>
      </c>
      <c r="AU198" s="212" t="s">
        <v>83</v>
      </c>
      <c r="AV198" s="13" t="s">
        <v>83</v>
      </c>
      <c r="AW198" s="13" t="s">
        <v>4</v>
      </c>
      <c r="AX198" s="13" t="s">
        <v>79</v>
      </c>
      <c r="AY198" s="212" t="s">
        <v>205</v>
      </c>
    </row>
    <row r="199" spans="1:65" s="2" customFormat="1" ht="16.5" customHeight="1">
      <c r="A199" s="35"/>
      <c r="B199" s="36"/>
      <c r="C199" s="179" t="s">
        <v>431</v>
      </c>
      <c r="D199" s="179" t="s">
        <v>208</v>
      </c>
      <c r="E199" s="180" t="s">
        <v>432</v>
      </c>
      <c r="F199" s="181" t="s">
        <v>433</v>
      </c>
      <c r="G199" s="182" t="s">
        <v>301</v>
      </c>
      <c r="H199" s="183">
        <v>10.429</v>
      </c>
      <c r="I199" s="184"/>
      <c r="J199" s="185">
        <f>ROUND(I199*H199,2)</f>
        <v>0</v>
      </c>
      <c r="K199" s="181" t="s">
        <v>212</v>
      </c>
      <c r="L199" s="40"/>
      <c r="M199" s="186" t="s">
        <v>19</v>
      </c>
      <c r="N199" s="187" t="s">
        <v>46</v>
      </c>
      <c r="O199" s="65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149</v>
      </c>
      <c r="AT199" s="190" t="s">
        <v>208</v>
      </c>
      <c r="AU199" s="190" t="s">
        <v>83</v>
      </c>
      <c r="AY199" s="18" t="s">
        <v>205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79</v>
      </c>
      <c r="BK199" s="191">
        <f>ROUND(I199*H199,2)</f>
        <v>0</v>
      </c>
      <c r="BL199" s="18" t="s">
        <v>149</v>
      </c>
      <c r="BM199" s="190" t="s">
        <v>434</v>
      </c>
    </row>
    <row r="200" spans="1:65" s="2" customFormat="1">
      <c r="A200" s="35"/>
      <c r="B200" s="36"/>
      <c r="C200" s="37"/>
      <c r="D200" s="192" t="s">
        <v>215</v>
      </c>
      <c r="E200" s="37"/>
      <c r="F200" s="193" t="s">
        <v>435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215</v>
      </c>
      <c r="AU200" s="18" t="s">
        <v>83</v>
      </c>
    </row>
    <row r="201" spans="1:65" s="12" customFormat="1" ht="22.9" customHeight="1">
      <c r="B201" s="163"/>
      <c r="C201" s="164"/>
      <c r="D201" s="165" t="s">
        <v>74</v>
      </c>
      <c r="E201" s="177" t="s">
        <v>436</v>
      </c>
      <c r="F201" s="177" t="s">
        <v>437</v>
      </c>
      <c r="G201" s="164"/>
      <c r="H201" s="164"/>
      <c r="I201" s="167"/>
      <c r="J201" s="178">
        <f>BK201</f>
        <v>0</v>
      </c>
      <c r="K201" s="164"/>
      <c r="L201" s="169"/>
      <c r="M201" s="170"/>
      <c r="N201" s="171"/>
      <c r="O201" s="171"/>
      <c r="P201" s="172">
        <f>SUM(P202:P203)</f>
        <v>0</v>
      </c>
      <c r="Q201" s="171"/>
      <c r="R201" s="172">
        <f>SUM(R202:R203)</f>
        <v>0</v>
      </c>
      <c r="S201" s="171"/>
      <c r="T201" s="173">
        <f>SUM(T202:T203)</f>
        <v>0</v>
      </c>
      <c r="AR201" s="174" t="s">
        <v>79</v>
      </c>
      <c r="AT201" s="175" t="s">
        <v>74</v>
      </c>
      <c r="AU201" s="175" t="s">
        <v>79</v>
      </c>
      <c r="AY201" s="174" t="s">
        <v>205</v>
      </c>
      <c r="BK201" s="176">
        <f>SUM(BK202:BK203)</f>
        <v>0</v>
      </c>
    </row>
    <row r="202" spans="1:65" s="2" customFormat="1" ht="24.2" customHeight="1">
      <c r="A202" s="35"/>
      <c r="B202" s="36"/>
      <c r="C202" s="179" t="s">
        <v>438</v>
      </c>
      <c r="D202" s="179" t="s">
        <v>208</v>
      </c>
      <c r="E202" s="180" t="s">
        <v>439</v>
      </c>
      <c r="F202" s="181" t="s">
        <v>440</v>
      </c>
      <c r="G202" s="182" t="s">
        <v>301</v>
      </c>
      <c r="H202" s="183">
        <v>13.236000000000001</v>
      </c>
      <c r="I202" s="184"/>
      <c r="J202" s="185">
        <f>ROUND(I202*H202,2)</f>
        <v>0</v>
      </c>
      <c r="K202" s="181" t="s">
        <v>212</v>
      </c>
      <c r="L202" s="40"/>
      <c r="M202" s="186" t="s">
        <v>19</v>
      </c>
      <c r="N202" s="187" t="s">
        <v>46</v>
      </c>
      <c r="O202" s="6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149</v>
      </c>
      <c r="AT202" s="190" t="s">
        <v>208</v>
      </c>
      <c r="AU202" s="190" t="s">
        <v>83</v>
      </c>
      <c r="AY202" s="18" t="s">
        <v>205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79</v>
      </c>
      <c r="BK202" s="191">
        <f>ROUND(I202*H202,2)</f>
        <v>0</v>
      </c>
      <c r="BL202" s="18" t="s">
        <v>149</v>
      </c>
      <c r="BM202" s="190" t="s">
        <v>441</v>
      </c>
    </row>
    <row r="203" spans="1:65" s="2" customFormat="1">
      <c r="A203" s="35"/>
      <c r="B203" s="36"/>
      <c r="C203" s="37"/>
      <c r="D203" s="192" t="s">
        <v>215</v>
      </c>
      <c r="E203" s="37"/>
      <c r="F203" s="193" t="s">
        <v>442</v>
      </c>
      <c r="G203" s="37"/>
      <c r="H203" s="37"/>
      <c r="I203" s="194"/>
      <c r="J203" s="37"/>
      <c r="K203" s="37"/>
      <c r="L203" s="40"/>
      <c r="M203" s="197"/>
      <c r="N203" s="198"/>
      <c r="O203" s="199"/>
      <c r="P203" s="199"/>
      <c r="Q203" s="199"/>
      <c r="R203" s="199"/>
      <c r="S203" s="199"/>
      <c r="T203" s="200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215</v>
      </c>
      <c r="AU203" s="18" t="s">
        <v>83</v>
      </c>
    </row>
    <row r="204" spans="1:65" s="2" customFormat="1" ht="6.95" customHeight="1">
      <c r="A204" s="35"/>
      <c r="B204" s="48"/>
      <c r="C204" s="49"/>
      <c r="D204" s="49"/>
      <c r="E204" s="49"/>
      <c r="F204" s="49"/>
      <c r="G204" s="49"/>
      <c r="H204" s="49"/>
      <c r="I204" s="49"/>
      <c r="J204" s="49"/>
      <c r="K204" s="49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algorithmName="SHA-512" hashValue="U5pFo685mgVHXcLWMSCcx0sldkTRid+O0IlCd0PIBDTIIMAcJSYwRMpOnDjVWgKaDH0Sm2QO+xggiS//4p70nQ==" saltValue="hUiOTeRleg+++NbEf5KWBUYg6dtZ8URPGiYxShQb9aR0Kz9NQcMp6vMVxR5lXUjddeDSOBi/Ih3ss93FJNL7yw==" spinCount="100000" sheet="1" objects="1" scenarios="1" formatColumns="0" formatRows="0" autoFilter="0"/>
  <autoFilter ref="C92:K20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2" r:id="rId2"/>
    <hyperlink ref="F107" r:id="rId3"/>
    <hyperlink ref="F112" r:id="rId4"/>
    <hyperlink ref="F115" r:id="rId5"/>
    <hyperlink ref="F117" r:id="rId6"/>
    <hyperlink ref="F119" r:id="rId7"/>
    <hyperlink ref="F122" r:id="rId8"/>
    <hyperlink ref="F124" r:id="rId9"/>
    <hyperlink ref="F129" r:id="rId10"/>
    <hyperlink ref="F131" r:id="rId11"/>
    <hyperlink ref="F135" r:id="rId12"/>
    <hyperlink ref="F138" r:id="rId13"/>
    <hyperlink ref="F153" r:id="rId14"/>
    <hyperlink ref="F156" r:id="rId15"/>
    <hyperlink ref="F160" r:id="rId16"/>
    <hyperlink ref="F164" r:id="rId17"/>
    <hyperlink ref="F167" r:id="rId18"/>
    <hyperlink ref="F170" r:id="rId19"/>
    <hyperlink ref="F172" r:id="rId20"/>
    <hyperlink ref="F181" r:id="rId21"/>
    <hyperlink ref="F188" r:id="rId22"/>
    <hyperlink ref="F192" r:id="rId23"/>
    <hyperlink ref="F197" r:id="rId24"/>
    <hyperlink ref="F200" r:id="rId25"/>
    <hyperlink ref="F203" r:id="rId2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443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ROUND(J93,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ROUND((SUM(BE93:BE232)),  2)</f>
        <v>0</v>
      </c>
      <c r="G35" s="35"/>
      <c r="H35" s="35"/>
      <c r="I35" s="125">
        <v>0.21</v>
      </c>
      <c r="J35" s="124">
        <f>ROUND(((SUM(BE93:BE232))*I35),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ROUND((SUM(BF93:BF232)),  2)</f>
        <v>0</v>
      </c>
      <c r="G36" s="35"/>
      <c r="H36" s="35"/>
      <c r="I36" s="125">
        <v>0.15</v>
      </c>
      <c r="J36" s="124">
        <f>ROUND(((SUM(BF93:BF232))*I36),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ROUND((SUM(BG93:BG232)),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ROUND((SUM(BH93:BH232)),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ROUND((SUM(BI93:BI232)),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1.2 - Sjezd do MK - 2.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J93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J94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J95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J150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237</v>
      </c>
      <c r="E67" s="149"/>
      <c r="F67" s="149"/>
      <c r="G67" s="149"/>
      <c r="H67" s="149"/>
      <c r="I67" s="149"/>
      <c r="J67" s="150">
        <f>J175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238</v>
      </c>
      <c r="E68" s="149"/>
      <c r="F68" s="149"/>
      <c r="G68" s="149"/>
      <c r="H68" s="149"/>
      <c r="I68" s="149"/>
      <c r="J68" s="150">
        <f>J179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239</v>
      </c>
      <c r="E69" s="149"/>
      <c r="F69" s="149"/>
      <c r="G69" s="149"/>
      <c r="H69" s="149"/>
      <c r="I69" s="149"/>
      <c r="J69" s="150">
        <f>J182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240</v>
      </c>
      <c r="E70" s="149"/>
      <c r="F70" s="149"/>
      <c r="G70" s="149"/>
      <c r="H70" s="149"/>
      <c r="I70" s="149"/>
      <c r="J70" s="150">
        <f>J213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241</v>
      </c>
      <c r="E71" s="149"/>
      <c r="F71" s="149"/>
      <c r="G71" s="149"/>
      <c r="H71" s="149"/>
      <c r="I71" s="149"/>
      <c r="J71" s="150">
        <f>J230</f>
        <v>0</v>
      </c>
      <c r="K71" s="98"/>
      <c r="L71" s="151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189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80" t="str">
        <f>E7</f>
        <v>Rekonstrukce chodníku ul. Jiříkovská, Rumburk</v>
      </c>
      <c r="F81" s="381"/>
      <c r="G81" s="381"/>
      <c r="H81" s="381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30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80" t="s">
        <v>178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179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1" t="str">
        <f>E11</f>
        <v>1.2 - Sjezd do MK - 2. sjezd</v>
      </c>
      <c r="F85" s="379"/>
      <c r="G85" s="379"/>
      <c r="H85" s="379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F14</f>
        <v>k.ú. Rumburk</v>
      </c>
      <c r="G87" s="37"/>
      <c r="H87" s="37"/>
      <c r="I87" s="30" t="s">
        <v>23</v>
      </c>
      <c r="J87" s="60" t="str">
        <f>IF(J14="","",J14)</f>
        <v>5. 4. 2023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25</v>
      </c>
      <c r="D89" s="37"/>
      <c r="E89" s="37"/>
      <c r="F89" s="28" t="str">
        <f>E17</f>
        <v>Město Rumburk</v>
      </c>
      <c r="G89" s="37"/>
      <c r="H89" s="37"/>
      <c r="I89" s="30" t="s">
        <v>32</v>
      </c>
      <c r="J89" s="33" t="str">
        <f>E23</f>
        <v xml:space="preserve">ProProjekt s.r.o. 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IF(E20="","",E20)</f>
        <v>Vyplň údaj</v>
      </c>
      <c r="G90" s="37"/>
      <c r="H90" s="37"/>
      <c r="I90" s="30" t="s">
        <v>37</v>
      </c>
      <c r="J90" s="33" t="str">
        <f>E26</f>
        <v>Martin Rousek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2"/>
      <c r="B92" s="153"/>
      <c r="C92" s="154" t="s">
        <v>190</v>
      </c>
      <c r="D92" s="155" t="s">
        <v>60</v>
      </c>
      <c r="E92" s="155" t="s">
        <v>56</v>
      </c>
      <c r="F92" s="155" t="s">
        <v>57</v>
      </c>
      <c r="G92" s="155" t="s">
        <v>191</v>
      </c>
      <c r="H92" s="155" t="s">
        <v>192</v>
      </c>
      <c r="I92" s="155" t="s">
        <v>193</v>
      </c>
      <c r="J92" s="155" t="s">
        <v>183</v>
      </c>
      <c r="K92" s="156" t="s">
        <v>194</v>
      </c>
      <c r="L92" s="157"/>
      <c r="M92" s="69" t="s">
        <v>19</v>
      </c>
      <c r="N92" s="70" t="s">
        <v>45</v>
      </c>
      <c r="O92" s="70" t="s">
        <v>195</v>
      </c>
      <c r="P92" s="70" t="s">
        <v>196</v>
      </c>
      <c r="Q92" s="70" t="s">
        <v>197</v>
      </c>
      <c r="R92" s="70" t="s">
        <v>198</v>
      </c>
      <c r="S92" s="70" t="s">
        <v>199</v>
      </c>
      <c r="T92" s="71" t="s">
        <v>200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pans="1:65" s="2" customFormat="1" ht="22.9" customHeight="1">
      <c r="A93" s="35"/>
      <c r="B93" s="36"/>
      <c r="C93" s="76" t="s">
        <v>201</v>
      </c>
      <c r="D93" s="37"/>
      <c r="E93" s="37"/>
      <c r="F93" s="37"/>
      <c r="G93" s="37"/>
      <c r="H93" s="37"/>
      <c r="I93" s="37"/>
      <c r="J93" s="158">
        <f>BK93</f>
        <v>0</v>
      </c>
      <c r="K93" s="37"/>
      <c r="L93" s="40"/>
      <c r="M93" s="72"/>
      <c r="N93" s="159"/>
      <c r="O93" s="73"/>
      <c r="P93" s="160">
        <f>P94</f>
        <v>0</v>
      </c>
      <c r="Q93" s="73"/>
      <c r="R93" s="160">
        <f>R94</f>
        <v>9.9540771999999986</v>
      </c>
      <c r="S93" s="73"/>
      <c r="T93" s="161">
        <f>T94</f>
        <v>8.8129000000000008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184</v>
      </c>
      <c r="BK93" s="162">
        <f>BK94</f>
        <v>0</v>
      </c>
    </row>
    <row r="94" spans="1:65" s="12" customFormat="1" ht="25.9" customHeight="1">
      <c r="B94" s="163"/>
      <c r="C94" s="164"/>
      <c r="D94" s="165" t="s">
        <v>74</v>
      </c>
      <c r="E94" s="166" t="s">
        <v>242</v>
      </c>
      <c r="F94" s="166" t="s">
        <v>243</v>
      </c>
      <c r="G94" s="164"/>
      <c r="H94" s="164"/>
      <c r="I94" s="167"/>
      <c r="J94" s="168">
        <f>BK94</f>
        <v>0</v>
      </c>
      <c r="K94" s="164"/>
      <c r="L94" s="169"/>
      <c r="M94" s="170"/>
      <c r="N94" s="171"/>
      <c r="O94" s="171"/>
      <c r="P94" s="172">
        <f>P95+P150+P175+P179+P182+P213+P230</f>
        <v>0</v>
      </c>
      <c r="Q94" s="171"/>
      <c r="R94" s="172">
        <f>R95+R150+R175+R179+R182+R213+R230</f>
        <v>9.9540771999999986</v>
      </c>
      <c r="S94" s="171"/>
      <c r="T94" s="173">
        <f>T95+T150+T175+T179+T182+T213+T230</f>
        <v>8.8129000000000008</v>
      </c>
      <c r="AR94" s="174" t="s">
        <v>79</v>
      </c>
      <c r="AT94" s="175" t="s">
        <v>74</v>
      </c>
      <c r="AU94" s="175" t="s">
        <v>75</v>
      </c>
      <c r="AY94" s="174" t="s">
        <v>205</v>
      </c>
      <c r="BK94" s="176">
        <f>BK95+BK150+BK175+BK179+BK182+BK213+BK230</f>
        <v>0</v>
      </c>
    </row>
    <row r="95" spans="1:65" s="12" customFormat="1" ht="22.9" customHeight="1">
      <c r="B95" s="163"/>
      <c r="C95" s="164"/>
      <c r="D95" s="165" t="s">
        <v>74</v>
      </c>
      <c r="E95" s="177" t="s">
        <v>79</v>
      </c>
      <c r="F95" s="177" t="s">
        <v>244</v>
      </c>
      <c r="G95" s="164"/>
      <c r="H95" s="164"/>
      <c r="I95" s="167"/>
      <c r="J95" s="178">
        <f>BK95</f>
        <v>0</v>
      </c>
      <c r="K95" s="164"/>
      <c r="L95" s="169"/>
      <c r="M95" s="170"/>
      <c r="N95" s="171"/>
      <c r="O95" s="171"/>
      <c r="P95" s="172">
        <f>SUM(P96:P149)</f>
        <v>0</v>
      </c>
      <c r="Q95" s="171"/>
      <c r="R95" s="172">
        <f>SUM(R96:R149)</f>
        <v>1.5249999999999999</v>
      </c>
      <c r="S95" s="171"/>
      <c r="T95" s="173">
        <f>SUM(T96:T149)</f>
        <v>8.7309000000000001</v>
      </c>
      <c r="AR95" s="174" t="s">
        <v>79</v>
      </c>
      <c r="AT95" s="175" t="s">
        <v>74</v>
      </c>
      <c r="AU95" s="175" t="s">
        <v>79</v>
      </c>
      <c r="AY95" s="174" t="s">
        <v>205</v>
      </c>
      <c r="BK95" s="176">
        <f>SUM(BK96:BK149)</f>
        <v>0</v>
      </c>
    </row>
    <row r="96" spans="1:65" s="2" customFormat="1" ht="37.9" customHeight="1">
      <c r="A96" s="35"/>
      <c r="B96" s="36"/>
      <c r="C96" s="179" t="s">
        <v>79</v>
      </c>
      <c r="D96" s="179" t="s">
        <v>208</v>
      </c>
      <c r="E96" s="180" t="s">
        <v>444</v>
      </c>
      <c r="F96" s="181" t="s">
        <v>445</v>
      </c>
      <c r="G96" s="182" t="s">
        <v>247</v>
      </c>
      <c r="H96" s="183">
        <v>4.75</v>
      </c>
      <c r="I96" s="184"/>
      <c r="J96" s="185">
        <f>ROUND(I96*H96,2)</f>
        <v>0</v>
      </c>
      <c r="K96" s="181" t="s">
        <v>212</v>
      </c>
      <c r="L96" s="40"/>
      <c r="M96" s="186" t="s">
        <v>19</v>
      </c>
      <c r="N96" s="187" t="s">
        <v>46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0.28999999999999998</v>
      </c>
      <c r="T96" s="189">
        <f>S96*H96</f>
        <v>1.3774999999999999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149</v>
      </c>
      <c r="AT96" s="190" t="s">
        <v>208</v>
      </c>
      <c r="AU96" s="190" t="s">
        <v>83</v>
      </c>
      <c r="AY96" s="18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79</v>
      </c>
      <c r="BK96" s="191">
        <f>ROUND(I96*H96,2)</f>
        <v>0</v>
      </c>
      <c r="BL96" s="18" t="s">
        <v>149</v>
      </c>
      <c r="BM96" s="190" t="s">
        <v>446</v>
      </c>
    </row>
    <row r="97" spans="1:65" s="2" customFormat="1">
      <c r="A97" s="35"/>
      <c r="B97" s="36"/>
      <c r="C97" s="37"/>
      <c r="D97" s="192" t="s">
        <v>215</v>
      </c>
      <c r="E97" s="37"/>
      <c r="F97" s="193" t="s">
        <v>447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215</v>
      </c>
      <c r="AU97" s="18" t="s">
        <v>83</v>
      </c>
    </row>
    <row r="98" spans="1:65" s="13" customFormat="1">
      <c r="B98" s="201"/>
      <c r="C98" s="202"/>
      <c r="D98" s="203" t="s">
        <v>250</v>
      </c>
      <c r="E98" s="204" t="s">
        <v>19</v>
      </c>
      <c r="F98" s="205" t="s">
        <v>448</v>
      </c>
      <c r="G98" s="202"/>
      <c r="H98" s="206">
        <v>22.4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250</v>
      </c>
      <c r="AU98" s="212" t="s">
        <v>83</v>
      </c>
      <c r="AV98" s="13" t="s">
        <v>83</v>
      </c>
      <c r="AW98" s="13" t="s">
        <v>36</v>
      </c>
      <c r="AX98" s="13" t="s">
        <v>75</v>
      </c>
      <c r="AY98" s="212" t="s">
        <v>205</v>
      </c>
    </row>
    <row r="99" spans="1:65" s="13" customFormat="1">
      <c r="B99" s="201"/>
      <c r="C99" s="202"/>
      <c r="D99" s="203" t="s">
        <v>250</v>
      </c>
      <c r="E99" s="204" t="s">
        <v>19</v>
      </c>
      <c r="F99" s="205" t="s">
        <v>449</v>
      </c>
      <c r="G99" s="202"/>
      <c r="H99" s="206">
        <v>-17.649999999999999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250</v>
      </c>
      <c r="AU99" s="212" t="s">
        <v>83</v>
      </c>
      <c r="AV99" s="13" t="s">
        <v>83</v>
      </c>
      <c r="AW99" s="13" t="s">
        <v>36</v>
      </c>
      <c r="AX99" s="13" t="s">
        <v>75</v>
      </c>
      <c r="AY99" s="212" t="s">
        <v>205</v>
      </c>
    </row>
    <row r="100" spans="1:65" s="14" customFormat="1">
      <c r="B100" s="213"/>
      <c r="C100" s="214"/>
      <c r="D100" s="203" t="s">
        <v>250</v>
      </c>
      <c r="E100" s="215" t="s">
        <v>19</v>
      </c>
      <c r="F100" s="216" t="s">
        <v>253</v>
      </c>
      <c r="G100" s="214"/>
      <c r="H100" s="217">
        <v>4.75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250</v>
      </c>
      <c r="AU100" s="223" t="s">
        <v>83</v>
      </c>
      <c r="AV100" s="14" t="s">
        <v>149</v>
      </c>
      <c r="AW100" s="14" t="s">
        <v>36</v>
      </c>
      <c r="AX100" s="14" t="s">
        <v>79</v>
      </c>
      <c r="AY100" s="223" t="s">
        <v>205</v>
      </c>
    </row>
    <row r="101" spans="1:65" s="2" customFormat="1" ht="33" customHeight="1">
      <c r="A101" s="35"/>
      <c r="B101" s="36"/>
      <c r="C101" s="179" t="s">
        <v>83</v>
      </c>
      <c r="D101" s="179" t="s">
        <v>208</v>
      </c>
      <c r="E101" s="180" t="s">
        <v>450</v>
      </c>
      <c r="F101" s="181" t="s">
        <v>451</v>
      </c>
      <c r="G101" s="182" t="s">
        <v>247</v>
      </c>
      <c r="H101" s="183">
        <v>4.75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0.24</v>
      </c>
      <c r="T101" s="189">
        <f>S101*H101</f>
        <v>1.1399999999999999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452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453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448</v>
      </c>
      <c r="G103" s="202"/>
      <c r="H103" s="206">
        <v>22.4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75</v>
      </c>
      <c r="AY103" s="212" t="s">
        <v>205</v>
      </c>
    </row>
    <row r="104" spans="1:65" s="13" customFormat="1">
      <c r="B104" s="201"/>
      <c r="C104" s="202"/>
      <c r="D104" s="203" t="s">
        <v>250</v>
      </c>
      <c r="E104" s="204" t="s">
        <v>19</v>
      </c>
      <c r="F104" s="205" t="s">
        <v>449</v>
      </c>
      <c r="G104" s="202"/>
      <c r="H104" s="206">
        <v>-17.649999999999999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250</v>
      </c>
      <c r="AU104" s="212" t="s">
        <v>83</v>
      </c>
      <c r="AV104" s="13" t="s">
        <v>83</v>
      </c>
      <c r="AW104" s="13" t="s">
        <v>36</v>
      </c>
      <c r="AX104" s="13" t="s">
        <v>75</v>
      </c>
      <c r="AY104" s="212" t="s">
        <v>205</v>
      </c>
    </row>
    <row r="105" spans="1:65" s="14" customFormat="1">
      <c r="B105" s="213"/>
      <c r="C105" s="214"/>
      <c r="D105" s="203" t="s">
        <v>250</v>
      </c>
      <c r="E105" s="215" t="s">
        <v>19</v>
      </c>
      <c r="F105" s="216" t="s">
        <v>253</v>
      </c>
      <c r="G105" s="214"/>
      <c r="H105" s="217">
        <v>4.75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250</v>
      </c>
      <c r="AU105" s="223" t="s">
        <v>83</v>
      </c>
      <c r="AV105" s="14" t="s">
        <v>149</v>
      </c>
      <c r="AW105" s="14" t="s">
        <v>36</v>
      </c>
      <c r="AX105" s="14" t="s">
        <v>79</v>
      </c>
      <c r="AY105" s="223" t="s">
        <v>205</v>
      </c>
    </row>
    <row r="106" spans="1:65" s="2" customFormat="1" ht="33" customHeight="1">
      <c r="A106" s="35"/>
      <c r="B106" s="36"/>
      <c r="C106" s="179" t="s">
        <v>126</v>
      </c>
      <c r="D106" s="179" t="s">
        <v>208</v>
      </c>
      <c r="E106" s="180" t="s">
        <v>245</v>
      </c>
      <c r="F106" s="181" t="s">
        <v>246</v>
      </c>
      <c r="G106" s="182" t="s">
        <v>247</v>
      </c>
      <c r="H106" s="183">
        <v>7.8</v>
      </c>
      <c r="I106" s="184"/>
      <c r="J106" s="185">
        <f>ROUND(I106*H106,2)</f>
        <v>0</v>
      </c>
      <c r="K106" s="181" t="s">
        <v>212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0.32500000000000001</v>
      </c>
      <c r="T106" s="189">
        <f>S106*H106</f>
        <v>2.5350000000000001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149</v>
      </c>
      <c r="AT106" s="190" t="s">
        <v>208</v>
      </c>
      <c r="AU106" s="190" t="s">
        <v>83</v>
      </c>
      <c r="AY106" s="18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149</v>
      </c>
      <c r="BM106" s="190" t="s">
        <v>454</v>
      </c>
    </row>
    <row r="107" spans="1:65" s="2" customFormat="1">
      <c r="A107" s="35"/>
      <c r="B107" s="36"/>
      <c r="C107" s="37"/>
      <c r="D107" s="192" t="s">
        <v>215</v>
      </c>
      <c r="E107" s="37"/>
      <c r="F107" s="193" t="s">
        <v>249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215</v>
      </c>
      <c r="AU107" s="18" t="s">
        <v>83</v>
      </c>
    </row>
    <row r="108" spans="1:65" s="13" customFormat="1">
      <c r="B108" s="201"/>
      <c r="C108" s="202"/>
      <c r="D108" s="203" t="s">
        <v>250</v>
      </c>
      <c r="E108" s="204" t="s">
        <v>19</v>
      </c>
      <c r="F108" s="205" t="s">
        <v>455</v>
      </c>
      <c r="G108" s="202"/>
      <c r="H108" s="206">
        <v>7.8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250</v>
      </c>
      <c r="AU108" s="212" t="s">
        <v>83</v>
      </c>
      <c r="AV108" s="13" t="s">
        <v>83</v>
      </c>
      <c r="AW108" s="13" t="s">
        <v>36</v>
      </c>
      <c r="AX108" s="13" t="s">
        <v>79</v>
      </c>
      <c r="AY108" s="212" t="s">
        <v>205</v>
      </c>
    </row>
    <row r="109" spans="1:65" s="2" customFormat="1" ht="33" customHeight="1">
      <c r="A109" s="35"/>
      <c r="B109" s="36"/>
      <c r="C109" s="179" t="s">
        <v>149</v>
      </c>
      <c r="D109" s="179" t="s">
        <v>208</v>
      </c>
      <c r="E109" s="180" t="s">
        <v>254</v>
      </c>
      <c r="F109" s="181" t="s">
        <v>255</v>
      </c>
      <c r="G109" s="182" t="s">
        <v>247</v>
      </c>
      <c r="H109" s="183">
        <v>7.8</v>
      </c>
      <c r="I109" s="184"/>
      <c r="J109" s="185">
        <f>ROUND(I109*H109,2)</f>
        <v>0</v>
      </c>
      <c r="K109" s="181" t="s">
        <v>212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9.8000000000000004E-2</v>
      </c>
      <c r="T109" s="189">
        <f>S109*H109</f>
        <v>0.76439999999999997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149</v>
      </c>
      <c r="AT109" s="190" t="s">
        <v>208</v>
      </c>
      <c r="AU109" s="190" t="s">
        <v>83</v>
      </c>
      <c r="AY109" s="18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79</v>
      </c>
      <c r="BK109" s="191">
        <f>ROUND(I109*H109,2)</f>
        <v>0</v>
      </c>
      <c r="BL109" s="18" t="s">
        <v>149</v>
      </c>
      <c r="BM109" s="190" t="s">
        <v>456</v>
      </c>
    </row>
    <row r="110" spans="1:65" s="2" customFormat="1">
      <c r="A110" s="35"/>
      <c r="B110" s="36"/>
      <c r="C110" s="37"/>
      <c r="D110" s="192" t="s">
        <v>215</v>
      </c>
      <c r="E110" s="37"/>
      <c r="F110" s="193" t="s">
        <v>257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215</v>
      </c>
      <c r="AU110" s="18" t="s">
        <v>83</v>
      </c>
    </row>
    <row r="111" spans="1:65" s="13" customFormat="1">
      <c r="B111" s="201"/>
      <c r="C111" s="202"/>
      <c r="D111" s="203" t="s">
        <v>250</v>
      </c>
      <c r="E111" s="204" t="s">
        <v>19</v>
      </c>
      <c r="F111" s="205" t="s">
        <v>455</v>
      </c>
      <c r="G111" s="202"/>
      <c r="H111" s="206">
        <v>7.8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250</v>
      </c>
      <c r="AU111" s="212" t="s">
        <v>83</v>
      </c>
      <c r="AV111" s="13" t="s">
        <v>83</v>
      </c>
      <c r="AW111" s="13" t="s">
        <v>36</v>
      </c>
      <c r="AX111" s="13" t="s">
        <v>79</v>
      </c>
      <c r="AY111" s="212" t="s">
        <v>205</v>
      </c>
    </row>
    <row r="112" spans="1:65" s="2" customFormat="1" ht="33" customHeight="1">
      <c r="A112" s="35"/>
      <c r="B112" s="36"/>
      <c r="C112" s="179" t="s">
        <v>204</v>
      </c>
      <c r="D112" s="179" t="s">
        <v>208</v>
      </c>
      <c r="E112" s="180" t="s">
        <v>457</v>
      </c>
      <c r="F112" s="181" t="s">
        <v>458</v>
      </c>
      <c r="G112" s="182" t="s">
        <v>247</v>
      </c>
      <c r="H112" s="183">
        <v>4.75</v>
      </c>
      <c r="I112" s="184"/>
      <c r="J112" s="185">
        <f>ROUND(I112*H112,2)</f>
        <v>0</v>
      </c>
      <c r="K112" s="181" t="s">
        <v>212</v>
      </c>
      <c r="L112" s="40"/>
      <c r="M112" s="186" t="s">
        <v>19</v>
      </c>
      <c r="N112" s="187" t="s">
        <v>46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0.316</v>
      </c>
      <c r="T112" s="189">
        <f>S112*H112</f>
        <v>1.5010000000000001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149</v>
      </c>
      <c r="AT112" s="190" t="s">
        <v>208</v>
      </c>
      <c r="AU112" s="190" t="s">
        <v>83</v>
      </c>
      <c r="AY112" s="18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79</v>
      </c>
      <c r="BK112" s="191">
        <f>ROUND(I112*H112,2)</f>
        <v>0</v>
      </c>
      <c r="BL112" s="18" t="s">
        <v>149</v>
      </c>
      <c r="BM112" s="190" t="s">
        <v>459</v>
      </c>
    </row>
    <row r="113" spans="1:65" s="2" customFormat="1">
      <c r="A113" s="35"/>
      <c r="B113" s="36"/>
      <c r="C113" s="37"/>
      <c r="D113" s="192" t="s">
        <v>215</v>
      </c>
      <c r="E113" s="37"/>
      <c r="F113" s="193" t="s">
        <v>460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215</v>
      </c>
      <c r="AU113" s="18" t="s">
        <v>83</v>
      </c>
    </row>
    <row r="114" spans="1:65" s="13" customFormat="1">
      <c r="B114" s="201"/>
      <c r="C114" s="202"/>
      <c r="D114" s="203" t="s">
        <v>250</v>
      </c>
      <c r="E114" s="204" t="s">
        <v>19</v>
      </c>
      <c r="F114" s="205" t="s">
        <v>448</v>
      </c>
      <c r="G114" s="202"/>
      <c r="H114" s="206">
        <v>22.4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250</v>
      </c>
      <c r="AU114" s="212" t="s">
        <v>83</v>
      </c>
      <c r="AV114" s="13" t="s">
        <v>83</v>
      </c>
      <c r="AW114" s="13" t="s">
        <v>36</v>
      </c>
      <c r="AX114" s="13" t="s">
        <v>75</v>
      </c>
      <c r="AY114" s="212" t="s">
        <v>205</v>
      </c>
    </row>
    <row r="115" spans="1:65" s="13" customFormat="1">
      <c r="B115" s="201"/>
      <c r="C115" s="202"/>
      <c r="D115" s="203" t="s">
        <v>250</v>
      </c>
      <c r="E115" s="204" t="s">
        <v>19</v>
      </c>
      <c r="F115" s="205" t="s">
        <v>449</v>
      </c>
      <c r="G115" s="202"/>
      <c r="H115" s="206">
        <v>-17.649999999999999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250</v>
      </c>
      <c r="AU115" s="212" t="s">
        <v>83</v>
      </c>
      <c r="AV115" s="13" t="s">
        <v>83</v>
      </c>
      <c r="AW115" s="13" t="s">
        <v>36</v>
      </c>
      <c r="AX115" s="13" t="s">
        <v>75</v>
      </c>
      <c r="AY115" s="212" t="s">
        <v>205</v>
      </c>
    </row>
    <row r="116" spans="1:65" s="14" customFormat="1">
      <c r="B116" s="213"/>
      <c r="C116" s="214"/>
      <c r="D116" s="203" t="s">
        <v>250</v>
      </c>
      <c r="E116" s="215" t="s">
        <v>19</v>
      </c>
      <c r="F116" s="216" t="s">
        <v>253</v>
      </c>
      <c r="G116" s="214"/>
      <c r="H116" s="217">
        <v>4.75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250</v>
      </c>
      <c r="AU116" s="223" t="s">
        <v>83</v>
      </c>
      <c r="AV116" s="14" t="s">
        <v>149</v>
      </c>
      <c r="AW116" s="14" t="s">
        <v>36</v>
      </c>
      <c r="AX116" s="14" t="s">
        <v>79</v>
      </c>
      <c r="AY116" s="223" t="s">
        <v>205</v>
      </c>
    </row>
    <row r="117" spans="1:65" s="2" customFormat="1" ht="24.2" customHeight="1">
      <c r="A117" s="35"/>
      <c r="B117" s="36"/>
      <c r="C117" s="179" t="s">
        <v>275</v>
      </c>
      <c r="D117" s="179" t="s">
        <v>208</v>
      </c>
      <c r="E117" s="180" t="s">
        <v>258</v>
      </c>
      <c r="F117" s="181" t="s">
        <v>259</v>
      </c>
      <c r="G117" s="182" t="s">
        <v>260</v>
      </c>
      <c r="H117" s="183">
        <v>5</v>
      </c>
      <c r="I117" s="184"/>
      <c r="J117" s="185">
        <f>ROUND(I117*H117,2)</f>
        <v>0</v>
      </c>
      <c r="K117" s="181" t="s">
        <v>212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0.20499999999999999</v>
      </c>
      <c r="T117" s="189">
        <f>S117*H117</f>
        <v>1.0249999999999999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149</v>
      </c>
      <c r="AT117" s="190" t="s">
        <v>208</v>
      </c>
      <c r="AU117" s="190" t="s">
        <v>83</v>
      </c>
      <c r="AY117" s="18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149</v>
      </c>
      <c r="BM117" s="190" t="s">
        <v>461</v>
      </c>
    </row>
    <row r="118" spans="1:65" s="2" customFormat="1">
      <c r="A118" s="35"/>
      <c r="B118" s="36"/>
      <c r="C118" s="37"/>
      <c r="D118" s="192" t="s">
        <v>215</v>
      </c>
      <c r="E118" s="37"/>
      <c r="F118" s="193" t="s">
        <v>262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215</v>
      </c>
      <c r="AU118" s="18" t="s">
        <v>83</v>
      </c>
    </row>
    <row r="119" spans="1:65" s="13" customFormat="1">
      <c r="B119" s="201"/>
      <c r="C119" s="202"/>
      <c r="D119" s="203" t="s">
        <v>250</v>
      </c>
      <c r="E119" s="204" t="s">
        <v>19</v>
      </c>
      <c r="F119" s="205" t="s">
        <v>462</v>
      </c>
      <c r="G119" s="202"/>
      <c r="H119" s="206">
        <v>5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250</v>
      </c>
      <c r="AU119" s="212" t="s">
        <v>83</v>
      </c>
      <c r="AV119" s="13" t="s">
        <v>83</v>
      </c>
      <c r="AW119" s="13" t="s">
        <v>36</v>
      </c>
      <c r="AX119" s="13" t="s">
        <v>79</v>
      </c>
      <c r="AY119" s="212" t="s">
        <v>205</v>
      </c>
    </row>
    <row r="120" spans="1:65" s="2" customFormat="1" ht="24.2" customHeight="1">
      <c r="A120" s="35"/>
      <c r="B120" s="36"/>
      <c r="C120" s="179" t="s">
        <v>280</v>
      </c>
      <c r="D120" s="179" t="s">
        <v>208</v>
      </c>
      <c r="E120" s="180" t="s">
        <v>463</v>
      </c>
      <c r="F120" s="181" t="s">
        <v>464</v>
      </c>
      <c r="G120" s="182" t="s">
        <v>260</v>
      </c>
      <c r="H120" s="183">
        <v>9.6999999999999993</v>
      </c>
      <c r="I120" s="184"/>
      <c r="J120" s="185">
        <f>ROUND(I120*H120,2)</f>
        <v>0</v>
      </c>
      <c r="K120" s="181" t="s">
        <v>212</v>
      </c>
      <c r="L120" s="40"/>
      <c r="M120" s="186" t="s">
        <v>19</v>
      </c>
      <c r="N120" s="187" t="s">
        <v>46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0.04</v>
      </c>
      <c r="T120" s="189">
        <f>S120*H120</f>
        <v>0.38799999999999996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149</v>
      </c>
      <c r="AT120" s="190" t="s">
        <v>208</v>
      </c>
      <c r="AU120" s="190" t="s">
        <v>83</v>
      </c>
      <c r="AY120" s="18" t="s">
        <v>205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79</v>
      </c>
      <c r="BK120" s="191">
        <f>ROUND(I120*H120,2)</f>
        <v>0</v>
      </c>
      <c r="BL120" s="18" t="s">
        <v>149</v>
      </c>
      <c r="BM120" s="190" t="s">
        <v>465</v>
      </c>
    </row>
    <row r="121" spans="1:65" s="2" customFormat="1">
      <c r="A121" s="35"/>
      <c r="B121" s="36"/>
      <c r="C121" s="37"/>
      <c r="D121" s="192" t="s">
        <v>215</v>
      </c>
      <c r="E121" s="37"/>
      <c r="F121" s="193" t="s">
        <v>466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215</v>
      </c>
      <c r="AU121" s="18" t="s">
        <v>83</v>
      </c>
    </row>
    <row r="122" spans="1:65" s="13" customFormat="1">
      <c r="B122" s="201"/>
      <c r="C122" s="202"/>
      <c r="D122" s="203" t="s">
        <v>250</v>
      </c>
      <c r="E122" s="204" t="s">
        <v>19</v>
      </c>
      <c r="F122" s="205" t="s">
        <v>467</v>
      </c>
      <c r="G122" s="202"/>
      <c r="H122" s="206">
        <v>9.6999999999999993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250</v>
      </c>
      <c r="AU122" s="212" t="s">
        <v>83</v>
      </c>
      <c r="AV122" s="13" t="s">
        <v>83</v>
      </c>
      <c r="AW122" s="13" t="s">
        <v>36</v>
      </c>
      <c r="AX122" s="13" t="s">
        <v>79</v>
      </c>
      <c r="AY122" s="212" t="s">
        <v>205</v>
      </c>
    </row>
    <row r="123" spans="1:65" s="2" customFormat="1" ht="24.2" customHeight="1">
      <c r="A123" s="35"/>
      <c r="B123" s="36"/>
      <c r="C123" s="179" t="s">
        <v>286</v>
      </c>
      <c r="D123" s="179" t="s">
        <v>208</v>
      </c>
      <c r="E123" s="180" t="s">
        <v>265</v>
      </c>
      <c r="F123" s="181" t="s">
        <v>266</v>
      </c>
      <c r="G123" s="182" t="s">
        <v>267</v>
      </c>
      <c r="H123" s="183">
        <v>4.8310000000000004</v>
      </c>
      <c r="I123" s="184"/>
      <c r="J123" s="185">
        <f>ROUND(I123*H123,2)</f>
        <v>0</v>
      </c>
      <c r="K123" s="181" t="s">
        <v>212</v>
      </c>
      <c r="L123" s="40"/>
      <c r="M123" s="186" t="s">
        <v>19</v>
      </c>
      <c r="N123" s="187" t="s">
        <v>46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149</v>
      </c>
      <c r="AT123" s="190" t="s">
        <v>208</v>
      </c>
      <c r="AU123" s="190" t="s">
        <v>83</v>
      </c>
      <c r="AY123" s="18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79</v>
      </c>
      <c r="BK123" s="191">
        <f>ROUND(I123*H123,2)</f>
        <v>0</v>
      </c>
      <c r="BL123" s="18" t="s">
        <v>149</v>
      </c>
      <c r="BM123" s="190" t="s">
        <v>468</v>
      </c>
    </row>
    <row r="124" spans="1:65" s="2" customFormat="1">
      <c r="A124" s="35"/>
      <c r="B124" s="36"/>
      <c r="C124" s="37"/>
      <c r="D124" s="192" t="s">
        <v>215</v>
      </c>
      <c r="E124" s="37"/>
      <c r="F124" s="193" t="s">
        <v>269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215</v>
      </c>
      <c r="AU124" s="18" t="s">
        <v>83</v>
      </c>
    </row>
    <row r="125" spans="1:65" s="13" customFormat="1">
      <c r="B125" s="201"/>
      <c r="C125" s="202"/>
      <c r="D125" s="203" t="s">
        <v>250</v>
      </c>
      <c r="E125" s="204" t="s">
        <v>19</v>
      </c>
      <c r="F125" s="205" t="s">
        <v>469</v>
      </c>
      <c r="G125" s="202"/>
      <c r="H125" s="206">
        <v>0.33100000000000002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250</v>
      </c>
      <c r="AU125" s="212" t="s">
        <v>83</v>
      </c>
      <c r="AV125" s="13" t="s">
        <v>83</v>
      </c>
      <c r="AW125" s="13" t="s">
        <v>36</v>
      </c>
      <c r="AX125" s="13" t="s">
        <v>75</v>
      </c>
      <c r="AY125" s="212" t="s">
        <v>205</v>
      </c>
    </row>
    <row r="126" spans="1:65" s="13" customFormat="1">
      <c r="B126" s="201"/>
      <c r="C126" s="202"/>
      <c r="D126" s="203" t="s">
        <v>250</v>
      </c>
      <c r="E126" s="204" t="s">
        <v>19</v>
      </c>
      <c r="F126" s="205" t="s">
        <v>470</v>
      </c>
      <c r="G126" s="202"/>
      <c r="H126" s="206">
        <v>4.5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250</v>
      </c>
      <c r="AU126" s="212" t="s">
        <v>83</v>
      </c>
      <c r="AV126" s="13" t="s">
        <v>83</v>
      </c>
      <c r="AW126" s="13" t="s">
        <v>36</v>
      </c>
      <c r="AX126" s="13" t="s">
        <v>75</v>
      </c>
      <c r="AY126" s="212" t="s">
        <v>205</v>
      </c>
    </row>
    <row r="127" spans="1:65" s="14" customFormat="1">
      <c r="B127" s="213"/>
      <c r="C127" s="214"/>
      <c r="D127" s="203" t="s">
        <v>250</v>
      </c>
      <c r="E127" s="215" t="s">
        <v>19</v>
      </c>
      <c r="F127" s="216" t="s">
        <v>253</v>
      </c>
      <c r="G127" s="214"/>
      <c r="H127" s="217">
        <v>4.8310000000000004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250</v>
      </c>
      <c r="AU127" s="223" t="s">
        <v>83</v>
      </c>
      <c r="AV127" s="14" t="s">
        <v>149</v>
      </c>
      <c r="AW127" s="14" t="s">
        <v>36</v>
      </c>
      <c r="AX127" s="14" t="s">
        <v>79</v>
      </c>
      <c r="AY127" s="223" t="s">
        <v>205</v>
      </c>
    </row>
    <row r="128" spans="1:65" s="2" customFormat="1" ht="24.2" customHeight="1">
      <c r="A128" s="35"/>
      <c r="B128" s="36"/>
      <c r="C128" s="179" t="s">
        <v>291</v>
      </c>
      <c r="D128" s="179" t="s">
        <v>208</v>
      </c>
      <c r="E128" s="180" t="s">
        <v>271</v>
      </c>
      <c r="F128" s="181" t="s">
        <v>272</v>
      </c>
      <c r="G128" s="182" t="s">
        <v>267</v>
      </c>
      <c r="H128" s="183">
        <v>4.8310000000000004</v>
      </c>
      <c r="I128" s="184"/>
      <c r="J128" s="185">
        <f>ROUND(I128*H128,2)</f>
        <v>0</v>
      </c>
      <c r="K128" s="181" t="s">
        <v>212</v>
      </c>
      <c r="L128" s="40"/>
      <c r="M128" s="186" t="s">
        <v>19</v>
      </c>
      <c r="N128" s="187" t="s">
        <v>46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149</v>
      </c>
      <c r="AT128" s="190" t="s">
        <v>208</v>
      </c>
      <c r="AU128" s="190" t="s">
        <v>83</v>
      </c>
      <c r="AY128" s="18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79</v>
      </c>
      <c r="BK128" s="191">
        <f>ROUND(I128*H128,2)</f>
        <v>0</v>
      </c>
      <c r="BL128" s="18" t="s">
        <v>149</v>
      </c>
      <c r="BM128" s="190" t="s">
        <v>471</v>
      </c>
    </row>
    <row r="129" spans="1:65" s="2" customFormat="1">
      <c r="A129" s="35"/>
      <c r="B129" s="36"/>
      <c r="C129" s="37"/>
      <c r="D129" s="192" t="s">
        <v>215</v>
      </c>
      <c r="E129" s="37"/>
      <c r="F129" s="193" t="s">
        <v>274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215</v>
      </c>
      <c r="AU129" s="18" t="s">
        <v>83</v>
      </c>
    </row>
    <row r="130" spans="1:65" s="2" customFormat="1" ht="37.9" customHeight="1">
      <c r="A130" s="35"/>
      <c r="B130" s="36"/>
      <c r="C130" s="179" t="s">
        <v>297</v>
      </c>
      <c r="D130" s="179" t="s">
        <v>208</v>
      </c>
      <c r="E130" s="180" t="s">
        <v>276</v>
      </c>
      <c r="F130" s="181" t="s">
        <v>277</v>
      </c>
      <c r="G130" s="182" t="s">
        <v>267</v>
      </c>
      <c r="H130" s="183">
        <v>4.8310000000000004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472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279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2" customFormat="1" ht="37.9" customHeight="1">
      <c r="A132" s="35"/>
      <c r="B132" s="36"/>
      <c r="C132" s="179" t="s">
        <v>304</v>
      </c>
      <c r="D132" s="179" t="s">
        <v>208</v>
      </c>
      <c r="E132" s="180" t="s">
        <v>281</v>
      </c>
      <c r="F132" s="181" t="s">
        <v>282</v>
      </c>
      <c r="G132" s="182" t="s">
        <v>267</v>
      </c>
      <c r="H132" s="183">
        <v>144.93</v>
      </c>
      <c r="I132" s="184"/>
      <c r="J132" s="185">
        <f>ROUND(I132*H132,2)</f>
        <v>0</v>
      </c>
      <c r="K132" s="181" t="s">
        <v>212</v>
      </c>
      <c r="L132" s="40"/>
      <c r="M132" s="186" t="s">
        <v>19</v>
      </c>
      <c r="N132" s="187" t="s">
        <v>46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149</v>
      </c>
      <c r="AT132" s="190" t="s">
        <v>208</v>
      </c>
      <c r="AU132" s="190" t="s">
        <v>83</v>
      </c>
      <c r="AY132" s="18" t="s">
        <v>205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79</v>
      </c>
      <c r="BK132" s="191">
        <f>ROUND(I132*H132,2)</f>
        <v>0</v>
      </c>
      <c r="BL132" s="18" t="s">
        <v>149</v>
      </c>
      <c r="BM132" s="190" t="s">
        <v>473</v>
      </c>
    </row>
    <row r="133" spans="1:65" s="2" customFormat="1">
      <c r="A133" s="35"/>
      <c r="B133" s="36"/>
      <c r="C133" s="37"/>
      <c r="D133" s="192" t="s">
        <v>215</v>
      </c>
      <c r="E133" s="37"/>
      <c r="F133" s="193" t="s">
        <v>284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215</v>
      </c>
      <c r="AU133" s="18" t="s">
        <v>83</v>
      </c>
    </row>
    <row r="134" spans="1:65" s="13" customFormat="1">
      <c r="B134" s="201"/>
      <c r="C134" s="202"/>
      <c r="D134" s="203" t="s">
        <v>250</v>
      </c>
      <c r="E134" s="202"/>
      <c r="F134" s="205" t="s">
        <v>474</v>
      </c>
      <c r="G134" s="202"/>
      <c r="H134" s="206">
        <v>144.93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250</v>
      </c>
      <c r="AU134" s="212" t="s">
        <v>83</v>
      </c>
      <c r="AV134" s="13" t="s">
        <v>83</v>
      </c>
      <c r="AW134" s="13" t="s">
        <v>4</v>
      </c>
      <c r="AX134" s="13" t="s">
        <v>79</v>
      </c>
      <c r="AY134" s="212" t="s">
        <v>205</v>
      </c>
    </row>
    <row r="135" spans="1:65" s="2" customFormat="1" ht="24.2" customHeight="1">
      <c r="A135" s="35"/>
      <c r="B135" s="36"/>
      <c r="C135" s="179" t="s">
        <v>309</v>
      </c>
      <c r="D135" s="179" t="s">
        <v>208</v>
      </c>
      <c r="E135" s="180" t="s">
        <v>287</v>
      </c>
      <c r="F135" s="181" t="s">
        <v>288</v>
      </c>
      <c r="G135" s="182" t="s">
        <v>267</v>
      </c>
      <c r="H135" s="183">
        <v>4.8310000000000004</v>
      </c>
      <c r="I135" s="184"/>
      <c r="J135" s="185">
        <f>ROUND(I135*H135,2)</f>
        <v>0</v>
      </c>
      <c r="K135" s="181" t="s">
        <v>212</v>
      </c>
      <c r="L135" s="40"/>
      <c r="M135" s="186" t="s">
        <v>19</v>
      </c>
      <c r="N135" s="187" t="s">
        <v>46</v>
      </c>
      <c r="O135" s="65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149</v>
      </c>
      <c r="AT135" s="190" t="s">
        <v>208</v>
      </c>
      <c r="AU135" s="190" t="s">
        <v>83</v>
      </c>
      <c r="AY135" s="18" t="s">
        <v>205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79</v>
      </c>
      <c r="BK135" s="191">
        <f>ROUND(I135*H135,2)</f>
        <v>0</v>
      </c>
      <c r="BL135" s="18" t="s">
        <v>149</v>
      </c>
      <c r="BM135" s="190" t="s">
        <v>475</v>
      </c>
    </row>
    <row r="136" spans="1:65" s="2" customFormat="1">
      <c r="A136" s="35"/>
      <c r="B136" s="36"/>
      <c r="C136" s="37"/>
      <c r="D136" s="192" t="s">
        <v>215</v>
      </c>
      <c r="E136" s="37"/>
      <c r="F136" s="193" t="s">
        <v>290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215</v>
      </c>
      <c r="AU136" s="18" t="s">
        <v>83</v>
      </c>
    </row>
    <row r="137" spans="1:65" s="2" customFormat="1" ht="24.2" customHeight="1">
      <c r="A137" s="35"/>
      <c r="B137" s="36"/>
      <c r="C137" s="179" t="s">
        <v>316</v>
      </c>
      <c r="D137" s="179" t="s">
        <v>208</v>
      </c>
      <c r="E137" s="180" t="s">
        <v>292</v>
      </c>
      <c r="F137" s="181" t="s">
        <v>293</v>
      </c>
      <c r="G137" s="182" t="s">
        <v>267</v>
      </c>
      <c r="H137" s="183">
        <v>0.66300000000000003</v>
      </c>
      <c r="I137" s="184"/>
      <c r="J137" s="185">
        <f>ROUND(I137*H137,2)</f>
        <v>0</v>
      </c>
      <c r="K137" s="181" t="s">
        <v>212</v>
      </c>
      <c r="L137" s="40"/>
      <c r="M137" s="186" t="s">
        <v>19</v>
      </c>
      <c r="N137" s="187" t="s">
        <v>46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149</v>
      </c>
      <c r="AT137" s="190" t="s">
        <v>208</v>
      </c>
      <c r="AU137" s="190" t="s">
        <v>83</v>
      </c>
      <c r="AY137" s="18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149</v>
      </c>
      <c r="BM137" s="190" t="s">
        <v>476</v>
      </c>
    </row>
    <row r="138" spans="1:65" s="2" customFormat="1">
      <c r="A138" s="35"/>
      <c r="B138" s="36"/>
      <c r="C138" s="37"/>
      <c r="D138" s="192" t="s">
        <v>215</v>
      </c>
      <c r="E138" s="37"/>
      <c r="F138" s="193" t="s">
        <v>295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215</v>
      </c>
      <c r="AU138" s="18" t="s">
        <v>83</v>
      </c>
    </row>
    <row r="139" spans="1:65" s="13" customFormat="1">
      <c r="B139" s="201"/>
      <c r="C139" s="202"/>
      <c r="D139" s="203" t="s">
        <v>250</v>
      </c>
      <c r="E139" s="204" t="s">
        <v>19</v>
      </c>
      <c r="F139" s="205" t="s">
        <v>477</v>
      </c>
      <c r="G139" s="202"/>
      <c r="H139" s="206">
        <v>0.66300000000000003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250</v>
      </c>
      <c r="AU139" s="212" t="s">
        <v>83</v>
      </c>
      <c r="AV139" s="13" t="s">
        <v>83</v>
      </c>
      <c r="AW139" s="13" t="s">
        <v>36</v>
      </c>
      <c r="AX139" s="13" t="s">
        <v>79</v>
      </c>
      <c r="AY139" s="212" t="s">
        <v>205</v>
      </c>
    </row>
    <row r="140" spans="1:65" s="2" customFormat="1" ht="16.5" customHeight="1">
      <c r="A140" s="35"/>
      <c r="B140" s="36"/>
      <c r="C140" s="224" t="s">
        <v>322</v>
      </c>
      <c r="D140" s="224" t="s">
        <v>298</v>
      </c>
      <c r="E140" s="225" t="s">
        <v>299</v>
      </c>
      <c r="F140" s="226" t="s">
        <v>300</v>
      </c>
      <c r="G140" s="227" t="s">
        <v>301</v>
      </c>
      <c r="H140" s="228">
        <v>1.5249999999999999</v>
      </c>
      <c r="I140" s="229"/>
      <c r="J140" s="230">
        <f>ROUND(I140*H140,2)</f>
        <v>0</v>
      </c>
      <c r="K140" s="226" t="s">
        <v>212</v>
      </c>
      <c r="L140" s="231"/>
      <c r="M140" s="232" t="s">
        <v>19</v>
      </c>
      <c r="N140" s="233" t="s">
        <v>46</v>
      </c>
      <c r="O140" s="65"/>
      <c r="P140" s="188">
        <f>O140*H140</f>
        <v>0</v>
      </c>
      <c r="Q140" s="188">
        <v>1</v>
      </c>
      <c r="R140" s="188">
        <f>Q140*H140</f>
        <v>1.5249999999999999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286</v>
      </c>
      <c r="AT140" s="190" t="s">
        <v>298</v>
      </c>
      <c r="AU140" s="190" t="s">
        <v>83</v>
      </c>
      <c r="AY140" s="18" t="s">
        <v>205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149</v>
      </c>
      <c r="BM140" s="190" t="s">
        <v>478</v>
      </c>
    </row>
    <row r="141" spans="1:65" s="13" customFormat="1">
      <c r="B141" s="201"/>
      <c r="C141" s="202"/>
      <c r="D141" s="203" t="s">
        <v>250</v>
      </c>
      <c r="E141" s="202"/>
      <c r="F141" s="205" t="s">
        <v>479</v>
      </c>
      <c r="G141" s="202"/>
      <c r="H141" s="206">
        <v>1.5249999999999999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250</v>
      </c>
      <c r="AU141" s="212" t="s">
        <v>83</v>
      </c>
      <c r="AV141" s="13" t="s">
        <v>83</v>
      </c>
      <c r="AW141" s="13" t="s">
        <v>4</v>
      </c>
      <c r="AX141" s="13" t="s">
        <v>79</v>
      </c>
      <c r="AY141" s="212" t="s">
        <v>205</v>
      </c>
    </row>
    <row r="142" spans="1:65" s="2" customFormat="1" ht="24.2" customHeight="1">
      <c r="A142" s="35"/>
      <c r="B142" s="36"/>
      <c r="C142" s="179" t="s">
        <v>8</v>
      </c>
      <c r="D142" s="179" t="s">
        <v>208</v>
      </c>
      <c r="E142" s="180" t="s">
        <v>305</v>
      </c>
      <c r="F142" s="181" t="s">
        <v>306</v>
      </c>
      <c r="G142" s="182" t="s">
        <v>267</v>
      </c>
      <c r="H142" s="183">
        <v>4.8310000000000004</v>
      </c>
      <c r="I142" s="184"/>
      <c r="J142" s="185">
        <f>ROUND(I142*H142,2)</f>
        <v>0</v>
      </c>
      <c r="K142" s="181" t="s">
        <v>212</v>
      </c>
      <c r="L142" s="40"/>
      <c r="M142" s="186" t="s">
        <v>19</v>
      </c>
      <c r="N142" s="187" t="s">
        <v>46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149</v>
      </c>
      <c r="AT142" s="190" t="s">
        <v>208</v>
      </c>
      <c r="AU142" s="190" t="s">
        <v>83</v>
      </c>
      <c r="AY142" s="18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79</v>
      </c>
      <c r="BK142" s="191">
        <f>ROUND(I142*H142,2)</f>
        <v>0</v>
      </c>
      <c r="BL142" s="18" t="s">
        <v>149</v>
      </c>
      <c r="BM142" s="190" t="s">
        <v>480</v>
      </c>
    </row>
    <row r="143" spans="1:65" s="2" customFormat="1">
      <c r="A143" s="35"/>
      <c r="B143" s="36"/>
      <c r="C143" s="37"/>
      <c r="D143" s="192" t="s">
        <v>215</v>
      </c>
      <c r="E143" s="37"/>
      <c r="F143" s="193" t="s">
        <v>308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215</v>
      </c>
      <c r="AU143" s="18" t="s">
        <v>83</v>
      </c>
    </row>
    <row r="144" spans="1:65" s="2" customFormat="1" ht="16.5" customHeight="1">
      <c r="A144" s="35"/>
      <c r="B144" s="36"/>
      <c r="C144" s="179" t="s">
        <v>334</v>
      </c>
      <c r="D144" s="179" t="s">
        <v>208</v>
      </c>
      <c r="E144" s="180" t="s">
        <v>310</v>
      </c>
      <c r="F144" s="181" t="s">
        <v>311</v>
      </c>
      <c r="G144" s="182" t="s">
        <v>247</v>
      </c>
      <c r="H144" s="183">
        <v>13.25</v>
      </c>
      <c r="I144" s="184"/>
      <c r="J144" s="185">
        <f>ROUND(I144*H144,2)</f>
        <v>0</v>
      </c>
      <c r="K144" s="181" t="s">
        <v>212</v>
      </c>
      <c r="L144" s="40"/>
      <c r="M144" s="186" t="s">
        <v>19</v>
      </c>
      <c r="N144" s="187" t="s">
        <v>46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149</v>
      </c>
      <c r="AT144" s="190" t="s">
        <v>208</v>
      </c>
      <c r="AU144" s="190" t="s">
        <v>83</v>
      </c>
      <c r="AY144" s="18" t="s">
        <v>205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79</v>
      </c>
      <c r="BK144" s="191">
        <f>ROUND(I144*H144,2)</f>
        <v>0</v>
      </c>
      <c r="BL144" s="18" t="s">
        <v>149</v>
      </c>
      <c r="BM144" s="190" t="s">
        <v>481</v>
      </c>
    </row>
    <row r="145" spans="1:65" s="2" customFormat="1">
      <c r="A145" s="35"/>
      <c r="B145" s="36"/>
      <c r="C145" s="37"/>
      <c r="D145" s="192" t="s">
        <v>215</v>
      </c>
      <c r="E145" s="37"/>
      <c r="F145" s="193" t="s">
        <v>313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215</v>
      </c>
      <c r="AU145" s="18" t="s">
        <v>83</v>
      </c>
    </row>
    <row r="146" spans="1:65" s="13" customFormat="1">
      <c r="B146" s="201"/>
      <c r="C146" s="202"/>
      <c r="D146" s="203" t="s">
        <v>250</v>
      </c>
      <c r="E146" s="204" t="s">
        <v>19</v>
      </c>
      <c r="F146" s="205" t="s">
        <v>482</v>
      </c>
      <c r="G146" s="202"/>
      <c r="H146" s="206">
        <v>13.25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250</v>
      </c>
      <c r="AU146" s="212" t="s">
        <v>83</v>
      </c>
      <c r="AV146" s="13" t="s">
        <v>83</v>
      </c>
      <c r="AW146" s="13" t="s">
        <v>36</v>
      </c>
      <c r="AX146" s="13" t="s">
        <v>79</v>
      </c>
      <c r="AY146" s="212" t="s">
        <v>205</v>
      </c>
    </row>
    <row r="147" spans="1:65" s="2" customFormat="1" ht="24.2" customHeight="1">
      <c r="A147" s="35"/>
      <c r="B147" s="36"/>
      <c r="C147" s="179" t="s">
        <v>339</v>
      </c>
      <c r="D147" s="179" t="s">
        <v>208</v>
      </c>
      <c r="E147" s="180" t="s">
        <v>483</v>
      </c>
      <c r="F147" s="181" t="s">
        <v>484</v>
      </c>
      <c r="G147" s="182" t="s">
        <v>247</v>
      </c>
      <c r="H147" s="183">
        <v>6</v>
      </c>
      <c r="I147" s="184"/>
      <c r="J147" s="185">
        <f>ROUND(I147*H147,2)</f>
        <v>0</v>
      </c>
      <c r="K147" s="181" t="s">
        <v>212</v>
      </c>
      <c r="L147" s="40"/>
      <c r="M147" s="186" t="s">
        <v>19</v>
      </c>
      <c r="N147" s="187" t="s">
        <v>46</v>
      </c>
      <c r="O147" s="65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149</v>
      </c>
      <c r="AT147" s="190" t="s">
        <v>208</v>
      </c>
      <c r="AU147" s="190" t="s">
        <v>83</v>
      </c>
      <c r="AY147" s="18" t="s">
        <v>205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79</v>
      </c>
      <c r="BK147" s="191">
        <f>ROUND(I147*H147,2)</f>
        <v>0</v>
      </c>
      <c r="BL147" s="18" t="s">
        <v>149</v>
      </c>
      <c r="BM147" s="190" t="s">
        <v>485</v>
      </c>
    </row>
    <row r="148" spans="1:65" s="2" customFormat="1">
      <c r="A148" s="35"/>
      <c r="B148" s="36"/>
      <c r="C148" s="37"/>
      <c r="D148" s="192" t="s">
        <v>215</v>
      </c>
      <c r="E148" s="37"/>
      <c r="F148" s="193" t="s">
        <v>486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215</v>
      </c>
      <c r="AU148" s="18" t="s">
        <v>83</v>
      </c>
    </row>
    <row r="149" spans="1:65" s="13" customFormat="1">
      <c r="B149" s="201"/>
      <c r="C149" s="202"/>
      <c r="D149" s="203" t="s">
        <v>250</v>
      </c>
      <c r="E149" s="204" t="s">
        <v>19</v>
      </c>
      <c r="F149" s="205" t="s">
        <v>487</v>
      </c>
      <c r="G149" s="202"/>
      <c r="H149" s="206">
        <v>6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250</v>
      </c>
      <c r="AU149" s="212" t="s">
        <v>83</v>
      </c>
      <c r="AV149" s="13" t="s">
        <v>83</v>
      </c>
      <c r="AW149" s="13" t="s">
        <v>36</v>
      </c>
      <c r="AX149" s="13" t="s">
        <v>79</v>
      </c>
      <c r="AY149" s="212" t="s">
        <v>205</v>
      </c>
    </row>
    <row r="150" spans="1:65" s="12" customFormat="1" ht="22.9" customHeight="1">
      <c r="B150" s="163"/>
      <c r="C150" s="164"/>
      <c r="D150" s="165" t="s">
        <v>74</v>
      </c>
      <c r="E150" s="177" t="s">
        <v>204</v>
      </c>
      <c r="F150" s="177" t="s">
        <v>315</v>
      </c>
      <c r="G150" s="164"/>
      <c r="H150" s="164"/>
      <c r="I150" s="167"/>
      <c r="J150" s="178">
        <f>BK150</f>
        <v>0</v>
      </c>
      <c r="K150" s="164"/>
      <c r="L150" s="169"/>
      <c r="M150" s="170"/>
      <c r="N150" s="171"/>
      <c r="O150" s="171"/>
      <c r="P150" s="172">
        <f>SUM(P151:P174)</f>
        <v>0</v>
      </c>
      <c r="Q150" s="171"/>
      <c r="R150" s="172">
        <f>SUM(R151:R174)</f>
        <v>2.982653</v>
      </c>
      <c r="S150" s="171"/>
      <c r="T150" s="173">
        <f>SUM(T151:T174)</f>
        <v>0</v>
      </c>
      <c r="AR150" s="174" t="s">
        <v>79</v>
      </c>
      <c r="AT150" s="175" t="s">
        <v>74</v>
      </c>
      <c r="AU150" s="175" t="s">
        <v>79</v>
      </c>
      <c r="AY150" s="174" t="s">
        <v>205</v>
      </c>
      <c r="BK150" s="176">
        <f>SUM(BK151:BK174)</f>
        <v>0</v>
      </c>
    </row>
    <row r="151" spans="1:65" s="2" customFormat="1" ht="21.75" customHeight="1">
      <c r="A151" s="35"/>
      <c r="B151" s="36"/>
      <c r="C151" s="179" t="s">
        <v>344</v>
      </c>
      <c r="D151" s="179" t="s">
        <v>208</v>
      </c>
      <c r="E151" s="180" t="s">
        <v>317</v>
      </c>
      <c r="F151" s="181" t="s">
        <v>318</v>
      </c>
      <c r="G151" s="182" t="s">
        <v>247</v>
      </c>
      <c r="H151" s="183">
        <v>13.25</v>
      </c>
      <c r="I151" s="184"/>
      <c r="J151" s="185">
        <f>ROUND(I151*H151,2)</f>
        <v>0</v>
      </c>
      <c r="K151" s="181" t="s">
        <v>212</v>
      </c>
      <c r="L151" s="40"/>
      <c r="M151" s="186" t="s">
        <v>19</v>
      </c>
      <c r="N151" s="187" t="s">
        <v>46</v>
      </c>
      <c r="O151" s="65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149</v>
      </c>
      <c r="AT151" s="190" t="s">
        <v>208</v>
      </c>
      <c r="AU151" s="190" t="s">
        <v>83</v>
      </c>
      <c r="AY151" s="18" t="s">
        <v>205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79</v>
      </c>
      <c r="BK151" s="191">
        <f>ROUND(I151*H151,2)</f>
        <v>0</v>
      </c>
      <c r="BL151" s="18" t="s">
        <v>149</v>
      </c>
      <c r="BM151" s="190" t="s">
        <v>488</v>
      </c>
    </row>
    <row r="152" spans="1:65" s="2" customFormat="1">
      <c r="A152" s="35"/>
      <c r="B152" s="36"/>
      <c r="C152" s="37"/>
      <c r="D152" s="192" t="s">
        <v>215</v>
      </c>
      <c r="E152" s="37"/>
      <c r="F152" s="193" t="s">
        <v>320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215</v>
      </c>
      <c r="AU152" s="18" t="s">
        <v>83</v>
      </c>
    </row>
    <row r="153" spans="1:65" s="13" customFormat="1">
      <c r="B153" s="201"/>
      <c r="C153" s="202"/>
      <c r="D153" s="203" t="s">
        <v>250</v>
      </c>
      <c r="E153" s="204" t="s">
        <v>19</v>
      </c>
      <c r="F153" s="205" t="s">
        <v>489</v>
      </c>
      <c r="G153" s="202"/>
      <c r="H153" s="206">
        <v>13.25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250</v>
      </c>
      <c r="AU153" s="212" t="s">
        <v>83</v>
      </c>
      <c r="AV153" s="13" t="s">
        <v>83</v>
      </c>
      <c r="AW153" s="13" t="s">
        <v>36</v>
      </c>
      <c r="AX153" s="13" t="s">
        <v>79</v>
      </c>
      <c r="AY153" s="212" t="s">
        <v>205</v>
      </c>
    </row>
    <row r="154" spans="1:65" s="2" customFormat="1" ht="37.9" customHeight="1">
      <c r="A154" s="35"/>
      <c r="B154" s="36"/>
      <c r="C154" s="179" t="s">
        <v>350</v>
      </c>
      <c r="D154" s="179" t="s">
        <v>208</v>
      </c>
      <c r="E154" s="180" t="s">
        <v>323</v>
      </c>
      <c r="F154" s="181" t="s">
        <v>324</v>
      </c>
      <c r="G154" s="182" t="s">
        <v>247</v>
      </c>
      <c r="H154" s="183">
        <v>13.25</v>
      </c>
      <c r="I154" s="184"/>
      <c r="J154" s="185">
        <f>ROUND(I154*H154,2)</f>
        <v>0</v>
      </c>
      <c r="K154" s="181" t="s">
        <v>212</v>
      </c>
      <c r="L154" s="40"/>
      <c r="M154" s="186" t="s">
        <v>19</v>
      </c>
      <c r="N154" s="187" t="s">
        <v>46</v>
      </c>
      <c r="O154" s="65"/>
      <c r="P154" s="188">
        <f>O154*H154</f>
        <v>0</v>
      </c>
      <c r="Q154" s="188">
        <v>8.9219999999999994E-2</v>
      </c>
      <c r="R154" s="188">
        <f>Q154*H154</f>
        <v>1.1821649999999999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149</v>
      </c>
      <c r="AT154" s="190" t="s">
        <v>208</v>
      </c>
      <c r="AU154" s="190" t="s">
        <v>83</v>
      </c>
      <c r="AY154" s="18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79</v>
      </c>
      <c r="BK154" s="191">
        <f>ROUND(I154*H154,2)</f>
        <v>0</v>
      </c>
      <c r="BL154" s="18" t="s">
        <v>149</v>
      </c>
      <c r="BM154" s="190" t="s">
        <v>490</v>
      </c>
    </row>
    <row r="155" spans="1:65" s="2" customFormat="1">
      <c r="A155" s="35"/>
      <c r="B155" s="36"/>
      <c r="C155" s="37"/>
      <c r="D155" s="192" t="s">
        <v>215</v>
      </c>
      <c r="E155" s="37"/>
      <c r="F155" s="193" t="s">
        <v>326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215</v>
      </c>
      <c r="AU155" s="18" t="s">
        <v>83</v>
      </c>
    </row>
    <row r="156" spans="1:65" s="13" customFormat="1">
      <c r="B156" s="201"/>
      <c r="C156" s="202"/>
      <c r="D156" s="203" t="s">
        <v>250</v>
      </c>
      <c r="E156" s="204" t="s">
        <v>19</v>
      </c>
      <c r="F156" s="205" t="s">
        <v>491</v>
      </c>
      <c r="G156" s="202"/>
      <c r="H156" s="206">
        <v>3.6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250</v>
      </c>
      <c r="AU156" s="212" t="s">
        <v>83</v>
      </c>
      <c r="AV156" s="13" t="s">
        <v>83</v>
      </c>
      <c r="AW156" s="13" t="s">
        <v>36</v>
      </c>
      <c r="AX156" s="13" t="s">
        <v>75</v>
      </c>
      <c r="AY156" s="212" t="s">
        <v>205</v>
      </c>
    </row>
    <row r="157" spans="1:65" s="13" customFormat="1">
      <c r="B157" s="201"/>
      <c r="C157" s="202"/>
      <c r="D157" s="203" t="s">
        <v>250</v>
      </c>
      <c r="E157" s="204" t="s">
        <v>19</v>
      </c>
      <c r="F157" s="205" t="s">
        <v>492</v>
      </c>
      <c r="G157" s="202"/>
      <c r="H157" s="206">
        <v>4.45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250</v>
      </c>
      <c r="AU157" s="212" t="s">
        <v>83</v>
      </c>
      <c r="AV157" s="13" t="s">
        <v>83</v>
      </c>
      <c r="AW157" s="13" t="s">
        <v>36</v>
      </c>
      <c r="AX157" s="13" t="s">
        <v>75</v>
      </c>
      <c r="AY157" s="212" t="s">
        <v>205</v>
      </c>
    </row>
    <row r="158" spans="1:65" s="13" customFormat="1">
      <c r="B158" s="201"/>
      <c r="C158" s="202"/>
      <c r="D158" s="203" t="s">
        <v>250</v>
      </c>
      <c r="E158" s="204" t="s">
        <v>19</v>
      </c>
      <c r="F158" s="205" t="s">
        <v>493</v>
      </c>
      <c r="G158" s="202"/>
      <c r="H158" s="206">
        <v>5.2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36</v>
      </c>
      <c r="AX158" s="13" t="s">
        <v>75</v>
      </c>
      <c r="AY158" s="212" t="s">
        <v>205</v>
      </c>
    </row>
    <row r="159" spans="1:65" s="14" customFormat="1">
      <c r="B159" s="213"/>
      <c r="C159" s="214"/>
      <c r="D159" s="203" t="s">
        <v>250</v>
      </c>
      <c r="E159" s="215" t="s">
        <v>19</v>
      </c>
      <c r="F159" s="216" t="s">
        <v>253</v>
      </c>
      <c r="G159" s="214"/>
      <c r="H159" s="217">
        <v>13.25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250</v>
      </c>
      <c r="AU159" s="223" t="s">
        <v>83</v>
      </c>
      <c r="AV159" s="14" t="s">
        <v>149</v>
      </c>
      <c r="AW159" s="14" t="s">
        <v>36</v>
      </c>
      <c r="AX159" s="14" t="s">
        <v>79</v>
      </c>
      <c r="AY159" s="223" t="s">
        <v>205</v>
      </c>
    </row>
    <row r="160" spans="1:65" s="2" customFormat="1" ht="16.5" customHeight="1">
      <c r="A160" s="35"/>
      <c r="B160" s="36"/>
      <c r="C160" s="224" t="s">
        <v>357</v>
      </c>
      <c r="D160" s="224" t="s">
        <v>298</v>
      </c>
      <c r="E160" s="225" t="s">
        <v>330</v>
      </c>
      <c r="F160" s="226" t="s">
        <v>331</v>
      </c>
      <c r="G160" s="227" t="s">
        <v>247</v>
      </c>
      <c r="H160" s="228">
        <v>3.7080000000000002</v>
      </c>
      <c r="I160" s="229"/>
      <c r="J160" s="230">
        <f>ROUND(I160*H160,2)</f>
        <v>0</v>
      </c>
      <c r="K160" s="226" t="s">
        <v>212</v>
      </c>
      <c r="L160" s="231"/>
      <c r="M160" s="232" t="s">
        <v>19</v>
      </c>
      <c r="N160" s="233" t="s">
        <v>46</v>
      </c>
      <c r="O160" s="65"/>
      <c r="P160" s="188">
        <f>O160*H160</f>
        <v>0</v>
      </c>
      <c r="Q160" s="188">
        <v>0.13100000000000001</v>
      </c>
      <c r="R160" s="188">
        <f>Q160*H160</f>
        <v>0.48574800000000007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286</v>
      </c>
      <c r="AT160" s="190" t="s">
        <v>298</v>
      </c>
      <c r="AU160" s="190" t="s">
        <v>83</v>
      </c>
      <c r="AY160" s="18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79</v>
      </c>
      <c r="BK160" s="191">
        <f>ROUND(I160*H160,2)</f>
        <v>0</v>
      </c>
      <c r="BL160" s="18" t="s">
        <v>149</v>
      </c>
      <c r="BM160" s="190" t="s">
        <v>494</v>
      </c>
    </row>
    <row r="161" spans="1:65" s="13" customFormat="1">
      <c r="B161" s="201"/>
      <c r="C161" s="202"/>
      <c r="D161" s="203" t="s">
        <v>250</v>
      </c>
      <c r="E161" s="204" t="s">
        <v>19</v>
      </c>
      <c r="F161" s="205" t="s">
        <v>491</v>
      </c>
      <c r="G161" s="202"/>
      <c r="H161" s="206">
        <v>3.6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250</v>
      </c>
      <c r="AU161" s="212" t="s">
        <v>83</v>
      </c>
      <c r="AV161" s="13" t="s">
        <v>83</v>
      </c>
      <c r="AW161" s="13" t="s">
        <v>36</v>
      </c>
      <c r="AX161" s="13" t="s">
        <v>79</v>
      </c>
      <c r="AY161" s="212" t="s">
        <v>205</v>
      </c>
    </row>
    <row r="162" spans="1:65" s="13" customFormat="1">
      <c r="B162" s="201"/>
      <c r="C162" s="202"/>
      <c r="D162" s="203" t="s">
        <v>250</v>
      </c>
      <c r="E162" s="202"/>
      <c r="F162" s="205" t="s">
        <v>338</v>
      </c>
      <c r="G162" s="202"/>
      <c r="H162" s="206">
        <v>3.7080000000000002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250</v>
      </c>
      <c r="AU162" s="212" t="s">
        <v>83</v>
      </c>
      <c r="AV162" s="13" t="s">
        <v>83</v>
      </c>
      <c r="AW162" s="13" t="s">
        <v>4</v>
      </c>
      <c r="AX162" s="13" t="s">
        <v>79</v>
      </c>
      <c r="AY162" s="212" t="s">
        <v>205</v>
      </c>
    </row>
    <row r="163" spans="1:65" s="2" customFormat="1" ht="16.5" customHeight="1">
      <c r="A163" s="35"/>
      <c r="B163" s="36"/>
      <c r="C163" s="224" t="s">
        <v>7</v>
      </c>
      <c r="D163" s="224" t="s">
        <v>298</v>
      </c>
      <c r="E163" s="225" t="s">
        <v>335</v>
      </c>
      <c r="F163" s="226" t="s">
        <v>336</v>
      </c>
      <c r="G163" s="227" t="s">
        <v>247</v>
      </c>
      <c r="H163" s="228">
        <v>5.3559999999999999</v>
      </c>
      <c r="I163" s="229"/>
      <c r="J163" s="230">
        <f>ROUND(I163*H163,2)</f>
        <v>0</v>
      </c>
      <c r="K163" s="226" t="s">
        <v>212</v>
      </c>
      <c r="L163" s="231"/>
      <c r="M163" s="232" t="s">
        <v>19</v>
      </c>
      <c r="N163" s="233" t="s">
        <v>46</v>
      </c>
      <c r="O163" s="65"/>
      <c r="P163" s="188">
        <f>O163*H163</f>
        <v>0</v>
      </c>
      <c r="Q163" s="188">
        <v>0.13100000000000001</v>
      </c>
      <c r="R163" s="188">
        <f>Q163*H163</f>
        <v>0.70163600000000004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286</v>
      </c>
      <c r="AT163" s="190" t="s">
        <v>298</v>
      </c>
      <c r="AU163" s="190" t="s">
        <v>83</v>
      </c>
      <c r="AY163" s="18" t="s">
        <v>205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79</v>
      </c>
      <c r="BK163" s="191">
        <f>ROUND(I163*H163,2)</f>
        <v>0</v>
      </c>
      <c r="BL163" s="18" t="s">
        <v>149</v>
      </c>
      <c r="BM163" s="190" t="s">
        <v>495</v>
      </c>
    </row>
    <row r="164" spans="1:65" s="13" customFormat="1">
      <c r="B164" s="201"/>
      <c r="C164" s="202"/>
      <c r="D164" s="203" t="s">
        <v>250</v>
      </c>
      <c r="E164" s="204" t="s">
        <v>19</v>
      </c>
      <c r="F164" s="205" t="s">
        <v>493</v>
      </c>
      <c r="G164" s="202"/>
      <c r="H164" s="206">
        <v>5.2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250</v>
      </c>
      <c r="AU164" s="212" t="s">
        <v>83</v>
      </c>
      <c r="AV164" s="13" t="s">
        <v>83</v>
      </c>
      <c r="AW164" s="13" t="s">
        <v>36</v>
      </c>
      <c r="AX164" s="13" t="s">
        <v>79</v>
      </c>
      <c r="AY164" s="212" t="s">
        <v>205</v>
      </c>
    </row>
    <row r="165" spans="1:65" s="13" customFormat="1">
      <c r="B165" s="201"/>
      <c r="C165" s="202"/>
      <c r="D165" s="203" t="s">
        <v>250</v>
      </c>
      <c r="E165" s="202"/>
      <c r="F165" s="205" t="s">
        <v>496</v>
      </c>
      <c r="G165" s="202"/>
      <c r="H165" s="206">
        <v>5.3559999999999999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250</v>
      </c>
      <c r="AU165" s="212" t="s">
        <v>83</v>
      </c>
      <c r="AV165" s="13" t="s">
        <v>83</v>
      </c>
      <c r="AW165" s="13" t="s">
        <v>4</v>
      </c>
      <c r="AX165" s="13" t="s">
        <v>79</v>
      </c>
      <c r="AY165" s="212" t="s">
        <v>205</v>
      </c>
    </row>
    <row r="166" spans="1:65" s="2" customFormat="1" ht="24.2" customHeight="1">
      <c r="A166" s="35"/>
      <c r="B166" s="36"/>
      <c r="C166" s="224" t="s">
        <v>370</v>
      </c>
      <c r="D166" s="224" t="s">
        <v>298</v>
      </c>
      <c r="E166" s="225" t="s">
        <v>340</v>
      </c>
      <c r="F166" s="226" t="s">
        <v>341</v>
      </c>
      <c r="G166" s="227" t="s">
        <v>247</v>
      </c>
      <c r="H166" s="228">
        <v>4.5839999999999996</v>
      </c>
      <c r="I166" s="229"/>
      <c r="J166" s="230">
        <f>ROUND(I166*H166,2)</f>
        <v>0</v>
      </c>
      <c r="K166" s="226" t="s">
        <v>19</v>
      </c>
      <c r="L166" s="231"/>
      <c r="M166" s="232" t="s">
        <v>19</v>
      </c>
      <c r="N166" s="233" t="s">
        <v>46</v>
      </c>
      <c r="O166" s="65"/>
      <c r="P166" s="188">
        <f>O166*H166</f>
        <v>0</v>
      </c>
      <c r="Q166" s="188">
        <v>0.13100000000000001</v>
      </c>
      <c r="R166" s="188">
        <f>Q166*H166</f>
        <v>0.60050399999999993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286</v>
      </c>
      <c r="AT166" s="190" t="s">
        <v>298</v>
      </c>
      <c r="AU166" s="190" t="s">
        <v>83</v>
      </c>
      <c r="AY166" s="18" t="s">
        <v>205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79</v>
      </c>
      <c r="BK166" s="191">
        <f>ROUND(I166*H166,2)</f>
        <v>0</v>
      </c>
      <c r="BL166" s="18" t="s">
        <v>149</v>
      </c>
      <c r="BM166" s="190" t="s">
        <v>497</v>
      </c>
    </row>
    <row r="167" spans="1:65" s="13" customFormat="1">
      <c r="B167" s="201"/>
      <c r="C167" s="202"/>
      <c r="D167" s="203" t="s">
        <v>250</v>
      </c>
      <c r="E167" s="204" t="s">
        <v>19</v>
      </c>
      <c r="F167" s="205" t="s">
        <v>492</v>
      </c>
      <c r="G167" s="202"/>
      <c r="H167" s="206">
        <v>4.45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250</v>
      </c>
      <c r="AU167" s="212" t="s">
        <v>83</v>
      </c>
      <c r="AV167" s="13" t="s">
        <v>83</v>
      </c>
      <c r="AW167" s="13" t="s">
        <v>36</v>
      </c>
      <c r="AX167" s="13" t="s">
        <v>79</v>
      </c>
      <c r="AY167" s="212" t="s">
        <v>205</v>
      </c>
    </row>
    <row r="168" spans="1:65" s="13" customFormat="1">
      <c r="B168" s="201"/>
      <c r="C168" s="202"/>
      <c r="D168" s="203" t="s">
        <v>250</v>
      </c>
      <c r="E168" s="202"/>
      <c r="F168" s="205" t="s">
        <v>498</v>
      </c>
      <c r="G168" s="202"/>
      <c r="H168" s="206">
        <v>4.5839999999999996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250</v>
      </c>
      <c r="AU168" s="212" t="s">
        <v>83</v>
      </c>
      <c r="AV168" s="13" t="s">
        <v>83</v>
      </c>
      <c r="AW168" s="13" t="s">
        <v>4</v>
      </c>
      <c r="AX168" s="13" t="s">
        <v>79</v>
      </c>
      <c r="AY168" s="212" t="s">
        <v>205</v>
      </c>
    </row>
    <row r="169" spans="1:65" s="2" customFormat="1" ht="44.25" customHeight="1">
      <c r="A169" s="35"/>
      <c r="B169" s="36"/>
      <c r="C169" s="179" t="s">
        <v>376</v>
      </c>
      <c r="D169" s="179" t="s">
        <v>208</v>
      </c>
      <c r="E169" s="180" t="s">
        <v>345</v>
      </c>
      <c r="F169" s="181" t="s">
        <v>346</v>
      </c>
      <c r="G169" s="182" t="s">
        <v>247</v>
      </c>
      <c r="H169" s="183">
        <v>9.65</v>
      </c>
      <c r="I169" s="184"/>
      <c r="J169" s="185">
        <f>ROUND(I169*H169,2)</f>
        <v>0</v>
      </c>
      <c r="K169" s="181" t="s">
        <v>212</v>
      </c>
      <c r="L169" s="40"/>
      <c r="M169" s="186" t="s">
        <v>19</v>
      </c>
      <c r="N169" s="187" t="s">
        <v>46</v>
      </c>
      <c r="O169" s="65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149</v>
      </c>
      <c r="AT169" s="190" t="s">
        <v>208</v>
      </c>
      <c r="AU169" s="190" t="s">
        <v>83</v>
      </c>
      <c r="AY169" s="18" t="s">
        <v>205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79</v>
      </c>
      <c r="BK169" s="191">
        <f>ROUND(I169*H169,2)</f>
        <v>0</v>
      </c>
      <c r="BL169" s="18" t="s">
        <v>149</v>
      </c>
      <c r="BM169" s="190" t="s">
        <v>499</v>
      </c>
    </row>
    <row r="170" spans="1:65" s="2" customFormat="1">
      <c r="A170" s="35"/>
      <c r="B170" s="36"/>
      <c r="C170" s="37"/>
      <c r="D170" s="192" t="s">
        <v>215</v>
      </c>
      <c r="E170" s="37"/>
      <c r="F170" s="193" t="s">
        <v>348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215</v>
      </c>
      <c r="AU170" s="18" t="s">
        <v>83</v>
      </c>
    </row>
    <row r="171" spans="1:65" s="13" customFormat="1">
      <c r="B171" s="201"/>
      <c r="C171" s="202"/>
      <c r="D171" s="203" t="s">
        <v>250</v>
      </c>
      <c r="E171" s="204" t="s">
        <v>19</v>
      </c>
      <c r="F171" s="205" t="s">
        <v>500</v>
      </c>
      <c r="G171" s="202"/>
      <c r="H171" s="206">
        <v>9.65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250</v>
      </c>
      <c r="AU171" s="212" t="s">
        <v>83</v>
      </c>
      <c r="AV171" s="13" t="s">
        <v>83</v>
      </c>
      <c r="AW171" s="13" t="s">
        <v>36</v>
      </c>
      <c r="AX171" s="13" t="s">
        <v>79</v>
      </c>
      <c r="AY171" s="212" t="s">
        <v>205</v>
      </c>
    </row>
    <row r="172" spans="1:65" s="2" customFormat="1" ht="16.5" customHeight="1">
      <c r="A172" s="35"/>
      <c r="B172" s="36"/>
      <c r="C172" s="179" t="s">
        <v>381</v>
      </c>
      <c r="D172" s="179" t="s">
        <v>208</v>
      </c>
      <c r="E172" s="180" t="s">
        <v>351</v>
      </c>
      <c r="F172" s="181" t="s">
        <v>352</v>
      </c>
      <c r="G172" s="182" t="s">
        <v>260</v>
      </c>
      <c r="H172" s="183">
        <v>3.5</v>
      </c>
      <c r="I172" s="184"/>
      <c r="J172" s="185">
        <f>ROUND(I172*H172,2)</f>
        <v>0</v>
      </c>
      <c r="K172" s="181" t="s">
        <v>212</v>
      </c>
      <c r="L172" s="40"/>
      <c r="M172" s="186" t="s">
        <v>19</v>
      </c>
      <c r="N172" s="187" t="s">
        <v>46</v>
      </c>
      <c r="O172" s="65"/>
      <c r="P172" s="188">
        <f>O172*H172</f>
        <v>0</v>
      </c>
      <c r="Q172" s="188">
        <v>3.5999999999999999E-3</v>
      </c>
      <c r="R172" s="188">
        <f>Q172*H172</f>
        <v>1.26E-2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149</v>
      </c>
      <c r="AT172" s="190" t="s">
        <v>208</v>
      </c>
      <c r="AU172" s="190" t="s">
        <v>83</v>
      </c>
      <c r="AY172" s="18" t="s">
        <v>205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79</v>
      </c>
      <c r="BK172" s="191">
        <f>ROUND(I172*H172,2)</f>
        <v>0</v>
      </c>
      <c r="BL172" s="18" t="s">
        <v>149</v>
      </c>
      <c r="BM172" s="190" t="s">
        <v>501</v>
      </c>
    </row>
    <row r="173" spans="1:65" s="2" customFormat="1">
      <c r="A173" s="35"/>
      <c r="B173" s="36"/>
      <c r="C173" s="37"/>
      <c r="D173" s="192" t="s">
        <v>215</v>
      </c>
      <c r="E173" s="37"/>
      <c r="F173" s="193" t="s">
        <v>354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215</v>
      </c>
      <c r="AU173" s="18" t="s">
        <v>83</v>
      </c>
    </row>
    <row r="174" spans="1:65" s="13" customFormat="1">
      <c r="B174" s="201"/>
      <c r="C174" s="202"/>
      <c r="D174" s="203" t="s">
        <v>250</v>
      </c>
      <c r="E174" s="204" t="s">
        <v>19</v>
      </c>
      <c r="F174" s="205" t="s">
        <v>502</v>
      </c>
      <c r="G174" s="202"/>
      <c r="H174" s="206">
        <v>3.5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250</v>
      </c>
      <c r="AU174" s="212" t="s">
        <v>83</v>
      </c>
      <c r="AV174" s="13" t="s">
        <v>83</v>
      </c>
      <c r="AW174" s="13" t="s">
        <v>36</v>
      </c>
      <c r="AX174" s="13" t="s">
        <v>79</v>
      </c>
      <c r="AY174" s="212" t="s">
        <v>205</v>
      </c>
    </row>
    <row r="175" spans="1:65" s="12" customFormat="1" ht="22.9" customHeight="1">
      <c r="B175" s="163"/>
      <c r="C175" s="164"/>
      <c r="D175" s="165" t="s">
        <v>74</v>
      </c>
      <c r="E175" s="177" t="s">
        <v>275</v>
      </c>
      <c r="F175" s="177" t="s">
        <v>356</v>
      </c>
      <c r="G175" s="164"/>
      <c r="H175" s="164"/>
      <c r="I175" s="167"/>
      <c r="J175" s="178">
        <f>BK175</f>
        <v>0</v>
      </c>
      <c r="K175" s="164"/>
      <c r="L175" s="169"/>
      <c r="M175" s="170"/>
      <c r="N175" s="171"/>
      <c r="O175" s="171"/>
      <c r="P175" s="172">
        <f>SUM(P176:P178)</f>
        <v>0</v>
      </c>
      <c r="Q175" s="171"/>
      <c r="R175" s="172">
        <f>SUM(R176:R178)</f>
        <v>0.41339999999999999</v>
      </c>
      <c r="S175" s="171"/>
      <c r="T175" s="173">
        <f>SUM(T176:T178)</f>
        <v>0</v>
      </c>
      <c r="AR175" s="174" t="s">
        <v>79</v>
      </c>
      <c r="AT175" s="175" t="s">
        <v>74</v>
      </c>
      <c r="AU175" s="175" t="s">
        <v>79</v>
      </c>
      <c r="AY175" s="174" t="s">
        <v>205</v>
      </c>
      <c r="BK175" s="176">
        <f>SUM(BK176:BK178)</f>
        <v>0</v>
      </c>
    </row>
    <row r="176" spans="1:65" s="2" customFormat="1" ht="16.5" customHeight="1">
      <c r="A176" s="35"/>
      <c r="B176" s="36"/>
      <c r="C176" s="179" t="s">
        <v>387</v>
      </c>
      <c r="D176" s="179" t="s">
        <v>208</v>
      </c>
      <c r="E176" s="180" t="s">
        <v>358</v>
      </c>
      <c r="F176" s="181" t="s">
        <v>359</v>
      </c>
      <c r="G176" s="182" t="s">
        <v>247</v>
      </c>
      <c r="H176" s="183">
        <v>1.5</v>
      </c>
      <c r="I176" s="184"/>
      <c r="J176" s="185">
        <f>ROUND(I176*H176,2)</f>
        <v>0</v>
      </c>
      <c r="K176" s="181" t="s">
        <v>212</v>
      </c>
      <c r="L176" s="40"/>
      <c r="M176" s="186" t="s">
        <v>19</v>
      </c>
      <c r="N176" s="187" t="s">
        <v>46</v>
      </c>
      <c r="O176" s="65"/>
      <c r="P176" s="188">
        <f>O176*H176</f>
        <v>0</v>
      </c>
      <c r="Q176" s="188">
        <v>0.27560000000000001</v>
      </c>
      <c r="R176" s="188">
        <f>Q176*H176</f>
        <v>0.41339999999999999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149</v>
      </c>
      <c r="AT176" s="190" t="s">
        <v>208</v>
      </c>
      <c r="AU176" s="190" t="s">
        <v>83</v>
      </c>
      <c r="AY176" s="18" t="s">
        <v>205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79</v>
      </c>
      <c r="BK176" s="191">
        <f>ROUND(I176*H176,2)</f>
        <v>0</v>
      </c>
      <c r="BL176" s="18" t="s">
        <v>149</v>
      </c>
      <c r="BM176" s="190" t="s">
        <v>503</v>
      </c>
    </row>
    <row r="177" spans="1:65" s="2" customFormat="1">
      <c r="A177" s="35"/>
      <c r="B177" s="36"/>
      <c r="C177" s="37"/>
      <c r="D177" s="192" t="s">
        <v>215</v>
      </c>
      <c r="E177" s="37"/>
      <c r="F177" s="193" t="s">
        <v>361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215</v>
      </c>
      <c r="AU177" s="18" t="s">
        <v>83</v>
      </c>
    </row>
    <row r="178" spans="1:65" s="13" customFormat="1">
      <c r="B178" s="201"/>
      <c r="C178" s="202"/>
      <c r="D178" s="203" t="s">
        <v>250</v>
      </c>
      <c r="E178" s="204" t="s">
        <v>19</v>
      </c>
      <c r="F178" s="205" t="s">
        <v>504</v>
      </c>
      <c r="G178" s="202"/>
      <c r="H178" s="206">
        <v>1.5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250</v>
      </c>
      <c r="AU178" s="212" t="s">
        <v>83</v>
      </c>
      <c r="AV178" s="13" t="s">
        <v>83</v>
      </c>
      <c r="AW178" s="13" t="s">
        <v>36</v>
      </c>
      <c r="AX178" s="13" t="s">
        <v>79</v>
      </c>
      <c r="AY178" s="212" t="s">
        <v>205</v>
      </c>
    </row>
    <row r="179" spans="1:65" s="12" customFormat="1" ht="22.9" customHeight="1">
      <c r="B179" s="163"/>
      <c r="C179" s="164"/>
      <c r="D179" s="165" t="s">
        <v>74</v>
      </c>
      <c r="E179" s="177" t="s">
        <v>286</v>
      </c>
      <c r="F179" s="177" t="s">
        <v>363</v>
      </c>
      <c r="G179" s="164"/>
      <c r="H179" s="164"/>
      <c r="I179" s="167"/>
      <c r="J179" s="178">
        <f>BK179</f>
        <v>0</v>
      </c>
      <c r="K179" s="164"/>
      <c r="L179" s="169"/>
      <c r="M179" s="170"/>
      <c r="N179" s="171"/>
      <c r="O179" s="171"/>
      <c r="P179" s="172">
        <f>SUM(P180:P181)</f>
        <v>0</v>
      </c>
      <c r="Q179" s="171"/>
      <c r="R179" s="172">
        <f>SUM(R180:R181)</f>
        <v>0.42080000000000001</v>
      </c>
      <c r="S179" s="171"/>
      <c r="T179" s="173">
        <f>SUM(T180:T181)</f>
        <v>0</v>
      </c>
      <c r="AR179" s="174" t="s">
        <v>79</v>
      </c>
      <c r="AT179" s="175" t="s">
        <v>74</v>
      </c>
      <c r="AU179" s="175" t="s">
        <v>79</v>
      </c>
      <c r="AY179" s="174" t="s">
        <v>205</v>
      </c>
      <c r="BK179" s="176">
        <f>SUM(BK180:BK181)</f>
        <v>0</v>
      </c>
    </row>
    <row r="180" spans="1:65" s="2" customFormat="1" ht="16.5" customHeight="1">
      <c r="A180" s="35"/>
      <c r="B180" s="36"/>
      <c r="C180" s="179" t="s">
        <v>393</v>
      </c>
      <c r="D180" s="179" t="s">
        <v>208</v>
      </c>
      <c r="E180" s="180" t="s">
        <v>364</v>
      </c>
      <c r="F180" s="181" t="s">
        <v>365</v>
      </c>
      <c r="G180" s="182" t="s">
        <v>366</v>
      </c>
      <c r="H180" s="183">
        <v>1</v>
      </c>
      <c r="I180" s="184"/>
      <c r="J180" s="185">
        <f>ROUND(I180*H180,2)</f>
        <v>0</v>
      </c>
      <c r="K180" s="181" t="s">
        <v>212</v>
      </c>
      <c r="L180" s="40"/>
      <c r="M180" s="186" t="s">
        <v>19</v>
      </c>
      <c r="N180" s="187" t="s">
        <v>46</v>
      </c>
      <c r="O180" s="65"/>
      <c r="P180" s="188">
        <f>O180*H180</f>
        <v>0</v>
      </c>
      <c r="Q180" s="188">
        <v>0.42080000000000001</v>
      </c>
      <c r="R180" s="188">
        <f>Q180*H180</f>
        <v>0.42080000000000001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149</v>
      </c>
      <c r="AT180" s="190" t="s">
        <v>208</v>
      </c>
      <c r="AU180" s="190" t="s">
        <v>83</v>
      </c>
      <c r="AY180" s="18" t="s">
        <v>205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79</v>
      </c>
      <c r="BK180" s="191">
        <f>ROUND(I180*H180,2)</f>
        <v>0</v>
      </c>
      <c r="BL180" s="18" t="s">
        <v>149</v>
      </c>
      <c r="BM180" s="190" t="s">
        <v>505</v>
      </c>
    </row>
    <row r="181" spans="1:65" s="2" customFormat="1">
      <c r="A181" s="35"/>
      <c r="B181" s="36"/>
      <c r="C181" s="37"/>
      <c r="D181" s="192" t="s">
        <v>215</v>
      </c>
      <c r="E181" s="37"/>
      <c r="F181" s="193" t="s">
        <v>368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215</v>
      </c>
      <c r="AU181" s="18" t="s">
        <v>83</v>
      </c>
    </row>
    <row r="182" spans="1:65" s="12" customFormat="1" ht="22.9" customHeight="1">
      <c r="B182" s="163"/>
      <c r="C182" s="164"/>
      <c r="D182" s="165" t="s">
        <v>74</v>
      </c>
      <c r="E182" s="177" t="s">
        <v>291</v>
      </c>
      <c r="F182" s="177" t="s">
        <v>369</v>
      </c>
      <c r="G182" s="164"/>
      <c r="H182" s="164"/>
      <c r="I182" s="167"/>
      <c r="J182" s="178">
        <f>BK182</f>
        <v>0</v>
      </c>
      <c r="K182" s="164"/>
      <c r="L182" s="169"/>
      <c r="M182" s="170"/>
      <c r="N182" s="171"/>
      <c r="O182" s="171"/>
      <c r="P182" s="172">
        <f>SUM(P183:P212)</f>
        <v>0</v>
      </c>
      <c r="Q182" s="171"/>
      <c r="R182" s="172">
        <f>SUM(R183:R212)</f>
        <v>4.6122241999999991</v>
      </c>
      <c r="S182" s="171"/>
      <c r="T182" s="173">
        <f>SUM(T183:T212)</f>
        <v>8.2000000000000003E-2</v>
      </c>
      <c r="AR182" s="174" t="s">
        <v>79</v>
      </c>
      <c r="AT182" s="175" t="s">
        <v>74</v>
      </c>
      <c r="AU182" s="175" t="s">
        <v>79</v>
      </c>
      <c r="AY182" s="174" t="s">
        <v>205</v>
      </c>
      <c r="BK182" s="176">
        <f>SUM(BK183:BK212)</f>
        <v>0</v>
      </c>
    </row>
    <row r="183" spans="1:65" s="2" customFormat="1" ht="16.5" customHeight="1">
      <c r="A183" s="35"/>
      <c r="B183" s="36"/>
      <c r="C183" s="179" t="s">
        <v>399</v>
      </c>
      <c r="D183" s="179" t="s">
        <v>208</v>
      </c>
      <c r="E183" s="180" t="s">
        <v>506</v>
      </c>
      <c r="F183" s="181" t="s">
        <v>507</v>
      </c>
      <c r="G183" s="182" t="s">
        <v>366</v>
      </c>
      <c r="H183" s="183">
        <v>1</v>
      </c>
      <c r="I183" s="184"/>
      <c r="J183" s="185">
        <f>ROUND(I183*H183,2)</f>
        <v>0</v>
      </c>
      <c r="K183" s="181" t="s">
        <v>212</v>
      </c>
      <c r="L183" s="40"/>
      <c r="M183" s="186" t="s">
        <v>19</v>
      </c>
      <c r="N183" s="187" t="s">
        <v>46</v>
      </c>
      <c r="O183" s="65"/>
      <c r="P183" s="188">
        <f>O183*H183</f>
        <v>0</v>
      </c>
      <c r="Q183" s="188">
        <v>0.10940999999999999</v>
      </c>
      <c r="R183" s="188">
        <f>Q183*H183</f>
        <v>0.10940999999999999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149</v>
      </c>
      <c r="AT183" s="190" t="s">
        <v>208</v>
      </c>
      <c r="AU183" s="190" t="s">
        <v>83</v>
      </c>
      <c r="AY183" s="18" t="s">
        <v>205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79</v>
      </c>
      <c r="BK183" s="191">
        <f>ROUND(I183*H183,2)</f>
        <v>0</v>
      </c>
      <c r="BL183" s="18" t="s">
        <v>149</v>
      </c>
      <c r="BM183" s="190" t="s">
        <v>508</v>
      </c>
    </row>
    <row r="184" spans="1:65" s="2" customFormat="1">
      <c r="A184" s="35"/>
      <c r="B184" s="36"/>
      <c r="C184" s="37"/>
      <c r="D184" s="192" t="s">
        <v>215</v>
      </c>
      <c r="E184" s="37"/>
      <c r="F184" s="193" t="s">
        <v>509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215</v>
      </c>
      <c r="AU184" s="18" t="s">
        <v>83</v>
      </c>
    </row>
    <row r="185" spans="1:65" s="13" customFormat="1">
      <c r="B185" s="201"/>
      <c r="C185" s="202"/>
      <c r="D185" s="203" t="s">
        <v>250</v>
      </c>
      <c r="E185" s="204" t="s">
        <v>19</v>
      </c>
      <c r="F185" s="205" t="s">
        <v>510</v>
      </c>
      <c r="G185" s="202"/>
      <c r="H185" s="206">
        <v>1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250</v>
      </c>
      <c r="AU185" s="212" t="s">
        <v>83</v>
      </c>
      <c r="AV185" s="13" t="s">
        <v>83</v>
      </c>
      <c r="AW185" s="13" t="s">
        <v>36</v>
      </c>
      <c r="AX185" s="13" t="s">
        <v>79</v>
      </c>
      <c r="AY185" s="212" t="s">
        <v>205</v>
      </c>
    </row>
    <row r="186" spans="1:65" s="2" customFormat="1" ht="16.5" customHeight="1">
      <c r="A186" s="35"/>
      <c r="B186" s="36"/>
      <c r="C186" s="179" t="s">
        <v>406</v>
      </c>
      <c r="D186" s="179" t="s">
        <v>208</v>
      </c>
      <c r="E186" s="180" t="s">
        <v>371</v>
      </c>
      <c r="F186" s="181" t="s">
        <v>372</v>
      </c>
      <c r="G186" s="182" t="s">
        <v>260</v>
      </c>
      <c r="H186" s="183">
        <v>10</v>
      </c>
      <c r="I186" s="184"/>
      <c r="J186" s="185">
        <f>ROUND(I186*H186,2)</f>
        <v>0</v>
      </c>
      <c r="K186" s="181" t="s">
        <v>212</v>
      </c>
      <c r="L186" s="40"/>
      <c r="M186" s="186" t="s">
        <v>19</v>
      </c>
      <c r="N186" s="187" t="s">
        <v>46</v>
      </c>
      <c r="O186" s="65"/>
      <c r="P186" s="188">
        <f>O186*H186</f>
        <v>0</v>
      </c>
      <c r="Q186" s="188">
        <v>1.3999999999999999E-4</v>
      </c>
      <c r="R186" s="188">
        <f>Q186*H186</f>
        <v>1.3999999999999998E-3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149</v>
      </c>
      <c r="AT186" s="190" t="s">
        <v>208</v>
      </c>
      <c r="AU186" s="190" t="s">
        <v>83</v>
      </c>
      <c r="AY186" s="18" t="s">
        <v>205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79</v>
      </c>
      <c r="BK186" s="191">
        <f>ROUND(I186*H186,2)</f>
        <v>0</v>
      </c>
      <c r="BL186" s="18" t="s">
        <v>149</v>
      </c>
      <c r="BM186" s="190" t="s">
        <v>511</v>
      </c>
    </row>
    <row r="187" spans="1:65" s="2" customFormat="1">
      <c r="A187" s="35"/>
      <c r="B187" s="36"/>
      <c r="C187" s="37"/>
      <c r="D187" s="192" t="s">
        <v>215</v>
      </c>
      <c r="E187" s="37"/>
      <c r="F187" s="193" t="s">
        <v>374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215</v>
      </c>
      <c r="AU187" s="18" t="s">
        <v>83</v>
      </c>
    </row>
    <row r="188" spans="1:65" s="13" customFormat="1">
      <c r="B188" s="201"/>
      <c r="C188" s="202"/>
      <c r="D188" s="203" t="s">
        <v>250</v>
      </c>
      <c r="E188" s="204" t="s">
        <v>19</v>
      </c>
      <c r="F188" s="205" t="s">
        <v>512</v>
      </c>
      <c r="G188" s="202"/>
      <c r="H188" s="206">
        <v>10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250</v>
      </c>
      <c r="AU188" s="212" t="s">
        <v>83</v>
      </c>
      <c r="AV188" s="13" t="s">
        <v>83</v>
      </c>
      <c r="AW188" s="13" t="s">
        <v>36</v>
      </c>
      <c r="AX188" s="13" t="s">
        <v>79</v>
      </c>
      <c r="AY188" s="212" t="s">
        <v>205</v>
      </c>
    </row>
    <row r="189" spans="1:65" s="2" customFormat="1" ht="24.2" customHeight="1">
      <c r="A189" s="35"/>
      <c r="B189" s="36"/>
      <c r="C189" s="179" t="s">
        <v>411</v>
      </c>
      <c r="D189" s="179" t="s">
        <v>208</v>
      </c>
      <c r="E189" s="180" t="s">
        <v>377</v>
      </c>
      <c r="F189" s="181" t="s">
        <v>378</v>
      </c>
      <c r="G189" s="182" t="s">
        <v>260</v>
      </c>
      <c r="H189" s="183">
        <v>10</v>
      </c>
      <c r="I189" s="184"/>
      <c r="J189" s="185">
        <f>ROUND(I189*H189,2)</f>
        <v>0</v>
      </c>
      <c r="K189" s="181" t="s">
        <v>212</v>
      </c>
      <c r="L189" s="40"/>
      <c r="M189" s="186" t="s">
        <v>19</v>
      </c>
      <c r="N189" s="187" t="s">
        <v>46</v>
      </c>
      <c r="O189" s="65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149</v>
      </c>
      <c r="AT189" s="190" t="s">
        <v>208</v>
      </c>
      <c r="AU189" s="190" t="s">
        <v>83</v>
      </c>
      <c r="AY189" s="18" t="s">
        <v>205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79</v>
      </c>
      <c r="BK189" s="191">
        <f>ROUND(I189*H189,2)</f>
        <v>0</v>
      </c>
      <c r="BL189" s="18" t="s">
        <v>149</v>
      </c>
      <c r="BM189" s="190" t="s">
        <v>513</v>
      </c>
    </row>
    <row r="190" spans="1:65" s="2" customFormat="1">
      <c r="A190" s="35"/>
      <c r="B190" s="36"/>
      <c r="C190" s="37"/>
      <c r="D190" s="192" t="s">
        <v>215</v>
      </c>
      <c r="E190" s="37"/>
      <c r="F190" s="193" t="s">
        <v>380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215</v>
      </c>
      <c r="AU190" s="18" t="s">
        <v>83</v>
      </c>
    </row>
    <row r="191" spans="1:65" s="2" customFormat="1" ht="24.2" customHeight="1">
      <c r="A191" s="35"/>
      <c r="B191" s="36"/>
      <c r="C191" s="179" t="s">
        <v>418</v>
      </c>
      <c r="D191" s="179" t="s">
        <v>208</v>
      </c>
      <c r="E191" s="180" t="s">
        <v>382</v>
      </c>
      <c r="F191" s="181" t="s">
        <v>383</v>
      </c>
      <c r="G191" s="182" t="s">
        <v>260</v>
      </c>
      <c r="H191" s="183">
        <v>12.4</v>
      </c>
      <c r="I191" s="184"/>
      <c r="J191" s="185">
        <f>ROUND(I191*H191,2)</f>
        <v>0</v>
      </c>
      <c r="K191" s="181" t="s">
        <v>212</v>
      </c>
      <c r="L191" s="40"/>
      <c r="M191" s="186" t="s">
        <v>19</v>
      </c>
      <c r="N191" s="187" t="s">
        <v>46</v>
      </c>
      <c r="O191" s="65"/>
      <c r="P191" s="188">
        <f>O191*H191</f>
        <v>0</v>
      </c>
      <c r="Q191" s="188">
        <v>0.15540000000000001</v>
      </c>
      <c r="R191" s="188">
        <f>Q191*H191</f>
        <v>1.9269600000000002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149</v>
      </c>
      <c r="AT191" s="190" t="s">
        <v>208</v>
      </c>
      <c r="AU191" s="190" t="s">
        <v>83</v>
      </c>
      <c r="AY191" s="18" t="s">
        <v>205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79</v>
      </c>
      <c r="BK191" s="191">
        <f>ROUND(I191*H191,2)</f>
        <v>0</v>
      </c>
      <c r="BL191" s="18" t="s">
        <v>149</v>
      </c>
      <c r="BM191" s="190" t="s">
        <v>514</v>
      </c>
    </row>
    <row r="192" spans="1:65" s="2" customFormat="1">
      <c r="A192" s="35"/>
      <c r="B192" s="36"/>
      <c r="C192" s="37"/>
      <c r="D192" s="192" t="s">
        <v>215</v>
      </c>
      <c r="E192" s="37"/>
      <c r="F192" s="193" t="s">
        <v>385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215</v>
      </c>
      <c r="AU192" s="18" t="s">
        <v>83</v>
      </c>
    </row>
    <row r="193" spans="1:65" s="13" customFormat="1">
      <c r="B193" s="201"/>
      <c r="C193" s="202"/>
      <c r="D193" s="203" t="s">
        <v>250</v>
      </c>
      <c r="E193" s="204" t="s">
        <v>19</v>
      </c>
      <c r="F193" s="205" t="s">
        <v>515</v>
      </c>
      <c r="G193" s="202"/>
      <c r="H193" s="206">
        <v>12.4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250</v>
      </c>
      <c r="AU193" s="212" t="s">
        <v>83</v>
      </c>
      <c r="AV193" s="13" t="s">
        <v>83</v>
      </c>
      <c r="AW193" s="13" t="s">
        <v>36</v>
      </c>
      <c r="AX193" s="13" t="s">
        <v>79</v>
      </c>
      <c r="AY193" s="212" t="s">
        <v>205</v>
      </c>
    </row>
    <row r="194" spans="1:65" s="2" customFormat="1" ht="16.5" customHeight="1">
      <c r="A194" s="35"/>
      <c r="B194" s="36"/>
      <c r="C194" s="224" t="s">
        <v>425</v>
      </c>
      <c r="D194" s="224" t="s">
        <v>298</v>
      </c>
      <c r="E194" s="225" t="s">
        <v>388</v>
      </c>
      <c r="F194" s="226" t="s">
        <v>389</v>
      </c>
      <c r="G194" s="227" t="s">
        <v>260</v>
      </c>
      <c r="H194" s="228">
        <v>9.5879999999999992</v>
      </c>
      <c r="I194" s="229"/>
      <c r="J194" s="230">
        <f>ROUND(I194*H194,2)</f>
        <v>0</v>
      </c>
      <c r="K194" s="226" t="s">
        <v>212</v>
      </c>
      <c r="L194" s="231"/>
      <c r="M194" s="232" t="s">
        <v>19</v>
      </c>
      <c r="N194" s="233" t="s">
        <v>46</v>
      </c>
      <c r="O194" s="65"/>
      <c r="P194" s="188">
        <f>O194*H194</f>
        <v>0</v>
      </c>
      <c r="Q194" s="188">
        <v>0.08</v>
      </c>
      <c r="R194" s="188">
        <f>Q194*H194</f>
        <v>0.76703999999999994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286</v>
      </c>
      <c r="AT194" s="190" t="s">
        <v>298</v>
      </c>
      <c r="AU194" s="190" t="s">
        <v>83</v>
      </c>
      <c r="AY194" s="18" t="s">
        <v>205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79</v>
      </c>
      <c r="BK194" s="191">
        <f>ROUND(I194*H194,2)</f>
        <v>0</v>
      </c>
      <c r="BL194" s="18" t="s">
        <v>149</v>
      </c>
      <c r="BM194" s="190" t="s">
        <v>516</v>
      </c>
    </row>
    <row r="195" spans="1:65" s="13" customFormat="1">
      <c r="B195" s="201"/>
      <c r="C195" s="202"/>
      <c r="D195" s="203" t="s">
        <v>250</v>
      </c>
      <c r="E195" s="204" t="s">
        <v>19</v>
      </c>
      <c r="F195" s="205" t="s">
        <v>517</v>
      </c>
      <c r="G195" s="202"/>
      <c r="H195" s="206">
        <v>9.4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250</v>
      </c>
      <c r="AU195" s="212" t="s">
        <v>83</v>
      </c>
      <c r="AV195" s="13" t="s">
        <v>83</v>
      </c>
      <c r="AW195" s="13" t="s">
        <v>36</v>
      </c>
      <c r="AX195" s="13" t="s">
        <v>79</v>
      </c>
      <c r="AY195" s="212" t="s">
        <v>205</v>
      </c>
    </row>
    <row r="196" spans="1:65" s="13" customFormat="1">
      <c r="B196" s="201"/>
      <c r="C196" s="202"/>
      <c r="D196" s="203" t="s">
        <v>250</v>
      </c>
      <c r="E196" s="202"/>
      <c r="F196" s="205" t="s">
        <v>518</v>
      </c>
      <c r="G196" s="202"/>
      <c r="H196" s="206">
        <v>9.5879999999999992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250</v>
      </c>
      <c r="AU196" s="212" t="s">
        <v>83</v>
      </c>
      <c r="AV196" s="13" t="s">
        <v>83</v>
      </c>
      <c r="AW196" s="13" t="s">
        <v>4</v>
      </c>
      <c r="AX196" s="13" t="s">
        <v>79</v>
      </c>
      <c r="AY196" s="212" t="s">
        <v>205</v>
      </c>
    </row>
    <row r="197" spans="1:65" s="2" customFormat="1" ht="16.5" customHeight="1">
      <c r="A197" s="35"/>
      <c r="B197" s="36"/>
      <c r="C197" s="224" t="s">
        <v>431</v>
      </c>
      <c r="D197" s="224" t="s">
        <v>298</v>
      </c>
      <c r="E197" s="225" t="s">
        <v>394</v>
      </c>
      <c r="F197" s="226" t="s">
        <v>395</v>
      </c>
      <c r="G197" s="227" t="s">
        <v>260</v>
      </c>
      <c r="H197" s="228">
        <v>3.06</v>
      </c>
      <c r="I197" s="229"/>
      <c r="J197" s="230">
        <f>ROUND(I197*H197,2)</f>
        <v>0</v>
      </c>
      <c r="K197" s="226" t="s">
        <v>212</v>
      </c>
      <c r="L197" s="231"/>
      <c r="M197" s="232" t="s">
        <v>19</v>
      </c>
      <c r="N197" s="233" t="s">
        <v>46</v>
      </c>
      <c r="O197" s="65"/>
      <c r="P197" s="188">
        <f>O197*H197</f>
        <v>0</v>
      </c>
      <c r="Q197" s="188">
        <v>6.5670000000000006E-2</v>
      </c>
      <c r="R197" s="188">
        <f>Q197*H197</f>
        <v>0.20095020000000002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286</v>
      </c>
      <c r="AT197" s="190" t="s">
        <v>298</v>
      </c>
      <c r="AU197" s="190" t="s">
        <v>83</v>
      </c>
      <c r="AY197" s="18" t="s">
        <v>205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79</v>
      </c>
      <c r="BK197" s="191">
        <f>ROUND(I197*H197,2)</f>
        <v>0</v>
      </c>
      <c r="BL197" s="18" t="s">
        <v>149</v>
      </c>
      <c r="BM197" s="190" t="s">
        <v>519</v>
      </c>
    </row>
    <row r="198" spans="1:65" s="13" customFormat="1">
      <c r="B198" s="201"/>
      <c r="C198" s="202"/>
      <c r="D198" s="203" t="s">
        <v>250</v>
      </c>
      <c r="E198" s="204" t="s">
        <v>19</v>
      </c>
      <c r="F198" s="205" t="s">
        <v>520</v>
      </c>
      <c r="G198" s="202"/>
      <c r="H198" s="206">
        <v>3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250</v>
      </c>
      <c r="AU198" s="212" t="s">
        <v>83</v>
      </c>
      <c r="AV198" s="13" t="s">
        <v>83</v>
      </c>
      <c r="AW198" s="13" t="s">
        <v>36</v>
      </c>
      <c r="AX198" s="13" t="s">
        <v>79</v>
      </c>
      <c r="AY198" s="212" t="s">
        <v>205</v>
      </c>
    </row>
    <row r="199" spans="1:65" s="13" customFormat="1">
      <c r="B199" s="201"/>
      <c r="C199" s="202"/>
      <c r="D199" s="203" t="s">
        <v>250</v>
      </c>
      <c r="E199" s="202"/>
      <c r="F199" s="205" t="s">
        <v>521</v>
      </c>
      <c r="G199" s="202"/>
      <c r="H199" s="206">
        <v>3.06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250</v>
      </c>
      <c r="AU199" s="212" t="s">
        <v>83</v>
      </c>
      <c r="AV199" s="13" t="s">
        <v>83</v>
      </c>
      <c r="AW199" s="13" t="s">
        <v>4</v>
      </c>
      <c r="AX199" s="13" t="s">
        <v>79</v>
      </c>
      <c r="AY199" s="212" t="s">
        <v>205</v>
      </c>
    </row>
    <row r="200" spans="1:65" s="2" customFormat="1" ht="24.2" customHeight="1">
      <c r="A200" s="35"/>
      <c r="B200" s="36"/>
      <c r="C200" s="179" t="s">
        <v>438</v>
      </c>
      <c r="D200" s="179" t="s">
        <v>208</v>
      </c>
      <c r="E200" s="180" t="s">
        <v>400</v>
      </c>
      <c r="F200" s="181" t="s">
        <v>401</v>
      </c>
      <c r="G200" s="182" t="s">
        <v>260</v>
      </c>
      <c r="H200" s="183">
        <v>12.4</v>
      </c>
      <c r="I200" s="184"/>
      <c r="J200" s="185">
        <f>ROUND(I200*H200,2)</f>
        <v>0</v>
      </c>
      <c r="K200" s="181" t="s">
        <v>212</v>
      </c>
      <c r="L200" s="40"/>
      <c r="M200" s="186" t="s">
        <v>19</v>
      </c>
      <c r="N200" s="187" t="s">
        <v>46</v>
      </c>
      <c r="O200" s="65"/>
      <c r="P200" s="188">
        <f>O200*H200</f>
        <v>0</v>
      </c>
      <c r="Q200" s="188">
        <v>0.10095</v>
      </c>
      <c r="R200" s="188">
        <f>Q200*H200</f>
        <v>1.2517800000000001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149</v>
      </c>
      <c r="AT200" s="190" t="s">
        <v>208</v>
      </c>
      <c r="AU200" s="190" t="s">
        <v>83</v>
      </c>
      <c r="AY200" s="18" t="s">
        <v>205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79</v>
      </c>
      <c r="BK200" s="191">
        <f>ROUND(I200*H200,2)</f>
        <v>0</v>
      </c>
      <c r="BL200" s="18" t="s">
        <v>149</v>
      </c>
      <c r="BM200" s="190" t="s">
        <v>522</v>
      </c>
    </row>
    <row r="201" spans="1:65" s="2" customFormat="1">
      <c r="A201" s="35"/>
      <c r="B201" s="36"/>
      <c r="C201" s="37"/>
      <c r="D201" s="192" t="s">
        <v>215</v>
      </c>
      <c r="E201" s="37"/>
      <c r="F201" s="193" t="s">
        <v>403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215</v>
      </c>
      <c r="AU201" s="18" t="s">
        <v>83</v>
      </c>
    </row>
    <row r="202" spans="1:65" s="13" customFormat="1">
      <c r="B202" s="201"/>
      <c r="C202" s="202"/>
      <c r="D202" s="203" t="s">
        <v>250</v>
      </c>
      <c r="E202" s="204" t="s">
        <v>19</v>
      </c>
      <c r="F202" s="205" t="s">
        <v>523</v>
      </c>
      <c r="G202" s="202"/>
      <c r="H202" s="206">
        <v>10.4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250</v>
      </c>
      <c r="AU202" s="212" t="s">
        <v>83</v>
      </c>
      <c r="AV202" s="13" t="s">
        <v>83</v>
      </c>
      <c r="AW202" s="13" t="s">
        <v>36</v>
      </c>
      <c r="AX202" s="13" t="s">
        <v>75</v>
      </c>
      <c r="AY202" s="212" t="s">
        <v>205</v>
      </c>
    </row>
    <row r="203" spans="1:65" s="13" customFormat="1">
      <c r="B203" s="201"/>
      <c r="C203" s="202"/>
      <c r="D203" s="203" t="s">
        <v>250</v>
      </c>
      <c r="E203" s="204" t="s">
        <v>19</v>
      </c>
      <c r="F203" s="205" t="s">
        <v>524</v>
      </c>
      <c r="G203" s="202"/>
      <c r="H203" s="206">
        <v>2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250</v>
      </c>
      <c r="AU203" s="212" t="s">
        <v>83</v>
      </c>
      <c r="AV203" s="13" t="s">
        <v>83</v>
      </c>
      <c r="AW203" s="13" t="s">
        <v>36</v>
      </c>
      <c r="AX203" s="13" t="s">
        <v>75</v>
      </c>
      <c r="AY203" s="212" t="s">
        <v>205</v>
      </c>
    </row>
    <row r="204" spans="1:65" s="14" customFormat="1">
      <c r="B204" s="213"/>
      <c r="C204" s="214"/>
      <c r="D204" s="203" t="s">
        <v>250</v>
      </c>
      <c r="E204" s="215" t="s">
        <v>19</v>
      </c>
      <c r="F204" s="216" t="s">
        <v>253</v>
      </c>
      <c r="G204" s="214"/>
      <c r="H204" s="217">
        <v>12.4</v>
      </c>
      <c r="I204" s="218"/>
      <c r="J204" s="214"/>
      <c r="K204" s="214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250</v>
      </c>
      <c r="AU204" s="223" t="s">
        <v>83</v>
      </c>
      <c r="AV204" s="14" t="s">
        <v>149</v>
      </c>
      <c r="AW204" s="14" t="s">
        <v>36</v>
      </c>
      <c r="AX204" s="14" t="s">
        <v>79</v>
      </c>
      <c r="AY204" s="223" t="s">
        <v>205</v>
      </c>
    </row>
    <row r="205" spans="1:65" s="2" customFormat="1" ht="16.5" customHeight="1">
      <c r="A205" s="35"/>
      <c r="B205" s="36"/>
      <c r="C205" s="224" t="s">
        <v>525</v>
      </c>
      <c r="D205" s="224" t="s">
        <v>298</v>
      </c>
      <c r="E205" s="225" t="s">
        <v>407</v>
      </c>
      <c r="F205" s="226" t="s">
        <v>408</v>
      </c>
      <c r="G205" s="227" t="s">
        <v>260</v>
      </c>
      <c r="H205" s="228">
        <v>12.648</v>
      </c>
      <c r="I205" s="229"/>
      <c r="J205" s="230">
        <f>ROUND(I205*H205,2)</f>
        <v>0</v>
      </c>
      <c r="K205" s="226" t="s">
        <v>212</v>
      </c>
      <c r="L205" s="231"/>
      <c r="M205" s="232" t="s">
        <v>19</v>
      </c>
      <c r="N205" s="233" t="s">
        <v>46</v>
      </c>
      <c r="O205" s="65"/>
      <c r="P205" s="188">
        <f>O205*H205</f>
        <v>0</v>
      </c>
      <c r="Q205" s="188">
        <v>2.8000000000000001E-2</v>
      </c>
      <c r="R205" s="188">
        <f>Q205*H205</f>
        <v>0.35414400000000001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286</v>
      </c>
      <c r="AT205" s="190" t="s">
        <v>298</v>
      </c>
      <c r="AU205" s="190" t="s">
        <v>83</v>
      </c>
      <c r="AY205" s="18" t="s">
        <v>205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79</v>
      </c>
      <c r="BK205" s="191">
        <f>ROUND(I205*H205,2)</f>
        <v>0</v>
      </c>
      <c r="BL205" s="18" t="s">
        <v>149</v>
      </c>
      <c r="BM205" s="190" t="s">
        <v>526</v>
      </c>
    </row>
    <row r="206" spans="1:65" s="13" customFormat="1">
      <c r="B206" s="201"/>
      <c r="C206" s="202"/>
      <c r="D206" s="203" t="s">
        <v>250</v>
      </c>
      <c r="E206" s="202"/>
      <c r="F206" s="205" t="s">
        <v>527</v>
      </c>
      <c r="G206" s="202"/>
      <c r="H206" s="206">
        <v>12.648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250</v>
      </c>
      <c r="AU206" s="212" t="s">
        <v>83</v>
      </c>
      <c r="AV206" s="13" t="s">
        <v>83</v>
      </c>
      <c r="AW206" s="13" t="s">
        <v>4</v>
      </c>
      <c r="AX206" s="13" t="s">
        <v>79</v>
      </c>
      <c r="AY206" s="212" t="s">
        <v>205</v>
      </c>
    </row>
    <row r="207" spans="1:65" s="2" customFormat="1" ht="16.5" customHeight="1">
      <c r="A207" s="35"/>
      <c r="B207" s="36"/>
      <c r="C207" s="179" t="s">
        <v>528</v>
      </c>
      <c r="D207" s="179" t="s">
        <v>208</v>
      </c>
      <c r="E207" s="180" t="s">
        <v>412</v>
      </c>
      <c r="F207" s="181" t="s">
        <v>413</v>
      </c>
      <c r="G207" s="182" t="s">
        <v>247</v>
      </c>
      <c r="H207" s="183">
        <v>1.5</v>
      </c>
      <c r="I207" s="184"/>
      <c r="J207" s="185">
        <f>ROUND(I207*H207,2)</f>
        <v>0</v>
      </c>
      <c r="K207" s="181" t="s">
        <v>212</v>
      </c>
      <c r="L207" s="40"/>
      <c r="M207" s="186" t="s">
        <v>19</v>
      </c>
      <c r="N207" s="187" t="s">
        <v>46</v>
      </c>
      <c r="O207" s="65"/>
      <c r="P207" s="188">
        <f>O207*H207</f>
        <v>0</v>
      </c>
      <c r="Q207" s="188">
        <v>3.6000000000000002E-4</v>
      </c>
      <c r="R207" s="188">
        <f>Q207*H207</f>
        <v>5.4000000000000001E-4</v>
      </c>
      <c r="S207" s="188">
        <v>0</v>
      </c>
      <c r="T207" s="18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149</v>
      </c>
      <c r="AT207" s="190" t="s">
        <v>208</v>
      </c>
      <c r="AU207" s="190" t="s">
        <v>83</v>
      </c>
      <c r="AY207" s="18" t="s">
        <v>205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79</v>
      </c>
      <c r="BK207" s="191">
        <f>ROUND(I207*H207,2)</f>
        <v>0</v>
      </c>
      <c r="BL207" s="18" t="s">
        <v>149</v>
      </c>
      <c r="BM207" s="190" t="s">
        <v>529</v>
      </c>
    </row>
    <row r="208" spans="1:65" s="2" customFormat="1">
      <c r="A208" s="35"/>
      <c r="B208" s="36"/>
      <c r="C208" s="37"/>
      <c r="D208" s="192" t="s">
        <v>215</v>
      </c>
      <c r="E208" s="37"/>
      <c r="F208" s="193" t="s">
        <v>415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215</v>
      </c>
      <c r="AU208" s="18" t="s">
        <v>83</v>
      </c>
    </row>
    <row r="209" spans="1:65" s="13" customFormat="1">
      <c r="B209" s="201"/>
      <c r="C209" s="202"/>
      <c r="D209" s="203" t="s">
        <v>250</v>
      </c>
      <c r="E209" s="204" t="s">
        <v>19</v>
      </c>
      <c r="F209" s="205" t="s">
        <v>504</v>
      </c>
      <c r="G209" s="202"/>
      <c r="H209" s="206">
        <v>1.5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250</v>
      </c>
      <c r="AU209" s="212" t="s">
        <v>83</v>
      </c>
      <c r="AV209" s="13" t="s">
        <v>83</v>
      </c>
      <c r="AW209" s="13" t="s">
        <v>36</v>
      </c>
      <c r="AX209" s="13" t="s">
        <v>79</v>
      </c>
      <c r="AY209" s="212" t="s">
        <v>205</v>
      </c>
    </row>
    <row r="210" spans="1:65" s="2" customFormat="1" ht="33" customHeight="1">
      <c r="A210" s="35"/>
      <c r="B210" s="36"/>
      <c r="C210" s="179" t="s">
        <v>530</v>
      </c>
      <c r="D210" s="179" t="s">
        <v>208</v>
      </c>
      <c r="E210" s="180" t="s">
        <v>531</v>
      </c>
      <c r="F210" s="181" t="s">
        <v>532</v>
      </c>
      <c r="G210" s="182" t="s">
        <v>366</v>
      </c>
      <c r="H210" s="183">
        <v>1</v>
      </c>
      <c r="I210" s="184"/>
      <c r="J210" s="185">
        <f>ROUND(I210*H210,2)</f>
        <v>0</v>
      </c>
      <c r="K210" s="181" t="s">
        <v>212</v>
      </c>
      <c r="L210" s="40"/>
      <c r="M210" s="186" t="s">
        <v>19</v>
      </c>
      <c r="N210" s="187" t="s">
        <v>46</v>
      </c>
      <c r="O210" s="65"/>
      <c r="P210" s="188">
        <f>O210*H210</f>
        <v>0</v>
      </c>
      <c r="Q210" s="188">
        <v>0</v>
      </c>
      <c r="R210" s="188">
        <f>Q210*H210</f>
        <v>0</v>
      </c>
      <c r="S210" s="188">
        <v>8.2000000000000003E-2</v>
      </c>
      <c r="T210" s="189">
        <f>S210*H210</f>
        <v>8.2000000000000003E-2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149</v>
      </c>
      <c r="AT210" s="190" t="s">
        <v>208</v>
      </c>
      <c r="AU210" s="190" t="s">
        <v>83</v>
      </c>
      <c r="AY210" s="18" t="s">
        <v>205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79</v>
      </c>
      <c r="BK210" s="191">
        <f>ROUND(I210*H210,2)</f>
        <v>0</v>
      </c>
      <c r="BL210" s="18" t="s">
        <v>149</v>
      </c>
      <c r="BM210" s="190" t="s">
        <v>533</v>
      </c>
    </row>
    <row r="211" spans="1:65" s="2" customFormat="1">
      <c r="A211" s="35"/>
      <c r="B211" s="36"/>
      <c r="C211" s="37"/>
      <c r="D211" s="192" t="s">
        <v>215</v>
      </c>
      <c r="E211" s="37"/>
      <c r="F211" s="193" t="s">
        <v>534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215</v>
      </c>
      <c r="AU211" s="18" t="s">
        <v>83</v>
      </c>
    </row>
    <row r="212" spans="1:65" s="13" customFormat="1">
      <c r="B212" s="201"/>
      <c r="C212" s="202"/>
      <c r="D212" s="203" t="s">
        <v>250</v>
      </c>
      <c r="E212" s="204" t="s">
        <v>19</v>
      </c>
      <c r="F212" s="205" t="s">
        <v>535</v>
      </c>
      <c r="G212" s="202"/>
      <c r="H212" s="206">
        <v>1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250</v>
      </c>
      <c r="AU212" s="212" t="s">
        <v>83</v>
      </c>
      <c r="AV212" s="13" t="s">
        <v>83</v>
      </c>
      <c r="AW212" s="13" t="s">
        <v>36</v>
      </c>
      <c r="AX212" s="13" t="s">
        <v>79</v>
      </c>
      <c r="AY212" s="212" t="s">
        <v>205</v>
      </c>
    </row>
    <row r="213" spans="1:65" s="12" customFormat="1" ht="22.9" customHeight="1">
      <c r="B213" s="163"/>
      <c r="C213" s="164"/>
      <c r="D213" s="165" t="s">
        <v>74</v>
      </c>
      <c r="E213" s="177" t="s">
        <v>416</v>
      </c>
      <c r="F213" s="177" t="s">
        <v>417</v>
      </c>
      <c r="G213" s="164"/>
      <c r="H213" s="164"/>
      <c r="I213" s="167"/>
      <c r="J213" s="178">
        <f>BK213</f>
        <v>0</v>
      </c>
      <c r="K213" s="164"/>
      <c r="L213" s="169"/>
      <c r="M213" s="170"/>
      <c r="N213" s="171"/>
      <c r="O213" s="171"/>
      <c r="P213" s="172">
        <f>SUM(P214:P229)</f>
        <v>0</v>
      </c>
      <c r="Q213" s="171"/>
      <c r="R213" s="172">
        <f>SUM(R214:R229)</f>
        <v>0</v>
      </c>
      <c r="S213" s="171"/>
      <c r="T213" s="173">
        <f>SUM(T214:T229)</f>
        <v>0</v>
      </c>
      <c r="AR213" s="174" t="s">
        <v>79</v>
      </c>
      <c r="AT213" s="175" t="s">
        <v>74</v>
      </c>
      <c r="AU213" s="175" t="s">
        <v>79</v>
      </c>
      <c r="AY213" s="174" t="s">
        <v>205</v>
      </c>
      <c r="BK213" s="176">
        <f>SUM(BK214:BK229)</f>
        <v>0</v>
      </c>
    </row>
    <row r="214" spans="1:65" s="2" customFormat="1" ht="24.2" customHeight="1">
      <c r="A214" s="35"/>
      <c r="B214" s="36"/>
      <c r="C214" s="179" t="s">
        <v>536</v>
      </c>
      <c r="D214" s="179" t="s">
        <v>208</v>
      </c>
      <c r="E214" s="180" t="s">
        <v>537</v>
      </c>
      <c r="F214" s="181" t="s">
        <v>538</v>
      </c>
      <c r="G214" s="182" t="s">
        <v>301</v>
      </c>
      <c r="H214" s="183">
        <v>1.3779999999999999</v>
      </c>
      <c r="I214" s="184"/>
      <c r="J214" s="185">
        <f>ROUND(I214*H214,2)</f>
        <v>0</v>
      </c>
      <c r="K214" s="181" t="s">
        <v>212</v>
      </c>
      <c r="L214" s="40"/>
      <c r="M214" s="186" t="s">
        <v>19</v>
      </c>
      <c r="N214" s="187" t="s">
        <v>46</v>
      </c>
      <c r="O214" s="65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149</v>
      </c>
      <c r="AT214" s="190" t="s">
        <v>208</v>
      </c>
      <c r="AU214" s="190" t="s">
        <v>83</v>
      </c>
      <c r="AY214" s="18" t="s">
        <v>205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79</v>
      </c>
      <c r="BK214" s="191">
        <f>ROUND(I214*H214,2)</f>
        <v>0</v>
      </c>
      <c r="BL214" s="18" t="s">
        <v>149</v>
      </c>
      <c r="BM214" s="190" t="s">
        <v>539</v>
      </c>
    </row>
    <row r="215" spans="1:65" s="2" customFormat="1">
      <c r="A215" s="35"/>
      <c r="B215" s="36"/>
      <c r="C215" s="37"/>
      <c r="D215" s="192" t="s">
        <v>215</v>
      </c>
      <c r="E215" s="37"/>
      <c r="F215" s="193" t="s">
        <v>540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215</v>
      </c>
      <c r="AU215" s="18" t="s">
        <v>83</v>
      </c>
    </row>
    <row r="216" spans="1:65" s="13" customFormat="1">
      <c r="B216" s="201"/>
      <c r="C216" s="202"/>
      <c r="D216" s="203" t="s">
        <v>250</v>
      </c>
      <c r="E216" s="204" t="s">
        <v>19</v>
      </c>
      <c r="F216" s="205" t="s">
        <v>541</v>
      </c>
      <c r="G216" s="202"/>
      <c r="H216" s="206">
        <v>1.3779999999999999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250</v>
      </c>
      <c r="AU216" s="212" t="s">
        <v>83</v>
      </c>
      <c r="AV216" s="13" t="s">
        <v>83</v>
      </c>
      <c r="AW216" s="13" t="s">
        <v>36</v>
      </c>
      <c r="AX216" s="13" t="s">
        <v>79</v>
      </c>
      <c r="AY216" s="212" t="s">
        <v>205</v>
      </c>
    </row>
    <row r="217" spans="1:65" s="2" customFormat="1" ht="24.2" customHeight="1">
      <c r="A217" s="35"/>
      <c r="B217" s="36"/>
      <c r="C217" s="179" t="s">
        <v>542</v>
      </c>
      <c r="D217" s="179" t="s">
        <v>208</v>
      </c>
      <c r="E217" s="180" t="s">
        <v>543</v>
      </c>
      <c r="F217" s="181" t="s">
        <v>427</v>
      </c>
      <c r="G217" s="182" t="s">
        <v>301</v>
      </c>
      <c r="H217" s="183">
        <v>53.741999999999997</v>
      </c>
      <c r="I217" s="184"/>
      <c r="J217" s="185">
        <f>ROUND(I217*H217,2)</f>
        <v>0</v>
      </c>
      <c r="K217" s="181" t="s">
        <v>212</v>
      </c>
      <c r="L217" s="40"/>
      <c r="M217" s="186" t="s">
        <v>19</v>
      </c>
      <c r="N217" s="187" t="s">
        <v>46</v>
      </c>
      <c r="O217" s="65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149</v>
      </c>
      <c r="AT217" s="190" t="s">
        <v>208</v>
      </c>
      <c r="AU217" s="190" t="s">
        <v>83</v>
      </c>
      <c r="AY217" s="18" t="s">
        <v>205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79</v>
      </c>
      <c r="BK217" s="191">
        <f>ROUND(I217*H217,2)</f>
        <v>0</v>
      </c>
      <c r="BL217" s="18" t="s">
        <v>149</v>
      </c>
      <c r="BM217" s="190" t="s">
        <v>544</v>
      </c>
    </row>
    <row r="218" spans="1:65" s="2" customFormat="1">
      <c r="A218" s="35"/>
      <c r="B218" s="36"/>
      <c r="C218" s="37"/>
      <c r="D218" s="192" t="s">
        <v>215</v>
      </c>
      <c r="E218" s="37"/>
      <c r="F218" s="193" t="s">
        <v>545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215</v>
      </c>
      <c r="AU218" s="18" t="s">
        <v>83</v>
      </c>
    </row>
    <row r="219" spans="1:65" s="13" customFormat="1">
      <c r="B219" s="201"/>
      <c r="C219" s="202"/>
      <c r="D219" s="203" t="s">
        <v>250</v>
      </c>
      <c r="E219" s="202"/>
      <c r="F219" s="205" t="s">
        <v>546</v>
      </c>
      <c r="G219" s="202"/>
      <c r="H219" s="206">
        <v>53.741999999999997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250</v>
      </c>
      <c r="AU219" s="212" t="s">
        <v>83</v>
      </c>
      <c r="AV219" s="13" t="s">
        <v>83</v>
      </c>
      <c r="AW219" s="13" t="s">
        <v>4</v>
      </c>
      <c r="AX219" s="13" t="s">
        <v>79</v>
      </c>
      <c r="AY219" s="212" t="s">
        <v>205</v>
      </c>
    </row>
    <row r="220" spans="1:65" s="2" customFormat="1" ht="24.2" customHeight="1">
      <c r="A220" s="35"/>
      <c r="B220" s="36"/>
      <c r="C220" s="179" t="s">
        <v>547</v>
      </c>
      <c r="D220" s="179" t="s">
        <v>208</v>
      </c>
      <c r="E220" s="180" t="s">
        <v>419</v>
      </c>
      <c r="F220" s="181" t="s">
        <v>420</v>
      </c>
      <c r="G220" s="182" t="s">
        <v>301</v>
      </c>
      <c r="H220" s="183">
        <v>7.4349999999999996</v>
      </c>
      <c r="I220" s="184"/>
      <c r="J220" s="185">
        <f>ROUND(I220*H220,2)</f>
        <v>0</v>
      </c>
      <c r="K220" s="181" t="s">
        <v>212</v>
      </c>
      <c r="L220" s="40"/>
      <c r="M220" s="186" t="s">
        <v>19</v>
      </c>
      <c r="N220" s="187" t="s">
        <v>46</v>
      </c>
      <c r="O220" s="65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149</v>
      </c>
      <c r="AT220" s="190" t="s">
        <v>208</v>
      </c>
      <c r="AU220" s="190" t="s">
        <v>83</v>
      </c>
      <c r="AY220" s="18" t="s">
        <v>205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79</v>
      </c>
      <c r="BK220" s="191">
        <f>ROUND(I220*H220,2)</f>
        <v>0</v>
      </c>
      <c r="BL220" s="18" t="s">
        <v>149</v>
      </c>
      <c r="BM220" s="190" t="s">
        <v>548</v>
      </c>
    </row>
    <row r="221" spans="1:65" s="2" customFormat="1">
      <c r="A221" s="35"/>
      <c r="B221" s="36"/>
      <c r="C221" s="37"/>
      <c r="D221" s="192" t="s">
        <v>215</v>
      </c>
      <c r="E221" s="37"/>
      <c r="F221" s="193" t="s">
        <v>422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215</v>
      </c>
      <c r="AU221" s="18" t="s">
        <v>83</v>
      </c>
    </row>
    <row r="222" spans="1:65" s="13" customFormat="1">
      <c r="B222" s="201"/>
      <c r="C222" s="202"/>
      <c r="D222" s="203" t="s">
        <v>250</v>
      </c>
      <c r="E222" s="204" t="s">
        <v>19</v>
      </c>
      <c r="F222" s="205" t="s">
        <v>549</v>
      </c>
      <c r="G222" s="202"/>
      <c r="H222" s="206">
        <v>5.17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250</v>
      </c>
      <c r="AU222" s="212" t="s">
        <v>83</v>
      </c>
      <c r="AV222" s="13" t="s">
        <v>83</v>
      </c>
      <c r="AW222" s="13" t="s">
        <v>36</v>
      </c>
      <c r="AX222" s="13" t="s">
        <v>75</v>
      </c>
      <c r="AY222" s="212" t="s">
        <v>205</v>
      </c>
    </row>
    <row r="223" spans="1:65" s="13" customFormat="1">
      <c r="B223" s="201"/>
      <c r="C223" s="202"/>
      <c r="D223" s="203" t="s">
        <v>250</v>
      </c>
      <c r="E223" s="204" t="s">
        <v>19</v>
      </c>
      <c r="F223" s="205" t="s">
        <v>550</v>
      </c>
      <c r="G223" s="202"/>
      <c r="H223" s="206">
        <v>2.2650000000000001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250</v>
      </c>
      <c r="AU223" s="212" t="s">
        <v>83</v>
      </c>
      <c r="AV223" s="13" t="s">
        <v>83</v>
      </c>
      <c r="AW223" s="13" t="s">
        <v>36</v>
      </c>
      <c r="AX223" s="13" t="s">
        <v>75</v>
      </c>
      <c r="AY223" s="212" t="s">
        <v>205</v>
      </c>
    </row>
    <row r="224" spans="1:65" s="14" customFormat="1">
      <c r="B224" s="213"/>
      <c r="C224" s="214"/>
      <c r="D224" s="203" t="s">
        <v>250</v>
      </c>
      <c r="E224" s="215" t="s">
        <v>19</v>
      </c>
      <c r="F224" s="216" t="s">
        <v>253</v>
      </c>
      <c r="G224" s="214"/>
      <c r="H224" s="217">
        <v>7.4350000000000005</v>
      </c>
      <c r="I224" s="218"/>
      <c r="J224" s="214"/>
      <c r="K224" s="214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250</v>
      </c>
      <c r="AU224" s="223" t="s">
        <v>83</v>
      </c>
      <c r="AV224" s="14" t="s">
        <v>149</v>
      </c>
      <c r="AW224" s="14" t="s">
        <v>36</v>
      </c>
      <c r="AX224" s="14" t="s">
        <v>79</v>
      </c>
      <c r="AY224" s="223" t="s">
        <v>205</v>
      </c>
    </row>
    <row r="225" spans="1:65" s="2" customFormat="1" ht="24.2" customHeight="1">
      <c r="A225" s="35"/>
      <c r="B225" s="36"/>
      <c r="C225" s="179" t="s">
        <v>551</v>
      </c>
      <c r="D225" s="179" t="s">
        <v>208</v>
      </c>
      <c r="E225" s="180" t="s">
        <v>426</v>
      </c>
      <c r="F225" s="181" t="s">
        <v>427</v>
      </c>
      <c r="G225" s="182" t="s">
        <v>301</v>
      </c>
      <c r="H225" s="183">
        <v>289.96499999999997</v>
      </c>
      <c r="I225" s="184"/>
      <c r="J225" s="185">
        <f>ROUND(I225*H225,2)</f>
        <v>0</v>
      </c>
      <c r="K225" s="181" t="s">
        <v>212</v>
      </c>
      <c r="L225" s="40"/>
      <c r="M225" s="186" t="s">
        <v>19</v>
      </c>
      <c r="N225" s="187" t="s">
        <v>46</v>
      </c>
      <c r="O225" s="65"/>
      <c r="P225" s="188">
        <f>O225*H225</f>
        <v>0</v>
      </c>
      <c r="Q225" s="188">
        <v>0</v>
      </c>
      <c r="R225" s="188">
        <f>Q225*H225</f>
        <v>0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149</v>
      </c>
      <c r="AT225" s="190" t="s">
        <v>208</v>
      </c>
      <c r="AU225" s="190" t="s">
        <v>83</v>
      </c>
      <c r="AY225" s="18" t="s">
        <v>205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79</v>
      </c>
      <c r="BK225" s="191">
        <f>ROUND(I225*H225,2)</f>
        <v>0</v>
      </c>
      <c r="BL225" s="18" t="s">
        <v>149</v>
      </c>
      <c r="BM225" s="190" t="s">
        <v>552</v>
      </c>
    </row>
    <row r="226" spans="1:65" s="2" customFormat="1">
      <c r="A226" s="35"/>
      <c r="B226" s="36"/>
      <c r="C226" s="37"/>
      <c r="D226" s="192" t="s">
        <v>215</v>
      </c>
      <c r="E226" s="37"/>
      <c r="F226" s="193" t="s">
        <v>429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215</v>
      </c>
      <c r="AU226" s="18" t="s">
        <v>83</v>
      </c>
    </row>
    <row r="227" spans="1:65" s="13" customFormat="1">
      <c r="B227" s="201"/>
      <c r="C227" s="202"/>
      <c r="D227" s="203" t="s">
        <v>250</v>
      </c>
      <c r="E227" s="202"/>
      <c r="F227" s="205" t="s">
        <v>553</v>
      </c>
      <c r="G227" s="202"/>
      <c r="H227" s="206">
        <v>289.96499999999997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250</v>
      </c>
      <c r="AU227" s="212" t="s">
        <v>83</v>
      </c>
      <c r="AV227" s="13" t="s">
        <v>83</v>
      </c>
      <c r="AW227" s="13" t="s">
        <v>4</v>
      </c>
      <c r="AX227" s="13" t="s">
        <v>79</v>
      </c>
      <c r="AY227" s="212" t="s">
        <v>205</v>
      </c>
    </row>
    <row r="228" spans="1:65" s="2" customFormat="1" ht="16.5" customHeight="1">
      <c r="A228" s="35"/>
      <c r="B228" s="36"/>
      <c r="C228" s="179" t="s">
        <v>554</v>
      </c>
      <c r="D228" s="179" t="s">
        <v>208</v>
      </c>
      <c r="E228" s="180" t="s">
        <v>432</v>
      </c>
      <c r="F228" s="181" t="s">
        <v>433</v>
      </c>
      <c r="G228" s="182" t="s">
        <v>301</v>
      </c>
      <c r="H228" s="183">
        <v>8.8130000000000006</v>
      </c>
      <c r="I228" s="184"/>
      <c r="J228" s="185">
        <f>ROUND(I228*H228,2)</f>
        <v>0</v>
      </c>
      <c r="K228" s="181" t="s">
        <v>212</v>
      </c>
      <c r="L228" s="40"/>
      <c r="M228" s="186" t="s">
        <v>19</v>
      </c>
      <c r="N228" s="187" t="s">
        <v>46</v>
      </c>
      <c r="O228" s="65"/>
      <c r="P228" s="188">
        <f>O228*H228</f>
        <v>0</v>
      </c>
      <c r="Q228" s="188">
        <v>0</v>
      </c>
      <c r="R228" s="188">
        <f>Q228*H228</f>
        <v>0</v>
      </c>
      <c r="S228" s="188">
        <v>0</v>
      </c>
      <c r="T228" s="18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0" t="s">
        <v>149</v>
      </c>
      <c r="AT228" s="190" t="s">
        <v>208</v>
      </c>
      <c r="AU228" s="190" t="s">
        <v>83</v>
      </c>
      <c r="AY228" s="18" t="s">
        <v>205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" t="s">
        <v>79</v>
      </c>
      <c r="BK228" s="191">
        <f>ROUND(I228*H228,2)</f>
        <v>0</v>
      </c>
      <c r="BL228" s="18" t="s">
        <v>149</v>
      </c>
      <c r="BM228" s="190" t="s">
        <v>555</v>
      </c>
    </row>
    <row r="229" spans="1:65" s="2" customFormat="1">
      <c r="A229" s="35"/>
      <c r="B229" s="36"/>
      <c r="C229" s="37"/>
      <c r="D229" s="192" t="s">
        <v>215</v>
      </c>
      <c r="E229" s="37"/>
      <c r="F229" s="193" t="s">
        <v>435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215</v>
      </c>
      <c r="AU229" s="18" t="s">
        <v>83</v>
      </c>
    </row>
    <row r="230" spans="1:65" s="12" customFormat="1" ht="22.9" customHeight="1">
      <c r="B230" s="163"/>
      <c r="C230" s="164"/>
      <c r="D230" s="165" t="s">
        <v>74</v>
      </c>
      <c r="E230" s="177" t="s">
        <v>436</v>
      </c>
      <c r="F230" s="177" t="s">
        <v>437</v>
      </c>
      <c r="G230" s="164"/>
      <c r="H230" s="164"/>
      <c r="I230" s="167"/>
      <c r="J230" s="178">
        <f>BK230</f>
        <v>0</v>
      </c>
      <c r="K230" s="164"/>
      <c r="L230" s="169"/>
      <c r="M230" s="170"/>
      <c r="N230" s="171"/>
      <c r="O230" s="171"/>
      <c r="P230" s="172">
        <f>SUM(P231:P232)</f>
        <v>0</v>
      </c>
      <c r="Q230" s="171"/>
      <c r="R230" s="172">
        <f>SUM(R231:R232)</f>
        <v>0</v>
      </c>
      <c r="S230" s="171"/>
      <c r="T230" s="173">
        <f>SUM(T231:T232)</f>
        <v>0</v>
      </c>
      <c r="AR230" s="174" t="s">
        <v>79</v>
      </c>
      <c r="AT230" s="175" t="s">
        <v>74</v>
      </c>
      <c r="AU230" s="175" t="s">
        <v>79</v>
      </c>
      <c r="AY230" s="174" t="s">
        <v>205</v>
      </c>
      <c r="BK230" s="176">
        <f>SUM(BK231:BK232)</f>
        <v>0</v>
      </c>
    </row>
    <row r="231" spans="1:65" s="2" customFormat="1" ht="24.2" customHeight="1">
      <c r="A231" s="35"/>
      <c r="B231" s="36"/>
      <c r="C231" s="179" t="s">
        <v>556</v>
      </c>
      <c r="D231" s="179" t="s">
        <v>208</v>
      </c>
      <c r="E231" s="180" t="s">
        <v>439</v>
      </c>
      <c r="F231" s="181" t="s">
        <v>440</v>
      </c>
      <c r="G231" s="182" t="s">
        <v>301</v>
      </c>
      <c r="H231" s="183">
        <v>9.9540000000000006</v>
      </c>
      <c r="I231" s="184"/>
      <c r="J231" s="185">
        <f>ROUND(I231*H231,2)</f>
        <v>0</v>
      </c>
      <c r="K231" s="181" t="s">
        <v>212</v>
      </c>
      <c r="L231" s="40"/>
      <c r="M231" s="186" t="s">
        <v>19</v>
      </c>
      <c r="N231" s="187" t="s">
        <v>46</v>
      </c>
      <c r="O231" s="65"/>
      <c r="P231" s="188">
        <f>O231*H231</f>
        <v>0</v>
      </c>
      <c r="Q231" s="188">
        <v>0</v>
      </c>
      <c r="R231" s="188">
        <f>Q231*H231</f>
        <v>0</v>
      </c>
      <c r="S231" s="188">
        <v>0</v>
      </c>
      <c r="T231" s="18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0" t="s">
        <v>149</v>
      </c>
      <c r="AT231" s="190" t="s">
        <v>208</v>
      </c>
      <c r="AU231" s="190" t="s">
        <v>83</v>
      </c>
      <c r="AY231" s="18" t="s">
        <v>205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18" t="s">
        <v>79</v>
      </c>
      <c r="BK231" s="191">
        <f>ROUND(I231*H231,2)</f>
        <v>0</v>
      </c>
      <c r="BL231" s="18" t="s">
        <v>149</v>
      </c>
      <c r="BM231" s="190" t="s">
        <v>557</v>
      </c>
    </row>
    <row r="232" spans="1:65" s="2" customFormat="1">
      <c r="A232" s="35"/>
      <c r="B232" s="36"/>
      <c r="C232" s="37"/>
      <c r="D232" s="192" t="s">
        <v>215</v>
      </c>
      <c r="E232" s="37"/>
      <c r="F232" s="193" t="s">
        <v>442</v>
      </c>
      <c r="G232" s="37"/>
      <c r="H232" s="37"/>
      <c r="I232" s="194"/>
      <c r="J232" s="37"/>
      <c r="K232" s="37"/>
      <c r="L232" s="40"/>
      <c r="M232" s="197"/>
      <c r="N232" s="198"/>
      <c r="O232" s="199"/>
      <c r="P232" s="199"/>
      <c r="Q232" s="199"/>
      <c r="R232" s="199"/>
      <c r="S232" s="199"/>
      <c r="T232" s="200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215</v>
      </c>
      <c r="AU232" s="18" t="s">
        <v>83</v>
      </c>
    </row>
    <row r="233" spans="1:65" s="2" customFormat="1" ht="6.95" customHeight="1">
      <c r="A233" s="35"/>
      <c r="B233" s="48"/>
      <c r="C233" s="49"/>
      <c r="D233" s="49"/>
      <c r="E233" s="49"/>
      <c r="F233" s="49"/>
      <c r="G233" s="49"/>
      <c r="H233" s="49"/>
      <c r="I233" s="49"/>
      <c r="J233" s="49"/>
      <c r="K233" s="49"/>
      <c r="L233" s="40"/>
      <c r="M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</row>
  </sheetData>
  <sheetProtection algorithmName="SHA-512" hashValue="nKuCaG+yjNXuNoJ5LWZzYBlTmZmQmkfgWzUjZmm+LdFuV5dlzCqAiMw39AW9v1PM9UGMRgFghVWVtqJZXDlxRg==" saltValue="iNCAHW+61biEsnxAiZu5X92mnKx7OvxVXlZVT8RsNhwS+Pn0vu5DrhtzjZmufZANlvkbZhKk6bDLRN2e6YmU4w==" spinCount="100000" sheet="1" objects="1" scenarios="1" formatColumns="0" formatRows="0" autoFilter="0"/>
  <autoFilter ref="C92:K232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2" r:id="rId2"/>
    <hyperlink ref="F107" r:id="rId3"/>
    <hyperlink ref="F110" r:id="rId4"/>
    <hyperlink ref="F113" r:id="rId5"/>
    <hyperlink ref="F118" r:id="rId6"/>
    <hyperlink ref="F121" r:id="rId7"/>
    <hyperlink ref="F124" r:id="rId8"/>
    <hyperlink ref="F129" r:id="rId9"/>
    <hyperlink ref="F131" r:id="rId10"/>
    <hyperlink ref="F133" r:id="rId11"/>
    <hyperlink ref="F136" r:id="rId12"/>
    <hyperlink ref="F138" r:id="rId13"/>
    <hyperlink ref="F143" r:id="rId14"/>
    <hyperlink ref="F145" r:id="rId15"/>
    <hyperlink ref="F148" r:id="rId16"/>
    <hyperlink ref="F152" r:id="rId17"/>
    <hyperlink ref="F155" r:id="rId18"/>
    <hyperlink ref="F170" r:id="rId19"/>
    <hyperlink ref="F173" r:id="rId20"/>
    <hyperlink ref="F177" r:id="rId21"/>
    <hyperlink ref="F181" r:id="rId22"/>
    <hyperlink ref="F184" r:id="rId23"/>
    <hyperlink ref="F187" r:id="rId24"/>
    <hyperlink ref="F190" r:id="rId25"/>
    <hyperlink ref="F192" r:id="rId26"/>
    <hyperlink ref="F201" r:id="rId27"/>
    <hyperlink ref="F208" r:id="rId28"/>
    <hyperlink ref="F211" r:id="rId29"/>
    <hyperlink ref="F215" r:id="rId30"/>
    <hyperlink ref="F218" r:id="rId31"/>
    <hyperlink ref="F221" r:id="rId32"/>
    <hyperlink ref="F226" r:id="rId33"/>
    <hyperlink ref="F229" r:id="rId34"/>
    <hyperlink ref="F232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558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ROUND(J93,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ROUND((SUM(BE93:BE236)),  2)</f>
        <v>0</v>
      </c>
      <c r="G35" s="35"/>
      <c r="H35" s="35"/>
      <c r="I35" s="125">
        <v>0.21</v>
      </c>
      <c r="J35" s="124">
        <f>ROUND(((SUM(BE93:BE236))*I35),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ROUND((SUM(BF93:BF236)),  2)</f>
        <v>0</v>
      </c>
      <c r="G36" s="35"/>
      <c r="H36" s="35"/>
      <c r="I36" s="125">
        <v>0.15</v>
      </c>
      <c r="J36" s="124">
        <f>ROUND(((SUM(BF93:BF236))*I36),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ROUND((SUM(BG93:BG236)),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ROUND((SUM(BH93:BH236)),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ROUND((SUM(BI93:BI236)),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1.3 - Sjedz do MK - 3.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J93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J94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J95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J146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237</v>
      </c>
      <c r="E67" s="149"/>
      <c r="F67" s="149"/>
      <c r="G67" s="149"/>
      <c r="H67" s="149"/>
      <c r="I67" s="149"/>
      <c r="J67" s="150">
        <f>J171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238</v>
      </c>
      <c r="E68" s="149"/>
      <c r="F68" s="149"/>
      <c r="G68" s="149"/>
      <c r="H68" s="149"/>
      <c r="I68" s="149"/>
      <c r="J68" s="150">
        <f>J175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239</v>
      </c>
      <c r="E69" s="149"/>
      <c r="F69" s="149"/>
      <c r="G69" s="149"/>
      <c r="H69" s="149"/>
      <c r="I69" s="149"/>
      <c r="J69" s="150">
        <f>J178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240</v>
      </c>
      <c r="E70" s="149"/>
      <c r="F70" s="149"/>
      <c r="G70" s="149"/>
      <c r="H70" s="149"/>
      <c r="I70" s="149"/>
      <c r="J70" s="150">
        <f>J217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241</v>
      </c>
      <c r="E71" s="149"/>
      <c r="F71" s="149"/>
      <c r="G71" s="149"/>
      <c r="H71" s="149"/>
      <c r="I71" s="149"/>
      <c r="J71" s="150">
        <f>J234</f>
        <v>0</v>
      </c>
      <c r="K71" s="98"/>
      <c r="L71" s="151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189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80" t="str">
        <f>E7</f>
        <v>Rekonstrukce chodníku ul. Jiříkovská, Rumburk</v>
      </c>
      <c r="F81" s="381"/>
      <c r="G81" s="381"/>
      <c r="H81" s="381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30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80" t="s">
        <v>178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179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1" t="str">
        <f>E11</f>
        <v>1.3 - Sjedz do MK - 3. sjezd</v>
      </c>
      <c r="F85" s="379"/>
      <c r="G85" s="379"/>
      <c r="H85" s="379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F14</f>
        <v>k.ú. Rumburk</v>
      </c>
      <c r="G87" s="37"/>
      <c r="H87" s="37"/>
      <c r="I87" s="30" t="s">
        <v>23</v>
      </c>
      <c r="J87" s="60" t="str">
        <f>IF(J14="","",J14)</f>
        <v>5. 4. 2023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25</v>
      </c>
      <c r="D89" s="37"/>
      <c r="E89" s="37"/>
      <c r="F89" s="28" t="str">
        <f>E17</f>
        <v>Město Rumburk</v>
      </c>
      <c r="G89" s="37"/>
      <c r="H89" s="37"/>
      <c r="I89" s="30" t="s">
        <v>32</v>
      </c>
      <c r="J89" s="33" t="str">
        <f>E23</f>
        <v xml:space="preserve">ProProjekt s.r.o. 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IF(E20="","",E20)</f>
        <v>Vyplň údaj</v>
      </c>
      <c r="G90" s="37"/>
      <c r="H90" s="37"/>
      <c r="I90" s="30" t="s">
        <v>37</v>
      </c>
      <c r="J90" s="33" t="str">
        <f>E26</f>
        <v>Martin Rousek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2"/>
      <c r="B92" s="153"/>
      <c r="C92" s="154" t="s">
        <v>190</v>
      </c>
      <c r="D92" s="155" t="s">
        <v>60</v>
      </c>
      <c r="E92" s="155" t="s">
        <v>56</v>
      </c>
      <c r="F92" s="155" t="s">
        <v>57</v>
      </c>
      <c r="G92" s="155" t="s">
        <v>191</v>
      </c>
      <c r="H92" s="155" t="s">
        <v>192</v>
      </c>
      <c r="I92" s="155" t="s">
        <v>193</v>
      </c>
      <c r="J92" s="155" t="s">
        <v>183</v>
      </c>
      <c r="K92" s="156" t="s">
        <v>194</v>
      </c>
      <c r="L92" s="157"/>
      <c r="M92" s="69" t="s">
        <v>19</v>
      </c>
      <c r="N92" s="70" t="s">
        <v>45</v>
      </c>
      <c r="O92" s="70" t="s">
        <v>195</v>
      </c>
      <c r="P92" s="70" t="s">
        <v>196</v>
      </c>
      <c r="Q92" s="70" t="s">
        <v>197</v>
      </c>
      <c r="R92" s="70" t="s">
        <v>198</v>
      </c>
      <c r="S92" s="70" t="s">
        <v>199</v>
      </c>
      <c r="T92" s="71" t="s">
        <v>200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pans="1:65" s="2" customFormat="1" ht="22.9" customHeight="1">
      <c r="A93" s="35"/>
      <c r="B93" s="36"/>
      <c r="C93" s="76" t="s">
        <v>201</v>
      </c>
      <c r="D93" s="37"/>
      <c r="E93" s="37"/>
      <c r="F93" s="37"/>
      <c r="G93" s="37"/>
      <c r="H93" s="37"/>
      <c r="I93" s="37"/>
      <c r="J93" s="158">
        <f>BK93</f>
        <v>0</v>
      </c>
      <c r="K93" s="37"/>
      <c r="L93" s="40"/>
      <c r="M93" s="72"/>
      <c r="N93" s="159"/>
      <c r="O93" s="73"/>
      <c r="P93" s="160">
        <f>P94</f>
        <v>0</v>
      </c>
      <c r="Q93" s="73"/>
      <c r="R93" s="160">
        <f>R94</f>
        <v>22.242375599999999</v>
      </c>
      <c r="S93" s="73"/>
      <c r="T93" s="161">
        <f>T94</f>
        <v>29.168600000000005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184</v>
      </c>
      <c r="BK93" s="162">
        <f>BK94</f>
        <v>0</v>
      </c>
    </row>
    <row r="94" spans="1:65" s="12" customFormat="1" ht="25.9" customHeight="1">
      <c r="B94" s="163"/>
      <c r="C94" s="164"/>
      <c r="D94" s="165" t="s">
        <v>74</v>
      </c>
      <c r="E94" s="166" t="s">
        <v>242</v>
      </c>
      <c r="F94" s="166" t="s">
        <v>243</v>
      </c>
      <c r="G94" s="164"/>
      <c r="H94" s="164"/>
      <c r="I94" s="167"/>
      <c r="J94" s="168">
        <f>BK94</f>
        <v>0</v>
      </c>
      <c r="K94" s="164"/>
      <c r="L94" s="169"/>
      <c r="M94" s="170"/>
      <c r="N94" s="171"/>
      <c r="O94" s="171"/>
      <c r="P94" s="172">
        <f>P95+P146+P171+P175+P178+P217+P234</f>
        <v>0</v>
      </c>
      <c r="Q94" s="171"/>
      <c r="R94" s="172">
        <f>R95+R146+R171+R175+R178+R217+R234</f>
        <v>22.242375599999999</v>
      </c>
      <c r="S94" s="171"/>
      <c r="T94" s="173">
        <f>T95+T146+T171+T175+T178+T217+T234</f>
        <v>29.168600000000005</v>
      </c>
      <c r="AR94" s="174" t="s">
        <v>79</v>
      </c>
      <c r="AT94" s="175" t="s">
        <v>74</v>
      </c>
      <c r="AU94" s="175" t="s">
        <v>75</v>
      </c>
      <c r="AY94" s="174" t="s">
        <v>205</v>
      </c>
      <c r="BK94" s="176">
        <f>BK95+BK146+BK171+BK175+BK178+BK217+BK234</f>
        <v>0</v>
      </c>
    </row>
    <row r="95" spans="1:65" s="12" customFormat="1" ht="22.9" customHeight="1">
      <c r="B95" s="163"/>
      <c r="C95" s="164"/>
      <c r="D95" s="165" t="s">
        <v>74</v>
      </c>
      <c r="E95" s="177" t="s">
        <v>79</v>
      </c>
      <c r="F95" s="177" t="s">
        <v>244</v>
      </c>
      <c r="G95" s="164"/>
      <c r="H95" s="164"/>
      <c r="I95" s="167"/>
      <c r="J95" s="178">
        <f>BK95</f>
        <v>0</v>
      </c>
      <c r="K95" s="164"/>
      <c r="L95" s="169"/>
      <c r="M95" s="170"/>
      <c r="N95" s="171"/>
      <c r="O95" s="171"/>
      <c r="P95" s="172">
        <f>SUM(P96:P145)</f>
        <v>0</v>
      </c>
      <c r="Q95" s="171"/>
      <c r="R95" s="172">
        <f>SUM(R96:R145)</f>
        <v>1.38</v>
      </c>
      <c r="S95" s="171"/>
      <c r="T95" s="173">
        <f>SUM(T96:T145)</f>
        <v>28.922600000000006</v>
      </c>
      <c r="AR95" s="174" t="s">
        <v>79</v>
      </c>
      <c r="AT95" s="175" t="s">
        <v>74</v>
      </c>
      <c r="AU95" s="175" t="s">
        <v>79</v>
      </c>
      <c r="AY95" s="174" t="s">
        <v>205</v>
      </c>
      <c r="BK95" s="176">
        <f>SUM(BK96:BK145)</f>
        <v>0</v>
      </c>
    </row>
    <row r="96" spans="1:65" s="2" customFormat="1" ht="33" customHeight="1">
      <c r="A96" s="35"/>
      <c r="B96" s="36"/>
      <c r="C96" s="179" t="s">
        <v>79</v>
      </c>
      <c r="D96" s="179" t="s">
        <v>208</v>
      </c>
      <c r="E96" s="180" t="s">
        <v>245</v>
      </c>
      <c r="F96" s="181" t="s">
        <v>246</v>
      </c>
      <c r="G96" s="182" t="s">
        <v>247</v>
      </c>
      <c r="H96" s="183">
        <v>44.2</v>
      </c>
      <c r="I96" s="184"/>
      <c r="J96" s="185">
        <f>ROUND(I96*H96,2)</f>
        <v>0</v>
      </c>
      <c r="K96" s="181" t="s">
        <v>212</v>
      </c>
      <c r="L96" s="40"/>
      <c r="M96" s="186" t="s">
        <v>19</v>
      </c>
      <c r="N96" s="187" t="s">
        <v>46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0.32500000000000001</v>
      </c>
      <c r="T96" s="189">
        <f>S96*H96</f>
        <v>14.365000000000002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149</v>
      </c>
      <c r="AT96" s="190" t="s">
        <v>208</v>
      </c>
      <c r="AU96" s="190" t="s">
        <v>83</v>
      </c>
      <c r="AY96" s="18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79</v>
      </c>
      <c r="BK96" s="191">
        <f>ROUND(I96*H96,2)</f>
        <v>0</v>
      </c>
      <c r="BL96" s="18" t="s">
        <v>149</v>
      </c>
      <c r="BM96" s="190" t="s">
        <v>559</v>
      </c>
    </row>
    <row r="97" spans="1:65" s="2" customFormat="1">
      <c r="A97" s="35"/>
      <c r="B97" s="36"/>
      <c r="C97" s="37"/>
      <c r="D97" s="192" t="s">
        <v>215</v>
      </c>
      <c r="E97" s="37"/>
      <c r="F97" s="193" t="s">
        <v>249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215</v>
      </c>
      <c r="AU97" s="18" t="s">
        <v>83</v>
      </c>
    </row>
    <row r="98" spans="1:65" s="13" customFormat="1">
      <c r="B98" s="201"/>
      <c r="C98" s="202"/>
      <c r="D98" s="203" t="s">
        <v>250</v>
      </c>
      <c r="E98" s="204" t="s">
        <v>19</v>
      </c>
      <c r="F98" s="205" t="s">
        <v>560</v>
      </c>
      <c r="G98" s="202"/>
      <c r="H98" s="206">
        <v>44.2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250</v>
      </c>
      <c r="AU98" s="212" t="s">
        <v>83</v>
      </c>
      <c r="AV98" s="13" t="s">
        <v>83</v>
      </c>
      <c r="AW98" s="13" t="s">
        <v>36</v>
      </c>
      <c r="AX98" s="13" t="s">
        <v>79</v>
      </c>
      <c r="AY98" s="212" t="s">
        <v>205</v>
      </c>
    </row>
    <row r="99" spans="1:65" s="2" customFormat="1" ht="33" customHeight="1">
      <c r="A99" s="35"/>
      <c r="B99" s="36"/>
      <c r="C99" s="179" t="s">
        <v>83</v>
      </c>
      <c r="D99" s="179" t="s">
        <v>208</v>
      </c>
      <c r="E99" s="180" t="s">
        <v>254</v>
      </c>
      <c r="F99" s="181" t="s">
        <v>255</v>
      </c>
      <c r="G99" s="182" t="s">
        <v>247</v>
      </c>
      <c r="H99" s="183">
        <v>44.2</v>
      </c>
      <c r="I99" s="184"/>
      <c r="J99" s="185">
        <f>ROUND(I99*H99,2)</f>
        <v>0</v>
      </c>
      <c r="K99" s="181" t="s">
        <v>212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9.8000000000000004E-2</v>
      </c>
      <c r="T99" s="189">
        <f>S99*H99</f>
        <v>4.3316000000000008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149</v>
      </c>
      <c r="AT99" s="190" t="s">
        <v>208</v>
      </c>
      <c r="AU99" s="190" t="s">
        <v>83</v>
      </c>
      <c r="AY99" s="18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79</v>
      </c>
      <c r="BK99" s="191">
        <f>ROUND(I99*H99,2)</f>
        <v>0</v>
      </c>
      <c r="BL99" s="18" t="s">
        <v>149</v>
      </c>
      <c r="BM99" s="190" t="s">
        <v>561</v>
      </c>
    </row>
    <row r="100" spans="1:65" s="2" customFormat="1">
      <c r="A100" s="35"/>
      <c r="B100" s="36"/>
      <c r="C100" s="37"/>
      <c r="D100" s="192" t="s">
        <v>215</v>
      </c>
      <c r="E100" s="37"/>
      <c r="F100" s="193" t="s">
        <v>257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215</v>
      </c>
      <c r="AU100" s="18" t="s">
        <v>83</v>
      </c>
    </row>
    <row r="101" spans="1:65" s="13" customFormat="1">
      <c r="B101" s="201"/>
      <c r="C101" s="202"/>
      <c r="D101" s="203" t="s">
        <v>250</v>
      </c>
      <c r="E101" s="204" t="s">
        <v>19</v>
      </c>
      <c r="F101" s="205" t="s">
        <v>560</v>
      </c>
      <c r="G101" s="202"/>
      <c r="H101" s="206">
        <v>44.2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250</v>
      </c>
      <c r="AU101" s="212" t="s">
        <v>83</v>
      </c>
      <c r="AV101" s="13" t="s">
        <v>83</v>
      </c>
      <c r="AW101" s="13" t="s">
        <v>36</v>
      </c>
      <c r="AX101" s="13" t="s">
        <v>79</v>
      </c>
      <c r="AY101" s="212" t="s">
        <v>205</v>
      </c>
    </row>
    <row r="102" spans="1:65" s="2" customFormat="1" ht="37.9" customHeight="1">
      <c r="A102" s="35"/>
      <c r="B102" s="36"/>
      <c r="C102" s="179" t="s">
        <v>126</v>
      </c>
      <c r="D102" s="179" t="s">
        <v>208</v>
      </c>
      <c r="E102" s="180" t="s">
        <v>562</v>
      </c>
      <c r="F102" s="181" t="s">
        <v>563</v>
      </c>
      <c r="G102" s="182" t="s">
        <v>247</v>
      </c>
      <c r="H102" s="183">
        <v>11</v>
      </c>
      <c r="I102" s="184"/>
      <c r="J102" s="185">
        <f>ROUND(I102*H102,2)</f>
        <v>0</v>
      </c>
      <c r="K102" s="181" t="s">
        <v>212</v>
      </c>
      <c r="L102" s="40"/>
      <c r="M102" s="186" t="s">
        <v>19</v>
      </c>
      <c r="N102" s="187" t="s">
        <v>46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0.28999999999999998</v>
      </c>
      <c r="T102" s="189">
        <f>S102*H102</f>
        <v>3.19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149</v>
      </c>
      <c r="AT102" s="190" t="s">
        <v>208</v>
      </c>
      <c r="AU102" s="190" t="s">
        <v>83</v>
      </c>
      <c r="AY102" s="18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149</v>
      </c>
      <c r="BM102" s="190" t="s">
        <v>564</v>
      </c>
    </row>
    <row r="103" spans="1:65" s="2" customFormat="1">
      <c r="A103" s="35"/>
      <c r="B103" s="36"/>
      <c r="C103" s="37"/>
      <c r="D103" s="192" t="s">
        <v>215</v>
      </c>
      <c r="E103" s="37"/>
      <c r="F103" s="193" t="s">
        <v>565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215</v>
      </c>
      <c r="AU103" s="18" t="s">
        <v>83</v>
      </c>
    </row>
    <row r="104" spans="1:65" s="13" customFormat="1">
      <c r="B104" s="201"/>
      <c r="C104" s="202"/>
      <c r="D104" s="203" t="s">
        <v>250</v>
      </c>
      <c r="E104" s="204" t="s">
        <v>19</v>
      </c>
      <c r="F104" s="205" t="s">
        <v>566</v>
      </c>
      <c r="G104" s="202"/>
      <c r="H104" s="206">
        <v>76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250</v>
      </c>
      <c r="AU104" s="212" t="s">
        <v>83</v>
      </c>
      <c r="AV104" s="13" t="s">
        <v>83</v>
      </c>
      <c r="AW104" s="13" t="s">
        <v>36</v>
      </c>
      <c r="AX104" s="13" t="s">
        <v>75</v>
      </c>
      <c r="AY104" s="212" t="s">
        <v>205</v>
      </c>
    </row>
    <row r="105" spans="1:65" s="13" customFormat="1">
      <c r="B105" s="201"/>
      <c r="C105" s="202"/>
      <c r="D105" s="203" t="s">
        <v>250</v>
      </c>
      <c r="E105" s="204" t="s">
        <v>19</v>
      </c>
      <c r="F105" s="205" t="s">
        <v>567</v>
      </c>
      <c r="G105" s="202"/>
      <c r="H105" s="206">
        <v>-65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250</v>
      </c>
      <c r="AU105" s="212" t="s">
        <v>83</v>
      </c>
      <c r="AV105" s="13" t="s">
        <v>83</v>
      </c>
      <c r="AW105" s="13" t="s">
        <v>36</v>
      </c>
      <c r="AX105" s="13" t="s">
        <v>75</v>
      </c>
      <c r="AY105" s="212" t="s">
        <v>205</v>
      </c>
    </row>
    <row r="106" spans="1:65" s="14" customFormat="1">
      <c r="B106" s="213"/>
      <c r="C106" s="214"/>
      <c r="D106" s="203" t="s">
        <v>250</v>
      </c>
      <c r="E106" s="215" t="s">
        <v>19</v>
      </c>
      <c r="F106" s="216" t="s">
        <v>253</v>
      </c>
      <c r="G106" s="214"/>
      <c r="H106" s="217">
        <v>11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250</v>
      </c>
      <c r="AU106" s="223" t="s">
        <v>83</v>
      </c>
      <c r="AV106" s="14" t="s">
        <v>149</v>
      </c>
      <c r="AW106" s="14" t="s">
        <v>36</v>
      </c>
      <c r="AX106" s="14" t="s">
        <v>79</v>
      </c>
      <c r="AY106" s="223" t="s">
        <v>205</v>
      </c>
    </row>
    <row r="107" spans="1:65" s="2" customFormat="1" ht="37.9" customHeight="1">
      <c r="A107" s="35"/>
      <c r="B107" s="36"/>
      <c r="C107" s="179" t="s">
        <v>149</v>
      </c>
      <c r="D107" s="179" t="s">
        <v>208</v>
      </c>
      <c r="E107" s="180" t="s">
        <v>568</v>
      </c>
      <c r="F107" s="181" t="s">
        <v>569</v>
      </c>
      <c r="G107" s="182" t="s">
        <v>247</v>
      </c>
      <c r="H107" s="183">
        <v>11</v>
      </c>
      <c r="I107" s="184"/>
      <c r="J107" s="185">
        <f>ROUND(I107*H107,2)</f>
        <v>0</v>
      </c>
      <c r="K107" s="181" t="s">
        <v>212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0.24</v>
      </c>
      <c r="T107" s="189">
        <f>S107*H107</f>
        <v>2.6399999999999997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149</v>
      </c>
      <c r="AT107" s="190" t="s">
        <v>208</v>
      </c>
      <c r="AU107" s="190" t="s">
        <v>83</v>
      </c>
      <c r="AY107" s="18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79</v>
      </c>
      <c r="BK107" s="191">
        <f>ROUND(I107*H107,2)</f>
        <v>0</v>
      </c>
      <c r="BL107" s="18" t="s">
        <v>149</v>
      </c>
      <c r="BM107" s="190" t="s">
        <v>570</v>
      </c>
    </row>
    <row r="108" spans="1:65" s="2" customFormat="1">
      <c r="A108" s="35"/>
      <c r="B108" s="36"/>
      <c r="C108" s="37"/>
      <c r="D108" s="192" t="s">
        <v>215</v>
      </c>
      <c r="E108" s="37"/>
      <c r="F108" s="193" t="s">
        <v>571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215</v>
      </c>
      <c r="AU108" s="18" t="s">
        <v>83</v>
      </c>
    </row>
    <row r="109" spans="1:65" s="13" customFormat="1">
      <c r="B109" s="201"/>
      <c r="C109" s="202"/>
      <c r="D109" s="203" t="s">
        <v>250</v>
      </c>
      <c r="E109" s="204" t="s">
        <v>19</v>
      </c>
      <c r="F109" s="205" t="s">
        <v>566</v>
      </c>
      <c r="G109" s="202"/>
      <c r="H109" s="206">
        <v>76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250</v>
      </c>
      <c r="AU109" s="212" t="s">
        <v>83</v>
      </c>
      <c r="AV109" s="13" t="s">
        <v>83</v>
      </c>
      <c r="AW109" s="13" t="s">
        <v>36</v>
      </c>
      <c r="AX109" s="13" t="s">
        <v>75</v>
      </c>
      <c r="AY109" s="212" t="s">
        <v>205</v>
      </c>
    </row>
    <row r="110" spans="1:65" s="13" customFormat="1">
      <c r="B110" s="201"/>
      <c r="C110" s="202"/>
      <c r="D110" s="203" t="s">
        <v>250</v>
      </c>
      <c r="E110" s="204" t="s">
        <v>19</v>
      </c>
      <c r="F110" s="205" t="s">
        <v>567</v>
      </c>
      <c r="G110" s="202"/>
      <c r="H110" s="206">
        <v>-65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250</v>
      </c>
      <c r="AU110" s="212" t="s">
        <v>83</v>
      </c>
      <c r="AV110" s="13" t="s">
        <v>83</v>
      </c>
      <c r="AW110" s="13" t="s">
        <v>36</v>
      </c>
      <c r="AX110" s="13" t="s">
        <v>75</v>
      </c>
      <c r="AY110" s="212" t="s">
        <v>205</v>
      </c>
    </row>
    <row r="111" spans="1:65" s="14" customFormat="1">
      <c r="B111" s="213"/>
      <c r="C111" s="214"/>
      <c r="D111" s="203" t="s">
        <v>250</v>
      </c>
      <c r="E111" s="215" t="s">
        <v>19</v>
      </c>
      <c r="F111" s="216" t="s">
        <v>253</v>
      </c>
      <c r="G111" s="214"/>
      <c r="H111" s="217">
        <v>11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250</v>
      </c>
      <c r="AU111" s="223" t="s">
        <v>83</v>
      </c>
      <c r="AV111" s="14" t="s">
        <v>149</v>
      </c>
      <c r="AW111" s="14" t="s">
        <v>36</v>
      </c>
      <c r="AX111" s="14" t="s">
        <v>79</v>
      </c>
      <c r="AY111" s="223" t="s">
        <v>205</v>
      </c>
    </row>
    <row r="112" spans="1:65" s="2" customFormat="1" ht="37.9" customHeight="1">
      <c r="A112" s="35"/>
      <c r="B112" s="36"/>
      <c r="C112" s="179" t="s">
        <v>204</v>
      </c>
      <c r="D112" s="179" t="s">
        <v>208</v>
      </c>
      <c r="E112" s="180" t="s">
        <v>572</v>
      </c>
      <c r="F112" s="181" t="s">
        <v>573</v>
      </c>
      <c r="G112" s="182" t="s">
        <v>247</v>
      </c>
      <c r="H112" s="183">
        <v>11</v>
      </c>
      <c r="I112" s="184"/>
      <c r="J112" s="185">
        <f>ROUND(I112*H112,2)</f>
        <v>0</v>
      </c>
      <c r="K112" s="181" t="s">
        <v>212</v>
      </c>
      <c r="L112" s="40"/>
      <c r="M112" s="186" t="s">
        <v>19</v>
      </c>
      <c r="N112" s="187" t="s">
        <v>46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0.316</v>
      </c>
      <c r="T112" s="189">
        <f>S112*H112</f>
        <v>3.476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149</v>
      </c>
      <c r="AT112" s="190" t="s">
        <v>208</v>
      </c>
      <c r="AU112" s="190" t="s">
        <v>83</v>
      </c>
      <c r="AY112" s="18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79</v>
      </c>
      <c r="BK112" s="191">
        <f>ROUND(I112*H112,2)</f>
        <v>0</v>
      </c>
      <c r="BL112" s="18" t="s">
        <v>149</v>
      </c>
      <c r="BM112" s="190" t="s">
        <v>574</v>
      </c>
    </row>
    <row r="113" spans="1:65" s="2" customFormat="1">
      <c r="A113" s="35"/>
      <c r="B113" s="36"/>
      <c r="C113" s="37"/>
      <c r="D113" s="192" t="s">
        <v>215</v>
      </c>
      <c r="E113" s="37"/>
      <c r="F113" s="193" t="s">
        <v>575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215</v>
      </c>
      <c r="AU113" s="18" t="s">
        <v>83</v>
      </c>
    </row>
    <row r="114" spans="1:65" s="13" customFormat="1">
      <c r="B114" s="201"/>
      <c r="C114" s="202"/>
      <c r="D114" s="203" t="s">
        <v>250</v>
      </c>
      <c r="E114" s="204" t="s">
        <v>19</v>
      </c>
      <c r="F114" s="205" t="s">
        <v>566</v>
      </c>
      <c r="G114" s="202"/>
      <c r="H114" s="206">
        <v>76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250</v>
      </c>
      <c r="AU114" s="212" t="s">
        <v>83</v>
      </c>
      <c r="AV114" s="13" t="s">
        <v>83</v>
      </c>
      <c r="AW114" s="13" t="s">
        <v>36</v>
      </c>
      <c r="AX114" s="13" t="s">
        <v>75</v>
      </c>
      <c r="AY114" s="212" t="s">
        <v>205</v>
      </c>
    </row>
    <row r="115" spans="1:65" s="13" customFormat="1">
      <c r="B115" s="201"/>
      <c r="C115" s="202"/>
      <c r="D115" s="203" t="s">
        <v>250</v>
      </c>
      <c r="E115" s="204" t="s">
        <v>19</v>
      </c>
      <c r="F115" s="205" t="s">
        <v>567</v>
      </c>
      <c r="G115" s="202"/>
      <c r="H115" s="206">
        <v>-65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250</v>
      </c>
      <c r="AU115" s="212" t="s">
        <v>83</v>
      </c>
      <c r="AV115" s="13" t="s">
        <v>83</v>
      </c>
      <c r="AW115" s="13" t="s">
        <v>36</v>
      </c>
      <c r="AX115" s="13" t="s">
        <v>75</v>
      </c>
      <c r="AY115" s="212" t="s">
        <v>205</v>
      </c>
    </row>
    <row r="116" spans="1:65" s="14" customFormat="1">
      <c r="B116" s="213"/>
      <c r="C116" s="214"/>
      <c r="D116" s="203" t="s">
        <v>250</v>
      </c>
      <c r="E116" s="215" t="s">
        <v>19</v>
      </c>
      <c r="F116" s="216" t="s">
        <v>253</v>
      </c>
      <c r="G116" s="214"/>
      <c r="H116" s="217">
        <v>11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250</v>
      </c>
      <c r="AU116" s="223" t="s">
        <v>83</v>
      </c>
      <c r="AV116" s="14" t="s">
        <v>149</v>
      </c>
      <c r="AW116" s="14" t="s">
        <v>36</v>
      </c>
      <c r="AX116" s="14" t="s">
        <v>79</v>
      </c>
      <c r="AY116" s="223" t="s">
        <v>205</v>
      </c>
    </row>
    <row r="117" spans="1:65" s="2" customFormat="1" ht="24.2" customHeight="1">
      <c r="A117" s="35"/>
      <c r="B117" s="36"/>
      <c r="C117" s="179" t="s">
        <v>275</v>
      </c>
      <c r="D117" s="179" t="s">
        <v>208</v>
      </c>
      <c r="E117" s="180" t="s">
        <v>258</v>
      </c>
      <c r="F117" s="181" t="s">
        <v>259</v>
      </c>
      <c r="G117" s="182" t="s">
        <v>260</v>
      </c>
      <c r="H117" s="183">
        <v>4</v>
      </c>
      <c r="I117" s="184"/>
      <c r="J117" s="185">
        <f>ROUND(I117*H117,2)</f>
        <v>0</v>
      </c>
      <c r="K117" s="181" t="s">
        <v>212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0.20499999999999999</v>
      </c>
      <c r="T117" s="189">
        <f>S117*H117</f>
        <v>0.82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149</v>
      </c>
      <c r="AT117" s="190" t="s">
        <v>208</v>
      </c>
      <c r="AU117" s="190" t="s">
        <v>83</v>
      </c>
      <c r="AY117" s="18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149</v>
      </c>
      <c r="BM117" s="190" t="s">
        <v>576</v>
      </c>
    </row>
    <row r="118" spans="1:65" s="2" customFormat="1">
      <c r="A118" s="35"/>
      <c r="B118" s="36"/>
      <c r="C118" s="37"/>
      <c r="D118" s="192" t="s">
        <v>215</v>
      </c>
      <c r="E118" s="37"/>
      <c r="F118" s="193" t="s">
        <v>262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215</v>
      </c>
      <c r="AU118" s="18" t="s">
        <v>83</v>
      </c>
    </row>
    <row r="119" spans="1:65" s="13" customFormat="1">
      <c r="B119" s="201"/>
      <c r="C119" s="202"/>
      <c r="D119" s="203" t="s">
        <v>250</v>
      </c>
      <c r="E119" s="204" t="s">
        <v>19</v>
      </c>
      <c r="F119" s="205" t="s">
        <v>577</v>
      </c>
      <c r="G119" s="202"/>
      <c r="H119" s="206">
        <v>6.5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250</v>
      </c>
      <c r="AU119" s="212" t="s">
        <v>83</v>
      </c>
      <c r="AV119" s="13" t="s">
        <v>83</v>
      </c>
      <c r="AW119" s="13" t="s">
        <v>36</v>
      </c>
      <c r="AX119" s="13" t="s">
        <v>75</v>
      </c>
      <c r="AY119" s="212" t="s">
        <v>205</v>
      </c>
    </row>
    <row r="120" spans="1:65" s="13" customFormat="1">
      <c r="B120" s="201"/>
      <c r="C120" s="202"/>
      <c r="D120" s="203" t="s">
        <v>250</v>
      </c>
      <c r="E120" s="204" t="s">
        <v>19</v>
      </c>
      <c r="F120" s="205" t="s">
        <v>578</v>
      </c>
      <c r="G120" s="202"/>
      <c r="H120" s="206">
        <v>-2.5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250</v>
      </c>
      <c r="AU120" s="212" t="s">
        <v>83</v>
      </c>
      <c r="AV120" s="13" t="s">
        <v>83</v>
      </c>
      <c r="AW120" s="13" t="s">
        <v>36</v>
      </c>
      <c r="AX120" s="13" t="s">
        <v>75</v>
      </c>
      <c r="AY120" s="212" t="s">
        <v>205</v>
      </c>
    </row>
    <row r="121" spans="1:65" s="14" customFormat="1">
      <c r="B121" s="213"/>
      <c r="C121" s="214"/>
      <c r="D121" s="203" t="s">
        <v>250</v>
      </c>
      <c r="E121" s="215" t="s">
        <v>19</v>
      </c>
      <c r="F121" s="216" t="s">
        <v>253</v>
      </c>
      <c r="G121" s="214"/>
      <c r="H121" s="217">
        <v>4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250</v>
      </c>
      <c r="AU121" s="223" t="s">
        <v>83</v>
      </c>
      <c r="AV121" s="14" t="s">
        <v>149</v>
      </c>
      <c r="AW121" s="14" t="s">
        <v>36</v>
      </c>
      <c r="AX121" s="14" t="s">
        <v>79</v>
      </c>
      <c r="AY121" s="223" t="s">
        <v>205</v>
      </c>
    </row>
    <row r="122" spans="1:65" s="2" customFormat="1" ht="24.2" customHeight="1">
      <c r="A122" s="35"/>
      <c r="B122" s="36"/>
      <c r="C122" s="179" t="s">
        <v>280</v>
      </c>
      <c r="D122" s="179" t="s">
        <v>208</v>
      </c>
      <c r="E122" s="180" t="s">
        <v>463</v>
      </c>
      <c r="F122" s="181" t="s">
        <v>464</v>
      </c>
      <c r="G122" s="182" t="s">
        <v>260</v>
      </c>
      <c r="H122" s="183">
        <v>2.5</v>
      </c>
      <c r="I122" s="184"/>
      <c r="J122" s="185">
        <f>ROUND(I122*H122,2)</f>
        <v>0</v>
      </c>
      <c r="K122" s="181" t="s">
        <v>212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0.04</v>
      </c>
      <c r="T122" s="189">
        <f>S122*H122</f>
        <v>0.1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149</v>
      </c>
      <c r="AT122" s="190" t="s">
        <v>208</v>
      </c>
      <c r="AU122" s="190" t="s">
        <v>83</v>
      </c>
      <c r="AY122" s="18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149</v>
      </c>
      <c r="BM122" s="190" t="s">
        <v>579</v>
      </c>
    </row>
    <row r="123" spans="1:65" s="2" customFormat="1">
      <c r="A123" s="35"/>
      <c r="B123" s="36"/>
      <c r="C123" s="37"/>
      <c r="D123" s="192" t="s">
        <v>215</v>
      </c>
      <c r="E123" s="37"/>
      <c r="F123" s="193" t="s">
        <v>466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215</v>
      </c>
      <c r="AU123" s="18" t="s">
        <v>83</v>
      </c>
    </row>
    <row r="124" spans="1:65" s="2" customFormat="1" ht="24.2" customHeight="1">
      <c r="A124" s="35"/>
      <c r="B124" s="36"/>
      <c r="C124" s="179" t="s">
        <v>286</v>
      </c>
      <c r="D124" s="179" t="s">
        <v>208</v>
      </c>
      <c r="E124" s="180" t="s">
        <v>265</v>
      </c>
      <c r="F124" s="181" t="s">
        <v>266</v>
      </c>
      <c r="G124" s="182" t="s">
        <v>267</v>
      </c>
      <c r="H124" s="183">
        <v>3</v>
      </c>
      <c r="I124" s="184"/>
      <c r="J124" s="185">
        <f>ROUND(I124*H124,2)</f>
        <v>0</v>
      </c>
      <c r="K124" s="181" t="s">
        <v>212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149</v>
      </c>
      <c r="AT124" s="190" t="s">
        <v>208</v>
      </c>
      <c r="AU124" s="190" t="s">
        <v>83</v>
      </c>
      <c r="AY124" s="18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149</v>
      </c>
      <c r="BM124" s="190" t="s">
        <v>580</v>
      </c>
    </row>
    <row r="125" spans="1:65" s="2" customFormat="1">
      <c r="A125" s="35"/>
      <c r="B125" s="36"/>
      <c r="C125" s="37"/>
      <c r="D125" s="192" t="s">
        <v>215</v>
      </c>
      <c r="E125" s="37"/>
      <c r="F125" s="193" t="s">
        <v>269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215</v>
      </c>
      <c r="AU125" s="18" t="s">
        <v>83</v>
      </c>
    </row>
    <row r="126" spans="1:65" s="13" customFormat="1">
      <c r="B126" s="201"/>
      <c r="C126" s="202"/>
      <c r="D126" s="203" t="s">
        <v>250</v>
      </c>
      <c r="E126" s="204" t="s">
        <v>19</v>
      </c>
      <c r="F126" s="205" t="s">
        <v>581</v>
      </c>
      <c r="G126" s="202"/>
      <c r="H126" s="206">
        <v>3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250</v>
      </c>
      <c r="AU126" s="212" t="s">
        <v>83</v>
      </c>
      <c r="AV126" s="13" t="s">
        <v>83</v>
      </c>
      <c r="AW126" s="13" t="s">
        <v>36</v>
      </c>
      <c r="AX126" s="13" t="s">
        <v>79</v>
      </c>
      <c r="AY126" s="212" t="s">
        <v>205</v>
      </c>
    </row>
    <row r="127" spans="1:65" s="2" customFormat="1" ht="24.2" customHeight="1">
      <c r="A127" s="35"/>
      <c r="B127" s="36"/>
      <c r="C127" s="179" t="s">
        <v>291</v>
      </c>
      <c r="D127" s="179" t="s">
        <v>208</v>
      </c>
      <c r="E127" s="180" t="s">
        <v>271</v>
      </c>
      <c r="F127" s="181" t="s">
        <v>272</v>
      </c>
      <c r="G127" s="182" t="s">
        <v>267</v>
      </c>
      <c r="H127" s="183">
        <v>3</v>
      </c>
      <c r="I127" s="184"/>
      <c r="J127" s="185">
        <f>ROUND(I127*H127,2)</f>
        <v>0</v>
      </c>
      <c r="K127" s="181" t="s">
        <v>212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149</v>
      </c>
      <c r="AT127" s="190" t="s">
        <v>208</v>
      </c>
      <c r="AU127" s="190" t="s">
        <v>83</v>
      </c>
      <c r="AY127" s="18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79</v>
      </c>
      <c r="BK127" s="191">
        <f>ROUND(I127*H127,2)</f>
        <v>0</v>
      </c>
      <c r="BL127" s="18" t="s">
        <v>149</v>
      </c>
      <c r="BM127" s="190" t="s">
        <v>582</v>
      </c>
    </row>
    <row r="128" spans="1:65" s="2" customFormat="1">
      <c r="A128" s="35"/>
      <c r="B128" s="36"/>
      <c r="C128" s="37"/>
      <c r="D128" s="192" t="s">
        <v>215</v>
      </c>
      <c r="E128" s="37"/>
      <c r="F128" s="193" t="s">
        <v>274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215</v>
      </c>
      <c r="AU128" s="18" t="s">
        <v>83</v>
      </c>
    </row>
    <row r="129" spans="1:65" s="2" customFormat="1" ht="37.9" customHeight="1">
      <c r="A129" s="35"/>
      <c r="B129" s="36"/>
      <c r="C129" s="179" t="s">
        <v>297</v>
      </c>
      <c r="D129" s="179" t="s">
        <v>208</v>
      </c>
      <c r="E129" s="180" t="s">
        <v>276</v>
      </c>
      <c r="F129" s="181" t="s">
        <v>277</v>
      </c>
      <c r="G129" s="182" t="s">
        <v>267</v>
      </c>
      <c r="H129" s="183">
        <v>3</v>
      </c>
      <c r="I129" s="184"/>
      <c r="J129" s="185">
        <f>ROUND(I129*H129,2)</f>
        <v>0</v>
      </c>
      <c r="K129" s="181" t="s">
        <v>212</v>
      </c>
      <c r="L129" s="40"/>
      <c r="M129" s="186" t="s">
        <v>19</v>
      </c>
      <c r="N129" s="187" t="s">
        <v>46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149</v>
      </c>
      <c r="AT129" s="190" t="s">
        <v>208</v>
      </c>
      <c r="AU129" s="190" t="s">
        <v>83</v>
      </c>
      <c r="AY129" s="18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79</v>
      </c>
      <c r="BK129" s="191">
        <f>ROUND(I129*H129,2)</f>
        <v>0</v>
      </c>
      <c r="BL129" s="18" t="s">
        <v>149</v>
      </c>
      <c r="BM129" s="190" t="s">
        <v>583</v>
      </c>
    </row>
    <row r="130" spans="1:65" s="2" customFormat="1">
      <c r="A130" s="35"/>
      <c r="B130" s="36"/>
      <c r="C130" s="37"/>
      <c r="D130" s="192" t="s">
        <v>215</v>
      </c>
      <c r="E130" s="37"/>
      <c r="F130" s="193" t="s">
        <v>279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215</v>
      </c>
      <c r="AU130" s="18" t="s">
        <v>83</v>
      </c>
    </row>
    <row r="131" spans="1:65" s="2" customFormat="1" ht="37.9" customHeight="1">
      <c r="A131" s="35"/>
      <c r="B131" s="36"/>
      <c r="C131" s="179" t="s">
        <v>304</v>
      </c>
      <c r="D131" s="179" t="s">
        <v>208</v>
      </c>
      <c r="E131" s="180" t="s">
        <v>281</v>
      </c>
      <c r="F131" s="181" t="s">
        <v>282</v>
      </c>
      <c r="G131" s="182" t="s">
        <v>267</v>
      </c>
      <c r="H131" s="183">
        <v>90</v>
      </c>
      <c r="I131" s="184"/>
      <c r="J131" s="185">
        <f>ROUND(I131*H131,2)</f>
        <v>0</v>
      </c>
      <c r="K131" s="181" t="s">
        <v>212</v>
      </c>
      <c r="L131" s="40"/>
      <c r="M131" s="186" t="s">
        <v>19</v>
      </c>
      <c r="N131" s="187" t="s">
        <v>46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149</v>
      </c>
      <c r="AT131" s="190" t="s">
        <v>208</v>
      </c>
      <c r="AU131" s="190" t="s">
        <v>83</v>
      </c>
      <c r="AY131" s="18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79</v>
      </c>
      <c r="BK131" s="191">
        <f>ROUND(I131*H131,2)</f>
        <v>0</v>
      </c>
      <c r="BL131" s="18" t="s">
        <v>149</v>
      </c>
      <c r="BM131" s="190" t="s">
        <v>584</v>
      </c>
    </row>
    <row r="132" spans="1:65" s="2" customFormat="1">
      <c r="A132" s="35"/>
      <c r="B132" s="36"/>
      <c r="C132" s="37"/>
      <c r="D132" s="192" t="s">
        <v>215</v>
      </c>
      <c r="E132" s="37"/>
      <c r="F132" s="193" t="s">
        <v>284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215</v>
      </c>
      <c r="AU132" s="18" t="s">
        <v>83</v>
      </c>
    </row>
    <row r="133" spans="1:65" s="13" customFormat="1">
      <c r="B133" s="201"/>
      <c r="C133" s="202"/>
      <c r="D133" s="203" t="s">
        <v>250</v>
      </c>
      <c r="E133" s="202"/>
      <c r="F133" s="205" t="s">
        <v>585</v>
      </c>
      <c r="G133" s="202"/>
      <c r="H133" s="206">
        <v>90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250</v>
      </c>
      <c r="AU133" s="212" t="s">
        <v>83</v>
      </c>
      <c r="AV133" s="13" t="s">
        <v>83</v>
      </c>
      <c r="AW133" s="13" t="s">
        <v>4</v>
      </c>
      <c r="AX133" s="13" t="s">
        <v>79</v>
      </c>
      <c r="AY133" s="212" t="s">
        <v>205</v>
      </c>
    </row>
    <row r="134" spans="1:65" s="2" customFormat="1" ht="24.2" customHeight="1">
      <c r="A134" s="35"/>
      <c r="B134" s="36"/>
      <c r="C134" s="179" t="s">
        <v>309</v>
      </c>
      <c r="D134" s="179" t="s">
        <v>208</v>
      </c>
      <c r="E134" s="180" t="s">
        <v>287</v>
      </c>
      <c r="F134" s="181" t="s">
        <v>288</v>
      </c>
      <c r="G134" s="182" t="s">
        <v>267</v>
      </c>
      <c r="H134" s="183">
        <v>3</v>
      </c>
      <c r="I134" s="184"/>
      <c r="J134" s="185">
        <f>ROUND(I134*H134,2)</f>
        <v>0</v>
      </c>
      <c r="K134" s="181" t="s">
        <v>212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149</v>
      </c>
      <c r="AT134" s="190" t="s">
        <v>208</v>
      </c>
      <c r="AU134" s="190" t="s">
        <v>83</v>
      </c>
      <c r="AY134" s="18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79</v>
      </c>
      <c r="BK134" s="191">
        <f>ROUND(I134*H134,2)</f>
        <v>0</v>
      </c>
      <c r="BL134" s="18" t="s">
        <v>149</v>
      </c>
      <c r="BM134" s="190" t="s">
        <v>586</v>
      </c>
    </row>
    <row r="135" spans="1:65" s="2" customFormat="1">
      <c r="A135" s="35"/>
      <c r="B135" s="36"/>
      <c r="C135" s="37"/>
      <c r="D135" s="192" t="s">
        <v>215</v>
      </c>
      <c r="E135" s="37"/>
      <c r="F135" s="193" t="s">
        <v>290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215</v>
      </c>
      <c r="AU135" s="18" t="s">
        <v>83</v>
      </c>
    </row>
    <row r="136" spans="1:65" s="2" customFormat="1" ht="24.2" customHeight="1">
      <c r="A136" s="35"/>
      <c r="B136" s="36"/>
      <c r="C136" s="179" t="s">
        <v>316</v>
      </c>
      <c r="D136" s="179" t="s">
        <v>208</v>
      </c>
      <c r="E136" s="180" t="s">
        <v>292</v>
      </c>
      <c r="F136" s="181" t="s">
        <v>293</v>
      </c>
      <c r="G136" s="182" t="s">
        <v>267</v>
      </c>
      <c r="H136" s="183">
        <v>0.6</v>
      </c>
      <c r="I136" s="184"/>
      <c r="J136" s="185">
        <f>ROUND(I136*H136,2)</f>
        <v>0</v>
      </c>
      <c r="K136" s="181" t="s">
        <v>212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149</v>
      </c>
      <c r="AT136" s="190" t="s">
        <v>208</v>
      </c>
      <c r="AU136" s="190" t="s">
        <v>83</v>
      </c>
      <c r="AY136" s="18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149</v>
      </c>
      <c r="BM136" s="190" t="s">
        <v>587</v>
      </c>
    </row>
    <row r="137" spans="1:65" s="2" customFormat="1">
      <c r="A137" s="35"/>
      <c r="B137" s="36"/>
      <c r="C137" s="37"/>
      <c r="D137" s="192" t="s">
        <v>215</v>
      </c>
      <c r="E137" s="37"/>
      <c r="F137" s="193" t="s">
        <v>295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215</v>
      </c>
      <c r="AU137" s="18" t="s">
        <v>83</v>
      </c>
    </row>
    <row r="138" spans="1:65" s="13" customFormat="1">
      <c r="B138" s="201"/>
      <c r="C138" s="202"/>
      <c r="D138" s="203" t="s">
        <v>250</v>
      </c>
      <c r="E138" s="204" t="s">
        <v>19</v>
      </c>
      <c r="F138" s="205" t="s">
        <v>588</v>
      </c>
      <c r="G138" s="202"/>
      <c r="H138" s="206">
        <v>0.6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250</v>
      </c>
      <c r="AU138" s="212" t="s">
        <v>83</v>
      </c>
      <c r="AV138" s="13" t="s">
        <v>83</v>
      </c>
      <c r="AW138" s="13" t="s">
        <v>36</v>
      </c>
      <c r="AX138" s="13" t="s">
        <v>79</v>
      </c>
      <c r="AY138" s="212" t="s">
        <v>205</v>
      </c>
    </row>
    <row r="139" spans="1:65" s="2" customFormat="1" ht="16.5" customHeight="1">
      <c r="A139" s="35"/>
      <c r="B139" s="36"/>
      <c r="C139" s="224" t="s">
        <v>322</v>
      </c>
      <c r="D139" s="224" t="s">
        <v>298</v>
      </c>
      <c r="E139" s="225" t="s">
        <v>299</v>
      </c>
      <c r="F139" s="226" t="s">
        <v>300</v>
      </c>
      <c r="G139" s="227" t="s">
        <v>301</v>
      </c>
      <c r="H139" s="228">
        <v>1.38</v>
      </c>
      <c r="I139" s="229"/>
      <c r="J139" s="230">
        <f>ROUND(I139*H139,2)</f>
        <v>0</v>
      </c>
      <c r="K139" s="226" t="s">
        <v>212</v>
      </c>
      <c r="L139" s="231"/>
      <c r="M139" s="232" t="s">
        <v>19</v>
      </c>
      <c r="N139" s="233" t="s">
        <v>46</v>
      </c>
      <c r="O139" s="65"/>
      <c r="P139" s="188">
        <f>O139*H139</f>
        <v>0</v>
      </c>
      <c r="Q139" s="188">
        <v>1</v>
      </c>
      <c r="R139" s="188">
        <f>Q139*H139</f>
        <v>1.38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286</v>
      </c>
      <c r="AT139" s="190" t="s">
        <v>298</v>
      </c>
      <c r="AU139" s="190" t="s">
        <v>83</v>
      </c>
      <c r="AY139" s="18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79</v>
      </c>
      <c r="BK139" s="191">
        <f>ROUND(I139*H139,2)</f>
        <v>0</v>
      </c>
      <c r="BL139" s="18" t="s">
        <v>149</v>
      </c>
      <c r="BM139" s="190" t="s">
        <v>589</v>
      </c>
    </row>
    <row r="140" spans="1:65" s="13" customFormat="1">
      <c r="B140" s="201"/>
      <c r="C140" s="202"/>
      <c r="D140" s="203" t="s">
        <v>250</v>
      </c>
      <c r="E140" s="202"/>
      <c r="F140" s="205" t="s">
        <v>590</v>
      </c>
      <c r="G140" s="202"/>
      <c r="H140" s="206">
        <v>1.38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250</v>
      </c>
      <c r="AU140" s="212" t="s">
        <v>83</v>
      </c>
      <c r="AV140" s="13" t="s">
        <v>83</v>
      </c>
      <c r="AW140" s="13" t="s">
        <v>4</v>
      </c>
      <c r="AX140" s="13" t="s">
        <v>79</v>
      </c>
      <c r="AY140" s="212" t="s">
        <v>205</v>
      </c>
    </row>
    <row r="141" spans="1:65" s="2" customFormat="1" ht="24.2" customHeight="1">
      <c r="A141" s="35"/>
      <c r="B141" s="36"/>
      <c r="C141" s="179" t="s">
        <v>8</v>
      </c>
      <c r="D141" s="179" t="s">
        <v>208</v>
      </c>
      <c r="E141" s="180" t="s">
        <v>305</v>
      </c>
      <c r="F141" s="181" t="s">
        <v>306</v>
      </c>
      <c r="G141" s="182" t="s">
        <v>267</v>
      </c>
      <c r="H141" s="183">
        <v>3</v>
      </c>
      <c r="I141" s="184"/>
      <c r="J141" s="185">
        <f>ROUND(I141*H141,2)</f>
        <v>0</v>
      </c>
      <c r="K141" s="181" t="s">
        <v>212</v>
      </c>
      <c r="L141" s="40"/>
      <c r="M141" s="186" t="s">
        <v>19</v>
      </c>
      <c r="N141" s="187" t="s">
        <v>46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149</v>
      </c>
      <c r="AT141" s="190" t="s">
        <v>208</v>
      </c>
      <c r="AU141" s="190" t="s">
        <v>83</v>
      </c>
      <c r="AY141" s="18" t="s">
        <v>205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79</v>
      </c>
      <c r="BK141" s="191">
        <f>ROUND(I141*H141,2)</f>
        <v>0</v>
      </c>
      <c r="BL141" s="18" t="s">
        <v>149</v>
      </c>
      <c r="BM141" s="190" t="s">
        <v>591</v>
      </c>
    </row>
    <row r="142" spans="1:65" s="2" customFormat="1">
      <c r="A142" s="35"/>
      <c r="B142" s="36"/>
      <c r="C142" s="37"/>
      <c r="D142" s="192" t="s">
        <v>215</v>
      </c>
      <c r="E142" s="37"/>
      <c r="F142" s="193" t="s">
        <v>308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215</v>
      </c>
      <c r="AU142" s="18" t="s">
        <v>83</v>
      </c>
    </row>
    <row r="143" spans="1:65" s="2" customFormat="1" ht="16.5" customHeight="1">
      <c r="A143" s="35"/>
      <c r="B143" s="36"/>
      <c r="C143" s="179" t="s">
        <v>334</v>
      </c>
      <c r="D143" s="179" t="s">
        <v>208</v>
      </c>
      <c r="E143" s="180" t="s">
        <v>310</v>
      </c>
      <c r="F143" s="181" t="s">
        <v>311</v>
      </c>
      <c r="G143" s="182" t="s">
        <v>247</v>
      </c>
      <c r="H143" s="183">
        <v>19.8</v>
      </c>
      <c r="I143" s="184"/>
      <c r="J143" s="185">
        <f>ROUND(I143*H143,2)</f>
        <v>0</v>
      </c>
      <c r="K143" s="181" t="s">
        <v>212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149</v>
      </c>
      <c r="AT143" s="190" t="s">
        <v>208</v>
      </c>
      <c r="AU143" s="190" t="s">
        <v>83</v>
      </c>
      <c r="AY143" s="18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149</v>
      </c>
      <c r="BM143" s="190" t="s">
        <v>592</v>
      </c>
    </row>
    <row r="144" spans="1:65" s="2" customFormat="1">
      <c r="A144" s="35"/>
      <c r="B144" s="36"/>
      <c r="C144" s="37"/>
      <c r="D144" s="192" t="s">
        <v>215</v>
      </c>
      <c r="E144" s="37"/>
      <c r="F144" s="193" t="s">
        <v>313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215</v>
      </c>
      <c r="AU144" s="18" t="s">
        <v>83</v>
      </c>
    </row>
    <row r="145" spans="1:65" s="13" customFormat="1">
      <c r="B145" s="201"/>
      <c r="C145" s="202"/>
      <c r="D145" s="203" t="s">
        <v>250</v>
      </c>
      <c r="E145" s="204" t="s">
        <v>19</v>
      </c>
      <c r="F145" s="205" t="s">
        <v>593</v>
      </c>
      <c r="G145" s="202"/>
      <c r="H145" s="206">
        <v>19.8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250</v>
      </c>
      <c r="AU145" s="212" t="s">
        <v>83</v>
      </c>
      <c r="AV145" s="13" t="s">
        <v>83</v>
      </c>
      <c r="AW145" s="13" t="s">
        <v>36</v>
      </c>
      <c r="AX145" s="13" t="s">
        <v>79</v>
      </c>
      <c r="AY145" s="212" t="s">
        <v>205</v>
      </c>
    </row>
    <row r="146" spans="1:65" s="12" customFormat="1" ht="22.9" customHeight="1">
      <c r="B146" s="163"/>
      <c r="C146" s="164"/>
      <c r="D146" s="165" t="s">
        <v>74</v>
      </c>
      <c r="E146" s="177" t="s">
        <v>204</v>
      </c>
      <c r="F146" s="177" t="s">
        <v>315</v>
      </c>
      <c r="G146" s="164"/>
      <c r="H146" s="164"/>
      <c r="I146" s="167"/>
      <c r="J146" s="178">
        <f>BK146</f>
        <v>0</v>
      </c>
      <c r="K146" s="164"/>
      <c r="L146" s="169"/>
      <c r="M146" s="170"/>
      <c r="N146" s="171"/>
      <c r="O146" s="171"/>
      <c r="P146" s="172">
        <f>SUM(P147:P170)</f>
        <v>0</v>
      </c>
      <c r="Q146" s="171"/>
      <c r="R146" s="172">
        <f>SUM(R147:R170)</f>
        <v>4.4583299999999992</v>
      </c>
      <c r="S146" s="171"/>
      <c r="T146" s="173">
        <f>SUM(T147:T170)</f>
        <v>0</v>
      </c>
      <c r="AR146" s="174" t="s">
        <v>79</v>
      </c>
      <c r="AT146" s="175" t="s">
        <v>74</v>
      </c>
      <c r="AU146" s="175" t="s">
        <v>79</v>
      </c>
      <c r="AY146" s="174" t="s">
        <v>205</v>
      </c>
      <c r="BK146" s="176">
        <f>SUM(BK147:BK170)</f>
        <v>0</v>
      </c>
    </row>
    <row r="147" spans="1:65" s="2" customFormat="1" ht="21.75" customHeight="1">
      <c r="A147" s="35"/>
      <c r="B147" s="36"/>
      <c r="C147" s="179" t="s">
        <v>339</v>
      </c>
      <c r="D147" s="179" t="s">
        <v>208</v>
      </c>
      <c r="E147" s="180" t="s">
        <v>317</v>
      </c>
      <c r="F147" s="181" t="s">
        <v>318</v>
      </c>
      <c r="G147" s="182" t="s">
        <v>247</v>
      </c>
      <c r="H147" s="183">
        <v>19.8</v>
      </c>
      <c r="I147" s="184"/>
      <c r="J147" s="185">
        <f>ROUND(I147*H147,2)</f>
        <v>0</v>
      </c>
      <c r="K147" s="181" t="s">
        <v>212</v>
      </c>
      <c r="L147" s="40"/>
      <c r="M147" s="186" t="s">
        <v>19</v>
      </c>
      <c r="N147" s="187" t="s">
        <v>46</v>
      </c>
      <c r="O147" s="65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149</v>
      </c>
      <c r="AT147" s="190" t="s">
        <v>208</v>
      </c>
      <c r="AU147" s="190" t="s">
        <v>83</v>
      </c>
      <c r="AY147" s="18" t="s">
        <v>205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79</v>
      </c>
      <c r="BK147" s="191">
        <f>ROUND(I147*H147,2)</f>
        <v>0</v>
      </c>
      <c r="BL147" s="18" t="s">
        <v>149</v>
      </c>
      <c r="BM147" s="190" t="s">
        <v>594</v>
      </c>
    </row>
    <row r="148" spans="1:65" s="2" customFormat="1">
      <c r="A148" s="35"/>
      <c r="B148" s="36"/>
      <c r="C148" s="37"/>
      <c r="D148" s="192" t="s">
        <v>215</v>
      </c>
      <c r="E148" s="37"/>
      <c r="F148" s="193" t="s">
        <v>320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215</v>
      </c>
      <c r="AU148" s="18" t="s">
        <v>83</v>
      </c>
    </row>
    <row r="149" spans="1:65" s="13" customFormat="1">
      <c r="B149" s="201"/>
      <c r="C149" s="202"/>
      <c r="D149" s="203" t="s">
        <v>250</v>
      </c>
      <c r="E149" s="204" t="s">
        <v>19</v>
      </c>
      <c r="F149" s="205" t="s">
        <v>595</v>
      </c>
      <c r="G149" s="202"/>
      <c r="H149" s="206">
        <v>19.8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250</v>
      </c>
      <c r="AU149" s="212" t="s">
        <v>83</v>
      </c>
      <c r="AV149" s="13" t="s">
        <v>83</v>
      </c>
      <c r="AW149" s="13" t="s">
        <v>36</v>
      </c>
      <c r="AX149" s="13" t="s">
        <v>79</v>
      </c>
      <c r="AY149" s="212" t="s">
        <v>205</v>
      </c>
    </row>
    <row r="150" spans="1:65" s="2" customFormat="1" ht="37.9" customHeight="1">
      <c r="A150" s="35"/>
      <c r="B150" s="36"/>
      <c r="C150" s="179" t="s">
        <v>344</v>
      </c>
      <c r="D150" s="179" t="s">
        <v>208</v>
      </c>
      <c r="E150" s="180" t="s">
        <v>323</v>
      </c>
      <c r="F150" s="181" t="s">
        <v>324</v>
      </c>
      <c r="G150" s="182" t="s">
        <v>247</v>
      </c>
      <c r="H150" s="183">
        <v>19.8</v>
      </c>
      <c r="I150" s="184"/>
      <c r="J150" s="185">
        <f>ROUND(I150*H150,2)</f>
        <v>0</v>
      </c>
      <c r="K150" s="181" t="s">
        <v>212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8.9219999999999994E-2</v>
      </c>
      <c r="R150" s="188">
        <f>Q150*H150</f>
        <v>1.766556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149</v>
      </c>
      <c r="AT150" s="190" t="s">
        <v>208</v>
      </c>
      <c r="AU150" s="190" t="s">
        <v>83</v>
      </c>
      <c r="AY150" s="18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79</v>
      </c>
      <c r="BK150" s="191">
        <f>ROUND(I150*H150,2)</f>
        <v>0</v>
      </c>
      <c r="BL150" s="18" t="s">
        <v>149</v>
      </c>
      <c r="BM150" s="190" t="s">
        <v>596</v>
      </c>
    </row>
    <row r="151" spans="1:65" s="2" customFormat="1">
      <c r="A151" s="35"/>
      <c r="B151" s="36"/>
      <c r="C151" s="37"/>
      <c r="D151" s="192" t="s">
        <v>215</v>
      </c>
      <c r="E151" s="37"/>
      <c r="F151" s="193" t="s">
        <v>326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215</v>
      </c>
      <c r="AU151" s="18" t="s">
        <v>83</v>
      </c>
    </row>
    <row r="152" spans="1:65" s="13" customFormat="1">
      <c r="B152" s="201"/>
      <c r="C152" s="202"/>
      <c r="D152" s="203" t="s">
        <v>250</v>
      </c>
      <c r="E152" s="204" t="s">
        <v>19</v>
      </c>
      <c r="F152" s="205" t="s">
        <v>597</v>
      </c>
      <c r="G152" s="202"/>
      <c r="H152" s="206">
        <v>9.1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250</v>
      </c>
      <c r="AU152" s="212" t="s">
        <v>83</v>
      </c>
      <c r="AV152" s="13" t="s">
        <v>83</v>
      </c>
      <c r="AW152" s="13" t="s">
        <v>36</v>
      </c>
      <c r="AX152" s="13" t="s">
        <v>75</v>
      </c>
      <c r="AY152" s="212" t="s">
        <v>205</v>
      </c>
    </row>
    <row r="153" spans="1:65" s="13" customFormat="1">
      <c r="B153" s="201"/>
      <c r="C153" s="202"/>
      <c r="D153" s="203" t="s">
        <v>250</v>
      </c>
      <c r="E153" s="204" t="s">
        <v>19</v>
      </c>
      <c r="F153" s="205" t="s">
        <v>598</v>
      </c>
      <c r="G153" s="202"/>
      <c r="H153" s="206">
        <v>4.8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250</v>
      </c>
      <c r="AU153" s="212" t="s">
        <v>83</v>
      </c>
      <c r="AV153" s="13" t="s">
        <v>83</v>
      </c>
      <c r="AW153" s="13" t="s">
        <v>36</v>
      </c>
      <c r="AX153" s="13" t="s">
        <v>75</v>
      </c>
      <c r="AY153" s="212" t="s">
        <v>205</v>
      </c>
    </row>
    <row r="154" spans="1:65" s="13" customFormat="1">
      <c r="B154" s="201"/>
      <c r="C154" s="202"/>
      <c r="D154" s="203" t="s">
        <v>250</v>
      </c>
      <c r="E154" s="204" t="s">
        <v>19</v>
      </c>
      <c r="F154" s="205" t="s">
        <v>599</v>
      </c>
      <c r="G154" s="202"/>
      <c r="H154" s="206">
        <v>5.9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250</v>
      </c>
      <c r="AU154" s="212" t="s">
        <v>83</v>
      </c>
      <c r="AV154" s="13" t="s">
        <v>83</v>
      </c>
      <c r="AW154" s="13" t="s">
        <v>36</v>
      </c>
      <c r="AX154" s="13" t="s">
        <v>75</v>
      </c>
      <c r="AY154" s="212" t="s">
        <v>205</v>
      </c>
    </row>
    <row r="155" spans="1:65" s="14" customFormat="1">
      <c r="B155" s="213"/>
      <c r="C155" s="214"/>
      <c r="D155" s="203" t="s">
        <v>250</v>
      </c>
      <c r="E155" s="215" t="s">
        <v>19</v>
      </c>
      <c r="F155" s="216" t="s">
        <v>253</v>
      </c>
      <c r="G155" s="214"/>
      <c r="H155" s="217">
        <v>19.799999999999997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250</v>
      </c>
      <c r="AU155" s="223" t="s">
        <v>83</v>
      </c>
      <c r="AV155" s="14" t="s">
        <v>149</v>
      </c>
      <c r="AW155" s="14" t="s">
        <v>36</v>
      </c>
      <c r="AX155" s="14" t="s">
        <v>79</v>
      </c>
      <c r="AY155" s="223" t="s">
        <v>205</v>
      </c>
    </row>
    <row r="156" spans="1:65" s="2" customFormat="1" ht="16.5" customHeight="1">
      <c r="A156" s="35"/>
      <c r="B156" s="36"/>
      <c r="C156" s="224" t="s">
        <v>350</v>
      </c>
      <c r="D156" s="224" t="s">
        <v>298</v>
      </c>
      <c r="E156" s="225" t="s">
        <v>330</v>
      </c>
      <c r="F156" s="226" t="s">
        <v>331</v>
      </c>
      <c r="G156" s="227" t="s">
        <v>247</v>
      </c>
      <c r="H156" s="228">
        <v>9.3729999999999993</v>
      </c>
      <c r="I156" s="229"/>
      <c r="J156" s="230">
        <f>ROUND(I156*H156,2)</f>
        <v>0</v>
      </c>
      <c r="K156" s="226" t="s">
        <v>212</v>
      </c>
      <c r="L156" s="231"/>
      <c r="M156" s="232" t="s">
        <v>19</v>
      </c>
      <c r="N156" s="233" t="s">
        <v>46</v>
      </c>
      <c r="O156" s="65"/>
      <c r="P156" s="188">
        <f>O156*H156</f>
        <v>0</v>
      </c>
      <c r="Q156" s="188">
        <v>0.13100000000000001</v>
      </c>
      <c r="R156" s="188">
        <f>Q156*H156</f>
        <v>1.2278629999999999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286</v>
      </c>
      <c r="AT156" s="190" t="s">
        <v>298</v>
      </c>
      <c r="AU156" s="190" t="s">
        <v>83</v>
      </c>
      <c r="AY156" s="18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79</v>
      </c>
      <c r="BK156" s="191">
        <f>ROUND(I156*H156,2)</f>
        <v>0</v>
      </c>
      <c r="BL156" s="18" t="s">
        <v>149</v>
      </c>
      <c r="BM156" s="190" t="s">
        <v>600</v>
      </c>
    </row>
    <row r="157" spans="1:65" s="13" customFormat="1">
      <c r="B157" s="201"/>
      <c r="C157" s="202"/>
      <c r="D157" s="203" t="s">
        <v>250</v>
      </c>
      <c r="E157" s="204" t="s">
        <v>19</v>
      </c>
      <c r="F157" s="205" t="s">
        <v>597</v>
      </c>
      <c r="G157" s="202"/>
      <c r="H157" s="206">
        <v>9.1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250</v>
      </c>
      <c r="AU157" s="212" t="s">
        <v>83</v>
      </c>
      <c r="AV157" s="13" t="s">
        <v>83</v>
      </c>
      <c r="AW157" s="13" t="s">
        <v>36</v>
      </c>
      <c r="AX157" s="13" t="s">
        <v>79</v>
      </c>
      <c r="AY157" s="212" t="s">
        <v>205</v>
      </c>
    </row>
    <row r="158" spans="1:65" s="13" customFormat="1">
      <c r="B158" s="201"/>
      <c r="C158" s="202"/>
      <c r="D158" s="203" t="s">
        <v>250</v>
      </c>
      <c r="E158" s="202"/>
      <c r="F158" s="205" t="s">
        <v>601</v>
      </c>
      <c r="G158" s="202"/>
      <c r="H158" s="206">
        <v>9.3729999999999993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4</v>
      </c>
      <c r="AX158" s="13" t="s">
        <v>79</v>
      </c>
      <c r="AY158" s="212" t="s">
        <v>205</v>
      </c>
    </row>
    <row r="159" spans="1:65" s="2" customFormat="1" ht="16.5" customHeight="1">
      <c r="A159" s="35"/>
      <c r="B159" s="36"/>
      <c r="C159" s="224" t="s">
        <v>357</v>
      </c>
      <c r="D159" s="224" t="s">
        <v>298</v>
      </c>
      <c r="E159" s="225" t="s">
        <v>335</v>
      </c>
      <c r="F159" s="226" t="s">
        <v>336</v>
      </c>
      <c r="G159" s="227" t="s">
        <v>247</v>
      </c>
      <c r="H159" s="228">
        <v>4.944</v>
      </c>
      <c r="I159" s="229"/>
      <c r="J159" s="230">
        <f>ROUND(I159*H159,2)</f>
        <v>0</v>
      </c>
      <c r="K159" s="226" t="s">
        <v>212</v>
      </c>
      <c r="L159" s="231"/>
      <c r="M159" s="232" t="s">
        <v>19</v>
      </c>
      <c r="N159" s="233" t="s">
        <v>46</v>
      </c>
      <c r="O159" s="65"/>
      <c r="P159" s="188">
        <f>O159*H159</f>
        <v>0</v>
      </c>
      <c r="Q159" s="188">
        <v>0.13100000000000001</v>
      </c>
      <c r="R159" s="188">
        <f>Q159*H159</f>
        <v>0.64766400000000002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286</v>
      </c>
      <c r="AT159" s="190" t="s">
        <v>298</v>
      </c>
      <c r="AU159" s="190" t="s">
        <v>83</v>
      </c>
      <c r="AY159" s="18" t="s">
        <v>205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79</v>
      </c>
      <c r="BK159" s="191">
        <f>ROUND(I159*H159,2)</f>
        <v>0</v>
      </c>
      <c r="BL159" s="18" t="s">
        <v>149</v>
      </c>
      <c r="BM159" s="190" t="s">
        <v>602</v>
      </c>
    </row>
    <row r="160" spans="1:65" s="13" customFormat="1">
      <c r="B160" s="201"/>
      <c r="C160" s="202"/>
      <c r="D160" s="203" t="s">
        <v>250</v>
      </c>
      <c r="E160" s="204" t="s">
        <v>19</v>
      </c>
      <c r="F160" s="205" t="s">
        <v>603</v>
      </c>
      <c r="G160" s="202"/>
      <c r="H160" s="206">
        <v>4.8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250</v>
      </c>
      <c r="AU160" s="212" t="s">
        <v>83</v>
      </c>
      <c r="AV160" s="13" t="s">
        <v>83</v>
      </c>
      <c r="AW160" s="13" t="s">
        <v>36</v>
      </c>
      <c r="AX160" s="13" t="s">
        <v>79</v>
      </c>
      <c r="AY160" s="212" t="s">
        <v>205</v>
      </c>
    </row>
    <row r="161" spans="1:65" s="13" customFormat="1">
      <c r="B161" s="201"/>
      <c r="C161" s="202"/>
      <c r="D161" s="203" t="s">
        <v>250</v>
      </c>
      <c r="E161" s="202"/>
      <c r="F161" s="205" t="s">
        <v>604</v>
      </c>
      <c r="G161" s="202"/>
      <c r="H161" s="206">
        <v>4.944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250</v>
      </c>
      <c r="AU161" s="212" t="s">
        <v>83</v>
      </c>
      <c r="AV161" s="13" t="s">
        <v>83</v>
      </c>
      <c r="AW161" s="13" t="s">
        <v>4</v>
      </c>
      <c r="AX161" s="13" t="s">
        <v>79</v>
      </c>
      <c r="AY161" s="212" t="s">
        <v>205</v>
      </c>
    </row>
    <row r="162" spans="1:65" s="2" customFormat="1" ht="24.2" customHeight="1">
      <c r="A162" s="35"/>
      <c r="B162" s="36"/>
      <c r="C162" s="224" t="s">
        <v>7</v>
      </c>
      <c r="D162" s="224" t="s">
        <v>298</v>
      </c>
      <c r="E162" s="225" t="s">
        <v>340</v>
      </c>
      <c r="F162" s="226" t="s">
        <v>341</v>
      </c>
      <c r="G162" s="227" t="s">
        <v>247</v>
      </c>
      <c r="H162" s="228">
        <v>6.077</v>
      </c>
      <c r="I162" s="229"/>
      <c r="J162" s="230">
        <f>ROUND(I162*H162,2)</f>
        <v>0</v>
      </c>
      <c r="K162" s="226" t="s">
        <v>19</v>
      </c>
      <c r="L162" s="231"/>
      <c r="M162" s="232" t="s">
        <v>19</v>
      </c>
      <c r="N162" s="233" t="s">
        <v>46</v>
      </c>
      <c r="O162" s="65"/>
      <c r="P162" s="188">
        <f>O162*H162</f>
        <v>0</v>
      </c>
      <c r="Q162" s="188">
        <v>0.13100000000000001</v>
      </c>
      <c r="R162" s="188">
        <f>Q162*H162</f>
        <v>0.79608699999999999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286</v>
      </c>
      <c r="AT162" s="190" t="s">
        <v>298</v>
      </c>
      <c r="AU162" s="190" t="s">
        <v>83</v>
      </c>
      <c r="AY162" s="18" t="s">
        <v>205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79</v>
      </c>
      <c r="BK162" s="191">
        <f>ROUND(I162*H162,2)</f>
        <v>0</v>
      </c>
      <c r="BL162" s="18" t="s">
        <v>149</v>
      </c>
      <c r="BM162" s="190" t="s">
        <v>605</v>
      </c>
    </row>
    <row r="163" spans="1:65" s="13" customFormat="1">
      <c r="B163" s="201"/>
      <c r="C163" s="202"/>
      <c r="D163" s="203" t="s">
        <v>250</v>
      </c>
      <c r="E163" s="204" t="s">
        <v>19</v>
      </c>
      <c r="F163" s="205" t="s">
        <v>606</v>
      </c>
      <c r="G163" s="202"/>
      <c r="H163" s="206">
        <v>5.9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36</v>
      </c>
      <c r="AX163" s="13" t="s">
        <v>79</v>
      </c>
      <c r="AY163" s="212" t="s">
        <v>205</v>
      </c>
    </row>
    <row r="164" spans="1:65" s="13" customFormat="1">
      <c r="B164" s="201"/>
      <c r="C164" s="202"/>
      <c r="D164" s="203" t="s">
        <v>250</v>
      </c>
      <c r="E164" s="202"/>
      <c r="F164" s="205" t="s">
        <v>607</v>
      </c>
      <c r="G164" s="202"/>
      <c r="H164" s="206">
        <v>6.077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250</v>
      </c>
      <c r="AU164" s="212" t="s">
        <v>83</v>
      </c>
      <c r="AV164" s="13" t="s">
        <v>83</v>
      </c>
      <c r="AW164" s="13" t="s">
        <v>4</v>
      </c>
      <c r="AX164" s="13" t="s">
        <v>79</v>
      </c>
      <c r="AY164" s="212" t="s">
        <v>205</v>
      </c>
    </row>
    <row r="165" spans="1:65" s="2" customFormat="1" ht="44.25" customHeight="1">
      <c r="A165" s="35"/>
      <c r="B165" s="36"/>
      <c r="C165" s="179" t="s">
        <v>370</v>
      </c>
      <c r="D165" s="179" t="s">
        <v>208</v>
      </c>
      <c r="E165" s="180" t="s">
        <v>345</v>
      </c>
      <c r="F165" s="181" t="s">
        <v>346</v>
      </c>
      <c r="G165" s="182" t="s">
        <v>247</v>
      </c>
      <c r="H165" s="183">
        <v>10.7</v>
      </c>
      <c r="I165" s="184"/>
      <c r="J165" s="185">
        <f>ROUND(I165*H165,2)</f>
        <v>0</v>
      </c>
      <c r="K165" s="181" t="s">
        <v>212</v>
      </c>
      <c r="L165" s="40"/>
      <c r="M165" s="186" t="s">
        <v>19</v>
      </c>
      <c r="N165" s="187" t="s">
        <v>46</v>
      </c>
      <c r="O165" s="65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149</v>
      </c>
      <c r="AT165" s="190" t="s">
        <v>208</v>
      </c>
      <c r="AU165" s="190" t="s">
        <v>83</v>
      </c>
      <c r="AY165" s="18" t="s">
        <v>205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79</v>
      </c>
      <c r="BK165" s="191">
        <f>ROUND(I165*H165,2)</f>
        <v>0</v>
      </c>
      <c r="BL165" s="18" t="s">
        <v>149</v>
      </c>
      <c r="BM165" s="190" t="s">
        <v>608</v>
      </c>
    </row>
    <row r="166" spans="1:65" s="2" customFormat="1">
      <c r="A166" s="35"/>
      <c r="B166" s="36"/>
      <c r="C166" s="37"/>
      <c r="D166" s="192" t="s">
        <v>215</v>
      </c>
      <c r="E166" s="37"/>
      <c r="F166" s="193" t="s">
        <v>348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215</v>
      </c>
      <c r="AU166" s="18" t="s">
        <v>83</v>
      </c>
    </row>
    <row r="167" spans="1:65" s="13" customFormat="1">
      <c r="B167" s="201"/>
      <c r="C167" s="202"/>
      <c r="D167" s="203" t="s">
        <v>250</v>
      </c>
      <c r="E167" s="204" t="s">
        <v>19</v>
      </c>
      <c r="F167" s="205" t="s">
        <v>609</v>
      </c>
      <c r="G167" s="202"/>
      <c r="H167" s="206">
        <v>10.7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250</v>
      </c>
      <c r="AU167" s="212" t="s">
        <v>83</v>
      </c>
      <c r="AV167" s="13" t="s">
        <v>83</v>
      </c>
      <c r="AW167" s="13" t="s">
        <v>36</v>
      </c>
      <c r="AX167" s="13" t="s">
        <v>79</v>
      </c>
      <c r="AY167" s="212" t="s">
        <v>205</v>
      </c>
    </row>
    <row r="168" spans="1:65" s="2" customFormat="1" ht="16.5" customHeight="1">
      <c r="A168" s="35"/>
      <c r="B168" s="36"/>
      <c r="C168" s="179" t="s">
        <v>376</v>
      </c>
      <c r="D168" s="179" t="s">
        <v>208</v>
      </c>
      <c r="E168" s="180" t="s">
        <v>351</v>
      </c>
      <c r="F168" s="181" t="s">
        <v>352</v>
      </c>
      <c r="G168" s="182" t="s">
        <v>260</v>
      </c>
      <c r="H168" s="183">
        <v>5.6</v>
      </c>
      <c r="I168" s="184"/>
      <c r="J168" s="185">
        <f>ROUND(I168*H168,2)</f>
        <v>0</v>
      </c>
      <c r="K168" s="181" t="s">
        <v>212</v>
      </c>
      <c r="L168" s="40"/>
      <c r="M168" s="186" t="s">
        <v>19</v>
      </c>
      <c r="N168" s="187" t="s">
        <v>46</v>
      </c>
      <c r="O168" s="65"/>
      <c r="P168" s="188">
        <f>O168*H168</f>
        <v>0</v>
      </c>
      <c r="Q168" s="188">
        <v>3.5999999999999999E-3</v>
      </c>
      <c r="R168" s="188">
        <f>Q168*H168</f>
        <v>2.0159999999999997E-2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149</v>
      </c>
      <c r="AT168" s="190" t="s">
        <v>208</v>
      </c>
      <c r="AU168" s="190" t="s">
        <v>83</v>
      </c>
      <c r="AY168" s="18" t="s">
        <v>205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149</v>
      </c>
      <c r="BM168" s="190" t="s">
        <v>610</v>
      </c>
    </row>
    <row r="169" spans="1:65" s="2" customFormat="1">
      <c r="A169" s="35"/>
      <c r="B169" s="36"/>
      <c r="C169" s="37"/>
      <c r="D169" s="192" t="s">
        <v>215</v>
      </c>
      <c r="E169" s="37"/>
      <c r="F169" s="193" t="s">
        <v>354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215</v>
      </c>
      <c r="AU169" s="18" t="s">
        <v>83</v>
      </c>
    </row>
    <row r="170" spans="1:65" s="13" customFormat="1">
      <c r="B170" s="201"/>
      <c r="C170" s="202"/>
      <c r="D170" s="203" t="s">
        <v>250</v>
      </c>
      <c r="E170" s="204" t="s">
        <v>19</v>
      </c>
      <c r="F170" s="205" t="s">
        <v>611</v>
      </c>
      <c r="G170" s="202"/>
      <c r="H170" s="206">
        <v>5.6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250</v>
      </c>
      <c r="AU170" s="212" t="s">
        <v>83</v>
      </c>
      <c r="AV170" s="13" t="s">
        <v>83</v>
      </c>
      <c r="AW170" s="13" t="s">
        <v>36</v>
      </c>
      <c r="AX170" s="13" t="s">
        <v>79</v>
      </c>
      <c r="AY170" s="212" t="s">
        <v>205</v>
      </c>
    </row>
    <row r="171" spans="1:65" s="12" customFormat="1" ht="22.9" customHeight="1">
      <c r="B171" s="163"/>
      <c r="C171" s="164"/>
      <c r="D171" s="165" t="s">
        <v>74</v>
      </c>
      <c r="E171" s="177" t="s">
        <v>275</v>
      </c>
      <c r="F171" s="177" t="s">
        <v>356</v>
      </c>
      <c r="G171" s="164"/>
      <c r="H171" s="164"/>
      <c r="I171" s="167"/>
      <c r="J171" s="178">
        <f>BK171</f>
        <v>0</v>
      </c>
      <c r="K171" s="164"/>
      <c r="L171" s="169"/>
      <c r="M171" s="170"/>
      <c r="N171" s="171"/>
      <c r="O171" s="171"/>
      <c r="P171" s="172">
        <f>SUM(P172:P174)</f>
        <v>0</v>
      </c>
      <c r="Q171" s="171"/>
      <c r="R171" s="172">
        <f>SUM(R172:R174)</f>
        <v>6.53172</v>
      </c>
      <c r="S171" s="171"/>
      <c r="T171" s="173">
        <f>SUM(T172:T174)</f>
        <v>0</v>
      </c>
      <c r="AR171" s="174" t="s">
        <v>79</v>
      </c>
      <c r="AT171" s="175" t="s">
        <v>74</v>
      </c>
      <c r="AU171" s="175" t="s">
        <v>79</v>
      </c>
      <c r="AY171" s="174" t="s">
        <v>205</v>
      </c>
      <c r="BK171" s="176">
        <f>SUM(BK172:BK174)</f>
        <v>0</v>
      </c>
    </row>
    <row r="172" spans="1:65" s="2" customFormat="1" ht="16.5" customHeight="1">
      <c r="A172" s="35"/>
      <c r="B172" s="36"/>
      <c r="C172" s="179" t="s">
        <v>381</v>
      </c>
      <c r="D172" s="179" t="s">
        <v>208</v>
      </c>
      <c r="E172" s="180" t="s">
        <v>358</v>
      </c>
      <c r="F172" s="181" t="s">
        <v>359</v>
      </c>
      <c r="G172" s="182" t="s">
        <v>247</v>
      </c>
      <c r="H172" s="183">
        <v>23.7</v>
      </c>
      <c r="I172" s="184"/>
      <c r="J172" s="185">
        <f>ROUND(I172*H172,2)</f>
        <v>0</v>
      </c>
      <c r="K172" s="181" t="s">
        <v>212</v>
      </c>
      <c r="L172" s="40"/>
      <c r="M172" s="186" t="s">
        <v>19</v>
      </c>
      <c r="N172" s="187" t="s">
        <v>46</v>
      </c>
      <c r="O172" s="65"/>
      <c r="P172" s="188">
        <f>O172*H172</f>
        <v>0</v>
      </c>
      <c r="Q172" s="188">
        <v>0.27560000000000001</v>
      </c>
      <c r="R172" s="188">
        <f>Q172*H172</f>
        <v>6.53172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149</v>
      </c>
      <c r="AT172" s="190" t="s">
        <v>208</v>
      </c>
      <c r="AU172" s="190" t="s">
        <v>83</v>
      </c>
      <c r="AY172" s="18" t="s">
        <v>205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79</v>
      </c>
      <c r="BK172" s="191">
        <f>ROUND(I172*H172,2)</f>
        <v>0</v>
      </c>
      <c r="BL172" s="18" t="s">
        <v>149</v>
      </c>
      <c r="BM172" s="190" t="s">
        <v>612</v>
      </c>
    </row>
    <row r="173" spans="1:65" s="2" customFormat="1">
      <c r="A173" s="35"/>
      <c r="B173" s="36"/>
      <c r="C173" s="37"/>
      <c r="D173" s="192" t="s">
        <v>215</v>
      </c>
      <c r="E173" s="37"/>
      <c r="F173" s="193" t="s">
        <v>361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215</v>
      </c>
      <c r="AU173" s="18" t="s">
        <v>83</v>
      </c>
    </row>
    <row r="174" spans="1:65" s="13" customFormat="1">
      <c r="B174" s="201"/>
      <c r="C174" s="202"/>
      <c r="D174" s="203" t="s">
        <v>250</v>
      </c>
      <c r="E174" s="204" t="s">
        <v>19</v>
      </c>
      <c r="F174" s="205" t="s">
        <v>613</v>
      </c>
      <c r="G174" s="202"/>
      <c r="H174" s="206">
        <v>23.7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250</v>
      </c>
      <c r="AU174" s="212" t="s">
        <v>83</v>
      </c>
      <c r="AV174" s="13" t="s">
        <v>83</v>
      </c>
      <c r="AW174" s="13" t="s">
        <v>36</v>
      </c>
      <c r="AX174" s="13" t="s">
        <v>79</v>
      </c>
      <c r="AY174" s="212" t="s">
        <v>205</v>
      </c>
    </row>
    <row r="175" spans="1:65" s="12" customFormat="1" ht="22.9" customHeight="1">
      <c r="B175" s="163"/>
      <c r="C175" s="164"/>
      <c r="D175" s="165" t="s">
        <v>74</v>
      </c>
      <c r="E175" s="177" t="s">
        <v>286</v>
      </c>
      <c r="F175" s="177" t="s">
        <v>363</v>
      </c>
      <c r="G175" s="164"/>
      <c r="H175" s="164"/>
      <c r="I175" s="167"/>
      <c r="J175" s="178">
        <f>BK175</f>
        <v>0</v>
      </c>
      <c r="K175" s="164"/>
      <c r="L175" s="169"/>
      <c r="M175" s="170"/>
      <c r="N175" s="171"/>
      <c r="O175" s="171"/>
      <c r="P175" s="172">
        <f>SUM(P176:P177)</f>
        <v>0</v>
      </c>
      <c r="Q175" s="171"/>
      <c r="R175" s="172">
        <f>SUM(R176:R177)</f>
        <v>0.42368</v>
      </c>
      <c r="S175" s="171"/>
      <c r="T175" s="173">
        <f>SUM(T176:T177)</f>
        <v>0</v>
      </c>
      <c r="AR175" s="174" t="s">
        <v>79</v>
      </c>
      <c r="AT175" s="175" t="s">
        <v>74</v>
      </c>
      <c r="AU175" s="175" t="s">
        <v>79</v>
      </c>
      <c r="AY175" s="174" t="s">
        <v>205</v>
      </c>
      <c r="BK175" s="176">
        <f>SUM(BK176:BK177)</f>
        <v>0</v>
      </c>
    </row>
    <row r="176" spans="1:65" s="2" customFormat="1" ht="16.5" customHeight="1">
      <c r="A176" s="35"/>
      <c r="B176" s="36"/>
      <c r="C176" s="179" t="s">
        <v>387</v>
      </c>
      <c r="D176" s="179" t="s">
        <v>208</v>
      </c>
      <c r="E176" s="180" t="s">
        <v>614</v>
      </c>
      <c r="F176" s="181" t="s">
        <v>615</v>
      </c>
      <c r="G176" s="182" t="s">
        <v>366</v>
      </c>
      <c r="H176" s="183">
        <v>1</v>
      </c>
      <c r="I176" s="184"/>
      <c r="J176" s="185">
        <f>ROUND(I176*H176,2)</f>
        <v>0</v>
      </c>
      <c r="K176" s="181" t="s">
        <v>212</v>
      </c>
      <c r="L176" s="40"/>
      <c r="M176" s="186" t="s">
        <v>19</v>
      </c>
      <c r="N176" s="187" t="s">
        <v>46</v>
      </c>
      <c r="O176" s="65"/>
      <c r="P176" s="188">
        <f>O176*H176</f>
        <v>0</v>
      </c>
      <c r="Q176" s="188">
        <v>0.42368</v>
      </c>
      <c r="R176" s="188">
        <f>Q176*H176</f>
        <v>0.42368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149</v>
      </c>
      <c r="AT176" s="190" t="s">
        <v>208</v>
      </c>
      <c r="AU176" s="190" t="s">
        <v>83</v>
      </c>
      <c r="AY176" s="18" t="s">
        <v>205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79</v>
      </c>
      <c r="BK176" s="191">
        <f>ROUND(I176*H176,2)</f>
        <v>0</v>
      </c>
      <c r="BL176" s="18" t="s">
        <v>149</v>
      </c>
      <c r="BM176" s="190" t="s">
        <v>616</v>
      </c>
    </row>
    <row r="177" spans="1:65" s="2" customFormat="1">
      <c r="A177" s="35"/>
      <c r="B177" s="36"/>
      <c r="C177" s="37"/>
      <c r="D177" s="192" t="s">
        <v>215</v>
      </c>
      <c r="E177" s="37"/>
      <c r="F177" s="193" t="s">
        <v>617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215</v>
      </c>
      <c r="AU177" s="18" t="s">
        <v>83</v>
      </c>
    </row>
    <row r="178" spans="1:65" s="12" customFormat="1" ht="22.9" customHeight="1">
      <c r="B178" s="163"/>
      <c r="C178" s="164"/>
      <c r="D178" s="165" t="s">
        <v>74</v>
      </c>
      <c r="E178" s="177" t="s">
        <v>291</v>
      </c>
      <c r="F178" s="177" t="s">
        <v>369</v>
      </c>
      <c r="G178" s="164"/>
      <c r="H178" s="164"/>
      <c r="I178" s="167"/>
      <c r="J178" s="178">
        <f>BK178</f>
        <v>0</v>
      </c>
      <c r="K178" s="164"/>
      <c r="L178" s="169"/>
      <c r="M178" s="170"/>
      <c r="N178" s="171"/>
      <c r="O178" s="171"/>
      <c r="P178" s="172">
        <f>SUM(P179:P216)</f>
        <v>0</v>
      </c>
      <c r="Q178" s="171"/>
      <c r="R178" s="172">
        <f>SUM(R179:R216)</f>
        <v>9.4486456000000008</v>
      </c>
      <c r="S178" s="171"/>
      <c r="T178" s="173">
        <f>SUM(T179:T216)</f>
        <v>0.246</v>
      </c>
      <c r="AR178" s="174" t="s">
        <v>79</v>
      </c>
      <c r="AT178" s="175" t="s">
        <v>74</v>
      </c>
      <c r="AU178" s="175" t="s">
        <v>79</v>
      </c>
      <c r="AY178" s="174" t="s">
        <v>205</v>
      </c>
      <c r="BK178" s="176">
        <f>SUM(BK179:BK216)</f>
        <v>0</v>
      </c>
    </row>
    <row r="179" spans="1:65" s="2" customFormat="1" ht="16.5" customHeight="1">
      <c r="A179" s="35"/>
      <c r="B179" s="36"/>
      <c r="C179" s="179" t="s">
        <v>393</v>
      </c>
      <c r="D179" s="179" t="s">
        <v>208</v>
      </c>
      <c r="E179" s="180" t="s">
        <v>506</v>
      </c>
      <c r="F179" s="181" t="s">
        <v>507</v>
      </c>
      <c r="G179" s="182" t="s">
        <v>366</v>
      </c>
      <c r="H179" s="183">
        <v>3</v>
      </c>
      <c r="I179" s="184"/>
      <c r="J179" s="185">
        <f>ROUND(I179*H179,2)</f>
        <v>0</v>
      </c>
      <c r="K179" s="181" t="s">
        <v>212</v>
      </c>
      <c r="L179" s="40"/>
      <c r="M179" s="186" t="s">
        <v>19</v>
      </c>
      <c r="N179" s="187" t="s">
        <v>46</v>
      </c>
      <c r="O179" s="65"/>
      <c r="P179" s="188">
        <f>O179*H179</f>
        <v>0</v>
      </c>
      <c r="Q179" s="188">
        <v>0.10940999999999999</v>
      </c>
      <c r="R179" s="188">
        <f>Q179*H179</f>
        <v>0.32822999999999997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149</v>
      </c>
      <c r="AT179" s="190" t="s">
        <v>208</v>
      </c>
      <c r="AU179" s="190" t="s">
        <v>83</v>
      </c>
      <c r="AY179" s="18" t="s">
        <v>205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79</v>
      </c>
      <c r="BK179" s="191">
        <f>ROUND(I179*H179,2)</f>
        <v>0</v>
      </c>
      <c r="BL179" s="18" t="s">
        <v>149</v>
      </c>
      <c r="BM179" s="190" t="s">
        <v>618</v>
      </c>
    </row>
    <row r="180" spans="1:65" s="2" customFormat="1">
      <c r="A180" s="35"/>
      <c r="B180" s="36"/>
      <c r="C180" s="37"/>
      <c r="D180" s="192" t="s">
        <v>215</v>
      </c>
      <c r="E180" s="37"/>
      <c r="F180" s="193" t="s">
        <v>509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215</v>
      </c>
      <c r="AU180" s="18" t="s">
        <v>83</v>
      </c>
    </row>
    <row r="181" spans="1:65" s="13" customFormat="1">
      <c r="B181" s="201"/>
      <c r="C181" s="202"/>
      <c r="D181" s="203" t="s">
        <v>250</v>
      </c>
      <c r="E181" s="204" t="s">
        <v>19</v>
      </c>
      <c r="F181" s="205" t="s">
        <v>619</v>
      </c>
      <c r="G181" s="202"/>
      <c r="H181" s="206">
        <v>3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250</v>
      </c>
      <c r="AU181" s="212" t="s">
        <v>83</v>
      </c>
      <c r="AV181" s="13" t="s">
        <v>83</v>
      </c>
      <c r="AW181" s="13" t="s">
        <v>36</v>
      </c>
      <c r="AX181" s="13" t="s">
        <v>79</v>
      </c>
      <c r="AY181" s="212" t="s">
        <v>205</v>
      </c>
    </row>
    <row r="182" spans="1:65" s="2" customFormat="1" ht="16.5" customHeight="1">
      <c r="A182" s="35"/>
      <c r="B182" s="36"/>
      <c r="C182" s="179" t="s">
        <v>399</v>
      </c>
      <c r="D182" s="179" t="s">
        <v>208</v>
      </c>
      <c r="E182" s="180" t="s">
        <v>371</v>
      </c>
      <c r="F182" s="181" t="s">
        <v>372</v>
      </c>
      <c r="G182" s="182" t="s">
        <v>260</v>
      </c>
      <c r="H182" s="183">
        <v>13</v>
      </c>
      <c r="I182" s="184"/>
      <c r="J182" s="185">
        <f>ROUND(I182*H182,2)</f>
        <v>0</v>
      </c>
      <c r="K182" s="181" t="s">
        <v>212</v>
      </c>
      <c r="L182" s="40"/>
      <c r="M182" s="186" t="s">
        <v>19</v>
      </c>
      <c r="N182" s="187" t="s">
        <v>46</v>
      </c>
      <c r="O182" s="65"/>
      <c r="P182" s="188">
        <f>O182*H182</f>
        <v>0</v>
      </c>
      <c r="Q182" s="188">
        <v>1.3999999999999999E-4</v>
      </c>
      <c r="R182" s="188">
        <f>Q182*H182</f>
        <v>1.8199999999999998E-3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149</v>
      </c>
      <c r="AT182" s="190" t="s">
        <v>208</v>
      </c>
      <c r="AU182" s="190" t="s">
        <v>83</v>
      </c>
      <c r="AY182" s="18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149</v>
      </c>
      <c r="BM182" s="190" t="s">
        <v>620</v>
      </c>
    </row>
    <row r="183" spans="1:65" s="2" customFormat="1">
      <c r="A183" s="35"/>
      <c r="B183" s="36"/>
      <c r="C183" s="37"/>
      <c r="D183" s="192" t="s">
        <v>215</v>
      </c>
      <c r="E183" s="37"/>
      <c r="F183" s="193" t="s">
        <v>374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215</v>
      </c>
      <c r="AU183" s="18" t="s">
        <v>83</v>
      </c>
    </row>
    <row r="184" spans="1:65" s="13" customFormat="1">
      <c r="B184" s="201"/>
      <c r="C184" s="202"/>
      <c r="D184" s="203" t="s">
        <v>250</v>
      </c>
      <c r="E184" s="204" t="s">
        <v>19</v>
      </c>
      <c r="F184" s="205" t="s">
        <v>621</v>
      </c>
      <c r="G184" s="202"/>
      <c r="H184" s="206">
        <v>13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250</v>
      </c>
      <c r="AU184" s="212" t="s">
        <v>83</v>
      </c>
      <c r="AV184" s="13" t="s">
        <v>83</v>
      </c>
      <c r="AW184" s="13" t="s">
        <v>36</v>
      </c>
      <c r="AX184" s="13" t="s">
        <v>79</v>
      </c>
      <c r="AY184" s="212" t="s">
        <v>205</v>
      </c>
    </row>
    <row r="185" spans="1:65" s="2" customFormat="1" ht="24.2" customHeight="1">
      <c r="A185" s="35"/>
      <c r="B185" s="36"/>
      <c r="C185" s="179" t="s">
        <v>406</v>
      </c>
      <c r="D185" s="179" t="s">
        <v>208</v>
      </c>
      <c r="E185" s="180" t="s">
        <v>377</v>
      </c>
      <c r="F185" s="181" t="s">
        <v>378</v>
      </c>
      <c r="G185" s="182" t="s">
        <v>260</v>
      </c>
      <c r="H185" s="183">
        <v>13</v>
      </c>
      <c r="I185" s="184"/>
      <c r="J185" s="185">
        <f>ROUND(I185*H185,2)</f>
        <v>0</v>
      </c>
      <c r="K185" s="181" t="s">
        <v>212</v>
      </c>
      <c r="L185" s="40"/>
      <c r="M185" s="186" t="s">
        <v>19</v>
      </c>
      <c r="N185" s="187" t="s">
        <v>46</v>
      </c>
      <c r="O185" s="65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149</v>
      </c>
      <c r="AT185" s="190" t="s">
        <v>208</v>
      </c>
      <c r="AU185" s="190" t="s">
        <v>83</v>
      </c>
      <c r="AY185" s="18" t="s">
        <v>205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79</v>
      </c>
      <c r="BK185" s="191">
        <f>ROUND(I185*H185,2)</f>
        <v>0</v>
      </c>
      <c r="BL185" s="18" t="s">
        <v>149</v>
      </c>
      <c r="BM185" s="190" t="s">
        <v>622</v>
      </c>
    </row>
    <row r="186" spans="1:65" s="2" customFormat="1">
      <c r="A186" s="35"/>
      <c r="B186" s="36"/>
      <c r="C186" s="37"/>
      <c r="D186" s="192" t="s">
        <v>215</v>
      </c>
      <c r="E186" s="37"/>
      <c r="F186" s="193" t="s">
        <v>380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215</v>
      </c>
      <c r="AU186" s="18" t="s">
        <v>83</v>
      </c>
    </row>
    <row r="187" spans="1:65" s="2" customFormat="1" ht="24.2" customHeight="1">
      <c r="A187" s="35"/>
      <c r="B187" s="36"/>
      <c r="C187" s="179" t="s">
        <v>411</v>
      </c>
      <c r="D187" s="179" t="s">
        <v>208</v>
      </c>
      <c r="E187" s="180" t="s">
        <v>623</v>
      </c>
      <c r="F187" s="181" t="s">
        <v>624</v>
      </c>
      <c r="G187" s="182" t="s">
        <v>260</v>
      </c>
      <c r="H187" s="183">
        <v>7</v>
      </c>
      <c r="I187" s="184"/>
      <c r="J187" s="185">
        <f>ROUND(I187*H187,2)</f>
        <v>0</v>
      </c>
      <c r="K187" s="181" t="s">
        <v>212</v>
      </c>
      <c r="L187" s="40"/>
      <c r="M187" s="186" t="s">
        <v>19</v>
      </c>
      <c r="N187" s="187" t="s">
        <v>46</v>
      </c>
      <c r="O187" s="65"/>
      <c r="P187" s="188">
        <f>O187*H187</f>
        <v>0</v>
      </c>
      <c r="Q187" s="188">
        <v>0.20219000000000001</v>
      </c>
      <c r="R187" s="188">
        <f>Q187*H187</f>
        <v>1.41533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149</v>
      </c>
      <c r="AT187" s="190" t="s">
        <v>208</v>
      </c>
      <c r="AU187" s="190" t="s">
        <v>83</v>
      </c>
      <c r="AY187" s="18" t="s">
        <v>205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149</v>
      </c>
      <c r="BM187" s="190" t="s">
        <v>625</v>
      </c>
    </row>
    <row r="188" spans="1:65" s="2" customFormat="1">
      <c r="A188" s="35"/>
      <c r="B188" s="36"/>
      <c r="C188" s="37"/>
      <c r="D188" s="192" t="s">
        <v>215</v>
      </c>
      <c r="E188" s="37"/>
      <c r="F188" s="193" t="s">
        <v>626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215</v>
      </c>
      <c r="AU188" s="18" t="s">
        <v>83</v>
      </c>
    </row>
    <row r="189" spans="1:65" s="2" customFormat="1" ht="16.5" customHeight="1">
      <c r="A189" s="35"/>
      <c r="B189" s="36"/>
      <c r="C189" s="224" t="s">
        <v>418</v>
      </c>
      <c r="D189" s="224" t="s">
        <v>298</v>
      </c>
      <c r="E189" s="225" t="s">
        <v>388</v>
      </c>
      <c r="F189" s="226" t="s">
        <v>389</v>
      </c>
      <c r="G189" s="227" t="s">
        <v>260</v>
      </c>
      <c r="H189" s="228">
        <v>7.14</v>
      </c>
      <c r="I189" s="229"/>
      <c r="J189" s="230">
        <f>ROUND(I189*H189,2)</f>
        <v>0</v>
      </c>
      <c r="K189" s="226" t="s">
        <v>212</v>
      </c>
      <c r="L189" s="231"/>
      <c r="M189" s="232" t="s">
        <v>19</v>
      </c>
      <c r="N189" s="233" t="s">
        <v>46</v>
      </c>
      <c r="O189" s="65"/>
      <c r="P189" s="188">
        <f>O189*H189</f>
        <v>0</v>
      </c>
      <c r="Q189" s="188">
        <v>0.08</v>
      </c>
      <c r="R189" s="188">
        <f>Q189*H189</f>
        <v>0.57120000000000004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286</v>
      </c>
      <c r="AT189" s="190" t="s">
        <v>298</v>
      </c>
      <c r="AU189" s="190" t="s">
        <v>83</v>
      </c>
      <c r="AY189" s="18" t="s">
        <v>205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79</v>
      </c>
      <c r="BK189" s="191">
        <f>ROUND(I189*H189,2)</f>
        <v>0</v>
      </c>
      <c r="BL189" s="18" t="s">
        <v>149</v>
      </c>
      <c r="BM189" s="190" t="s">
        <v>627</v>
      </c>
    </row>
    <row r="190" spans="1:65" s="13" customFormat="1">
      <c r="B190" s="201"/>
      <c r="C190" s="202"/>
      <c r="D190" s="203" t="s">
        <v>250</v>
      </c>
      <c r="E190" s="202"/>
      <c r="F190" s="205" t="s">
        <v>628</v>
      </c>
      <c r="G190" s="202"/>
      <c r="H190" s="206">
        <v>7.14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250</v>
      </c>
      <c r="AU190" s="212" t="s">
        <v>83</v>
      </c>
      <c r="AV190" s="13" t="s">
        <v>83</v>
      </c>
      <c r="AW190" s="13" t="s">
        <v>4</v>
      </c>
      <c r="AX190" s="13" t="s">
        <v>79</v>
      </c>
      <c r="AY190" s="212" t="s">
        <v>205</v>
      </c>
    </row>
    <row r="191" spans="1:65" s="2" customFormat="1" ht="24.2" customHeight="1">
      <c r="A191" s="35"/>
      <c r="B191" s="36"/>
      <c r="C191" s="179" t="s">
        <v>425</v>
      </c>
      <c r="D191" s="179" t="s">
        <v>208</v>
      </c>
      <c r="E191" s="180" t="s">
        <v>382</v>
      </c>
      <c r="F191" s="181" t="s">
        <v>383</v>
      </c>
      <c r="G191" s="182" t="s">
        <v>260</v>
      </c>
      <c r="H191" s="183">
        <v>17.3</v>
      </c>
      <c r="I191" s="184"/>
      <c r="J191" s="185">
        <f>ROUND(I191*H191,2)</f>
        <v>0</v>
      </c>
      <c r="K191" s="181" t="s">
        <v>212</v>
      </c>
      <c r="L191" s="40"/>
      <c r="M191" s="186" t="s">
        <v>19</v>
      </c>
      <c r="N191" s="187" t="s">
        <v>46</v>
      </c>
      <c r="O191" s="65"/>
      <c r="P191" s="188">
        <f>O191*H191</f>
        <v>0</v>
      </c>
      <c r="Q191" s="188">
        <v>0.15540000000000001</v>
      </c>
      <c r="R191" s="188">
        <f>Q191*H191</f>
        <v>2.6884200000000003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149</v>
      </c>
      <c r="AT191" s="190" t="s">
        <v>208</v>
      </c>
      <c r="AU191" s="190" t="s">
        <v>83</v>
      </c>
      <c r="AY191" s="18" t="s">
        <v>205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79</v>
      </c>
      <c r="BK191" s="191">
        <f>ROUND(I191*H191,2)</f>
        <v>0</v>
      </c>
      <c r="BL191" s="18" t="s">
        <v>149</v>
      </c>
      <c r="BM191" s="190" t="s">
        <v>629</v>
      </c>
    </row>
    <row r="192" spans="1:65" s="2" customFormat="1">
      <c r="A192" s="35"/>
      <c r="B192" s="36"/>
      <c r="C192" s="37"/>
      <c r="D192" s="192" t="s">
        <v>215</v>
      </c>
      <c r="E192" s="37"/>
      <c r="F192" s="193" t="s">
        <v>385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215</v>
      </c>
      <c r="AU192" s="18" t="s">
        <v>83</v>
      </c>
    </row>
    <row r="193" spans="1:65" s="13" customFormat="1">
      <c r="B193" s="201"/>
      <c r="C193" s="202"/>
      <c r="D193" s="203" t="s">
        <v>250</v>
      </c>
      <c r="E193" s="204" t="s">
        <v>19</v>
      </c>
      <c r="F193" s="205" t="s">
        <v>630</v>
      </c>
      <c r="G193" s="202"/>
      <c r="H193" s="206">
        <v>26.8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250</v>
      </c>
      <c r="AU193" s="212" t="s">
        <v>83</v>
      </c>
      <c r="AV193" s="13" t="s">
        <v>83</v>
      </c>
      <c r="AW193" s="13" t="s">
        <v>36</v>
      </c>
      <c r="AX193" s="13" t="s">
        <v>75</v>
      </c>
      <c r="AY193" s="212" t="s">
        <v>205</v>
      </c>
    </row>
    <row r="194" spans="1:65" s="13" customFormat="1">
      <c r="B194" s="201"/>
      <c r="C194" s="202"/>
      <c r="D194" s="203" t="s">
        <v>250</v>
      </c>
      <c r="E194" s="204" t="s">
        <v>19</v>
      </c>
      <c r="F194" s="205" t="s">
        <v>631</v>
      </c>
      <c r="G194" s="202"/>
      <c r="H194" s="206">
        <v>-9.5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250</v>
      </c>
      <c r="AU194" s="212" t="s">
        <v>83</v>
      </c>
      <c r="AV194" s="13" t="s">
        <v>83</v>
      </c>
      <c r="AW194" s="13" t="s">
        <v>36</v>
      </c>
      <c r="AX194" s="13" t="s">
        <v>75</v>
      </c>
      <c r="AY194" s="212" t="s">
        <v>205</v>
      </c>
    </row>
    <row r="195" spans="1:65" s="14" customFormat="1">
      <c r="B195" s="213"/>
      <c r="C195" s="214"/>
      <c r="D195" s="203" t="s">
        <v>250</v>
      </c>
      <c r="E195" s="215" t="s">
        <v>19</v>
      </c>
      <c r="F195" s="216" t="s">
        <v>253</v>
      </c>
      <c r="G195" s="214"/>
      <c r="H195" s="217">
        <v>17.3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250</v>
      </c>
      <c r="AU195" s="223" t="s">
        <v>83</v>
      </c>
      <c r="AV195" s="14" t="s">
        <v>149</v>
      </c>
      <c r="AW195" s="14" t="s">
        <v>36</v>
      </c>
      <c r="AX195" s="14" t="s">
        <v>79</v>
      </c>
      <c r="AY195" s="223" t="s">
        <v>205</v>
      </c>
    </row>
    <row r="196" spans="1:65" s="2" customFormat="1" ht="16.5" customHeight="1">
      <c r="A196" s="35"/>
      <c r="B196" s="36"/>
      <c r="C196" s="224" t="s">
        <v>431</v>
      </c>
      <c r="D196" s="224" t="s">
        <v>298</v>
      </c>
      <c r="E196" s="225" t="s">
        <v>388</v>
      </c>
      <c r="F196" s="226" t="s">
        <v>389</v>
      </c>
      <c r="G196" s="227" t="s">
        <v>260</v>
      </c>
      <c r="H196" s="228">
        <v>8.4659999999999993</v>
      </c>
      <c r="I196" s="229"/>
      <c r="J196" s="230">
        <f>ROUND(I196*H196,2)</f>
        <v>0</v>
      </c>
      <c r="K196" s="226" t="s">
        <v>212</v>
      </c>
      <c r="L196" s="231"/>
      <c r="M196" s="232" t="s">
        <v>19</v>
      </c>
      <c r="N196" s="233" t="s">
        <v>46</v>
      </c>
      <c r="O196" s="65"/>
      <c r="P196" s="188">
        <f>O196*H196</f>
        <v>0</v>
      </c>
      <c r="Q196" s="188">
        <v>0.08</v>
      </c>
      <c r="R196" s="188">
        <f>Q196*H196</f>
        <v>0.67727999999999999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286</v>
      </c>
      <c r="AT196" s="190" t="s">
        <v>298</v>
      </c>
      <c r="AU196" s="190" t="s">
        <v>83</v>
      </c>
      <c r="AY196" s="18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149</v>
      </c>
      <c r="BM196" s="190" t="s">
        <v>632</v>
      </c>
    </row>
    <row r="197" spans="1:65" s="13" customFormat="1">
      <c r="B197" s="201"/>
      <c r="C197" s="202"/>
      <c r="D197" s="203" t="s">
        <v>250</v>
      </c>
      <c r="E197" s="204" t="s">
        <v>19</v>
      </c>
      <c r="F197" s="205" t="s">
        <v>633</v>
      </c>
      <c r="G197" s="202"/>
      <c r="H197" s="206">
        <v>17.8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250</v>
      </c>
      <c r="AU197" s="212" t="s">
        <v>83</v>
      </c>
      <c r="AV197" s="13" t="s">
        <v>83</v>
      </c>
      <c r="AW197" s="13" t="s">
        <v>36</v>
      </c>
      <c r="AX197" s="13" t="s">
        <v>75</v>
      </c>
      <c r="AY197" s="212" t="s">
        <v>205</v>
      </c>
    </row>
    <row r="198" spans="1:65" s="13" customFormat="1">
      <c r="B198" s="201"/>
      <c r="C198" s="202"/>
      <c r="D198" s="203" t="s">
        <v>250</v>
      </c>
      <c r="E198" s="204" t="s">
        <v>19</v>
      </c>
      <c r="F198" s="205" t="s">
        <v>634</v>
      </c>
      <c r="G198" s="202"/>
      <c r="H198" s="206">
        <v>-9.5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250</v>
      </c>
      <c r="AU198" s="212" t="s">
        <v>83</v>
      </c>
      <c r="AV198" s="13" t="s">
        <v>83</v>
      </c>
      <c r="AW198" s="13" t="s">
        <v>36</v>
      </c>
      <c r="AX198" s="13" t="s">
        <v>75</v>
      </c>
      <c r="AY198" s="212" t="s">
        <v>205</v>
      </c>
    </row>
    <row r="199" spans="1:65" s="14" customFormat="1">
      <c r="B199" s="213"/>
      <c r="C199" s="214"/>
      <c r="D199" s="203" t="s">
        <v>250</v>
      </c>
      <c r="E199" s="215" t="s">
        <v>19</v>
      </c>
      <c r="F199" s="216" t="s">
        <v>253</v>
      </c>
      <c r="G199" s="214"/>
      <c r="H199" s="217">
        <v>8.3000000000000007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250</v>
      </c>
      <c r="AU199" s="223" t="s">
        <v>83</v>
      </c>
      <c r="AV199" s="14" t="s">
        <v>149</v>
      </c>
      <c r="AW199" s="14" t="s">
        <v>36</v>
      </c>
      <c r="AX199" s="14" t="s">
        <v>79</v>
      </c>
      <c r="AY199" s="223" t="s">
        <v>205</v>
      </c>
    </row>
    <row r="200" spans="1:65" s="13" customFormat="1">
      <c r="B200" s="201"/>
      <c r="C200" s="202"/>
      <c r="D200" s="203" t="s">
        <v>250</v>
      </c>
      <c r="E200" s="202"/>
      <c r="F200" s="205" t="s">
        <v>635</v>
      </c>
      <c r="G200" s="202"/>
      <c r="H200" s="206">
        <v>8.4659999999999993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250</v>
      </c>
      <c r="AU200" s="212" t="s">
        <v>83</v>
      </c>
      <c r="AV200" s="13" t="s">
        <v>83</v>
      </c>
      <c r="AW200" s="13" t="s">
        <v>4</v>
      </c>
      <c r="AX200" s="13" t="s">
        <v>79</v>
      </c>
      <c r="AY200" s="212" t="s">
        <v>205</v>
      </c>
    </row>
    <row r="201" spans="1:65" s="2" customFormat="1" ht="16.5" customHeight="1">
      <c r="A201" s="35"/>
      <c r="B201" s="36"/>
      <c r="C201" s="224" t="s">
        <v>438</v>
      </c>
      <c r="D201" s="224" t="s">
        <v>298</v>
      </c>
      <c r="E201" s="225" t="s">
        <v>394</v>
      </c>
      <c r="F201" s="226" t="s">
        <v>395</v>
      </c>
      <c r="G201" s="227" t="s">
        <v>260</v>
      </c>
      <c r="H201" s="228">
        <v>9.18</v>
      </c>
      <c r="I201" s="229"/>
      <c r="J201" s="230">
        <f>ROUND(I201*H201,2)</f>
        <v>0</v>
      </c>
      <c r="K201" s="226" t="s">
        <v>212</v>
      </c>
      <c r="L201" s="231"/>
      <c r="M201" s="232" t="s">
        <v>19</v>
      </c>
      <c r="N201" s="233" t="s">
        <v>46</v>
      </c>
      <c r="O201" s="65"/>
      <c r="P201" s="188">
        <f>O201*H201</f>
        <v>0</v>
      </c>
      <c r="Q201" s="188">
        <v>6.5670000000000006E-2</v>
      </c>
      <c r="R201" s="188">
        <f>Q201*H201</f>
        <v>0.60285060000000001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286</v>
      </c>
      <c r="AT201" s="190" t="s">
        <v>298</v>
      </c>
      <c r="AU201" s="190" t="s">
        <v>83</v>
      </c>
      <c r="AY201" s="18" t="s">
        <v>205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79</v>
      </c>
      <c r="BK201" s="191">
        <f>ROUND(I201*H201,2)</f>
        <v>0</v>
      </c>
      <c r="BL201" s="18" t="s">
        <v>149</v>
      </c>
      <c r="BM201" s="190" t="s">
        <v>636</v>
      </c>
    </row>
    <row r="202" spans="1:65" s="13" customFormat="1">
      <c r="B202" s="201"/>
      <c r="C202" s="202"/>
      <c r="D202" s="203" t="s">
        <v>250</v>
      </c>
      <c r="E202" s="204" t="s">
        <v>19</v>
      </c>
      <c r="F202" s="205" t="s">
        <v>637</v>
      </c>
      <c r="G202" s="202"/>
      <c r="H202" s="206">
        <v>9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250</v>
      </c>
      <c r="AU202" s="212" t="s">
        <v>83</v>
      </c>
      <c r="AV202" s="13" t="s">
        <v>83</v>
      </c>
      <c r="AW202" s="13" t="s">
        <v>36</v>
      </c>
      <c r="AX202" s="13" t="s">
        <v>79</v>
      </c>
      <c r="AY202" s="212" t="s">
        <v>205</v>
      </c>
    </row>
    <row r="203" spans="1:65" s="13" customFormat="1">
      <c r="B203" s="201"/>
      <c r="C203" s="202"/>
      <c r="D203" s="203" t="s">
        <v>250</v>
      </c>
      <c r="E203" s="202"/>
      <c r="F203" s="205" t="s">
        <v>638</v>
      </c>
      <c r="G203" s="202"/>
      <c r="H203" s="206">
        <v>9.18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250</v>
      </c>
      <c r="AU203" s="212" t="s">
        <v>83</v>
      </c>
      <c r="AV203" s="13" t="s">
        <v>83</v>
      </c>
      <c r="AW203" s="13" t="s">
        <v>4</v>
      </c>
      <c r="AX203" s="13" t="s">
        <v>79</v>
      </c>
      <c r="AY203" s="212" t="s">
        <v>205</v>
      </c>
    </row>
    <row r="204" spans="1:65" s="2" customFormat="1" ht="24.2" customHeight="1">
      <c r="A204" s="35"/>
      <c r="B204" s="36"/>
      <c r="C204" s="179" t="s">
        <v>525</v>
      </c>
      <c r="D204" s="179" t="s">
        <v>208</v>
      </c>
      <c r="E204" s="180" t="s">
        <v>400</v>
      </c>
      <c r="F204" s="181" t="s">
        <v>401</v>
      </c>
      <c r="G204" s="182" t="s">
        <v>260</v>
      </c>
      <c r="H204" s="183">
        <v>26.5</v>
      </c>
      <c r="I204" s="184"/>
      <c r="J204" s="185">
        <f>ROUND(I204*H204,2)</f>
        <v>0</v>
      </c>
      <c r="K204" s="181" t="s">
        <v>212</v>
      </c>
      <c r="L204" s="40"/>
      <c r="M204" s="186" t="s">
        <v>19</v>
      </c>
      <c r="N204" s="187" t="s">
        <v>46</v>
      </c>
      <c r="O204" s="65"/>
      <c r="P204" s="188">
        <f>O204*H204</f>
        <v>0</v>
      </c>
      <c r="Q204" s="188">
        <v>0.10095</v>
      </c>
      <c r="R204" s="188">
        <f>Q204*H204</f>
        <v>2.6751749999999999</v>
      </c>
      <c r="S204" s="188">
        <v>0</v>
      </c>
      <c r="T204" s="18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149</v>
      </c>
      <c r="AT204" s="190" t="s">
        <v>208</v>
      </c>
      <c r="AU204" s="190" t="s">
        <v>83</v>
      </c>
      <c r="AY204" s="18" t="s">
        <v>205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79</v>
      </c>
      <c r="BK204" s="191">
        <f>ROUND(I204*H204,2)</f>
        <v>0</v>
      </c>
      <c r="BL204" s="18" t="s">
        <v>149</v>
      </c>
      <c r="BM204" s="190" t="s">
        <v>639</v>
      </c>
    </row>
    <row r="205" spans="1:65" s="2" customFormat="1">
      <c r="A205" s="35"/>
      <c r="B205" s="36"/>
      <c r="C205" s="37"/>
      <c r="D205" s="192" t="s">
        <v>215</v>
      </c>
      <c r="E205" s="37"/>
      <c r="F205" s="193" t="s">
        <v>403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215</v>
      </c>
      <c r="AU205" s="18" t="s">
        <v>83</v>
      </c>
    </row>
    <row r="206" spans="1:65" s="13" customFormat="1">
      <c r="B206" s="201"/>
      <c r="C206" s="202"/>
      <c r="D206" s="203" t="s">
        <v>250</v>
      </c>
      <c r="E206" s="204" t="s">
        <v>19</v>
      </c>
      <c r="F206" s="205" t="s">
        <v>640</v>
      </c>
      <c r="G206" s="202"/>
      <c r="H206" s="206">
        <v>16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250</v>
      </c>
      <c r="AU206" s="212" t="s">
        <v>83</v>
      </c>
      <c r="AV206" s="13" t="s">
        <v>83</v>
      </c>
      <c r="AW206" s="13" t="s">
        <v>36</v>
      </c>
      <c r="AX206" s="13" t="s">
        <v>75</v>
      </c>
      <c r="AY206" s="212" t="s">
        <v>205</v>
      </c>
    </row>
    <row r="207" spans="1:65" s="13" customFormat="1">
      <c r="B207" s="201"/>
      <c r="C207" s="202"/>
      <c r="D207" s="203" t="s">
        <v>250</v>
      </c>
      <c r="E207" s="204" t="s">
        <v>19</v>
      </c>
      <c r="F207" s="205" t="s">
        <v>641</v>
      </c>
      <c r="G207" s="202"/>
      <c r="H207" s="206">
        <v>10.5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250</v>
      </c>
      <c r="AU207" s="212" t="s">
        <v>83</v>
      </c>
      <c r="AV207" s="13" t="s">
        <v>83</v>
      </c>
      <c r="AW207" s="13" t="s">
        <v>36</v>
      </c>
      <c r="AX207" s="13" t="s">
        <v>75</v>
      </c>
      <c r="AY207" s="212" t="s">
        <v>205</v>
      </c>
    </row>
    <row r="208" spans="1:65" s="14" customFormat="1">
      <c r="B208" s="213"/>
      <c r="C208" s="214"/>
      <c r="D208" s="203" t="s">
        <v>250</v>
      </c>
      <c r="E208" s="215" t="s">
        <v>19</v>
      </c>
      <c r="F208" s="216" t="s">
        <v>253</v>
      </c>
      <c r="G208" s="214"/>
      <c r="H208" s="217">
        <v>26.5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250</v>
      </c>
      <c r="AU208" s="223" t="s">
        <v>83</v>
      </c>
      <c r="AV208" s="14" t="s">
        <v>149</v>
      </c>
      <c r="AW208" s="14" t="s">
        <v>36</v>
      </c>
      <c r="AX208" s="14" t="s">
        <v>79</v>
      </c>
      <c r="AY208" s="223" t="s">
        <v>205</v>
      </c>
    </row>
    <row r="209" spans="1:65" s="2" customFormat="1" ht="16.5" customHeight="1">
      <c r="A209" s="35"/>
      <c r="B209" s="36"/>
      <c r="C209" s="224" t="s">
        <v>528</v>
      </c>
      <c r="D209" s="224" t="s">
        <v>298</v>
      </c>
      <c r="E209" s="225" t="s">
        <v>407</v>
      </c>
      <c r="F209" s="226" t="s">
        <v>408</v>
      </c>
      <c r="G209" s="227" t="s">
        <v>260</v>
      </c>
      <c r="H209" s="228">
        <v>17.135999999999999</v>
      </c>
      <c r="I209" s="229"/>
      <c r="J209" s="230">
        <f>ROUND(I209*H209,2)</f>
        <v>0</v>
      </c>
      <c r="K209" s="226" t="s">
        <v>212</v>
      </c>
      <c r="L209" s="231"/>
      <c r="M209" s="232" t="s">
        <v>19</v>
      </c>
      <c r="N209" s="233" t="s">
        <v>46</v>
      </c>
      <c r="O209" s="65"/>
      <c r="P209" s="188">
        <f>O209*H209</f>
        <v>0</v>
      </c>
      <c r="Q209" s="188">
        <v>2.8000000000000001E-2</v>
      </c>
      <c r="R209" s="188">
        <f>Q209*H209</f>
        <v>0.47980800000000001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286</v>
      </c>
      <c r="AT209" s="190" t="s">
        <v>298</v>
      </c>
      <c r="AU209" s="190" t="s">
        <v>83</v>
      </c>
      <c r="AY209" s="18" t="s">
        <v>205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79</v>
      </c>
      <c r="BK209" s="191">
        <f>ROUND(I209*H209,2)</f>
        <v>0</v>
      </c>
      <c r="BL209" s="18" t="s">
        <v>149</v>
      </c>
      <c r="BM209" s="190" t="s">
        <v>642</v>
      </c>
    </row>
    <row r="210" spans="1:65" s="13" customFormat="1">
      <c r="B210" s="201"/>
      <c r="C210" s="202"/>
      <c r="D210" s="203" t="s">
        <v>250</v>
      </c>
      <c r="E210" s="202"/>
      <c r="F210" s="205" t="s">
        <v>410</v>
      </c>
      <c r="G210" s="202"/>
      <c r="H210" s="206">
        <v>17.135999999999999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250</v>
      </c>
      <c r="AU210" s="212" t="s">
        <v>83</v>
      </c>
      <c r="AV210" s="13" t="s">
        <v>83</v>
      </c>
      <c r="AW210" s="13" t="s">
        <v>4</v>
      </c>
      <c r="AX210" s="13" t="s">
        <v>79</v>
      </c>
      <c r="AY210" s="212" t="s">
        <v>205</v>
      </c>
    </row>
    <row r="211" spans="1:65" s="2" customFormat="1" ht="16.5" customHeight="1">
      <c r="A211" s="35"/>
      <c r="B211" s="36"/>
      <c r="C211" s="179" t="s">
        <v>530</v>
      </c>
      <c r="D211" s="179" t="s">
        <v>208</v>
      </c>
      <c r="E211" s="180" t="s">
        <v>412</v>
      </c>
      <c r="F211" s="181" t="s">
        <v>413</v>
      </c>
      <c r="G211" s="182" t="s">
        <v>247</v>
      </c>
      <c r="H211" s="183">
        <v>23.7</v>
      </c>
      <c r="I211" s="184"/>
      <c r="J211" s="185">
        <f>ROUND(I211*H211,2)</f>
        <v>0</v>
      </c>
      <c r="K211" s="181" t="s">
        <v>212</v>
      </c>
      <c r="L211" s="40"/>
      <c r="M211" s="186" t="s">
        <v>19</v>
      </c>
      <c r="N211" s="187" t="s">
        <v>46</v>
      </c>
      <c r="O211" s="65"/>
      <c r="P211" s="188">
        <f>O211*H211</f>
        <v>0</v>
      </c>
      <c r="Q211" s="188">
        <v>3.6000000000000002E-4</v>
      </c>
      <c r="R211" s="188">
        <f>Q211*H211</f>
        <v>8.5319999999999997E-3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149</v>
      </c>
      <c r="AT211" s="190" t="s">
        <v>208</v>
      </c>
      <c r="AU211" s="190" t="s">
        <v>83</v>
      </c>
      <c r="AY211" s="18" t="s">
        <v>205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79</v>
      </c>
      <c r="BK211" s="191">
        <f>ROUND(I211*H211,2)</f>
        <v>0</v>
      </c>
      <c r="BL211" s="18" t="s">
        <v>149</v>
      </c>
      <c r="BM211" s="190" t="s">
        <v>643</v>
      </c>
    </row>
    <row r="212" spans="1:65" s="2" customFormat="1">
      <c r="A212" s="35"/>
      <c r="B212" s="36"/>
      <c r="C212" s="37"/>
      <c r="D212" s="192" t="s">
        <v>215</v>
      </c>
      <c r="E212" s="37"/>
      <c r="F212" s="193" t="s">
        <v>415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215</v>
      </c>
      <c r="AU212" s="18" t="s">
        <v>83</v>
      </c>
    </row>
    <row r="213" spans="1:65" s="13" customFormat="1">
      <c r="B213" s="201"/>
      <c r="C213" s="202"/>
      <c r="D213" s="203" t="s">
        <v>250</v>
      </c>
      <c r="E213" s="204" t="s">
        <v>19</v>
      </c>
      <c r="F213" s="205" t="s">
        <v>613</v>
      </c>
      <c r="G213" s="202"/>
      <c r="H213" s="206">
        <v>23.7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250</v>
      </c>
      <c r="AU213" s="212" t="s">
        <v>83</v>
      </c>
      <c r="AV213" s="13" t="s">
        <v>83</v>
      </c>
      <c r="AW213" s="13" t="s">
        <v>36</v>
      </c>
      <c r="AX213" s="13" t="s">
        <v>79</v>
      </c>
      <c r="AY213" s="212" t="s">
        <v>205</v>
      </c>
    </row>
    <row r="214" spans="1:65" s="2" customFormat="1" ht="33" customHeight="1">
      <c r="A214" s="35"/>
      <c r="B214" s="36"/>
      <c r="C214" s="179" t="s">
        <v>536</v>
      </c>
      <c r="D214" s="179" t="s">
        <v>208</v>
      </c>
      <c r="E214" s="180" t="s">
        <v>531</v>
      </c>
      <c r="F214" s="181" t="s">
        <v>532</v>
      </c>
      <c r="G214" s="182" t="s">
        <v>366</v>
      </c>
      <c r="H214" s="183">
        <v>3</v>
      </c>
      <c r="I214" s="184"/>
      <c r="J214" s="185">
        <f>ROUND(I214*H214,2)</f>
        <v>0</v>
      </c>
      <c r="K214" s="181" t="s">
        <v>212</v>
      </c>
      <c r="L214" s="40"/>
      <c r="M214" s="186" t="s">
        <v>19</v>
      </c>
      <c r="N214" s="187" t="s">
        <v>46</v>
      </c>
      <c r="O214" s="65"/>
      <c r="P214" s="188">
        <f>O214*H214</f>
        <v>0</v>
      </c>
      <c r="Q214" s="188">
        <v>0</v>
      </c>
      <c r="R214" s="188">
        <f>Q214*H214</f>
        <v>0</v>
      </c>
      <c r="S214" s="188">
        <v>8.2000000000000003E-2</v>
      </c>
      <c r="T214" s="189">
        <f>S214*H214</f>
        <v>0.246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149</v>
      </c>
      <c r="AT214" s="190" t="s">
        <v>208</v>
      </c>
      <c r="AU214" s="190" t="s">
        <v>83</v>
      </c>
      <c r="AY214" s="18" t="s">
        <v>205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79</v>
      </c>
      <c r="BK214" s="191">
        <f>ROUND(I214*H214,2)</f>
        <v>0</v>
      </c>
      <c r="BL214" s="18" t="s">
        <v>149</v>
      </c>
      <c r="BM214" s="190" t="s">
        <v>644</v>
      </c>
    </row>
    <row r="215" spans="1:65" s="2" customFormat="1">
      <c r="A215" s="35"/>
      <c r="B215" s="36"/>
      <c r="C215" s="37"/>
      <c r="D215" s="192" t="s">
        <v>215</v>
      </c>
      <c r="E215" s="37"/>
      <c r="F215" s="193" t="s">
        <v>534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215</v>
      </c>
      <c r="AU215" s="18" t="s">
        <v>83</v>
      </c>
    </row>
    <row r="216" spans="1:65" s="13" customFormat="1">
      <c r="B216" s="201"/>
      <c r="C216" s="202"/>
      <c r="D216" s="203" t="s">
        <v>250</v>
      </c>
      <c r="E216" s="204" t="s">
        <v>19</v>
      </c>
      <c r="F216" s="205" t="s">
        <v>619</v>
      </c>
      <c r="G216" s="202"/>
      <c r="H216" s="206">
        <v>3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250</v>
      </c>
      <c r="AU216" s="212" t="s">
        <v>83</v>
      </c>
      <c r="AV216" s="13" t="s">
        <v>83</v>
      </c>
      <c r="AW216" s="13" t="s">
        <v>36</v>
      </c>
      <c r="AX216" s="13" t="s">
        <v>79</v>
      </c>
      <c r="AY216" s="212" t="s">
        <v>205</v>
      </c>
    </row>
    <row r="217" spans="1:65" s="12" customFormat="1" ht="22.9" customHeight="1">
      <c r="B217" s="163"/>
      <c r="C217" s="164"/>
      <c r="D217" s="165" t="s">
        <v>74</v>
      </c>
      <c r="E217" s="177" t="s">
        <v>416</v>
      </c>
      <c r="F217" s="177" t="s">
        <v>417</v>
      </c>
      <c r="G217" s="164"/>
      <c r="H217" s="164"/>
      <c r="I217" s="167"/>
      <c r="J217" s="178">
        <f>BK217</f>
        <v>0</v>
      </c>
      <c r="K217" s="164"/>
      <c r="L217" s="169"/>
      <c r="M217" s="170"/>
      <c r="N217" s="171"/>
      <c r="O217" s="171"/>
      <c r="P217" s="172">
        <f>SUM(P218:P233)</f>
        <v>0</v>
      </c>
      <c r="Q217" s="171"/>
      <c r="R217" s="172">
        <f>SUM(R218:R233)</f>
        <v>0</v>
      </c>
      <c r="S217" s="171"/>
      <c r="T217" s="173">
        <f>SUM(T218:T233)</f>
        <v>0</v>
      </c>
      <c r="AR217" s="174" t="s">
        <v>79</v>
      </c>
      <c r="AT217" s="175" t="s">
        <v>74</v>
      </c>
      <c r="AU217" s="175" t="s">
        <v>79</v>
      </c>
      <c r="AY217" s="174" t="s">
        <v>205</v>
      </c>
      <c r="BK217" s="176">
        <f>SUM(BK218:BK233)</f>
        <v>0</v>
      </c>
    </row>
    <row r="218" spans="1:65" s="2" customFormat="1" ht="24.2" customHeight="1">
      <c r="A218" s="35"/>
      <c r="B218" s="36"/>
      <c r="C218" s="179" t="s">
        <v>542</v>
      </c>
      <c r="D218" s="179" t="s">
        <v>208</v>
      </c>
      <c r="E218" s="180" t="s">
        <v>537</v>
      </c>
      <c r="F218" s="181" t="s">
        <v>538</v>
      </c>
      <c r="G218" s="182" t="s">
        <v>301</v>
      </c>
      <c r="H218" s="183">
        <v>3.19</v>
      </c>
      <c r="I218" s="184"/>
      <c r="J218" s="185">
        <f>ROUND(I218*H218,2)</f>
        <v>0</v>
      </c>
      <c r="K218" s="181" t="s">
        <v>212</v>
      </c>
      <c r="L218" s="40"/>
      <c r="M218" s="186" t="s">
        <v>19</v>
      </c>
      <c r="N218" s="187" t="s">
        <v>46</v>
      </c>
      <c r="O218" s="65"/>
      <c r="P218" s="188">
        <f>O218*H218</f>
        <v>0</v>
      </c>
      <c r="Q218" s="188">
        <v>0</v>
      </c>
      <c r="R218" s="188">
        <f>Q218*H218</f>
        <v>0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149</v>
      </c>
      <c r="AT218" s="190" t="s">
        <v>208</v>
      </c>
      <c r="AU218" s="190" t="s">
        <v>83</v>
      </c>
      <c r="AY218" s="18" t="s">
        <v>205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79</v>
      </c>
      <c r="BK218" s="191">
        <f>ROUND(I218*H218,2)</f>
        <v>0</v>
      </c>
      <c r="BL218" s="18" t="s">
        <v>149</v>
      </c>
      <c r="BM218" s="190" t="s">
        <v>645</v>
      </c>
    </row>
    <row r="219" spans="1:65" s="2" customFormat="1">
      <c r="A219" s="35"/>
      <c r="B219" s="36"/>
      <c r="C219" s="37"/>
      <c r="D219" s="192" t="s">
        <v>215</v>
      </c>
      <c r="E219" s="37"/>
      <c r="F219" s="193" t="s">
        <v>540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215</v>
      </c>
      <c r="AU219" s="18" t="s">
        <v>83</v>
      </c>
    </row>
    <row r="220" spans="1:65" s="13" customFormat="1">
      <c r="B220" s="201"/>
      <c r="C220" s="202"/>
      <c r="D220" s="203" t="s">
        <v>250</v>
      </c>
      <c r="E220" s="204" t="s">
        <v>19</v>
      </c>
      <c r="F220" s="205" t="s">
        <v>646</v>
      </c>
      <c r="G220" s="202"/>
      <c r="H220" s="206">
        <v>3.19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250</v>
      </c>
      <c r="AU220" s="212" t="s">
        <v>83</v>
      </c>
      <c r="AV220" s="13" t="s">
        <v>83</v>
      </c>
      <c r="AW220" s="13" t="s">
        <v>36</v>
      </c>
      <c r="AX220" s="13" t="s">
        <v>79</v>
      </c>
      <c r="AY220" s="212" t="s">
        <v>205</v>
      </c>
    </row>
    <row r="221" spans="1:65" s="2" customFormat="1" ht="24.2" customHeight="1">
      <c r="A221" s="35"/>
      <c r="B221" s="36"/>
      <c r="C221" s="179" t="s">
        <v>547</v>
      </c>
      <c r="D221" s="179" t="s">
        <v>208</v>
      </c>
      <c r="E221" s="180" t="s">
        <v>543</v>
      </c>
      <c r="F221" s="181" t="s">
        <v>427</v>
      </c>
      <c r="G221" s="182" t="s">
        <v>301</v>
      </c>
      <c r="H221" s="183">
        <v>124.41</v>
      </c>
      <c r="I221" s="184"/>
      <c r="J221" s="185">
        <f>ROUND(I221*H221,2)</f>
        <v>0</v>
      </c>
      <c r="K221" s="181" t="s">
        <v>212</v>
      </c>
      <c r="L221" s="40"/>
      <c r="M221" s="186" t="s">
        <v>19</v>
      </c>
      <c r="N221" s="187" t="s">
        <v>46</v>
      </c>
      <c r="O221" s="65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149</v>
      </c>
      <c r="AT221" s="190" t="s">
        <v>208</v>
      </c>
      <c r="AU221" s="190" t="s">
        <v>83</v>
      </c>
      <c r="AY221" s="18" t="s">
        <v>205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79</v>
      </c>
      <c r="BK221" s="191">
        <f>ROUND(I221*H221,2)</f>
        <v>0</v>
      </c>
      <c r="BL221" s="18" t="s">
        <v>149</v>
      </c>
      <c r="BM221" s="190" t="s">
        <v>647</v>
      </c>
    </row>
    <row r="222" spans="1:65" s="2" customFormat="1">
      <c r="A222" s="35"/>
      <c r="B222" s="36"/>
      <c r="C222" s="37"/>
      <c r="D222" s="192" t="s">
        <v>215</v>
      </c>
      <c r="E222" s="37"/>
      <c r="F222" s="193" t="s">
        <v>545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215</v>
      </c>
      <c r="AU222" s="18" t="s">
        <v>83</v>
      </c>
    </row>
    <row r="223" spans="1:65" s="13" customFormat="1">
      <c r="B223" s="201"/>
      <c r="C223" s="202"/>
      <c r="D223" s="203" t="s">
        <v>250</v>
      </c>
      <c r="E223" s="202"/>
      <c r="F223" s="205" t="s">
        <v>648</v>
      </c>
      <c r="G223" s="202"/>
      <c r="H223" s="206">
        <v>124.41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250</v>
      </c>
      <c r="AU223" s="212" t="s">
        <v>83</v>
      </c>
      <c r="AV223" s="13" t="s">
        <v>83</v>
      </c>
      <c r="AW223" s="13" t="s">
        <v>4</v>
      </c>
      <c r="AX223" s="13" t="s">
        <v>79</v>
      </c>
      <c r="AY223" s="212" t="s">
        <v>205</v>
      </c>
    </row>
    <row r="224" spans="1:65" s="2" customFormat="1" ht="24.2" customHeight="1">
      <c r="A224" s="35"/>
      <c r="B224" s="36"/>
      <c r="C224" s="179" t="s">
        <v>551</v>
      </c>
      <c r="D224" s="179" t="s">
        <v>208</v>
      </c>
      <c r="E224" s="180" t="s">
        <v>419</v>
      </c>
      <c r="F224" s="181" t="s">
        <v>420</v>
      </c>
      <c r="G224" s="182" t="s">
        <v>301</v>
      </c>
      <c r="H224" s="183">
        <v>25.978999999999999</v>
      </c>
      <c r="I224" s="184"/>
      <c r="J224" s="185">
        <f>ROUND(I224*H224,2)</f>
        <v>0</v>
      </c>
      <c r="K224" s="181" t="s">
        <v>212</v>
      </c>
      <c r="L224" s="40"/>
      <c r="M224" s="186" t="s">
        <v>19</v>
      </c>
      <c r="N224" s="187" t="s">
        <v>46</v>
      </c>
      <c r="O224" s="65"/>
      <c r="P224" s="188">
        <f>O224*H224</f>
        <v>0</v>
      </c>
      <c r="Q224" s="188">
        <v>0</v>
      </c>
      <c r="R224" s="188">
        <f>Q224*H224</f>
        <v>0</v>
      </c>
      <c r="S224" s="188">
        <v>0</v>
      </c>
      <c r="T224" s="18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149</v>
      </c>
      <c r="AT224" s="190" t="s">
        <v>208</v>
      </c>
      <c r="AU224" s="190" t="s">
        <v>83</v>
      </c>
      <c r="AY224" s="18" t="s">
        <v>205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79</v>
      </c>
      <c r="BK224" s="191">
        <f>ROUND(I224*H224,2)</f>
        <v>0</v>
      </c>
      <c r="BL224" s="18" t="s">
        <v>149</v>
      </c>
      <c r="BM224" s="190" t="s">
        <v>649</v>
      </c>
    </row>
    <row r="225" spans="1:65" s="2" customFormat="1">
      <c r="A225" s="35"/>
      <c r="B225" s="36"/>
      <c r="C225" s="37"/>
      <c r="D225" s="192" t="s">
        <v>215</v>
      </c>
      <c r="E225" s="37"/>
      <c r="F225" s="193" t="s">
        <v>422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215</v>
      </c>
      <c r="AU225" s="18" t="s">
        <v>83</v>
      </c>
    </row>
    <row r="226" spans="1:65" s="13" customFormat="1">
      <c r="B226" s="201"/>
      <c r="C226" s="202"/>
      <c r="D226" s="203" t="s">
        <v>250</v>
      </c>
      <c r="E226" s="204" t="s">
        <v>19</v>
      </c>
      <c r="F226" s="205" t="s">
        <v>650</v>
      </c>
      <c r="G226" s="202"/>
      <c r="H226" s="206">
        <v>18.170999999999999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250</v>
      </c>
      <c r="AU226" s="212" t="s">
        <v>83</v>
      </c>
      <c r="AV226" s="13" t="s">
        <v>83</v>
      </c>
      <c r="AW226" s="13" t="s">
        <v>36</v>
      </c>
      <c r="AX226" s="13" t="s">
        <v>75</v>
      </c>
      <c r="AY226" s="212" t="s">
        <v>205</v>
      </c>
    </row>
    <row r="227" spans="1:65" s="13" customFormat="1">
      <c r="B227" s="201"/>
      <c r="C227" s="202"/>
      <c r="D227" s="203" t="s">
        <v>250</v>
      </c>
      <c r="E227" s="204" t="s">
        <v>19</v>
      </c>
      <c r="F227" s="205" t="s">
        <v>651</v>
      </c>
      <c r="G227" s="202"/>
      <c r="H227" s="206">
        <v>7.8079999999999998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250</v>
      </c>
      <c r="AU227" s="212" t="s">
        <v>83</v>
      </c>
      <c r="AV227" s="13" t="s">
        <v>83</v>
      </c>
      <c r="AW227" s="13" t="s">
        <v>36</v>
      </c>
      <c r="AX227" s="13" t="s">
        <v>75</v>
      </c>
      <c r="AY227" s="212" t="s">
        <v>205</v>
      </c>
    </row>
    <row r="228" spans="1:65" s="14" customFormat="1">
      <c r="B228" s="213"/>
      <c r="C228" s="214"/>
      <c r="D228" s="203" t="s">
        <v>250</v>
      </c>
      <c r="E228" s="215" t="s">
        <v>19</v>
      </c>
      <c r="F228" s="216" t="s">
        <v>253</v>
      </c>
      <c r="G228" s="214"/>
      <c r="H228" s="217">
        <v>25.978999999999999</v>
      </c>
      <c r="I228" s="218"/>
      <c r="J228" s="214"/>
      <c r="K228" s="214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250</v>
      </c>
      <c r="AU228" s="223" t="s">
        <v>83</v>
      </c>
      <c r="AV228" s="14" t="s">
        <v>149</v>
      </c>
      <c r="AW228" s="14" t="s">
        <v>36</v>
      </c>
      <c r="AX228" s="14" t="s">
        <v>79</v>
      </c>
      <c r="AY228" s="223" t="s">
        <v>205</v>
      </c>
    </row>
    <row r="229" spans="1:65" s="2" customFormat="1" ht="24.2" customHeight="1">
      <c r="A229" s="35"/>
      <c r="B229" s="36"/>
      <c r="C229" s="179" t="s">
        <v>554</v>
      </c>
      <c r="D229" s="179" t="s">
        <v>208</v>
      </c>
      <c r="E229" s="180" t="s">
        <v>426</v>
      </c>
      <c r="F229" s="181" t="s">
        <v>427</v>
      </c>
      <c r="G229" s="182" t="s">
        <v>301</v>
      </c>
      <c r="H229" s="183">
        <v>1013.181</v>
      </c>
      <c r="I229" s="184"/>
      <c r="J229" s="185">
        <f>ROUND(I229*H229,2)</f>
        <v>0</v>
      </c>
      <c r="K229" s="181" t="s">
        <v>212</v>
      </c>
      <c r="L229" s="40"/>
      <c r="M229" s="186" t="s">
        <v>19</v>
      </c>
      <c r="N229" s="187" t="s">
        <v>46</v>
      </c>
      <c r="O229" s="65"/>
      <c r="P229" s="188">
        <f>O229*H229</f>
        <v>0</v>
      </c>
      <c r="Q229" s="188">
        <v>0</v>
      </c>
      <c r="R229" s="188">
        <f>Q229*H229</f>
        <v>0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149</v>
      </c>
      <c r="AT229" s="190" t="s">
        <v>208</v>
      </c>
      <c r="AU229" s="190" t="s">
        <v>83</v>
      </c>
      <c r="AY229" s="18" t="s">
        <v>205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79</v>
      </c>
      <c r="BK229" s="191">
        <f>ROUND(I229*H229,2)</f>
        <v>0</v>
      </c>
      <c r="BL229" s="18" t="s">
        <v>149</v>
      </c>
      <c r="BM229" s="190" t="s">
        <v>652</v>
      </c>
    </row>
    <row r="230" spans="1:65" s="2" customFormat="1">
      <c r="A230" s="35"/>
      <c r="B230" s="36"/>
      <c r="C230" s="37"/>
      <c r="D230" s="192" t="s">
        <v>215</v>
      </c>
      <c r="E230" s="37"/>
      <c r="F230" s="193" t="s">
        <v>429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215</v>
      </c>
      <c r="AU230" s="18" t="s">
        <v>83</v>
      </c>
    </row>
    <row r="231" spans="1:65" s="13" customFormat="1">
      <c r="B231" s="201"/>
      <c r="C231" s="202"/>
      <c r="D231" s="203" t="s">
        <v>250</v>
      </c>
      <c r="E231" s="202"/>
      <c r="F231" s="205" t="s">
        <v>653</v>
      </c>
      <c r="G231" s="202"/>
      <c r="H231" s="206">
        <v>1013.181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250</v>
      </c>
      <c r="AU231" s="212" t="s">
        <v>83</v>
      </c>
      <c r="AV231" s="13" t="s">
        <v>83</v>
      </c>
      <c r="AW231" s="13" t="s">
        <v>4</v>
      </c>
      <c r="AX231" s="13" t="s">
        <v>79</v>
      </c>
      <c r="AY231" s="212" t="s">
        <v>205</v>
      </c>
    </row>
    <row r="232" spans="1:65" s="2" customFormat="1" ht="16.5" customHeight="1">
      <c r="A232" s="35"/>
      <c r="B232" s="36"/>
      <c r="C232" s="179" t="s">
        <v>556</v>
      </c>
      <c r="D232" s="179" t="s">
        <v>208</v>
      </c>
      <c r="E232" s="180" t="s">
        <v>432</v>
      </c>
      <c r="F232" s="181" t="s">
        <v>433</v>
      </c>
      <c r="G232" s="182" t="s">
        <v>301</v>
      </c>
      <c r="H232" s="183">
        <v>29.169</v>
      </c>
      <c r="I232" s="184"/>
      <c r="J232" s="185">
        <f>ROUND(I232*H232,2)</f>
        <v>0</v>
      </c>
      <c r="K232" s="181" t="s">
        <v>212</v>
      </c>
      <c r="L232" s="40"/>
      <c r="M232" s="186" t="s">
        <v>19</v>
      </c>
      <c r="N232" s="187" t="s">
        <v>46</v>
      </c>
      <c r="O232" s="65"/>
      <c r="P232" s="188">
        <f>O232*H232</f>
        <v>0</v>
      </c>
      <c r="Q232" s="188">
        <v>0</v>
      </c>
      <c r="R232" s="188">
        <f>Q232*H232</f>
        <v>0</v>
      </c>
      <c r="S232" s="188">
        <v>0</v>
      </c>
      <c r="T232" s="18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0" t="s">
        <v>149</v>
      </c>
      <c r="AT232" s="190" t="s">
        <v>208</v>
      </c>
      <c r="AU232" s="190" t="s">
        <v>83</v>
      </c>
      <c r="AY232" s="18" t="s">
        <v>205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" t="s">
        <v>79</v>
      </c>
      <c r="BK232" s="191">
        <f>ROUND(I232*H232,2)</f>
        <v>0</v>
      </c>
      <c r="BL232" s="18" t="s">
        <v>149</v>
      </c>
      <c r="BM232" s="190" t="s">
        <v>654</v>
      </c>
    </row>
    <row r="233" spans="1:65" s="2" customFormat="1">
      <c r="A233" s="35"/>
      <c r="B233" s="36"/>
      <c r="C233" s="37"/>
      <c r="D233" s="192" t="s">
        <v>215</v>
      </c>
      <c r="E233" s="37"/>
      <c r="F233" s="193" t="s">
        <v>435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215</v>
      </c>
      <c r="AU233" s="18" t="s">
        <v>83</v>
      </c>
    </row>
    <row r="234" spans="1:65" s="12" customFormat="1" ht="22.9" customHeight="1">
      <c r="B234" s="163"/>
      <c r="C234" s="164"/>
      <c r="D234" s="165" t="s">
        <v>74</v>
      </c>
      <c r="E234" s="177" t="s">
        <v>436</v>
      </c>
      <c r="F234" s="177" t="s">
        <v>437</v>
      </c>
      <c r="G234" s="164"/>
      <c r="H234" s="164"/>
      <c r="I234" s="167"/>
      <c r="J234" s="178">
        <f>BK234</f>
        <v>0</v>
      </c>
      <c r="K234" s="164"/>
      <c r="L234" s="169"/>
      <c r="M234" s="170"/>
      <c r="N234" s="171"/>
      <c r="O234" s="171"/>
      <c r="P234" s="172">
        <f>SUM(P235:P236)</f>
        <v>0</v>
      </c>
      <c r="Q234" s="171"/>
      <c r="R234" s="172">
        <f>SUM(R235:R236)</f>
        <v>0</v>
      </c>
      <c r="S234" s="171"/>
      <c r="T234" s="173">
        <f>SUM(T235:T236)</f>
        <v>0</v>
      </c>
      <c r="AR234" s="174" t="s">
        <v>79</v>
      </c>
      <c r="AT234" s="175" t="s">
        <v>74</v>
      </c>
      <c r="AU234" s="175" t="s">
        <v>79</v>
      </c>
      <c r="AY234" s="174" t="s">
        <v>205</v>
      </c>
      <c r="BK234" s="176">
        <f>SUM(BK235:BK236)</f>
        <v>0</v>
      </c>
    </row>
    <row r="235" spans="1:65" s="2" customFormat="1" ht="24.2" customHeight="1">
      <c r="A235" s="35"/>
      <c r="B235" s="36"/>
      <c r="C235" s="179" t="s">
        <v>655</v>
      </c>
      <c r="D235" s="179" t="s">
        <v>208</v>
      </c>
      <c r="E235" s="180" t="s">
        <v>439</v>
      </c>
      <c r="F235" s="181" t="s">
        <v>440</v>
      </c>
      <c r="G235" s="182" t="s">
        <v>301</v>
      </c>
      <c r="H235" s="183">
        <v>22.242000000000001</v>
      </c>
      <c r="I235" s="184"/>
      <c r="J235" s="185">
        <f>ROUND(I235*H235,2)</f>
        <v>0</v>
      </c>
      <c r="K235" s="181" t="s">
        <v>212</v>
      </c>
      <c r="L235" s="40"/>
      <c r="M235" s="186" t="s">
        <v>19</v>
      </c>
      <c r="N235" s="187" t="s">
        <v>46</v>
      </c>
      <c r="O235" s="65"/>
      <c r="P235" s="188">
        <f>O235*H235</f>
        <v>0</v>
      </c>
      <c r="Q235" s="188">
        <v>0</v>
      </c>
      <c r="R235" s="188">
        <f>Q235*H235</f>
        <v>0</v>
      </c>
      <c r="S235" s="188">
        <v>0</v>
      </c>
      <c r="T235" s="18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149</v>
      </c>
      <c r="AT235" s="190" t="s">
        <v>208</v>
      </c>
      <c r="AU235" s="190" t="s">
        <v>83</v>
      </c>
      <c r="AY235" s="18" t="s">
        <v>205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8" t="s">
        <v>79</v>
      </c>
      <c r="BK235" s="191">
        <f>ROUND(I235*H235,2)</f>
        <v>0</v>
      </c>
      <c r="BL235" s="18" t="s">
        <v>149</v>
      </c>
      <c r="BM235" s="190" t="s">
        <v>656</v>
      </c>
    </row>
    <row r="236" spans="1:65" s="2" customFormat="1">
      <c r="A236" s="35"/>
      <c r="B236" s="36"/>
      <c r="C236" s="37"/>
      <c r="D236" s="192" t="s">
        <v>215</v>
      </c>
      <c r="E236" s="37"/>
      <c r="F236" s="193" t="s">
        <v>442</v>
      </c>
      <c r="G236" s="37"/>
      <c r="H236" s="37"/>
      <c r="I236" s="194"/>
      <c r="J236" s="37"/>
      <c r="K236" s="37"/>
      <c r="L236" s="40"/>
      <c r="M236" s="197"/>
      <c r="N236" s="198"/>
      <c r="O236" s="199"/>
      <c r="P236" s="199"/>
      <c r="Q236" s="199"/>
      <c r="R236" s="199"/>
      <c r="S236" s="199"/>
      <c r="T236" s="200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215</v>
      </c>
      <c r="AU236" s="18" t="s">
        <v>83</v>
      </c>
    </row>
    <row r="237" spans="1:65" s="2" customFormat="1" ht="6.95" customHeight="1">
      <c r="A237" s="35"/>
      <c r="B237" s="48"/>
      <c r="C237" s="49"/>
      <c r="D237" s="49"/>
      <c r="E237" s="49"/>
      <c r="F237" s="49"/>
      <c r="G237" s="49"/>
      <c r="H237" s="49"/>
      <c r="I237" s="49"/>
      <c r="J237" s="49"/>
      <c r="K237" s="49"/>
      <c r="L237" s="40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algorithmName="SHA-512" hashValue="IlSbdVw/rDLLZ+dOeKjzaW5UhW5VSDZxF7tL2OzycQOJlEaBvhQXfAN1PG0YGBqUlDMzaX8fJcxwkTeHCjiK+g==" saltValue="D4sgSzpxNJ3Reiij+t3tGsCJ+kHvig7c+JUhZS0jevhnz6DIf5d93fZeyPDNYrgbecMqbSvMyiv07opTZSmVYQ==" spinCount="100000" sheet="1" objects="1" scenarios="1" formatColumns="0" formatRows="0" autoFilter="0"/>
  <autoFilter ref="C92:K236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0" r:id="rId2"/>
    <hyperlink ref="F103" r:id="rId3"/>
    <hyperlink ref="F108" r:id="rId4"/>
    <hyperlink ref="F113" r:id="rId5"/>
    <hyperlink ref="F118" r:id="rId6"/>
    <hyperlink ref="F123" r:id="rId7"/>
    <hyperlink ref="F125" r:id="rId8"/>
    <hyperlink ref="F128" r:id="rId9"/>
    <hyperlink ref="F130" r:id="rId10"/>
    <hyperlink ref="F132" r:id="rId11"/>
    <hyperlink ref="F135" r:id="rId12"/>
    <hyperlink ref="F137" r:id="rId13"/>
    <hyperlink ref="F142" r:id="rId14"/>
    <hyperlink ref="F144" r:id="rId15"/>
    <hyperlink ref="F148" r:id="rId16"/>
    <hyperlink ref="F151" r:id="rId17"/>
    <hyperlink ref="F166" r:id="rId18"/>
    <hyperlink ref="F169" r:id="rId19"/>
    <hyperlink ref="F173" r:id="rId20"/>
    <hyperlink ref="F177" r:id="rId21"/>
    <hyperlink ref="F180" r:id="rId22"/>
    <hyperlink ref="F183" r:id="rId23"/>
    <hyperlink ref="F186" r:id="rId24"/>
    <hyperlink ref="F188" r:id="rId25"/>
    <hyperlink ref="F192" r:id="rId26"/>
    <hyperlink ref="F205" r:id="rId27"/>
    <hyperlink ref="F212" r:id="rId28"/>
    <hyperlink ref="F215" r:id="rId29"/>
    <hyperlink ref="F219" r:id="rId30"/>
    <hyperlink ref="F222" r:id="rId31"/>
    <hyperlink ref="F225" r:id="rId32"/>
    <hyperlink ref="F230" r:id="rId33"/>
    <hyperlink ref="F233" r:id="rId34"/>
    <hyperlink ref="F236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100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657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ROUND(J93,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ROUND((SUM(BE93:BE233)),  2)</f>
        <v>0</v>
      </c>
      <c r="G35" s="35"/>
      <c r="H35" s="35"/>
      <c r="I35" s="125">
        <v>0.21</v>
      </c>
      <c r="J35" s="124">
        <f>ROUND(((SUM(BE93:BE233))*I35),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ROUND((SUM(BF93:BF233)),  2)</f>
        <v>0</v>
      </c>
      <c r="G36" s="35"/>
      <c r="H36" s="35"/>
      <c r="I36" s="125">
        <v>0.15</v>
      </c>
      <c r="J36" s="124">
        <f>ROUND(((SUM(BF93:BF233))*I36),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ROUND((SUM(BG93:BG233)),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ROUND((SUM(BH93:BH233)),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ROUND((SUM(BI93:BI233)),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1.4 - Sjezd do MK - 4.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J93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J94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J95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J155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237</v>
      </c>
      <c r="E67" s="149"/>
      <c r="F67" s="149"/>
      <c r="G67" s="149"/>
      <c r="H67" s="149"/>
      <c r="I67" s="149"/>
      <c r="J67" s="150">
        <f>J180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238</v>
      </c>
      <c r="E68" s="149"/>
      <c r="F68" s="149"/>
      <c r="G68" s="149"/>
      <c r="H68" s="149"/>
      <c r="I68" s="149"/>
      <c r="J68" s="150">
        <f>J184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239</v>
      </c>
      <c r="E69" s="149"/>
      <c r="F69" s="149"/>
      <c r="G69" s="149"/>
      <c r="H69" s="149"/>
      <c r="I69" s="149"/>
      <c r="J69" s="150">
        <f>J189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240</v>
      </c>
      <c r="E70" s="149"/>
      <c r="F70" s="149"/>
      <c r="G70" s="149"/>
      <c r="H70" s="149"/>
      <c r="I70" s="149"/>
      <c r="J70" s="150">
        <f>J214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241</v>
      </c>
      <c r="E71" s="149"/>
      <c r="F71" s="149"/>
      <c r="G71" s="149"/>
      <c r="H71" s="149"/>
      <c r="I71" s="149"/>
      <c r="J71" s="150">
        <f>J231</f>
        <v>0</v>
      </c>
      <c r="K71" s="98"/>
      <c r="L71" s="151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189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80" t="str">
        <f>E7</f>
        <v>Rekonstrukce chodníku ul. Jiříkovská, Rumburk</v>
      </c>
      <c r="F81" s="381"/>
      <c r="G81" s="381"/>
      <c r="H81" s="381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30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80" t="s">
        <v>178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179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1" t="str">
        <f>E11</f>
        <v>1.4 - Sjezd do MK - 4. sjezd</v>
      </c>
      <c r="F85" s="379"/>
      <c r="G85" s="379"/>
      <c r="H85" s="379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F14</f>
        <v>k.ú. Rumburk</v>
      </c>
      <c r="G87" s="37"/>
      <c r="H87" s="37"/>
      <c r="I87" s="30" t="s">
        <v>23</v>
      </c>
      <c r="J87" s="60" t="str">
        <f>IF(J14="","",J14)</f>
        <v>5. 4. 2023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25</v>
      </c>
      <c r="D89" s="37"/>
      <c r="E89" s="37"/>
      <c r="F89" s="28" t="str">
        <f>E17</f>
        <v>Město Rumburk</v>
      </c>
      <c r="G89" s="37"/>
      <c r="H89" s="37"/>
      <c r="I89" s="30" t="s">
        <v>32</v>
      </c>
      <c r="J89" s="33" t="str">
        <f>E23</f>
        <v xml:space="preserve">ProProjekt s.r.o. 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IF(E20="","",E20)</f>
        <v>Vyplň údaj</v>
      </c>
      <c r="G90" s="37"/>
      <c r="H90" s="37"/>
      <c r="I90" s="30" t="s">
        <v>37</v>
      </c>
      <c r="J90" s="33" t="str">
        <f>E26</f>
        <v>Martin Rousek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2"/>
      <c r="B92" s="153"/>
      <c r="C92" s="154" t="s">
        <v>190</v>
      </c>
      <c r="D92" s="155" t="s">
        <v>60</v>
      </c>
      <c r="E92" s="155" t="s">
        <v>56</v>
      </c>
      <c r="F92" s="155" t="s">
        <v>57</v>
      </c>
      <c r="G92" s="155" t="s">
        <v>191</v>
      </c>
      <c r="H92" s="155" t="s">
        <v>192</v>
      </c>
      <c r="I92" s="155" t="s">
        <v>193</v>
      </c>
      <c r="J92" s="155" t="s">
        <v>183</v>
      </c>
      <c r="K92" s="156" t="s">
        <v>194</v>
      </c>
      <c r="L92" s="157"/>
      <c r="M92" s="69" t="s">
        <v>19</v>
      </c>
      <c r="N92" s="70" t="s">
        <v>45</v>
      </c>
      <c r="O92" s="70" t="s">
        <v>195</v>
      </c>
      <c r="P92" s="70" t="s">
        <v>196</v>
      </c>
      <c r="Q92" s="70" t="s">
        <v>197</v>
      </c>
      <c r="R92" s="70" t="s">
        <v>198</v>
      </c>
      <c r="S92" s="70" t="s">
        <v>199</v>
      </c>
      <c r="T92" s="71" t="s">
        <v>200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pans="1:65" s="2" customFormat="1" ht="22.9" customHeight="1">
      <c r="A93" s="35"/>
      <c r="B93" s="36"/>
      <c r="C93" s="76" t="s">
        <v>201</v>
      </c>
      <c r="D93" s="37"/>
      <c r="E93" s="37"/>
      <c r="F93" s="37"/>
      <c r="G93" s="37"/>
      <c r="H93" s="37"/>
      <c r="I93" s="37"/>
      <c r="J93" s="158">
        <f>BK93</f>
        <v>0</v>
      </c>
      <c r="K93" s="37"/>
      <c r="L93" s="40"/>
      <c r="M93" s="72"/>
      <c r="N93" s="159"/>
      <c r="O93" s="73"/>
      <c r="P93" s="160">
        <f>P94</f>
        <v>0</v>
      </c>
      <c r="Q93" s="73"/>
      <c r="R93" s="160">
        <f>R94</f>
        <v>37.8193263</v>
      </c>
      <c r="S93" s="73"/>
      <c r="T93" s="161">
        <f>T94</f>
        <v>17.770800000000001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184</v>
      </c>
      <c r="BK93" s="162">
        <f>BK94</f>
        <v>0</v>
      </c>
    </row>
    <row r="94" spans="1:65" s="12" customFormat="1" ht="25.9" customHeight="1">
      <c r="B94" s="163"/>
      <c r="C94" s="164"/>
      <c r="D94" s="165" t="s">
        <v>74</v>
      </c>
      <c r="E94" s="166" t="s">
        <v>242</v>
      </c>
      <c r="F94" s="166" t="s">
        <v>243</v>
      </c>
      <c r="G94" s="164"/>
      <c r="H94" s="164"/>
      <c r="I94" s="167"/>
      <c r="J94" s="168">
        <f>BK94</f>
        <v>0</v>
      </c>
      <c r="K94" s="164"/>
      <c r="L94" s="169"/>
      <c r="M94" s="170"/>
      <c r="N94" s="171"/>
      <c r="O94" s="171"/>
      <c r="P94" s="172">
        <f>P95+P155+P180+P184+P189+P214+P231</f>
        <v>0</v>
      </c>
      <c r="Q94" s="171"/>
      <c r="R94" s="172">
        <f>R95+R155+R180+R184+R189+R214+R231</f>
        <v>37.8193263</v>
      </c>
      <c r="S94" s="171"/>
      <c r="T94" s="173">
        <f>T95+T155+T180+T184+T189+T214+T231</f>
        <v>17.770800000000001</v>
      </c>
      <c r="AR94" s="174" t="s">
        <v>79</v>
      </c>
      <c r="AT94" s="175" t="s">
        <v>74</v>
      </c>
      <c r="AU94" s="175" t="s">
        <v>75</v>
      </c>
      <c r="AY94" s="174" t="s">
        <v>205</v>
      </c>
      <c r="BK94" s="176">
        <f>BK95+BK155+BK180+BK184+BK189+BK214+BK231</f>
        <v>0</v>
      </c>
    </row>
    <row r="95" spans="1:65" s="12" customFormat="1" ht="22.9" customHeight="1">
      <c r="B95" s="163"/>
      <c r="C95" s="164"/>
      <c r="D95" s="165" t="s">
        <v>74</v>
      </c>
      <c r="E95" s="177" t="s">
        <v>79</v>
      </c>
      <c r="F95" s="177" t="s">
        <v>244</v>
      </c>
      <c r="G95" s="164"/>
      <c r="H95" s="164"/>
      <c r="I95" s="167"/>
      <c r="J95" s="178">
        <f>BK95</f>
        <v>0</v>
      </c>
      <c r="K95" s="164"/>
      <c r="L95" s="169"/>
      <c r="M95" s="170"/>
      <c r="N95" s="171"/>
      <c r="O95" s="171"/>
      <c r="P95" s="172">
        <f>SUM(P96:P154)</f>
        <v>0</v>
      </c>
      <c r="Q95" s="171"/>
      <c r="R95" s="172">
        <f>SUM(R96:R154)</f>
        <v>4.1630000000000003</v>
      </c>
      <c r="S95" s="171"/>
      <c r="T95" s="173">
        <f>SUM(T96:T154)</f>
        <v>17.770800000000001</v>
      </c>
      <c r="AR95" s="174" t="s">
        <v>79</v>
      </c>
      <c r="AT95" s="175" t="s">
        <v>74</v>
      </c>
      <c r="AU95" s="175" t="s">
        <v>79</v>
      </c>
      <c r="AY95" s="174" t="s">
        <v>205</v>
      </c>
      <c r="BK95" s="176">
        <f>SUM(BK96:BK154)</f>
        <v>0</v>
      </c>
    </row>
    <row r="96" spans="1:65" s="2" customFormat="1" ht="33" customHeight="1">
      <c r="A96" s="35"/>
      <c r="B96" s="36"/>
      <c r="C96" s="179" t="s">
        <v>79</v>
      </c>
      <c r="D96" s="179" t="s">
        <v>208</v>
      </c>
      <c r="E96" s="180" t="s">
        <v>245</v>
      </c>
      <c r="F96" s="181" t="s">
        <v>246</v>
      </c>
      <c r="G96" s="182" t="s">
        <v>247</v>
      </c>
      <c r="H96" s="183">
        <v>12.9</v>
      </c>
      <c r="I96" s="184"/>
      <c r="J96" s="185">
        <f>ROUND(I96*H96,2)</f>
        <v>0</v>
      </c>
      <c r="K96" s="181" t="s">
        <v>212</v>
      </c>
      <c r="L96" s="40"/>
      <c r="M96" s="186" t="s">
        <v>19</v>
      </c>
      <c r="N96" s="187" t="s">
        <v>46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0.32500000000000001</v>
      </c>
      <c r="T96" s="189">
        <f>S96*H96</f>
        <v>4.1924999999999999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149</v>
      </c>
      <c r="AT96" s="190" t="s">
        <v>208</v>
      </c>
      <c r="AU96" s="190" t="s">
        <v>83</v>
      </c>
      <c r="AY96" s="18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79</v>
      </c>
      <c r="BK96" s="191">
        <f>ROUND(I96*H96,2)</f>
        <v>0</v>
      </c>
      <c r="BL96" s="18" t="s">
        <v>149</v>
      </c>
      <c r="BM96" s="190" t="s">
        <v>658</v>
      </c>
    </row>
    <row r="97" spans="1:65" s="2" customFormat="1">
      <c r="A97" s="35"/>
      <c r="B97" s="36"/>
      <c r="C97" s="37"/>
      <c r="D97" s="192" t="s">
        <v>215</v>
      </c>
      <c r="E97" s="37"/>
      <c r="F97" s="193" t="s">
        <v>249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215</v>
      </c>
      <c r="AU97" s="18" t="s">
        <v>83</v>
      </c>
    </row>
    <row r="98" spans="1:65" s="13" customFormat="1">
      <c r="B98" s="201"/>
      <c r="C98" s="202"/>
      <c r="D98" s="203" t="s">
        <v>250</v>
      </c>
      <c r="E98" s="204" t="s">
        <v>19</v>
      </c>
      <c r="F98" s="205" t="s">
        <v>659</v>
      </c>
      <c r="G98" s="202"/>
      <c r="H98" s="206">
        <v>12.9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250</v>
      </c>
      <c r="AU98" s="212" t="s">
        <v>83</v>
      </c>
      <c r="AV98" s="13" t="s">
        <v>83</v>
      </c>
      <c r="AW98" s="13" t="s">
        <v>36</v>
      </c>
      <c r="AX98" s="13" t="s">
        <v>79</v>
      </c>
      <c r="AY98" s="212" t="s">
        <v>205</v>
      </c>
    </row>
    <row r="99" spans="1:65" s="2" customFormat="1" ht="33" customHeight="1">
      <c r="A99" s="35"/>
      <c r="B99" s="36"/>
      <c r="C99" s="179" t="s">
        <v>83</v>
      </c>
      <c r="D99" s="179" t="s">
        <v>208</v>
      </c>
      <c r="E99" s="180" t="s">
        <v>254</v>
      </c>
      <c r="F99" s="181" t="s">
        <v>255</v>
      </c>
      <c r="G99" s="182" t="s">
        <v>247</v>
      </c>
      <c r="H99" s="183">
        <v>12.9</v>
      </c>
      <c r="I99" s="184"/>
      <c r="J99" s="185">
        <f>ROUND(I99*H99,2)</f>
        <v>0</v>
      </c>
      <c r="K99" s="181" t="s">
        <v>212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9.8000000000000004E-2</v>
      </c>
      <c r="T99" s="189">
        <f>S99*H99</f>
        <v>1.2642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149</v>
      </c>
      <c r="AT99" s="190" t="s">
        <v>208</v>
      </c>
      <c r="AU99" s="190" t="s">
        <v>83</v>
      </c>
      <c r="AY99" s="18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79</v>
      </c>
      <c r="BK99" s="191">
        <f>ROUND(I99*H99,2)</f>
        <v>0</v>
      </c>
      <c r="BL99" s="18" t="s">
        <v>149</v>
      </c>
      <c r="BM99" s="190" t="s">
        <v>660</v>
      </c>
    </row>
    <row r="100" spans="1:65" s="2" customFormat="1">
      <c r="A100" s="35"/>
      <c r="B100" s="36"/>
      <c r="C100" s="37"/>
      <c r="D100" s="192" t="s">
        <v>215</v>
      </c>
      <c r="E100" s="37"/>
      <c r="F100" s="193" t="s">
        <v>257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215</v>
      </c>
      <c r="AU100" s="18" t="s">
        <v>83</v>
      </c>
    </row>
    <row r="101" spans="1:65" s="13" customFormat="1">
      <c r="B101" s="201"/>
      <c r="C101" s="202"/>
      <c r="D101" s="203" t="s">
        <v>250</v>
      </c>
      <c r="E101" s="204" t="s">
        <v>19</v>
      </c>
      <c r="F101" s="205" t="s">
        <v>659</v>
      </c>
      <c r="G101" s="202"/>
      <c r="H101" s="206">
        <v>12.9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250</v>
      </c>
      <c r="AU101" s="212" t="s">
        <v>83</v>
      </c>
      <c r="AV101" s="13" t="s">
        <v>83</v>
      </c>
      <c r="AW101" s="13" t="s">
        <v>36</v>
      </c>
      <c r="AX101" s="13" t="s">
        <v>79</v>
      </c>
      <c r="AY101" s="212" t="s">
        <v>205</v>
      </c>
    </row>
    <row r="102" spans="1:65" s="2" customFormat="1" ht="37.9" customHeight="1">
      <c r="A102" s="35"/>
      <c r="B102" s="36"/>
      <c r="C102" s="179" t="s">
        <v>126</v>
      </c>
      <c r="D102" s="179" t="s">
        <v>208</v>
      </c>
      <c r="E102" s="180" t="s">
        <v>562</v>
      </c>
      <c r="F102" s="181" t="s">
        <v>563</v>
      </c>
      <c r="G102" s="182" t="s">
        <v>247</v>
      </c>
      <c r="H102" s="183">
        <v>7.1</v>
      </c>
      <c r="I102" s="184"/>
      <c r="J102" s="185">
        <f>ROUND(I102*H102,2)</f>
        <v>0</v>
      </c>
      <c r="K102" s="181" t="s">
        <v>212</v>
      </c>
      <c r="L102" s="40"/>
      <c r="M102" s="186" t="s">
        <v>19</v>
      </c>
      <c r="N102" s="187" t="s">
        <v>46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0.28999999999999998</v>
      </c>
      <c r="T102" s="189">
        <f>S102*H102</f>
        <v>2.0589999999999997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149</v>
      </c>
      <c r="AT102" s="190" t="s">
        <v>208</v>
      </c>
      <c r="AU102" s="190" t="s">
        <v>83</v>
      </c>
      <c r="AY102" s="18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149</v>
      </c>
      <c r="BM102" s="190" t="s">
        <v>661</v>
      </c>
    </row>
    <row r="103" spans="1:65" s="2" customFormat="1">
      <c r="A103" s="35"/>
      <c r="B103" s="36"/>
      <c r="C103" s="37"/>
      <c r="D103" s="192" t="s">
        <v>215</v>
      </c>
      <c r="E103" s="37"/>
      <c r="F103" s="193" t="s">
        <v>565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215</v>
      </c>
      <c r="AU103" s="18" t="s">
        <v>83</v>
      </c>
    </row>
    <row r="104" spans="1:65" s="13" customFormat="1">
      <c r="B104" s="201"/>
      <c r="C104" s="202"/>
      <c r="D104" s="203" t="s">
        <v>250</v>
      </c>
      <c r="E104" s="204" t="s">
        <v>19</v>
      </c>
      <c r="F104" s="205" t="s">
        <v>662</v>
      </c>
      <c r="G104" s="202"/>
      <c r="H104" s="206">
        <v>75.7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250</v>
      </c>
      <c r="AU104" s="212" t="s">
        <v>83</v>
      </c>
      <c r="AV104" s="13" t="s">
        <v>83</v>
      </c>
      <c r="AW104" s="13" t="s">
        <v>36</v>
      </c>
      <c r="AX104" s="13" t="s">
        <v>75</v>
      </c>
      <c r="AY104" s="212" t="s">
        <v>205</v>
      </c>
    </row>
    <row r="105" spans="1:65" s="13" customFormat="1">
      <c r="B105" s="201"/>
      <c r="C105" s="202"/>
      <c r="D105" s="203" t="s">
        <v>250</v>
      </c>
      <c r="E105" s="204" t="s">
        <v>19</v>
      </c>
      <c r="F105" s="205" t="s">
        <v>663</v>
      </c>
      <c r="G105" s="202"/>
      <c r="H105" s="206">
        <v>-68.599999999999994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250</v>
      </c>
      <c r="AU105" s="212" t="s">
        <v>83</v>
      </c>
      <c r="AV105" s="13" t="s">
        <v>83</v>
      </c>
      <c r="AW105" s="13" t="s">
        <v>36</v>
      </c>
      <c r="AX105" s="13" t="s">
        <v>75</v>
      </c>
      <c r="AY105" s="212" t="s">
        <v>205</v>
      </c>
    </row>
    <row r="106" spans="1:65" s="14" customFormat="1">
      <c r="B106" s="213"/>
      <c r="C106" s="214"/>
      <c r="D106" s="203" t="s">
        <v>250</v>
      </c>
      <c r="E106" s="215" t="s">
        <v>19</v>
      </c>
      <c r="F106" s="216" t="s">
        <v>253</v>
      </c>
      <c r="G106" s="214"/>
      <c r="H106" s="217">
        <v>7.1000000000000085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250</v>
      </c>
      <c r="AU106" s="223" t="s">
        <v>83</v>
      </c>
      <c r="AV106" s="14" t="s">
        <v>149</v>
      </c>
      <c r="AW106" s="14" t="s">
        <v>36</v>
      </c>
      <c r="AX106" s="14" t="s">
        <v>79</v>
      </c>
      <c r="AY106" s="223" t="s">
        <v>205</v>
      </c>
    </row>
    <row r="107" spans="1:65" s="2" customFormat="1" ht="37.9" customHeight="1">
      <c r="A107" s="35"/>
      <c r="B107" s="36"/>
      <c r="C107" s="179" t="s">
        <v>149</v>
      </c>
      <c r="D107" s="179" t="s">
        <v>208</v>
      </c>
      <c r="E107" s="180" t="s">
        <v>568</v>
      </c>
      <c r="F107" s="181" t="s">
        <v>569</v>
      </c>
      <c r="G107" s="182" t="s">
        <v>247</v>
      </c>
      <c r="H107" s="183">
        <v>7.1</v>
      </c>
      <c r="I107" s="184"/>
      <c r="J107" s="185">
        <f>ROUND(I107*H107,2)</f>
        <v>0</v>
      </c>
      <c r="K107" s="181" t="s">
        <v>212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0.24</v>
      </c>
      <c r="T107" s="189">
        <f>S107*H107</f>
        <v>1.704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149</v>
      </c>
      <c r="AT107" s="190" t="s">
        <v>208</v>
      </c>
      <c r="AU107" s="190" t="s">
        <v>83</v>
      </c>
      <c r="AY107" s="18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79</v>
      </c>
      <c r="BK107" s="191">
        <f>ROUND(I107*H107,2)</f>
        <v>0</v>
      </c>
      <c r="BL107" s="18" t="s">
        <v>149</v>
      </c>
      <c r="BM107" s="190" t="s">
        <v>664</v>
      </c>
    </row>
    <row r="108" spans="1:65" s="2" customFormat="1">
      <c r="A108" s="35"/>
      <c r="B108" s="36"/>
      <c r="C108" s="37"/>
      <c r="D108" s="192" t="s">
        <v>215</v>
      </c>
      <c r="E108" s="37"/>
      <c r="F108" s="193" t="s">
        <v>571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215</v>
      </c>
      <c r="AU108" s="18" t="s">
        <v>83</v>
      </c>
    </row>
    <row r="109" spans="1:65" s="13" customFormat="1">
      <c r="B109" s="201"/>
      <c r="C109" s="202"/>
      <c r="D109" s="203" t="s">
        <v>250</v>
      </c>
      <c r="E109" s="204" t="s">
        <v>19</v>
      </c>
      <c r="F109" s="205" t="s">
        <v>662</v>
      </c>
      <c r="G109" s="202"/>
      <c r="H109" s="206">
        <v>75.7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250</v>
      </c>
      <c r="AU109" s="212" t="s">
        <v>83</v>
      </c>
      <c r="AV109" s="13" t="s">
        <v>83</v>
      </c>
      <c r="AW109" s="13" t="s">
        <v>36</v>
      </c>
      <c r="AX109" s="13" t="s">
        <v>75</v>
      </c>
      <c r="AY109" s="212" t="s">
        <v>205</v>
      </c>
    </row>
    <row r="110" spans="1:65" s="13" customFormat="1">
      <c r="B110" s="201"/>
      <c r="C110" s="202"/>
      <c r="D110" s="203" t="s">
        <v>250</v>
      </c>
      <c r="E110" s="204" t="s">
        <v>19</v>
      </c>
      <c r="F110" s="205" t="s">
        <v>663</v>
      </c>
      <c r="G110" s="202"/>
      <c r="H110" s="206">
        <v>-68.599999999999994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250</v>
      </c>
      <c r="AU110" s="212" t="s">
        <v>83</v>
      </c>
      <c r="AV110" s="13" t="s">
        <v>83</v>
      </c>
      <c r="AW110" s="13" t="s">
        <v>36</v>
      </c>
      <c r="AX110" s="13" t="s">
        <v>75</v>
      </c>
      <c r="AY110" s="212" t="s">
        <v>205</v>
      </c>
    </row>
    <row r="111" spans="1:65" s="14" customFormat="1">
      <c r="B111" s="213"/>
      <c r="C111" s="214"/>
      <c r="D111" s="203" t="s">
        <v>250</v>
      </c>
      <c r="E111" s="215" t="s">
        <v>19</v>
      </c>
      <c r="F111" s="216" t="s">
        <v>253</v>
      </c>
      <c r="G111" s="214"/>
      <c r="H111" s="217">
        <v>7.1000000000000085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250</v>
      </c>
      <c r="AU111" s="223" t="s">
        <v>83</v>
      </c>
      <c r="AV111" s="14" t="s">
        <v>149</v>
      </c>
      <c r="AW111" s="14" t="s">
        <v>36</v>
      </c>
      <c r="AX111" s="14" t="s">
        <v>79</v>
      </c>
      <c r="AY111" s="223" t="s">
        <v>205</v>
      </c>
    </row>
    <row r="112" spans="1:65" s="2" customFormat="1" ht="37.9" customHeight="1">
      <c r="A112" s="35"/>
      <c r="B112" s="36"/>
      <c r="C112" s="179" t="s">
        <v>204</v>
      </c>
      <c r="D112" s="179" t="s">
        <v>208</v>
      </c>
      <c r="E112" s="180" t="s">
        <v>572</v>
      </c>
      <c r="F112" s="181" t="s">
        <v>573</v>
      </c>
      <c r="G112" s="182" t="s">
        <v>247</v>
      </c>
      <c r="H112" s="183">
        <v>7.1</v>
      </c>
      <c r="I112" s="184"/>
      <c r="J112" s="185">
        <f>ROUND(I112*H112,2)</f>
        <v>0</v>
      </c>
      <c r="K112" s="181" t="s">
        <v>212</v>
      </c>
      <c r="L112" s="40"/>
      <c r="M112" s="186" t="s">
        <v>19</v>
      </c>
      <c r="N112" s="187" t="s">
        <v>46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0.316</v>
      </c>
      <c r="T112" s="189">
        <f>S112*H112</f>
        <v>2.2435999999999998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149</v>
      </c>
      <c r="AT112" s="190" t="s">
        <v>208</v>
      </c>
      <c r="AU112" s="190" t="s">
        <v>83</v>
      </c>
      <c r="AY112" s="18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79</v>
      </c>
      <c r="BK112" s="191">
        <f>ROUND(I112*H112,2)</f>
        <v>0</v>
      </c>
      <c r="BL112" s="18" t="s">
        <v>149</v>
      </c>
      <c r="BM112" s="190" t="s">
        <v>665</v>
      </c>
    </row>
    <row r="113" spans="1:65" s="2" customFormat="1">
      <c r="A113" s="35"/>
      <c r="B113" s="36"/>
      <c r="C113" s="37"/>
      <c r="D113" s="192" t="s">
        <v>215</v>
      </c>
      <c r="E113" s="37"/>
      <c r="F113" s="193" t="s">
        <v>575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215</v>
      </c>
      <c r="AU113" s="18" t="s">
        <v>83</v>
      </c>
    </row>
    <row r="114" spans="1:65" s="13" customFormat="1">
      <c r="B114" s="201"/>
      <c r="C114" s="202"/>
      <c r="D114" s="203" t="s">
        <v>250</v>
      </c>
      <c r="E114" s="204" t="s">
        <v>19</v>
      </c>
      <c r="F114" s="205" t="s">
        <v>662</v>
      </c>
      <c r="G114" s="202"/>
      <c r="H114" s="206">
        <v>75.7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250</v>
      </c>
      <c r="AU114" s="212" t="s">
        <v>83</v>
      </c>
      <c r="AV114" s="13" t="s">
        <v>83</v>
      </c>
      <c r="AW114" s="13" t="s">
        <v>36</v>
      </c>
      <c r="AX114" s="13" t="s">
        <v>75</v>
      </c>
      <c r="AY114" s="212" t="s">
        <v>205</v>
      </c>
    </row>
    <row r="115" spans="1:65" s="13" customFormat="1">
      <c r="B115" s="201"/>
      <c r="C115" s="202"/>
      <c r="D115" s="203" t="s">
        <v>250</v>
      </c>
      <c r="E115" s="204" t="s">
        <v>19</v>
      </c>
      <c r="F115" s="205" t="s">
        <v>663</v>
      </c>
      <c r="G115" s="202"/>
      <c r="H115" s="206">
        <v>-68.599999999999994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250</v>
      </c>
      <c r="AU115" s="212" t="s">
        <v>83</v>
      </c>
      <c r="AV115" s="13" t="s">
        <v>83</v>
      </c>
      <c r="AW115" s="13" t="s">
        <v>36</v>
      </c>
      <c r="AX115" s="13" t="s">
        <v>75</v>
      </c>
      <c r="AY115" s="212" t="s">
        <v>205</v>
      </c>
    </row>
    <row r="116" spans="1:65" s="14" customFormat="1">
      <c r="B116" s="213"/>
      <c r="C116" s="214"/>
      <c r="D116" s="203" t="s">
        <v>250</v>
      </c>
      <c r="E116" s="215" t="s">
        <v>19</v>
      </c>
      <c r="F116" s="216" t="s">
        <v>253</v>
      </c>
      <c r="G116" s="214"/>
      <c r="H116" s="217">
        <v>7.1000000000000085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250</v>
      </c>
      <c r="AU116" s="223" t="s">
        <v>83</v>
      </c>
      <c r="AV116" s="14" t="s">
        <v>149</v>
      </c>
      <c r="AW116" s="14" t="s">
        <v>36</v>
      </c>
      <c r="AX116" s="14" t="s">
        <v>79</v>
      </c>
      <c r="AY116" s="223" t="s">
        <v>205</v>
      </c>
    </row>
    <row r="117" spans="1:65" s="2" customFormat="1" ht="24.2" customHeight="1">
      <c r="A117" s="35"/>
      <c r="B117" s="36"/>
      <c r="C117" s="179" t="s">
        <v>275</v>
      </c>
      <c r="D117" s="179" t="s">
        <v>208</v>
      </c>
      <c r="E117" s="180" t="s">
        <v>258</v>
      </c>
      <c r="F117" s="181" t="s">
        <v>259</v>
      </c>
      <c r="G117" s="182" t="s">
        <v>260</v>
      </c>
      <c r="H117" s="183">
        <v>29.5</v>
      </c>
      <c r="I117" s="184"/>
      <c r="J117" s="185">
        <f>ROUND(I117*H117,2)</f>
        <v>0</v>
      </c>
      <c r="K117" s="181" t="s">
        <v>212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0.20499999999999999</v>
      </c>
      <c r="T117" s="189">
        <f>S117*H117</f>
        <v>6.0474999999999994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149</v>
      </c>
      <c r="AT117" s="190" t="s">
        <v>208</v>
      </c>
      <c r="AU117" s="190" t="s">
        <v>83</v>
      </c>
      <c r="AY117" s="18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149</v>
      </c>
      <c r="BM117" s="190" t="s">
        <v>666</v>
      </c>
    </row>
    <row r="118" spans="1:65" s="2" customFormat="1">
      <c r="A118" s="35"/>
      <c r="B118" s="36"/>
      <c r="C118" s="37"/>
      <c r="D118" s="192" t="s">
        <v>215</v>
      </c>
      <c r="E118" s="37"/>
      <c r="F118" s="193" t="s">
        <v>262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215</v>
      </c>
      <c r="AU118" s="18" t="s">
        <v>83</v>
      </c>
    </row>
    <row r="119" spans="1:65" s="13" customFormat="1">
      <c r="B119" s="201"/>
      <c r="C119" s="202"/>
      <c r="D119" s="203" t="s">
        <v>250</v>
      </c>
      <c r="E119" s="204" t="s">
        <v>19</v>
      </c>
      <c r="F119" s="205" t="s">
        <v>667</v>
      </c>
      <c r="G119" s="202"/>
      <c r="H119" s="206">
        <v>29.5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250</v>
      </c>
      <c r="AU119" s="212" t="s">
        <v>83</v>
      </c>
      <c r="AV119" s="13" t="s">
        <v>83</v>
      </c>
      <c r="AW119" s="13" t="s">
        <v>36</v>
      </c>
      <c r="AX119" s="13" t="s">
        <v>79</v>
      </c>
      <c r="AY119" s="212" t="s">
        <v>205</v>
      </c>
    </row>
    <row r="120" spans="1:65" s="2" customFormat="1" ht="24.2" customHeight="1">
      <c r="A120" s="35"/>
      <c r="B120" s="36"/>
      <c r="C120" s="179" t="s">
        <v>280</v>
      </c>
      <c r="D120" s="179" t="s">
        <v>208</v>
      </c>
      <c r="E120" s="180" t="s">
        <v>463</v>
      </c>
      <c r="F120" s="181" t="s">
        <v>464</v>
      </c>
      <c r="G120" s="182" t="s">
        <v>260</v>
      </c>
      <c r="H120" s="183">
        <v>6.5</v>
      </c>
      <c r="I120" s="184"/>
      <c r="J120" s="185">
        <f>ROUND(I120*H120,2)</f>
        <v>0</v>
      </c>
      <c r="K120" s="181" t="s">
        <v>212</v>
      </c>
      <c r="L120" s="40"/>
      <c r="M120" s="186" t="s">
        <v>19</v>
      </c>
      <c r="N120" s="187" t="s">
        <v>46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0.04</v>
      </c>
      <c r="T120" s="189">
        <f>S120*H120</f>
        <v>0.26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149</v>
      </c>
      <c r="AT120" s="190" t="s">
        <v>208</v>
      </c>
      <c r="AU120" s="190" t="s">
        <v>83</v>
      </c>
      <c r="AY120" s="18" t="s">
        <v>205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79</v>
      </c>
      <c r="BK120" s="191">
        <f>ROUND(I120*H120,2)</f>
        <v>0</v>
      </c>
      <c r="BL120" s="18" t="s">
        <v>149</v>
      </c>
      <c r="BM120" s="190" t="s">
        <v>668</v>
      </c>
    </row>
    <row r="121" spans="1:65" s="2" customFormat="1">
      <c r="A121" s="35"/>
      <c r="B121" s="36"/>
      <c r="C121" s="37"/>
      <c r="D121" s="192" t="s">
        <v>215</v>
      </c>
      <c r="E121" s="37"/>
      <c r="F121" s="193" t="s">
        <v>466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215</v>
      </c>
      <c r="AU121" s="18" t="s">
        <v>83</v>
      </c>
    </row>
    <row r="122" spans="1:65" s="13" customFormat="1">
      <c r="B122" s="201"/>
      <c r="C122" s="202"/>
      <c r="D122" s="203" t="s">
        <v>250</v>
      </c>
      <c r="E122" s="204" t="s">
        <v>19</v>
      </c>
      <c r="F122" s="205" t="s">
        <v>669</v>
      </c>
      <c r="G122" s="202"/>
      <c r="H122" s="206">
        <v>6.5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250</v>
      </c>
      <c r="AU122" s="212" t="s">
        <v>83</v>
      </c>
      <c r="AV122" s="13" t="s">
        <v>83</v>
      </c>
      <c r="AW122" s="13" t="s">
        <v>36</v>
      </c>
      <c r="AX122" s="13" t="s">
        <v>79</v>
      </c>
      <c r="AY122" s="212" t="s">
        <v>205</v>
      </c>
    </row>
    <row r="123" spans="1:65" s="2" customFormat="1" ht="16.5" customHeight="1">
      <c r="A123" s="35"/>
      <c r="B123" s="36"/>
      <c r="C123" s="179" t="s">
        <v>286</v>
      </c>
      <c r="D123" s="179" t="s">
        <v>208</v>
      </c>
      <c r="E123" s="180" t="s">
        <v>670</v>
      </c>
      <c r="F123" s="181" t="s">
        <v>671</v>
      </c>
      <c r="G123" s="182" t="s">
        <v>247</v>
      </c>
      <c r="H123" s="183">
        <v>58.9</v>
      </c>
      <c r="I123" s="184"/>
      <c r="J123" s="185">
        <f>ROUND(I123*H123,2)</f>
        <v>0</v>
      </c>
      <c r="K123" s="181" t="s">
        <v>212</v>
      </c>
      <c r="L123" s="40"/>
      <c r="M123" s="186" t="s">
        <v>19</v>
      </c>
      <c r="N123" s="187" t="s">
        <v>46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149</v>
      </c>
      <c r="AT123" s="190" t="s">
        <v>208</v>
      </c>
      <c r="AU123" s="190" t="s">
        <v>83</v>
      </c>
      <c r="AY123" s="18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79</v>
      </c>
      <c r="BK123" s="191">
        <f>ROUND(I123*H123,2)</f>
        <v>0</v>
      </c>
      <c r="BL123" s="18" t="s">
        <v>149</v>
      </c>
      <c r="BM123" s="190" t="s">
        <v>672</v>
      </c>
    </row>
    <row r="124" spans="1:65" s="2" customFormat="1">
      <c r="A124" s="35"/>
      <c r="B124" s="36"/>
      <c r="C124" s="37"/>
      <c r="D124" s="192" t="s">
        <v>215</v>
      </c>
      <c r="E124" s="37"/>
      <c r="F124" s="193" t="s">
        <v>673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215</v>
      </c>
      <c r="AU124" s="18" t="s">
        <v>83</v>
      </c>
    </row>
    <row r="125" spans="1:65" s="13" customFormat="1">
      <c r="B125" s="201"/>
      <c r="C125" s="202"/>
      <c r="D125" s="203" t="s">
        <v>250</v>
      </c>
      <c r="E125" s="204" t="s">
        <v>19</v>
      </c>
      <c r="F125" s="205" t="s">
        <v>674</v>
      </c>
      <c r="G125" s="202"/>
      <c r="H125" s="206">
        <v>58.9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250</v>
      </c>
      <c r="AU125" s="212" t="s">
        <v>83</v>
      </c>
      <c r="AV125" s="13" t="s">
        <v>83</v>
      </c>
      <c r="AW125" s="13" t="s">
        <v>36</v>
      </c>
      <c r="AX125" s="13" t="s">
        <v>79</v>
      </c>
      <c r="AY125" s="212" t="s">
        <v>205</v>
      </c>
    </row>
    <row r="126" spans="1:65" s="2" customFormat="1" ht="24.2" customHeight="1">
      <c r="A126" s="35"/>
      <c r="B126" s="36"/>
      <c r="C126" s="179" t="s">
        <v>291</v>
      </c>
      <c r="D126" s="179" t="s">
        <v>208</v>
      </c>
      <c r="E126" s="180" t="s">
        <v>265</v>
      </c>
      <c r="F126" s="181" t="s">
        <v>266</v>
      </c>
      <c r="G126" s="182" t="s">
        <v>267</v>
      </c>
      <c r="H126" s="183">
        <v>2.2650000000000001</v>
      </c>
      <c r="I126" s="184"/>
      <c r="J126" s="185">
        <f>ROUND(I126*H126,2)</f>
        <v>0</v>
      </c>
      <c r="K126" s="181" t="s">
        <v>212</v>
      </c>
      <c r="L126" s="40"/>
      <c r="M126" s="186" t="s">
        <v>19</v>
      </c>
      <c r="N126" s="187" t="s">
        <v>46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149</v>
      </c>
      <c r="AT126" s="190" t="s">
        <v>208</v>
      </c>
      <c r="AU126" s="190" t="s">
        <v>83</v>
      </c>
      <c r="AY126" s="18" t="s">
        <v>205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79</v>
      </c>
      <c r="BK126" s="191">
        <f>ROUND(I126*H126,2)</f>
        <v>0</v>
      </c>
      <c r="BL126" s="18" t="s">
        <v>149</v>
      </c>
      <c r="BM126" s="190" t="s">
        <v>675</v>
      </c>
    </row>
    <row r="127" spans="1:65" s="2" customFormat="1">
      <c r="A127" s="35"/>
      <c r="B127" s="36"/>
      <c r="C127" s="37"/>
      <c r="D127" s="192" t="s">
        <v>215</v>
      </c>
      <c r="E127" s="37"/>
      <c r="F127" s="193" t="s">
        <v>269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215</v>
      </c>
      <c r="AU127" s="18" t="s">
        <v>83</v>
      </c>
    </row>
    <row r="128" spans="1:65" s="13" customFormat="1">
      <c r="B128" s="201"/>
      <c r="C128" s="202"/>
      <c r="D128" s="203" t="s">
        <v>250</v>
      </c>
      <c r="E128" s="204" t="s">
        <v>19</v>
      </c>
      <c r="F128" s="205" t="s">
        <v>676</v>
      </c>
      <c r="G128" s="202"/>
      <c r="H128" s="206">
        <v>1.08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250</v>
      </c>
      <c r="AU128" s="212" t="s">
        <v>83</v>
      </c>
      <c r="AV128" s="13" t="s">
        <v>83</v>
      </c>
      <c r="AW128" s="13" t="s">
        <v>36</v>
      </c>
      <c r="AX128" s="13" t="s">
        <v>75</v>
      </c>
      <c r="AY128" s="212" t="s">
        <v>205</v>
      </c>
    </row>
    <row r="129" spans="1:65" s="13" customFormat="1">
      <c r="B129" s="201"/>
      <c r="C129" s="202"/>
      <c r="D129" s="203" t="s">
        <v>250</v>
      </c>
      <c r="E129" s="204" t="s">
        <v>19</v>
      </c>
      <c r="F129" s="205" t="s">
        <v>677</v>
      </c>
      <c r="G129" s="202"/>
      <c r="H129" s="206">
        <v>1.1850000000000001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250</v>
      </c>
      <c r="AU129" s="212" t="s">
        <v>83</v>
      </c>
      <c r="AV129" s="13" t="s">
        <v>83</v>
      </c>
      <c r="AW129" s="13" t="s">
        <v>36</v>
      </c>
      <c r="AX129" s="13" t="s">
        <v>75</v>
      </c>
      <c r="AY129" s="212" t="s">
        <v>205</v>
      </c>
    </row>
    <row r="130" spans="1:65" s="14" customFormat="1">
      <c r="B130" s="213"/>
      <c r="C130" s="214"/>
      <c r="D130" s="203" t="s">
        <v>250</v>
      </c>
      <c r="E130" s="215" t="s">
        <v>19</v>
      </c>
      <c r="F130" s="216" t="s">
        <v>253</v>
      </c>
      <c r="G130" s="214"/>
      <c r="H130" s="217">
        <v>2.2650000000000001</v>
      </c>
      <c r="I130" s="218"/>
      <c r="J130" s="214"/>
      <c r="K130" s="214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250</v>
      </c>
      <c r="AU130" s="223" t="s">
        <v>83</v>
      </c>
      <c r="AV130" s="14" t="s">
        <v>149</v>
      </c>
      <c r="AW130" s="14" t="s">
        <v>36</v>
      </c>
      <c r="AX130" s="14" t="s">
        <v>79</v>
      </c>
      <c r="AY130" s="223" t="s">
        <v>205</v>
      </c>
    </row>
    <row r="131" spans="1:65" s="2" customFormat="1" ht="24.2" customHeight="1">
      <c r="A131" s="35"/>
      <c r="B131" s="36"/>
      <c r="C131" s="179" t="s">
        <v>297</v>
      </c>
      <c r="D131" s="179" t="s">
        <v>208</v>
      </c>
      <c r="E131" s="180" t="s">
        <v>271</v>
      </c>
      <c r="F131" s="181" t="s">
        <v>272</v>
      </c>
      <c r="G131" s="182" t="s">
        <v>267</v>
      </c>
      <c r="H131" s="183">
        <v>2.2650000000000001</v>
      </c>
      <c r="I131" s="184"/>
      <c r="J131" s="185">
        <f>ROUND(I131*H131,2)</f>
        <v>0</v>
      </c>
      <c r="K131" s="181" t="s">
        <v>212</v>
      </c>
      <c r="L131" s="40"/>
      <c r="M131" s="186" t="s">
        <v>19</v>
      </c>
      <c r="N131" s="187" t="s">
        <v>46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149</v>
      </c>
      <c r="AT131" s="190" t="s">
        <v>208</v>
      </c>
      <c r="AU131" s="190" t="s">
        <v>83</v>
      </c>
      <c r="AY131" s="18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79</v>
      </c>
      <c r="BK131" s="191">
        <f>ROUND(I131*H131,2)</f>
        <v>0</v>
      </c>
      <c r="BL131" s="18" t="s">
        <v>149</v>
      </c>
      <c r="BM131" s="190" t="s">
        <v>678</v>
      </c>
    </row>
    <row r="132" spans="1:65" s="2" customFormat="1">
      <c r="A132" s="35"/>
      <c r="B132" s="36"/>
      <c r="C132" s="37"/>
      <c r="D132" s="192" t="s">
        <v>215</v>
      </c>
      <c r="E132" s="37"/>
      <c r="F132" s="193" t="s">
        <v>274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215</v>
      </c>
      <c r="AU132" s="18" t="s">
        <v>83</v>
      </c>
    </row>
    <row r="133" spans="1:65" s="2" customFormat="1" ht="37.9" customHeight="1">
      <c r="A133" s="35"/>
      <c r="B133" s="36"/>
      <c r="C133" s="179" t="s">
        <v>304</v>
      </c>
      <c r="D133" s="179" t="s">
        <v>208</v>
      </c>
      <c r="E133" s="180" t="s">
        <v>679</v>
      </c>
      <c r="F133" s="181" t="s">
        <v>680</v>
      </c>
      <c r="G133" s="182" t="s">
        <v>267</v>
      </c>
      <c r="H133" s="183">
        <v>8.8350000000000009</v>
      </c>
      <c r="I133" s="184"/>
      <c r="J133" s="185">
        <f>ROUND(I133*H133,2)</f>
        <v>0</v>
      </c>
      <c r="K133" s="181" t="s">
        <v>212</v>
      </c>
      <c r="L133" s="40"/>
      <c r="M133" s="186" t="s">
        <v>19</v>
      </c>
      <c r="N133" s="187" t="s">
        <v>46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149</v>
      </c>
      <c r="AT133" s="190" t="s">
        <v>208</v>
      </c>
      <c r="AU133" s="190" t="s">
        <v>83</v>
      </c>
      <c r="AY133" s="18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149</v>
      </c>
      <c r="BM133" s="190" t="s">
        <v>681</v>
      </c>
    </row>
    <row r="134" spans="1:65" s="2" customFormat="1">
      <c r="A134" s="35"/>
      <c r="B134" s="36"/>
      <c r="C134" s="37"/>
      <c r="D134" s="192" t="s">
        <v>215</v>
      </c>
      <c r="E134" s="37"/>
      <c r="F134" s="193" t="s">
        <v>682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215</v>
      </c>
      <c r="AU134" s="18" t="s">
        <v>83</v>
      </c>
    </row>
    <row r="135" spans="1:65" s="13" customFormat="1">
      <c r="B135" s="201"/>
      <c r="C135" s="202"/>
      <c r="D135" s="203" t="s">
        <v>250</v>
      </c>
      <c r="E135" s="204" t="s">
        <v>19</v>
      </c>
      <c r="F135" s="205" t="s">
        <v>683</v>
      </c>
      <c r="G135" s="202"/>
      <c r="H135" s="206">
        <v>8.8350000000000009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250</v>
      </c>
      <c r="AU135" s="212" t="s">
        <v>83</v>
      </c>
      <c r="AV135" s="13" t="s">
        <v>83</v>
      </c>
      <c r="AW135" s="13" t="s">
        <v>36</v>
      </c>
      <c r="AX135" s="13" t="s">
        <v>79</v>
      </c>
      <c r="AY135" s="212" t="s">
        <v>205</v>
      </c>
    </row>
    <row r="136" spans="1:65" s="2" customFormat="1" ht="37.9" customHeight="1">
      <c r="A136" s="35"/>
      <c r="B136" s="36"/>
      <c r="C136" s="179" t="s">
        <v>309</v>
      </c>
      <c r="D136" s="179" t="s">
        <v>208</v>
      </c>
      <c r="E136" s="180" t="s">
        <v>276</v>
      </c>
      <c r="F136" s="181" t="s">
        <v>277</v>
      </c>
      <c r="G136" s="182" t="s">
        <v>267</v>
      </c>
      <c r="H136" s="183">
        <v>2.2650000000000001</v>
      </c>
      <c r="I136" s="184"/>
      <c r="J136" s="185">
        <f>ROUND(I136*H136,2)</f>
        <v>0</v>
      </c>
      <c r="K136" s="181" t="s">
        <v>212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149</v>
      </c>
      <c r="AT136" s="190" t="s">
        <v>208</v>
      </c>
      <c r="AU136" s="190" t="s">
        <v>83</v>
      </c>
      <c r="AY136" s="18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149</v>
      </c>
      <c r="BM136" s="190" t="s">
        <v>684</v>
      </c>
    </row>
    <row r="137" spans="1:65" s="2" customFormat="1">
      <c r="A137" s="35"/>
      <c r="B137" s="36"/>
      <c r="C137" s="37"/>
      <c r="D137" s="192" t="s">
        <v>215</v>
      </c>
      <c r="E137" s="37"/>
      <c r="F137" s="193" t="s">
        <v>279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215</v>
      </c>
      <c r="AU137" s="18" t="s">
        <v>83</v>
      </c>
    </row>
    <row r="138" spans="1:65" s="2" customFormat="1" ht="37.9" customHeight="1">
      <c r="A138" s="35"/>
      <c r="B138" s="36"/>
      <c r="C138" s="179" t="s">
        <v>316</v>
      </c>
      <c r="D138" s="179" t="s">
        <v>208</v>
      </c>
      <c r="E138" s="180" t="s">
        <v>281</v>
      </c>
      <c r="F138" s="181" t="s">
        <v>282</v>
      </c>
      <c r="G138" s="182" t="s">
        <v>267</v>
      </c>
      <c r="H138" s="183">
        <v>67.95</v>
      </c>
      <c r="I138" s="184"/>
      <c r="J138" s="185">
        <f>ROUND(I138*H138,2)</f>
        <v>0</v>
      </c>
      <c r="K138" s="181" t="s">
        <v>212</v>
      </c>
      <c r="L138" s="40"/>
      <c r="M138" s="186" t="s">
        <v>19</v>
      </c>
      <c r="N138" s="187" t="s">
        <v>46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149</v>
      </c>
      <c r="AT138" s="190" t="s">
        <v>208</v>
      </c>
      <c r="AU138" s="190" t="s">
        <v>83</v>
      </c>
      <c r="AY138" s="18" t="s">
        <v>205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79</v>
      </c>
      <c r="BK138" s="191">
        <f>ROUND(I138*H138,2)</f>
        <v>0</v>
      </c>
      <c r="BL138" s="18" t="s">
        <v>149</v>
      </c>
      <c r="BM138" s="190" t="s">
        <v>685</v>
      </c>
    </row>
    <row r="139" spans="1:65" s="2" customFormat="1">
      <c r="A139" s="35"/>
      <c r="B139" s="36"/>
      <c r="C139" s="37"/>
      <c r="D139" s="192" t="s">
        <v>215</v>
      </c>
      <c r="E139" s="37"/>
      <c r="F139" s="193" t="s">
        <v>284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215</v>
      </c>
      <c r="AU139" s="18" t="s">
        <v>83</v>
      </c>
    </row>
    <row r="140" spans="1:65" s="13" customFormat="1">
      <c r="B140" s="201"/>
      <c r="C140" s="202"/>
      <c r="D140" s="203" t="s">
        <v>250</v>
      </c>
      <c r="E140" s="202"/>
      <c r="F140" s="205" t="s">
        <v>686</v>
      </c>
      <c r="G140" s="202"/>
      <c r="H140" s="206">
        <v>67.95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250</v>
      </c>
      <c r="AU140" s="212" t="s">
        <v>83</v>
      </c>
      <c r="AV140" s="13" t="s">
        <v>83</v>
      </c>
      <c r="AW140" s="13" t="s">
        <v>4</v>
      </c>
      <c r="AX140" s="13" t="s">
        <v>79</v>
      </c>
      <c r="AY140" s="212" t="s">
        <v>205</v>
      </c>
    </row>
    <row r="141" spans="1:65" s="2" customFormat="1" ht="24.2" customHeight="1">
      <c r="A141" s="35"/>
      <c r="B141" s="36"/>
      <c r="C141" s="179" t="s">
        <v>322</v>
      </c>
      <c r="D141" s="179" t="s">
        <v>208</v>
      </c>
      <c r="E141" s="180" t="s">
        <v>287</v>
      </c>
      <c r="F141" s="181" t="s">
        <v>288</v>
      </c>
      <c r="G141" s="182" t="s">
        <v>267</v>
      </c>
      <c r="H141" s="183">
        <v>2.2650000000000001</v>
      </c>
      <c r="I141" s="184"/>
      <c r="J141" s="185">
        <f>ROUND(I141*H141,2)</f>
        <v>0</v>
      </c>
      <c r="K141" s="181" t="s">
        <v>212</v>
      </c>
      <c r="L141" s="40"/>
      <c r="M141" s="186" t="s">
        <v>19</v>
      </c>
      <c r="N141" s="187" t="s">
        <v>46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149</v>
      </c>
      <c r="AT141" s="190" t="s">
        <v>208</v>
      </c>
      <c r="AU141" s="190" t="s">
        <v>83</v>
      </c>
      <c r="AY141" s="18" t="s">
        <v>205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79</v>
      </c>
      <c r="BK141" s="191">
        <f>ROUND(I141*H141,2)</f>
        <v>0</v>
      </c>
      <c r="BL141" s="18" t="s">
        <v>149</v>
      </c>
      <c r="BM141" s="190" t="s">
        <v>687</v>
      </c>
    </row>
    <row r="142" spans="1:65" s="2" customFormat="1">
      <c r="A142" s="35"/>
      <c r="B142" s="36"/>
      <c r="C142" s="37"/>
      <c r="D142" s="192" t="s">
        <v>215</v>
      </c>
      <c r="E142" s="37"/>
      <c r="F142" s="193" t="s">
        <v>290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215</v>
      </c>
      <c r="AU142" s="18" t="s">
        <v>83</v>
      </c>
    </row>
    <row r="143" spans="1:65" s="2" customFormat="1" ht="24.2" customHeight="1">
      <c r="A143" s="35"/>
      <c r="B143" s="36"/>
      <c r="C143" s="179" t="s">
        <v>8</v>
      </c>
      <c r="D143" s="179" t="s">
        <v>208</v>
      </c>
      <c r="E143" s="180" t="s">
        <v>292</v>
      </c>
      <c r="F143" s="181" t="s">
        <v>293</v>
      </c>
      <c r="G143" s="182" t="s">
        <v>267</v>
      </c>
      <c r="H143" s="183">
        <v>1.81</v>
      </c>
      <c r="I143" s="184"/>
      <c r="J143" s="185">
        <f>ROUND(I143*H143,2)</f>
        <v>0</v>
      </c>
      <c r="K143" s="181" t="s">
        <v>212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149</v>
      </c>
      <c r="AT143" s="190" t="s">
        <v>208</v>
      </c>
      <c r="AU143" s="190" t="s">
        <v>83</v>
      </c>
      <c r="AY143" s="18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149</v>
      </c>
      <c r="BM143" s="190" t="s">
        <v>688</v>
      </c>
    </row>
    <row r="144" spans="1:65" s="2" customFormat="1">
      <c r="A144" s="35"/>
      <c r="B144" s="36"/>
      <c r="C144" s="37"/>
      <c r="D144" s="192" t="s">
        <v>215</v>
      </c>
      <c r="E144" s="37"/>
      <c r="F144" s="193" t="s">
        <v>295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215</v>
      </c>
      <c r="AU144" s="18" t="s">
        <v>83</v>
      </c>
    </row>
    <row r="145" spans="1:65" s="13" customFormat="1">
      <c r="B145" s="201"/>
      <c r="C145" s="202"/>
      <c r="D145" s="203" t="s">
        <v>250</v>
      </c>
      <c r="E145" s="204" t="s">
        <v>19</v>
      </c>
      <c r="F145" s="205" t="s">
        <v>689</v>
      </c>
      <c r="G145" s="202"/>
      <c r="H145" s="206">
        <v>1.81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250</v>
      </c>
      <c r="AU145" s="212" t="s">
        <v>83</v>
      </c>
      <c r="AV145" s="13" t="s">
        <v>83</v>
      </c>
      <c r="AW145" s="13" t="s">
        <v>36</v>
      </c>
      <c r="AX145" s="13" t="s">
        <v>79</v>
      </c>
      <c r="AY145" s="212" t="s">
        <v>205</v>
      </c>
    </row>
    <row r="146" spans="1:65" s="2" customFormat="1" ht="16.5" customHeight="1">
      <c r="A146" s="35"/>
      <c r="B146" s="36"/>
      <c r="C146" s="224" t="s">
        <v>334</v>
      </c>
      <c r="D146" s="224" t="s">
        <v>298</v>
      </c>
      <c r="E146" s="225" t="s">
        <v>299</v>
      </c>
      <c r="F146" s="226" t="s">
        <v>300</v>
      </c>
      <c r="G146" s="227" t="s">
        <v>301</v>
      </c>
      <c r="H146" s="228">
        <v>4.1630000000000003</v>
      </c>
      <c r="I146" s="229"/>
      <c r="J146" s="230">
        <f>ROUND(I146*H146,2)</f>
        <v>0</v>
      </c>
      <c r="K146" s="226" t="s">
        <v>212</v>
      </c>
      <c r="L146" s="231"/>
      <c r="M146" s="232" t="s">
        <v>19</v>
      </c>
      <c r="N146" s="233" t="s">
        <v>46</v>
      </c>
      <c r="O146" s="65"/>
      <c r="P146" s="188">
        <f>O146*H146</f>
        <v>0</v>
      </c>
      <c r="Q146" s="188">
        <v>1</v>
      </c>
      <c r="R146" s="188">
        <f>Q146*H146</f>
        <v>4.1630000000000003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286</v>
      </c>
      <c r="AT146" s="190" t="s">
        <v>298</v>
      </c>
      <c r="AU146" s="190" t="s">
        <v>83</v>
      </c>
      <c r="AY146" s="18" t="s">
        <v>205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79</v>
      </c>
      <c r="BK146" s="191">
        <f>ROUND(I146*H146,2)</f>
        <v>0</v>
      </c>
      <c r="BL146" s="18" t="s">
        <v>149</v>
      </c>
      <c r="BM146" s="190" t="s">
        <v>690</v>
      </c>
    </row>
    <row r="147" spans="1:65" s="13" customFormat="1">
      <c r="B147" s="201"/>
      <c r="C147" s="202"/>
      <c r="D147" s="203" t="s">
        <v>250</v>
      </c>
      <c r="E147" s="202"/>
      <c r="F147" s="205" t="s">
        <v>691</v>
      </c>
      <c r="G147" s="202"/>
      <c r="H147" s="206">
        <v>4.1630000000000003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250</v>
      </c>
      <c r="AU147" s="212" t="s">
        <v>83</v>
      </c>
      <c r="AV147" s="13" t="s">
        <v>83</v>
      </c>
      <c r="AW147" s="13" t="s">
        <v>4</v>
      </c>
      <c r="AX147" s="13" t="s">
        <v>79</v>
      </c>
      <c r="AY147" s="212" t="s">
        <v>205</v>
      </c>
    </row>
    <row r="148" spans="1:65" s="2" customFormat="1" ht="24.2" customHeight="1">
      <c r="A148" s="35"/>
      <c r="B148" s="36"/>
      <c r="C148" s="179" t="s">
        <v>339</v>
      </c>
      <c r="D148" s="179" t="s">
        <v>208</v>
      </c>
      <c r="E148" s="180" t="s">
        <v>305</v>
      </c>
      <c r="F148" s="181" t="s">
        <v>306</v>
      </c>
      <c r="G148" s="182" t="s">
        <v>267</v>
      </c>
      <c r="H148" s="183">
        <v>2.2650000000000001</v>
      </c>
      <c r="I148" s="184"/>
      <c r="J148" s="185">
        <f>ROUND(I148*H148,2)</f>
        <v>0</v>
      </c>
      <c r="K148" s="181" t="s">
        <v>212</v>
      </c>
      <c r="L148" s="40"/>
      <c r="M148" s="186" t="s">
        <v>19</v>
      </c>
      <c r="N148" s="187" t="s">
        <v>46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149</v>
      </c>
      <c r="AT148" s="190" t="s">
        <v>208</v>
      </c>
      <c r="AU148" s="190" t="s">
        <v>83</v>
      </c>
      <c r="AY148" s="18" t="s">
        <v>205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79</v>
      </c>
      <c r="BK148" s="191">
        <f>ROUND(I148*H148,2)</f>
        <v>0</v>
      </c>
      <c r="BL148" s="18" t="s">
        <v>149</v>
      </c>
      <c r="BM148" s="190" t="s">
        <v>692</v>
      </c>
    </row>
    <row r="149" spans="1:65" s="2" customFormat="1">
      <c r="A149" s="35"/>
      <c r="B149" s="36"/>
      <c r="C149" s="37"/>
      <c r="D149" s="192" t="s">
        <v>215</v>
      </c>
      <c r="E149" s="37"/>
      <c r="F149" s="193" t="s">
        <v>308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215</v>
      </c>
      <c r="AU149" s="18" t="s">
        <v>83</v>
      </c>
    </row>
    <row r="150" spans="1:65" s="2" customFormat="1" ht="16.5" customHeight="1">
      <c r="A150" s="35"/>
      <c r="B150" s="36"/>
      <c r="C150" s="179" t="s">
        <v>344</v>
      </c>
      <c r="D150" s="179" t="s">
        <v>208</v>
      </c>
      <c r="E150" s="180" t="s">
        <v>310</v>
      </c>
      <c r="F150" s="181" t="s">
        <v>311</v>
      </c>
      <c r="G150" s="182" t="s">
        <v>247</v>
      </c>
      <c r="H150" s="183">
        <v>37.299999999999997</v>
      </c>
      <c r="I150" s="184"/>
      <c r="J150" s="185">
        <f>ROUND(I150*H150,2)</f>
        <v>0</v>
      </c>
      <c r="K150" s="181" t="s">
        <v>212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149</v>
      </c>
      <c r="AT150" s="190" t="s">
        <v>208</v>
      </c>
      <c r="AU150" s="190" t="s">
        <v>83</v>
      </c>
      <c r="AY150" s="18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79</v>
      </c>
      <c r="BK150" s="191">
        <f>ROUND(I150*H150,2)</f>
        <v>0</v>
      </c>
      <c r="BL150" s="18" t="s">
        <v>149</v>
      </c>
      <c r="BM150" s="190" t="s">
        <v>693</v>
      </c>
    </row>
    <row r="151" spans="1:65" s="2" customFormat="1">
      <c r="A151" s="35"/>
      <c r="B151" s="36"/>
      <c r="C151" s="37"/>
      <c r="D151" s="192" t="s">
        <v>215</v>
      </c>
      <c r="E151" s="37"/>
      <c r="F151" s="193" t="s">
        <v>313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215</v>
      </c>
      <c r="AU151" s="18" t="s">
        <v>83</v>
      </c>
    </row>
    <row r="152" spans="1:65" s="13" customFormat="1">
      <c r="B152" s="201"/>
      <c r="C152" s="202"/>
      <c r="D152" s="203" t="s">
        <v>250</v>
      </c>
      <c r="E152" s="204" t="s">
        <v>19</v>
      </c>
      <c r="F152" s="205" t="s">
        <v>694</v>
      </c>
      <c r="G152" s="202"/>
      <c r="H152" s="206">
        <v>37.299999999999997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250</v>
      </c>
      <c r="AU152" s="212" t="s">
        <v>83</v>
      </c>
      <c r="AV152" s="13" t="s">
        <v>83</v>
      </c>
      <c r="AW152" s="13" t="s">
        <v>36</v>
      </c>
      <c r="AX152" s="13" t="s">
        <v>79</v>
      </c>
      <c r="AY152" s="212" t="s">
        <v>205</v>
      </c>
    </row>
    <row r="153" spans="1:65" s="2" customFormat="1" ht="24.2" customHeight="1">
      <c r="A153" s="35"/>
      <c r="B153" s="36"/>
      <c r="C153" s="179" t="s">
        <v>350</v>
      </c>
      <c r="D153" s="179" t="s">
        <v>208</v>
      </c>
      <c r="E153" s="180" t="s">
        <v>695</v>
      </c>
      <c r="F153" s="181" t="s">
        <v>696</v>
      </c>
      <c r="G153" s="182" t="s">
        <v>247</v>
      </c>
      <c r="H153" s="183">
        <v>58.9</v>
      </c>
      <c r="I153" s="184"/>
      <c r="J153" s="185">
        <f>ROUND(I153*H153,2)</f>
        <v>0</v>
      </c>
      <c r="K153" s="181" t="s">
        <v>212</v>
      </c>
      <c r="L153" s="40"/>
      <c r="M153" s="186" t="s">
        <v>19</v>
      </c>
      <c r="N153" s="187" t="s">
        <v>46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149</v>
      </c>
      <c r="AT153" s="190" t="s">
        <v>208</v>
      </c>
      <c r="AU153" s="190" t="s">
        <v>83</v>
      </c>
      <c r="AY153" s="18" t="s">
        <v>205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79</v>
      </c>
      <c r="BK153" s="191">
        <f>ROUND(I153*H153,2)</f>
        <v>0</v>
      </c>
      <c r="BL153" s="18" t="s">
        <v>149</v>
      </c>
      <c r="BM153" s="190" t="s">
        <v>697</v>
      </c>
    </row>
    <row r="154" spans="1:65" s="2" customFormat="1">
      <c r="A154" s="35"/>
      <c r="B154" s="36"/>
      <c r="C154" s="37"/>
      <c r="D154" s="192" t="s">
        <v>215</v>
      </c>
      <c r="E154" s="37"/>
      <c r="F154" s="193" t="s">
        <v>698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215</v>
      </c>
      <c r="AU154" s="18" t="s">
        <v>83</v>
      </c>
    </row>
    <row r="155" spans="1:65" s="12" customFormat="1" ht="22.9" customHeight="1">
      <c r="B155" s="163"/>
      <c r="C155" s="164"/>
      <c r="D155" s="165" t="s">
        <v>74</v>
      </c>
      <c r="E155" s="177" t="s">
        <v>204</v>
      </c>
      <c r="F155" s="177" t="s">
        <v>315</v>
      </c>
      <c r="G155" s="164"/>
      <c r="H155" s="164"/>
      <c r="I155" s="167"/>
      <c r="J155" s="178">
        <f>BK155</f>
        <v>0</v>
      </c>
      <c r="K155" s="164"/>
      <c r="L155" s="169"/>
      <c r="M155" s="170"/>
      <c r="N155" s="171"/>
      <c r="O155" s="171"/>
      <c r="P155" s="172">
        <f>SUM(P156:P179)</f>
        <v>0</v>
      </c>
      <c r="Q155" s="171"/>
      <c r="R155" s="172">
        <f>SUM(R156:R179)</f>
        <v>8.3672749999999994</v>
      </c>
      <c r="S155" s="171"/>
      <c r="T155" s="173">
        <f>SUM(T156:T179)</f>
        <v>0</v>
      </c>
      <c r="AR155" s="174" t="s">
        <v>79</v>
      </c>
      <c r="AT155" s="175" t="s">
        <v>74</v>
      </c>
      <c r="AU155" s="175" t="s">
        <v>79</v>
      </c>
      <c r="AY155" s="174" t="s">
        <v>205</v>
      </c>
      <c r="BK155" s="176">
        <f>SUM(BK156:BK179)</f>
        <v>0</v>
      </c>
    </row>
    <row r="156" spans="1:65" s="2" customFormat="1" ht="21.75" customHeight="1">
      <c r="A156" s="35"/>
      <c r="B156" s="36"/>
      <c r="C156" s="179" t="s">
        <v>357</v>
      </c>
      <c r="D156" s="179" t="s">
        <v>208</v>
      </c>
      <c r="E156" s="180" t="s">
        <v>317</v>
      </c>
      <c r="F156" s="181" t="s">
        <v>318</v>
      </c>
      <c r="G156" s="182" t="s">
        <v>247</v>
      </c>
      <c r="H156" s="183">
        <v>37.299999999999997</v>
      </c>
      <c r="I156" s="184"/>
      <c r="J156" s="185">
        <f>ROUND(I156*H156,2)</f>
        <v>0</v>
      </c>
      <c r="K156" s="181" t="s">
        <v>212</v>
      </c>
      <c r="L156" s="40"/>
      <c r="M156" s="186" t="s">
        <v>19</v>
      </c>
      <c r="N156" s="187" t="s">
        <v>46</v>
      </c>
      <c r="O156" s="65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149</v>
      </c>
      <c r="AT156" s="190" t="s">
        <v>208</v>
      </c>
      <c r="AU156" s="190" t="s">
        <v>83</v>
      </c>
      <c r="AY156" s="18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79</v>
      </c>
      <c r="BK156" s="191">
        <f>ROUND(I156*H156,2)</f>
        <v>0</v>
      </c>
      <c r="BL156" s="18" t="s">
        <v>149</v>
      </c>
      <c r="BM156" s="190" t="s">
        <v>699</v>
      </c>
    </row>
    <row r="157" spans="1:65" s="2" customFormat="1">
      <c r="A157" s="35"/>
      <c r="B157" s="36"/>
      <c r="C157" s="37"/>
      <c r="D157" s="192" t="s">
        <v>215</v>
      </c>
      <c r="E157" s="37"/>
      <c r="F157" s="193" t="s">
        <v>320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215</v>
      </c>
      <c r="AU157" s="18" t="s">
        <v>83</v>
      </c>
    </row>
    <row r="158" spans="1:65" s="13" customFormat="1">
      <c r="B158" s="201"/>
      <c r="C158" s="202"/>
      <c r="D158" s="203" t="s">
        <v>250</v>
      </c>
      <c r="E158" s="204" t="s">
        <v>19</v>
      </c>
      <c r="F158" s="205" t="s">
        <v>700</v>
      </c>
      <c r="G158" s="202"/>
      <c r="H158" s="206">
        <v>37.299999999999997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36</v>
      </c>
      <c r="AX158" s="13" t="s">
        <v>79</v>
      </c>
      <c r="AY158" s="212" t="s">
        <v>205</v>
      </c>
    </row>
    <row r="159" spans="1:65" s="2" customFormat="1" ht="37.9" customHeight="1">
      <c r="A159" s="35"/>
      <c r="B159" s="36"/>
      <c r="C159" s="179" t="s">
        <v>7</v>
      </c>
      <c r="D159" s="179" t="s">
        <v>208</v>
      </c>
      <c r="E159" s="180" t="s">
        <v>323</v>
      </c>
      <c r="F159" s="181" t="s">
        <v>324</v>
      </c>
      <c r="G159" s="182" t="s">
        <v>247</v>
      </c>
      <c r="H159" s="183">
        <v>37.299999999999997</v>
      </c>
      <c r="I159" s="184"/>
      <c r="J159" s="185">
        <f>ROUND(I159*H159,2)</f>
        <v>0</v>
      </c>
      <c r="K159" s="181" t="s">
        <v>212</v>
      </c>
      <c r="L159" s="40"/>
      <c r="M159" s="186" t="s">
        <v>19</v>
      </c>
      <c r="N159" s="187" t="s">
        <v>46</v>
      </c>
      <c r="O159" s="65"/>
      <c r="P159" s="188">
        <f>O159*H159</f>
        <v>0</v>
      </c>
      <c r="Q159" s="188">
        <v>8.9219999999999994E-2</v>
      </c>
      <c r="R159" s="188">
        <f>Q159*H159</f>
        <v>3.3279059999999996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149</v>
      </c>
      <c r="AT159" s="190" t="s">
        <v>208</v>
      </c>
      <c r="AU159" s="190" t="s">
        <v>83</v>
      </c>
      <c r="AY159" s="18" t="s">
        <v>205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79</v>
      </c>
      <c r="BK159" s="191">
        <f>ROUND(I159*H159,2)</f>
        <v>0</v>
      </c>
      <c r="BL159" s="18" t="s">
        <v>149</v>
      </c>
      <c r="BM159" s="190" t="s">
        <v>701</v>
      </c>
    </row>
    <row r="160" spans="1:65" s="2" customFormat="1">
      <c r="A160" s="35"/>
      <c r="B160" s="36"/>
      <c r="C160" s="37"/>
      <c r="D160" s="192" t="s">
        <v>215</v>
      </c>
      <c r="E160" s="37"/>
      <c r="F160" s="193" t="s">
        <v>326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215</v>
      </c>
      <c r="AU160" s="18" t="s">
        <v>83</v>
      </c>
    </row>
    <row r="161" spans="1:65" s="13" customFormat="1">
      <c r="B161" s="201"/>
      <c r="C161" s="202"/>
      <c r="D161" s="203" t="s">
        <v>250</v>
      </c>
      <c r="E161" s="204" t="s">
        <v>19</v>
      </c>
      <c r="F161" s="205" t="s">
        <v>702</v>
      </c>
      <c r="G161" s="202"/>
      <c r="H161" s="206">
        <v>23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250</v>
      </c>
      <c r="AU161" s="212" t="s">
        <v>83</v>
      </c>
      <c r="AV161" s="13" t="s">
        <v>83</v>
      </c>
      <c r="AW161" s="13" t="s">
        <v>36</v>
      </c>
      <c r="AX161" s="13" t="s">
        <v>75</v>
      </c>
      <c r="AY161" s="212" t="s">
        <v>205</v>
      </c>
    </row>
    <row r="162" spans="1:65" s="13" customFormat="1">
      <c r="B162" s="201"/>
      <c r="C162" s="202"/>
      <c r="D162" s="203" t="s">
        <v>250</v>
      </c>
      <c r="E162" s="204" t="s">
        <v>19</v>
      </c>
      <c r="F162" s="205" t="s">
        <v>703</v>
      </c>
      <c r="G162" s="202"/>
      <c r="H162" s="206">
        <v>6.4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250</v>
      </c>
      <c r="AU162" s="212" t="s">
        <v>83</v>
      </c>
      <c r="AV162" s="13" t="s">
        <v>83</v>
      </c>
      <c r="AW162" s="13" t="s">
        <v>36</v>
      </c>
      <c r="AX162" s="13" t="s">
        <v>75</v>
      </c>
      <c r="AY162" s="212" t="s">
        <v>205</v>
      </c>
    </row>
    <row r="163" spans="1:65" s="13" customFormat="1">
      <c r="B163" s="201"/>
      <c r="C163" s="202"/>
      <c r="D163" s="203" t="s">
        <v>250</v>
      </c>
      <c r="E163" s="204" t="s">
        <v>19</v>
      </c>
      <c r="F163" s="205" t="s">
        <v>704</v>
      </c>
      <c r="G163" s="202"/>
      <c r="H163" s="206">
        <v>7.9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36</v>
      </c>
      <c r="AX163" s="13" t="s">
        <v>75</v>
      </c>
      <c r="AY163" s="212" t="s">
        <v>205</v>
      </c>
    </row>
    <row r="164" spans="1:65" s="14" customFormat="1">
      <c r="B164" s="213"/>
      <c r="C164" s="214"/>
      <c r="D164" s="203" t="s">
        <v>250</v>
      </c>
      <c r="E164" s="215" t="s">
        <v>19</v>
      </c>
      <c r="F164" s="216" t="s">
        <v>253</v>
      </c>
      <c r="G164" s="214"/>
      <c r="H164" s="217">
        <v>37.299999999999997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250</v>
      </c>
      <c r="AU164" s="223" t="s">
        <v>83</v>
      </c>
      <c r="AV164" s="14" t="s">
        <v>149</v>
      </c>
      <c r="AW164" s="14" t="s">
        <v>36</v>
      </c>
      <c r="AX164" s="14" t="s">
        <v>79</v>
      </c>
      <c r="AY164" s="223" t="s">
        <v>205</v>
      </c>
    </row>
    <row r="165" spans="1:65" s="2" customFormat="1" ht="16.5" customHeight="1">
      <c r="A165" s="35"/>
      <c r="B165" s="36"/>
      <c r="C165" s="224" t="s">
        <v>370</v>
      </c>
      <c r="D165" s="224" t="s">
        <v>298</v>
      </c>
      <c r="E165" s="225" t="s">
        <v>330</v>
      </c>
      <c r="F165" s="226" t="s">
        <v>331</v>
      </c>
      <c r="G165" s="227" t="s">
        <v>247</v>
      </c>
      <c r="H165" s="228">
        <v>23.69</v>
      </c>
      <c r="I165" s="229"/>
      <c r="J165" s="230">
        <f>ROUND(I165*H165,2)</f>
        <v>0</v>
      </c>
      <c r="K165" s="226" t="s">
        <v>212</v>
      </c>
      <c r="L165" s="231"/>
      <c r="M165" s="232" t="s">
        <v>19</v>
      </c>
      <c r="N165" s="233" t="s">
        <v>46</v>
      </c>
      <c r="O165" s="65"/>
      <c r="P165" s="188">
        <f>O165*H165</f>
        <v>0</v>
      </c>
      <c r="Q165" s="188">
        <v>0.13100000000000001</v>
      </c>
      <c r="R165" s="188">
        <f>Q165*H165</f>
        <v>3.1033900000000001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286</v>
      </c>
      <c r="AT165" s="190" t="s">
        <v>298</v>
      </c>
      <c r="AU165" s="190" t="s">
        <v>83</v>
      </c>
      <c r="AY165" s="18" t="s">
        <v>205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79</v>
      </c>
      <c r="BK165" s="191">
        <f>ROUND(I165*H165,2)</f>
        <v>0</v>
      </c>
      <c r="BL165" s="18" t="s">
        <v>149</v>
      </c>
      <c r="BM165" s="190" t="s">
        <v>705</v>
      </c>
    </row>
    <row r="166" spans="1:65" s="13" customFormat="1">
      <c r="B166" s="201"/>
      <c r="C166" s="202"/>
      <c r="D166" s="203" t="s">
        <v>250</v>
      </c>
      <c r="E166" s="204" t="s">
        <v>19</v>
      </c>
      <c r="F166" s="205" t="s">
        <v>702</v>
      </c>
      <c r="G166" s="202"/>
      <c r="H166" s="206">
        <v>23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250</v>
      </c>
      <c r="AU166" s="212" t="s">
        <v>83</v>
      </c>
      <c r="AV166" s="13" t="s">
        <v>83</v>
      </c>
      <c r="AW166" s="13" t="s">
        <v>36</v>
      </c>
      <c r="AX166" s="13" t="s">
        <v>79</v>
      </c>
      <c r="AY166" s="212" t="s">
        <v>205</v>
      </c>
    </row>
    <row r="167" spans="1:65" s="13" customFormat="1">
      <c r="B167" s="201"/>
      <c r="C167" s="202"/>
      <c r="D167" s="203" t="s">
        <v>250</v>
      </c>
      <c r="E167" s="202"/>
      <c r="F167" s="205" t="s">
        <v>706</v>
      </c>
      <c r="G167" s="202"/>
      <c r="H167" s="206">
        <v>23.69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250</v>
      </c>
      <c r="AU167" s="212" t="s">
        <v>83</v>
      </c>
      <c r="AV167" s="13" t="s">
        <v>83</v>
      </c>
      <c r="AW167" s="13" t="s">
        <v>4</v>
      </c>
      <c r="AX167" s="13" t="s">
        <v>79</v>
      </c>
      <c r="AY167" s="212" t="s">
        <v>205</v>
      </c>
    </row>
    <row r="168" spans="1:65" s="2" customFormat="1" ht="16.5" customHeight="1">
      <c r="A168" s="35"/>
      <c r="B168" s="36"/>
      <c r="C168" s="224" t="s">
        <v>376</v>
      </c>
      <c r="D168" s="224" t="s">
        <v>298</v>
      </c>
      <c r="E168" s="225" t="s">
        <v>335</v>
      </c>
      <c r="F168" s="226" t="s">
        <v>336</v>
      </c>
      <c r="G168" s="227" t="s">
        <v>247</v>
      </c>
      <c r="H168" s="228">
        <v>8.1370000000000005</v>
      </c>
      <c r="I168" s="229"/>
      <c r="J168" s="230">
        <f>ROUND(I168*H168,2)</f>
        <v>0</v>
      </c>
      <c r="K168" s="226" t="s">
        <v>212</v>
      </c>
      <c r="L168" s="231"/>
      <c r="M168" s="232" t="s">
        <v>19</v>
      </c>
      <c r="N168" s="233" t="s">
        <v>46</v>
      </c>
      <c r="O168" s="65"/>
      <c r="P168" s="188">
        <f>O168*H168</f>
        <v>0</v>
      </c>
      <c r="Q168" s="188">
        <v>0.13100000000000001</v>
      </c>
      <c r="R168" s="188">
        <f>Q168*H168</f>
        <v>1.0659470000000002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286</v>
      </c>
      <c r="AT168" s="190" t="s">
        <v>298</v>
      </c>
      <c r="AU168" s="190" t="s">
        <v>83</v>
      </c>
      <c r="AY168" s="18" t="s">
        <v>205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149</v>
      </c>
      <c r="BM168" s="190" t="s">
        <v>707</v>
      </c>
    </row>
    <row r="169" spans="1:65" s="13" customFormat="1">
      <c r="B169" s="201"/>
      <c r="C169" s="202"/>
      <c r="D169" s="203" t="s">
        <v>250</v>
      </c>
      <c r="E169" s="204" t="s">
        <v>19</v>
      </c>
      <c r="F169" s="205" t="s">
        <v>704</v>
      </c>
      <c r="G169" s="202"/>
      <c r="H169" s="206">
        <v>7.9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250</v>
      </c>
      <c r="AU169" s="212" t="s">
        <v>83</v>
      </c>
      <c r="AV169" s="13" t="s">
        <v>83</v>
      </c>
      <c r="AW169" s="13" t="s">
        <v>36</v>
      </c>
      <c r="AX169" s="13" t="s">
        <v>79</v>
      </c>
      <c r="AY169" s="212" t="s">
        <v>205</v>
      </c>
    </row>
    <row r="170" spans="1:65" s="13" customFormat="1">
      <c r="B170" s="201"/>
      <c r="C170" s="202"/>
      <c r="D170" s="203" t="s">
        <v>250</v>
      </c>
      <c r="E170" s="202"/>
      <c r="F170" s="205" t="s">
        <v>708</v>
      </c>
      <c r="G170" s="202"/>
      <c r="H170" s="206">
        <v>8.1370000000000005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250</v>
      </c>
      <c r="AU170" s="212" t="s">
        <v>83</v>
      </c>
      <c r="AV170" s="13" t="s">
        <v>83</v>
      </c>
      <c r="AW170" s="13" t="s">
        <v>4</v>
      </c>
      <c r="AX170" s="13" t="s">
        <v>79</v>
      </c>
      <c r="AY170" s="212" t="s">
        <v>205</v>
      </c>
    </row>
    <row r="171" spans="1:65" s="2" customFormat="1" ht="24.2" customHeight="1">
      <c r="A171" s="35"/>
      <c r="B171" s="36"/>
      <c r="C171" s="224" t="s">
        <v>381</v>
      </c>
      <c r="D171" s="224" t="s">
        <v>298</v>
      </c>
      <c r="E171" s="225" t="s">
        <v>340</v>
      </c>
      <c r="F171" s="226" t="s">
        <v>341</v>
      </c>
      <c r="G171" s="227" t="s">
        <v>247</v>
      </c>
      <c r="H171" s="228">
        <v>6.5919999999999996</v>
      </c>
      <c r="I171" s="229"/>
      <c r="J171" s="230">
        <f>ROUND(I171*H171,2)</f>
        <v>0</v>
      </c>
      <c r="K171" s="226" t="s">
        <v>19</v>
      </c>
      <c r="L171" s="231"/>
      <c r="M171" s="232" t="s">
        <v>19</v>
      </c>
      <c r="N171" s="233" t="s">
        <v>46</v>
      </c>
      <c r="O171" s="65"/>
      <c r="P171" s="188">
        <f>O171*H171</f>
        <v>0</v>
      </c>
      <c r="Q171" s="188">
        <v>0.13100000000000001</v>
      </c>
      <c r="R171" s="188">
        <f>Q171*H171</f>
        <v>0.86355199999999999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286</v>
      </c>
      <c r="AT171" s="190" t="s">
        <v>298</v>
      </c>
      <c r="AU171" s="190" t="s">
        <v>83</v>
      </c>
      <c r="AY171" s="18" t="s">
        <v>205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149</v>
      </c>
      <c r="BM171" s="190" t="s">
        <v>709</v>
      </c>
    </row>
    <row r="172" spans="1:65" s="13" customFormat="1">
      <c r="B172" s="201"/>
      <c r="C172" s="202"/>
      <c r="D172" s="203" t="s">
        <v>250</v>
      </c>
      <c r="E172" s="204" t="s">
        <v>19</v>
      </c>
      <c r="F172" s="205" t="s">
        <v>703</v>
      </c>
      <c r="G172" s="202"/>
      <c r="H172" s="206">
        <v>6.4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250</v>
      </c>
      <c r="AU172" s="212" t="s">
        <v>83</v>
      </c>
      <c r="AV172" s="13" t="s">
        <v>83</v>
      </c>
      <c r="AW172" s="13" t="s">
        <v>36</v>
      </c>
      <c r="AX172" s="13" t="s">
        <v>79</v>
      </c>
      <c r="AY172" s="212" t="s">
        <v>205</v>
      </c>
    </row>
    <row r="173" spans="1:65" s="13" customFormat="1">
      <c r="B173" s="201"/>
      <c r="C173" s="202"/>
      <c r="D173" s="203" t="s">
        <v>250</v>
      </c>
      <c r="E173" s="202"/>
      <c r="F173" s="205" t="s">
        <v>710</v>
      </c>
      <c r="G173" s="202"/>
      <c r="H173" s="206">
        <v>6.5919999999999996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250</v>
      </c>
      <c r="AU173" s="212" t="s">
        <v>83</v>
      </c>
      <c r="AV173" s="13" t="s">
        <v>83</v>
      </c>
      <c r="AW173" s="13" t="s">
        <v>4</v>
      </c>
      <c r="AX173" s="13" t="s">
        <v>79</v>
      </c>
      <c r="AY173" s="212" t="s">
        <v>205</v>
      </c>
    </row>
    <row r="174" spans="1:65" s="2" customFormat="1" ht="44.25" customHeight="1">
      <c r="A174" s="35"/>
      <c r="B174" s="36"/>
      <c r="C174" s="179" t="s">
        <v>387</v>
      </c>
      <c r="D174" s="179" t="s">
        <v>208</v>
      </c>
      <c r="E174" s="180" t="s">
        <v>345</v>
      </c>
      <c r="F174" s="181" t="s">
        <v>346</v>
      </c>
      <c r="G174" s="182" t="s">
        <v>247</v>
      </c>
      <c r="H174" s="183">
        <v>14.3</v>
      </c>
      <c r="I174" s="184"/>
      <c r="J174" s="185">
        <f>ROUND(I174*H174,2)</f>
        <v>0</v>
      </c>
      <c r="K174" s="181" t="s">
        <v>212</v>
      </c>
      <c r="L174" s="40"/>
      <c r="M174" s="186" t="s">
        <v>19</v>
      </c>
      <c r="N174" s="187" t="s">
        <v>46</v>
      </c>
      <c r="O174" s="65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149</v>
      </c>
      <c r="AT174" s="190" t="s">
        <v>208</v>
      </c>
      <c r="AU174" s="190" t="s">
        <v>83</v>
      </c>
      <c r="AY174" s="18" t="s">
        <v>205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79</v>
      </c>
      <c r="BK174" s="191">
        <f>ROUND(I174*H174,2)</f>
        <v>0</v>
      </c>
      <c r="BL174" s="18" t="s">
        <v>149</v>
      </c>
      <c r="BM174" s="190" t="s">
        <v>711</v>
      </c>
    </row>
    <row r="175" spans="1:65" s="2" customFormat="1">
      <c r="A175" s="35"/>
      <c r="B175" s="36"/>
      <c r="C175" s="37"/>
      <c r="D175" s="192" t="s">
        <v>215</v>
      </c>
      <c r="E175" s="37"/>
      <c r="F175" s="193" t="s">
        <v>348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215</v>
      </c>
      <c r="AU175" s="18" t="s">
        <v>83</v>
      </c>
    </row>
    <row r="176" spans="1:65" s="13" customFormat="1">
      <c r="B176" s="201"/>
      <c r="C176" s="202"/>
      <c r="D176" s="203" t="s">
        <v>250</v>
      </c>
      <c r="E176" s="204" t="s">
        <v>19</v>
      </c>
      <c r="F176" s="205" t="s">
        <v>712</v>
      </c>
      <c r="G176" s="202"/>
      <c r="H176" s="206">
        <v>14.3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250</v>
      </c>
      <c r="AU176" s="212" t="s">
        <v>83</v>
      </c>
      <c r="AV176" s="13" t="s">
        <v>83</v>
      </c>
      <c r="AW176" s="13" t="s">
        <v>36</v>
      </c>
      <c r="AX176" s="13" t="s">
        <v>79</v>
      </c>
      <c r="AY176" s="212" t="s">
        <v>205</v>
      </c>
    </row>
    <row r="177" spans="1:65" s="2" customFormat="1" ht="16.5" customHeight="1">
      <c r="A177" s="35"/>
      <c r="B177" s="36"/>
      <c r="C177" s="179" t="s">
        <v>393</v>
      </c>
      <c r="D177" s="179" t="s">
        <v>208</v>
      </c>
      <c r="E177" s="180" t="s">
        <v>351</v>
      </c>
      <c r="F177" s="181" t="s">
        <v>352</v>
      </c>
      <c r="G177" s="182" t="s">
        <v>260</v>
      </c>
      <c r="H177" s="183">
        <v>1.8</v>
      </c>
      <c r="I177" s="184"/>
      <c r="J177" s="185">
        <f>ROUND(I177*H177,2)</f>
        <v>0</v>
      </c>
      <c r="K177" s="181" t="s">
        <v>212</v>
      </c>
      <c r="L177" s="40"/>
      <c r="M177" s="186" t="s">
        <v>19</v>
      </c>
      <c r="N177" s="187" t="s">
        <v>46</v>
      </c>
      <c r="O177" s="65"/>
      <c r="P177" s="188">
        <f>O177*H177</f>
        <v>0</v>
      </c>
      <c r="Q177" s="188">
        <v>3.5999999999999999E-3</v>
      </c>
      <c r="R177" s="188">
        <f>Q177*H177</f>
        <v>6.4799999999999996E-3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149</v>
      </c>
      <c r="AT177" s="190" t="s">
        <v>208</v>
      </c>
      <c r="AU177" s="190" t="s">
        <v>83</v>
      </c>
      <c r="AY177" s="18" t="s">
        <v>205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79</v>
      </c>
      <c r="BK177" s="191">
        <f>ROUND(I177*H177,2)</f>
        <v>0</v>
      </c>
      <c r="BL177" s="18" t="s">
        <v>149</v>
      </c>
      <c r="BM177" s="190" t="s">
        <v>713</v>
      </c>
    </row>
    <row r="178" spans="1:65" s="2" customFormat="1">
      <c r="A178" s="35"/>
      <c r="B178" s="36"/>
      <c r="C178" s="37"/>
      <c r="D178" s="192" t="s">
        <v>215</v>
      </c>
      <c r="E178" s="37"/>
      <c r="F178" s="193" t="s">
        <v>354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215</v>
      </c>
      <c r="AU178" s="18" t="s">
        <v>83</v>
      </c>
    </row>
    <row r="179" spans="1:65" s="13" customFormat="1">
      <c r="B179" s="201"/>
      <c r="C179" s="202"/>
      <c r="D179" s="203" t="s">
        <v>250</v>
      </c>
      <c r="E179" s="204" t="s">
        <v>19</v>
      </c>
      <c r="F179" s="205" t="s">
        <v>714</v>
      </c>
      <c r="G179" s="202"/>
      <c r="H179" s="206">
        <v>1.8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250</v>
      </c>
      <c r="AU179" s="212" t="s">
        <v>83</v>
      </c>
      <c r="AV179" s="13" t="s">
        <v>83</v>
      </c>
      <c r="AW179" s="13" t="s">
        <v>36</v>
      </c>
      <c r="AX179" s="13" t="s">
        <v>79</v>
      </c>
      <c r="AY179" s="212" t="s">
        <v>205</v>
      </c>
    </row>
    <row r="180" spans="1:65" s="12" customFormat="1" ht="22.9" customHeight="1">
      <c r="B180" s="163"/>
      <c r="C180" s="164"/>
      <c r="D180" s="165" t="s">
        <v>74</v>
      </c>
      <c r="E180" s="177" t="s">
        <v>275</v>
      </c>
      <c r="F180" s="177" t="s">
        <v>356</v>
      </c>
      <c r="G180" s="164"/>
      <c r="H180" s="164"/>
      <c r="I180" s="167"/>
      <c r="J180" s="178">
        <f>BK180</f>
        <v>0</v>
      </c>
      <c r="K180" s="164"/>
      <c r="L180" s="169"/>
      <c r="M180" s="170"/>
      <c r="N180" s="171"/>
      <c r="O180" s="171"/>
      <c r="P180" s="172">
        <f>SUM(P181:P183)</f>
        <v>0</v>
      </c>
      <c r="Q180" s="171"/>
      <c r="R180" s="172">
        <f>SUM(R181:R183)</f>
        <v>10.472800000000001</v>
      </c>
      <c r="S180" s="171"/>
      <c r="T180" s="173">
        <f>SUM(T181:T183)</f>
        <v>0</v>
      </c>
      <c r="AR180" s="174" t="s">
        <v>79</v>
      </c>
      <c r="AT180" s="175" t="s">
        <v>74</v>
      </c>
      <c r="AU180" s="175" t="s">
        <v>79</v>
      </c>
      <c r="AY180" s="174" t="s">
        <v>205</v>
      </c>
      <c r="BK180" s="176">
        <f>SUM(BK181:BK183)</f>
        <v>0</v>
      </c>
    </row>
    <row r="181" spans="1:65" s="2" customFormat="1" ht="16.5" customHeight="1">
      <c r="A181" s="35"/>
      <c r="B181" s="36"/>
      <c r="C181" s="179" t="s">
        <v>399</v>
      </c>
      <c r="D181" s="179" t="s">
        <v>208</v>
      </c>
      <c r="E181" s="180" t="s">
        <v>358</v>
      </c>
      <c r="F181" s="181" t="s">
        <v>359</v>
      </c>
      <c r="G181" s="182" t="s">
        <v>247</v>
      </c>
      <c r="H181" s="183">
        <v>38</v>
      </c>
      <c r="I181" s="184"/>
      <c r="J181" s="185">
        <f>ROUND(I181*H181,2)</f>
        <v>0</v>
      </c>
      <c r="K181" s="181" t="s">
        <v>212</v>
      </c>
      <c r="L181" s="40"/>
      <c r="M181" s="186" t="s">
        <v>19</v>
      </c>
      <c r="N181" s="187" t="s">
        <v>46</v>
      </c>
      <c r="O181" s="65"/>
      <c r="P181" s="188">
        <f>O181*H181</f>
        <v>0</v>
      </c>
      <c r="Q181" s="188">
        <v>0.27560000000000001</v>
      </c>
      <c r="R181" s="188">
        <f>Q181*H181</f>
        <v>10.472800000000001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149</v>
      </c>
      <c r="AT181" s="190" t="s">
        <v>208</v>
      </c>
      <c r="AU181" s="190" t="s">
        <v>83</v>
      </c>
      <c r="AY181" s="18" t="s">
        <v>205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79</v>
      </c>
      <c r="BK181" s="191">
        <f>ROUND(I181*H181,2)</f>
        <v>0</v>
      </c>
      <c r="BL181" s="18" t="s">
        <v>149</v>
      </c>
      <c r="BM181" s="190" t="s">
        <v>715</v>
      </c>
    </row>
    <row r="182" spans="1:65" s="2" customFormat="1">
      <c r="A182" s="35"/>
      <c r="B182" s="36"/>
      <c r="C182" s="37"/>
      <c r="D182" s="192" t="s">
        <v>215</v>
      </c>
      <c r="E182" s="37"/>
      <c r="F182" s="193" t="s">
        <v>361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215</v>
      </c>
      <c r="AU182" s="18" t="s">
        <v>83</v>
      </c>
    </row>
    <row r="183" spans="1:65" s="13" customFormat="1">
      <c r="B183" s="201"/>
      <c r="C183" s="202"/>
      <c r="D183" s="203" t="s">
        <v>250</v>
      </c>
      <c r="E183" s="204" t="s">
        <v>19</v>
      </c>
      <c r="F183" s="205" t="s">
        <v>716</v>
      </c>
      <c r="G183" s="202"/>
      <c r="H183" s="206">
        <v>38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250</v>
      </c>
      <c r="AU183" s="212" t="s">
        <v>83</v>
      </c>
      <c r="AV183" s="13" t="s">
        <v>83</v>
      </c>
      <c r="AW183" s="13" t="s">
        <v>36</v>
      </c>
      <c r="AX183" s="13" t="s">
        <v>79</v>
      </c>
      <c r="AY183" s="212" t="s">
        <v>205</v>
      </c>
    </row>
    <row r="184" spans="1:65" s="12" customFormat="1" ht="22.9" customHeight="1">
      <c r="B184" s="163"/>
      <c r="C184" s="164"/>
      <c r="D184" s="165" t="s">
        <v>74</v>
      </c>
      <c r="E184" s="177" t="s">
        <v>286</v>
      </c>
      <c r="F184" s="177" t="s">
        <v>363</v>
      </c>
      <c r="G184" s="164"/>
      <c r="H184" s="164"/>
      <c r="I184" s="167"/>
      <c r="J184" s="178">
        <f>BK184</f>
        <v>0</v>
      </c>
      <c r="K184" s="164"/>
      <c r="L184" s="169"/>
      <c r="M184" s="170"/>
      <c r="N184" s="171"/>
      <c r="O184" s="171"/>
      <c r="P184" s="172">
        <f>SUM(P185:P188)</f>
        <v>0</v>
      </c>
      <c r="Q184" s="171"/>
      <c r="R184" s="172">
        <f>SUM(R185:R188)</f>
        <v>0.84448000000000001</v>
      </c>
      <c r="S184" s="171"/>
      <c r="T184" s="173">
        <f>SUM(T185:T188)</f>
        <v>0</v>
      </c>
      <c r="AR184" s="174" t="s">
        <v>79</v>
      </c>
      <c r="AT184" s="175" t="s">
        <v>74</v>
      </c>
      <c r="AU184" s="175" t="s">
        <v>79</v>
      </c>
      <c r="AY184" s="174" t="s">
        <v>205</v>
      </c>
      <c r="BK184" s="176">
        <f>SUM(BK185:BK188)</f>
        <v>0</v>
      </c>
    </row>
    <row r="185" spans="1:65" s="2" customFormat="1" ht="16.5" customHeight="1">
      <c r="A185" s="35"/>
      <c r="B185" s="36"/>
      <c r="C185" s="179" t="s">
        <v>406</v>
      </c>
      <c r="D185" s="179" t="s">
        <v>208</v>
      </c>
      <c r="E185" s="180" t="s">
        <v>614</v>
      </c>
      <c r="F185" s="181" t="s">
        <v>615</v>
      </c>
      <c r="G185" s="182" t="s">
        <v>366</v>
      </c>
      <c r="H185" s="183">
        <v>1</v>
      </c>
      <c r="I185" s="184"/>
      <c r="J185" s="185">
        <f>ROUND(I185*H185,2)</f>
        <v>0</v>
      </c>
      <c r="K185" s="181" t="s">
        <v>212</v>
      </c>
      <c r="L185" s="40"/>
      <c r="M185" s="186" t="s">
        <v>19</v>
      </c>
      <c r="N185" s="187" t="s">
        <v>46</v>
      </c>
      <c r="O185" s="65"/>
      <c r="P185" s="188">
        <f>O185*H185</f>
        <v>0</v>
      </c>
      <c r="Q185" s="188">
        <v>0.42368</v>
      </c>
      <c r="R185" s="188">
        <f>Q185*H185</f>
        <v>0.42368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149</v>
      </c>
      <c r="AT185" s="190" t="s">
        <v>208</v>
      </c>
      <c r="AU185" s="190" t="s">
        <v>83</v>
      </c>
      <c r="AY185" s="18" t="s">
        <v>205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79</v>
      </c>
      <c r="BK185" s="191">
        <f>ROUND(I185*H185,2)</f>
        <v>0</v>
      </c>
      <c r="BL185" s="18" t="s">
        <v>149</v>
      </c>
      <c r="BM185" s="190" t="s">
        <v>717</v>
      </c>
    </row>
    <row r="186" spans="1:65" s="2" customFormat="1">
      <c r="A186" s="35"/>
      <c r="B186" s="36"/>
      <c r="C186" s="37"/>
      <c r="D186" s="192" t="s">
        <v>215</v>
      </c>
      <c r="E186" s="37"/>
      <c r="F186" s="193" t="s">
        <v>617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215</v>
      </c>
      <c r="AU186" s="18" t="s">
        <v>83</v>
      </c>
    </row>
    <row r="187" spans="1:65" s="2" customFormat="1" ht="16.5" customHeight="1">
      <c r="A187" s="35"/>
      <c r="B187" s="36"/>
      <c r="C187" s="179" t="s">
        <v>411</v>
      </c>
      <c r="D187" s="179" t="s">
        <v>208</v>
      </c>
      <c r="E187" s="180" t="s">
        <v>364</v>
      </c>
      <c r="F187" s="181" t="s">
        <v>365</v>
      </c>
      <c r="G187" s="182" t="s">
        <v>366</v>
      </c>
      <c r="H187" s="183">
        <v>1</v>
      </c>
      <c r="I187" s="184"/>
      <c r="J187" s="185">
        <f>ROUND(I187*H187,2)</f>
        <v>0</v>
      </c>
      <c r="K187" s="181" t="s">
        <v>212</v>
      </c>
      <c r="L187" s="40"/>
      <c r="M187" s="186" t="s">
        <v>19</v>
      </c>
      <c r="N187" s="187" t="s">
        <v>46</v>
      </c>
      <c r="O187" s="65"/>
      <c r="P187" s="188">
        <f>O187*H187</f>
        <v>0</v>
      </c>
      <c r="Q187" s="188">
        <v>0.42080000000000001</v>
      </c>
      <c r="R187" s="188">
        <f>Q187*H187</f>
        <v>0.42080000000000001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149</v>
      </c>
      <c r="AT187" s="190" t="s">
        <v>208</v>
      </c>
      <c r="AU187" s="190" t="s">
        <v>83</v>
      </c>
      <c r="AY187" s="18" t="s">
        <v>205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149</v>
      </c>
      <c r="BM187" s="190" t="s">
        <v>718</v>
      </c>
    </row>
    <row r="188" spans="1:65" s="2" customFormat="1">
      <c r="A188" s="35"/>
      <c r="B188" s="36"/>
      <c r="C188" s="37"/>
      <c r="D188" s="192" t="s">
        <v>215</v>
      </c>
      <c r="E188" s="37"/>
      <c r="F188" s="193" t="s">
        <v>368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215</v>
      </c>
      <c r="AU188" s="18" t="s">
        <v>83</v>
      </c>
    </row>
    <row r="189" spans="1:65" s="12" customFormat="1" ht="22.9" customHeight="1">
      <c r="B189" s="163"/>
      <c r="C189" s="164"/>
      <c r="D189" s="165" t="s">
        <v>74</v>
      </c>
      <c r="E189" s="177" t="s">
        <v>291</v>
      </c>
      <c r="F189" s="177" t="s">
        <v>369</v>
      </c>
      <c r="G189" s="164"/>
      <c r="H189" s="164"/>
      <c r="I189" s="167"/>
      <c r="J189" s="178">
        <f>BK189</f>
        <v>0</v>
      </c>
      <c r="K189" s="164"/>
      <c r="L189" s="169"/>
      <c r="M189" s="170"/>
      <c r="N189" s="171"/>
      <c r="O189" s="171"/>
      <c r="P189" s="172">
        <f>SUM(P190:P213)</f>
        <v>0</v>
      </c>
      <c r="Q189" s="171"/>
      <c r="R189" s="172">
        <f>SUM(R190:R213)</f>
        <v>13.9717713</v>
      </c>
      <c r="S189" s="171"/>
      <c r="T189" s="173">
        <f>SUM(T190:T213)</f>
        <v>0</v>
      </c>
      <c r="AR189" s="174" t="s">
        <v>79</v>
      </c>
      <c r="AT189" s="175" t="s">
        <v>74</v>
      </c>
      <c r="AU189" s="175" t="s">
        <v>79</v>
      </c>
      <c r="AY189" s="174" t="s">
        <v>205</v>
      </c>
      <c r="BK189" s="176">
        <f>SUM(BK190:BK213)</f>
        <v>0</v>
      </c>
    </row>
    <row r="190" spans="1:65" s="2" customFormat="1" ht="16.5" customHeight="1">
      <c r="A190" s="35"/>
      <c r="B190" s="36"/>
      <c r="C190" s="179" t="s">
        <v>418</v>
      </c>
      <c r="D190" s="179" t="s">
        <v>208</v>
      </c>
      <c r="E190" s="180" t="s">
        <v>371</v>
      </c>
      <c r="F190" s="181" t="s">
        <v>372</v>
      </c>
      <c r="G190" s="182" t="s">
        <v>260</v>
      </c>
      <c r="H190" s="183">
        <v>17.399999999999999</v>
      </c>
      <c r="I190" s="184"/>
      <c r="J190" s="185">
        <f>ROUND(I190*H190,2)</f>
        <v>0</v>
      </c>
      <c r="K190" s="181" t="s">
        <v>212</v>
      </c>
      <c r="L190" s="40"/>
      <c r="M190" s="186" t="s">
        <v>19</v>
      </c>
      <c r="N190" s="187" t="s">
        <v>46</v>
      </c>
      <c r="O190" s="65"/>
      <c r="P190" s="188">
        <f>O190*H190</f>
        <v>0</v>
      </c>
      <c r="Q190" s="188">
        <v>1.3999999999999999E-4</v>
      </c>
      <c r="R190" s="188">
        <f>Q190*H190</f>
        <v>2.4359999999999998E-3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149</v>
      </c>
      <c r="AT190" s="190" t="s">
        <v>208</v>
      </c>
      <c r="AU190" s="190" t="s">
        <v>83</v>
      </c>
      <c r="AY190" s="18" t="s">
        <v>205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79</v>
      </c>
      <c r="BK190" s="191">
        <f>ROUND(I190*H190,2)</f>
        <v>0</v>
      </c>
      <c r="BL190" s="18" t="s">
        <v>149</v>
      </c>
      <c r="BM190" s="190" t="s">
        <v>719</v>
      </c>
    </row>
    <row r="191" spans="1:65" s="2" customFormat="1">
      <c r="A191" s="35"/>
      <c r="B191" s="36"/>
      <c r="C191" s="37"/>
      <c r="D191" s="192" t="s">
        <v>215</v>
      </c>
      <c r="E191" s="37"/>
      <c r="F191" s="193" t="s">
        <v>374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215</v>
      </c>
      <c r="AU191" s="18" t="s">
        <v>83</v>
      </c>
    </row>
    <row r="192" spans="1:65" s="13" customFormat="1">
      <c r="B192" s="201"/>
      <c r="C192" s="202"/>
      <c r="D192" s="203" t="s">
        <v>250</v>
      </c>
      <c r="E192" s="204" t="s">
        <v>19</v>
      </c>
      <c r="F192" s="205" t="s">
        <v>720</v>
      </c>
      <c r="G192" s="202"/>
      <c r="H192" s="206">
        <v>17.399999999999999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250</v>
      </c>
      <c r="AU192" s="212" t="s">
        <v>83</v>
      </c>
      <c r="AV192" s="13" t="s">
        <v>83</v>
      </c>
      <c r="AW192" s="13" t="s">
        <v>36</v>
      </c>
      <c r="AX192" s="13" t="s">
        <v>79</v>
      </c>
      <c r="AY192" s="212" t="s">
        <v>205</v>
      </c>
    </row>
    <row r="193" spans="1:65" s="2" customFormat="1" ht="24.2" customHeight="1">
      <c r="A193" s="35"/>
      <c r="B193" s="36"/>
      <c r="C193" s="179" t="s">
        <v>425</v>
      </c>
      <c r="D193" s="179" t="s">
        <v>208</v>
      </c>
      <c r="E193" s="180" t="s">
        <v>377</v>
      </c>
      <c r="F193" s="181" t="s">
        <v>378</v>
      </c>
      <c r="G193" s="182" t="s">
        <v>260</v>
      </c>
      <c r="H193" s="183">
        <v>17.399999999999999</v>
      </c>
      <c r="I193" s="184"/>
      <c r="J193" s="185">
        <f>ROUND(I193*H193,2)</f>
        <v>0</v>
      </c>
      <c r="K193" s="181" t="s">
        <v>212</v>
      </c>
      <c r="L193" s="40"/>
      <c r="M193" s="186" t="s">
        <v>19</v>
      </c>
      <c r="N193" s="187" t="s">
        <v>46</v>
      </c>
      <c r="O193" s="65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149</v>
      </c>
      <c r="AT193" s="190" t="s">
        <v>208</v>
      </c>
      <c r="AU193" s="190" t="s">
        <v>83</v>
      </c>
      <c r="AY193" s="18" t="s">
        <v>205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79</v>
      </c>
      <c r="BK193" s="191">
        <f>ROUND(I193*H193,2)</f>
        <v>0</v>
      </c>
      <c r="BL193" s="18" t="s">
        <v>149</v>
      </c>
      <c r="BM193" s="190" t="s">
        <v>721</v>
      </c>
    </row>
    <row r="194" spans="1:65" s="2" customFormat="1">
      <c r="A194" s="35"/>
      <c r="B194" s="36"/>
      <c r="C194" s="37"/>
      <c r="D194" s="192" t="s">
        <v>215</v>
      </c>
      <c r="E194" s="37"/>
      <c r="F194" s="193" t="s">
        <v>380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215</v>
      </c>
      <c r="AU194" s="18" t="s">
        <v>83</v>
      </c>
    </row>
    <row r="195" spans="1:65" s="2" customFormat="1" ht="24.2" customHeight="1">
      <c r="A195" s="35"/>
      <c r="B195" s="36"/>
      <c r="C195" s="179" t="s">
        <v>431</v>
      </c>
      <c r="D195" s="179" t="s">
        <v>208</v>
      </c>
      <c r="E195" s="180" t="s">
        <v>382</v>
      </c>
      <c r="F195" s="181" t="s">
        <v>383</v>
      </c>
      <c r="G195" s="182" t="s">
        <v>260</v>
      </c>
      <c r="H195" s="183">
        <v>30.2</v>
      </c>
      <c r="I195" s="184"/>
      <c r="J195" s="185">
        <f>ROUND(I195*H195,2)</f>
        <v>0</v>
      </c>
      <c r="K195" s="181" t="s">
        <v>212</v>
      </c>
      <c r="L195" s="40"/>
      <c r="M195" s="186" t="s">
        <v>19</v>
      </c>
      <c r="N195" s="187" t="s">
        <v>46</v>
      </c>
      <c r="O195" s="65"/>
      <c r="P195" s="188">
        <f>O195*H195</f>
        <v>0</v>
      </c>
      <c r="Q195" s="188">
        <v>0.15540000000000001</v>
      </c>
      <c r="R195" s="188">
        <f>Q195*H195</f>
        <v>4.6930800000000001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149</v>
      </c>
      <c r="AT195" s="190" t="s">
        <v>208</v>
      </c>
      <c r="AU195" s="190" t="s">
        <v>83</v>
      </c>
      <c r="AY195" s="18" t="s">
        <v>205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79</v>
      </c>
      <c r="BK195" s="191">
        <f>ROUND(I195*H195,2)</f>
        <v>0</v>
      </c>
      <c r="BL195" s="18" t="s">
        <v>149</v>
      </c>
      <c r="BM195" s="190" t="s">
        <v>722</v>
      </c>
    </row>
    <row r="196" spans="1:65" s="2" customFormat="1">
      <c r="A196" s="35"/>
      <c r="B196" s="36"/>
      <c r="C196" s="37"/>
      <c r="D196" s="192" t="s">
        <v>215</v>
      </c>
      <c r="E196" s="37"/>
      <c r="F196" s="193" t="s">
        <v>385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215</v>
      </c>
      <c r="AU196" s="18" t="s">
        <v>83</v>
      </c>
    </row>
    <row r="197" spans="1:65" s="13" customFormat="1">
      <c r="B197" s="201"/>
      <c r="C197" s="202"/>
      <c r="D197" s="203" t="s">
        <v>250</v>
      </c>
      <c r="E197" s="204" t="s">
        <v>19</v>
      </c>
      <c r="F197" s="205" t="s">
        <v>723</v>
      </c>
      <c r="G197" s="202"/>
      <c r="H197" s="206">
        <v>30.2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250</v>
      </c>
      <c r="AU197" s="212" t="s">
        <v>83</v>
      </c>
      <c r="AV197" s="13" t="s">
        <v>83</v>
      </c>
      <c r="AW197" s="13" t="s">
        <v>36</v>
      </c>
      <c r="AX197" s="13" t="s">
        <v>79</v>
      </c>
      <c r="AY197" s="212" t="s">
        <v>205</v>
      </c>
    </row>
    <row r="198" spans="1:65" s="2" customFormat="1" ht="16.5" customHeight="1">
      <c r="A198" s="35"/>
      <c r="B198" s="36"/>
      <c r="C198" s="224" t="s">
        <v>438</v>
      </c>
      <c r="D198" s="224" t="s">
        <v>298</v>
      </c>
      <c r="E198" s="225" t="s">
        <v>388</v>
      </c>
      <c r="F198" s="226" t="s">
        <v>389</v>
      </c>
      <c r="G198" s="227" t="s">
        <v>260</v>
      </c>
      <c r="H198" s="228">
        <v>26.213999999999999</v>
      </c>
      <c r="I198" s="229"/>
      <c r="J198" s="230">
        <f>ROUND(I198*H198,2)</f>
        <v>0</v>
      </c>
      <c r="K198" s="226" t="s">
        <v>212</v>
      </c>
      <c r="L198" s="231"/>
      <c r="M198" s="232" t="s">
        <v>19</v>
      </c>
      <c r="N198" s="233" t="s">
        <v>46</v>
      </c>
      <c r="O198" s="65"/>
      <c r="P198" s="188">
        <f>O198*H198</f>
        <v>0</v>
      </c>
      <c r="Q198" s="188">
        <v>0.08</v>
      </c>
      <c r="R198" s="188">
        <f>Q198*H198</f>
        <v>2.0971199999999999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286</v>
      </c>
      <c r="AT198" s="190" t="s">
        <v>298</v>
      </c>
      <c r="AU198" s="190" t="s">
        <v>83</v>
      </c>
      <c r="AY198" s="18" t="s">
        <v>205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79</v>
      </c>
      <c r="BK198" s="191">
        <f>ROUND(I198*H198,2)</f>
        <v>0</v>
      </c>
      <c r="BL198" s="18" t="s">
        <v>149</v>
      </c>
      <c r="BM198" s="190" t="s">
        <v>724</v>
      </c>
    </row>
    <row r="199" spans="1:65" s="13" customFormat="1">
      <c r="B199" s="201"/>
      <c r="C199" s="202"/>
      <c r="D199" s="203" t="s">
        <v>250</v>
      </c>
      <c r="E199" s="204" t="s">
        <v>19</v>
      </c>
      <c r="F199" s="205" t="s">
        <v>725</v>
      </c>
      <c r="G199" s="202"/>
      <c r="H199" s="206">
        <v>25.7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250</v>
      </c>
      <c r="AU199" s="212" t="s">
        <v>83</v>
      </c>
      <c r="AV199" s="13" t="s">
        <v>83</v>
      </c>
      <c r="AW199" s="13" t="s">
        <v>36</v>
      </c>
      <c r="AX199" s="13" t="s">
        <v>79</v>
      </c>
      <c r="AY199" s="212" t="s">
        <v>205</v>
      </c>
    </row>
    <row r="200" spans="1:65" s="13" customFormat="1">
      <c r="B200" s="201"/>
      <c r="C200" s="202"/>
      <c r="D200" s="203" t="s">
        <v>250</v>
      </c>
      <c r="E200" s="202"/>
      <c r="F200" s="205" t="s">
        <v>726</v>
      </c>
      <c r="G200" s="202"/>
      <c r="H200" s="206">
        <v>26.213999999999999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250</v>
      </c>
      <c r="AU200" s="212" t="s">
        <v>83</v>
      </c>
      <c r="AV200" s="13" t="s">
        <v>83</v>
      </c>
      <c r="AW200" s="13" t="s">
        <v>4</v>
      </c>
      <c r="AX200" s="13" t="s">
        <v>79</v>
      </c>
      <c r="AY200" s="212" t="s">
        <v>205</v>
      </c>
    </row>
    <row r="201" spans="1:65" s="2" customFormat="1" ht="16.5" customHeight="1">
      <c r="A201" s="35"/>
      <c r="B201" s="36"/>
      <c r="C201" s="224" t="s">
        <v>525</v>
      </c>
      <c r="D201" s="224" t="s">
        <v>298</v>
      </c>
      <c r="E201" s="225" t="s">
        <v>394</v>
      </c>
      <c r="F201" s="226" t="s">
        <v>395</v>
      </c>
      <c r="G201" s="227" t="s">
        <v>260</v>
      </c>
      <c r="H201" s="228">
        <v>4.59</v>
      </c>
      <c r="I201" s="229"/>
      <c r="J201" s="230">
        <f>ROUND(I201*H201,2)</f>
        <v>0</v>
      </c>
      <c r="K201" s="226" t="s">
        <v>212</v>
      </c>
      <c r="L201" s="231"/>
      <c r="M201" s="232" t="s">
        <v>19</v>
      </c>
      <c r="N201" s="233" t="s">
        <v>46</v>
      </c>
      <c r="O201" s="65"/>
      <c r="P201" s="188">
        <f>O201*H201</f>
        <v>0</v>
      </c>
      <c r="Q201" s="188">
        <v>6.5670000000000006E-2</v>
      </c>
      <c r="R201" s="188">
        <f>Q201*H201</f>
        <v>0.30142530000000001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286</v>
      </c>
      <c r="AT201" s="190" t="s">
        <v>298</v>
      </c>
      <c r="AU201" s="190" t="s">
        <v>83</v>
      </c>
      <c r="AY201" s="18" t="s">
        <v>205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79</v>
      </c>
      <c r="BK201" s="191">
        <f>ROUND(I201*H201,2)</f>
        <v>0</v>
      </c>
      <c r="BL201" s="18" t="s">
        <v>149</v>
      </c>
      <c r="BM201" s="190" t="s">
        <v>727</v>
      </c>
    </row>
    <row r="202" spans="1:65" s="13" customFormat="1">
      <c r="B202" s="201"/>
      <c r="C202" s="202"/>
      <c r="D202" s="203" t="s">
        <v>250</v>
      </c>
      <c r="E202" s="204" t="s">
        <v>19</v>
      </c>
      <c r="F202" s="205" t="s">
        <v>728</v>
      </c>
      <c r="G202" s="202"/>
      <c r="H202" s="206">
        <v>4.5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250</v>
      </c>
      <c r="AU202" s="212" t="s">
        <v>83</v>
      </c>
      <c r="AV202" s="13" t="s">
        <v>83</v>
      </c>
      <c r="AW202" s="13" t="s">
        <v>36</v>
      </c>
      <c r="AX202" s="13" t="s">
        <v>79</v>
      </c>
      <c r="AY202" s="212" t="s">
        <v>205</v>
      </c>
    </row>
    <row r="203" spans="1:65" s="13" customFormat="1">
      <c r="B203" s="201"/>
      <c r="C203" s="202"/>
      <c r="D203" s="203" t="s">
        <v>250</v>
      </c>
      <c r="E203" s="202"/>
      <c r="F203" s="205" t="s">
        <v>729</v>
      </c>
      <c r="G203" s="202"/>
      <c r="H203" s="206">
        <v>4.59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250</v>
      </c>
      <c r="AU203" s="212" t="s">
        <v>83</v>
      </c>
      <c r="AV203" s="13" t="s">
        <v>83</v>
      </c>
      <c r="AW203" s="13" t="s">
        <v>4</v>
      </c>
      <c r="AX203" s="13" t="s">
        <v>79</v>
      </c>
      <c r="AY203" s="212" t="s">
        <v>205</v>
      </c>
    </row>
    <row r="204" spans="1:65" s="2" customFormat="1" ht="24.2" customHeight="1">
      <c r="A204" s="35"/>
      <c r="B204" s="36"/>
      <c r="C204" s="179" t="s">
        <v>528</v>
      </c>
      <c r="D204" s="179" t="s">
        <v>208</v>
      </c>
      <c r="E204" s="180" t="s">
        <v>400</v>
      </c>
      <c r="F204" s="181" t="s">
        <v>401</v>
      </c>
      <c r="G204" s="182" t="s">
        <v>260</v>
      </c>
      <c r="H204" s="183">
        <v>53</v>
      </c>
      <c r="I204" s="184"/>
      <c r="J204" s="185">
        <f>ROUND(I204*H204,2)</f>
        <v>0</v>
      </c>
      <c r="K204" s="181" t="s">
        <v>212</v>
      </c>
      <c r="L204" s="40"/>
      <c r="M204" s="186" t="s">
        <v>19</v>
      </c>
      <c r="N204" s="187" t="s">
        <v>46</v>
      </c>
      <c r="O204" s="65"/>
      <c r="P204" s="188">
        <f>O204*H204</f>
        <v>0</v>
      </c>
      <c r="Q204" s="188">
        <v>0.10095</v>
      </c>
      <c r="R204" s="188">
        <f>Q204*H204</f>
        <v>5.3503499999999997</v>
      </c>
      <c r="S204" s="188">
        <v>0</v>
      </c>
      <c r="T204" s="18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149</v>
      </c>
      <c r="AT204" s="190" t="s">
        <v>208</v>
      </c>
      <c r="AU204" s="190" t="s">
        <v>83</v>
      </c>
      <c r="AY204" s="18" t="s">
        <v>205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79</v>
      </c>
      <c r="BK204" s="191">
        <f>ROUND(I204*H204,2)</f>
        <v>0</v>
      </c>
      <c r="BL204" s="18" t="s">
        <v>149</v>
      </c>
      <c r="BM204" s="190" t="s">
        <v>730</v>
      </c>
    </row>
    <row r="205" spans="1:65" s="2" customFormat="1">
      <c r="A205" s="35"/>
      <c r="B205" s="36"/>
      <c r="C205" s="37"/>
      <c r="D205" s="192" t="s">
        <v>215</v>
      </c>
      <c r="E205" s="37"/>
      <c r="F205" s="193" t="s">
        <v>403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215</v>
      </c>
      <c r="AU205" s="18" t="s">
        <v>83</v>
      </c>
    </row>
    <row r="206" spans="1:65" s="13" customFormat="1">
      <c r="B206" s="201"/>
      <c r="C206" s="202"/>
      <c r="D206" s="203" t="s">
        <v>250</v>
      </c>
      <c r="E206" s="204" t="s">
        <v>19</v>
      </c>
      <c r="F206" s="205" t="s">
        <v>731</v>
      </c>
      <c r="G206" s="202"/>
      <c r="H206" s="206">
        <v>28.7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250</v>
      </c>
      <c r="AU206" s="212" t="s">
        <v>83</v>
      </c>
      <c r="AV206" s="13" t="s">
        <v>83</v>
      </c>
      <c r="AW206" s="13" t="s">
        <v>36</v>
      </c>
      <c r="AX206" s="13" t="s">
        <v>75</v>
      </c>
      <c r="AY206" s="212" t="s">
        <v>205</v>
      </c>
    </row>
    <row r="207" spans="1:65" s="13" customFormat="1">
      <c r="B207" s="201"/>
      <c r="C207" s="202"/>
      <c r="D207" s="203" t="s">
        <v>250</v>
      </c>
      <c r="E207" s="204" t="s">
        <v>19</v>
      </c>
      <c r="F207" s="205" t="s">
        <v>732</v>
      </c>
      <c r="G207" s="202"/>
      <c r="H207" s="206">
        <v>24.3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250</v>
      </c>
      <c r="AU207" s="212" t="s">
        <v>83</v>
      </c>
      <c r="AV207" s="13" t="s">
        <v>83</v>
      </c>
      <c r="AW207" s="13" t="s">
        <v>36</v>
      </c>
      <c r="AX207" s="13" t="s">
        <v>75</v>
      </c>
      <c r="AY207" s="212" t="s">
        <v>205</v>
      </c>
    </row>
    <row r="208" spans="1:65" s="14" customFormat="1">
      <c r="B208" s="213"/>
      <c r="C208" s="214"/>
      <c r="D208" s="203" t="s">
        <v>250</v>
      </c>
      <c r="E208" s="215" t="s">
        <v>19</v>
      </c>
      <c r="F208" s="216" t="s">
        <v>253</v>
      </c>
      <c r="G208" s="214"/>
      <c r="H208" s="217">
        <v>53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250</v>
      </c>
      <c r="AU208" s="223" t="s">
        <v>83</v>
      </c>
      <c r="AV208" s="14" t="s">
        <v>149</v>
      </c>
      <c r="AW208" s="14" t="s">
        <v>36</v>
      </c>
      <c r="AX208" s="14" t="s">
        <v>79</v>
      </c>
      <c r="AY208" s="223" t="s">
        <v>205</v>
      </c>
    </row>
    <row r="209" spans="1:65" s="2" customFormat="1" ht="16.5" customHeight="1">
      <c r="A209" s="35"/>
      <c r="B209" s="36"/>
      <c r="C209" s="224" t="s">
        <v>530</v>
      </c>
      <c r="D209" s="224" t="s">
        <v>298</v>
      </c>
      <c r="E209" s="225" t="s">
        <v>407</v>
      </c>
      <c r="F209" s="226" t="s">
        <v>408</v>
      </c>
      <c r="G209" s="227" t="s">
        <v>260</v>
      </c>
      <c r="H209" s="228">
        <v>54.06</v>
      </c>
      <c r="I209" s="229"/>
      <c r="J209" s="230">
        <f>ROUND(I209*H209,2)</f>
        <v>0</v>
      </c>
      <c r="K209" s="226" t="s">
        <v>212</v>
      </c>
      <c r="L209" s="231"/>
      <c r="M209" s="232" t="s">
        <v>19</v>
      </c>
      <c r="N209" s="233" t="s">
        <v>46</v>
      </c>
      <c r="O209" s="65"/>
      <c r="P209" s="188">
        <f>O209*H209</f>
        <v>0</v>
      </c>
      <c r="Q209" s="188">
        <v>2.8000000000000001E-2</v>
      </c>
      <c r="R209" s="188">
        <f>Q209*H209</f>
        <v>1.5136800000000001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286</v>
      </c>
      <c r="AT209" s="190" t="s">
        <v>298</v>
      </c>
      <c r="AU209" s="190" t="s">
        <v>83</v>
      </c>
      <c r="AY209" s="18" t="s">
        <v>205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79</v>
      </c>
      <c r="BK209" s="191">
        <f>ROUND(I209*H209,2)</f>
        <v>0</v>
      </c>
      <c r="BL209" s="18" t="s">
        <v>149</v>
      </c>
      <c r="BM209" s="190" t="s">
        <v>733</v>
      </c>
    </row>
    <row r="210" spans="1:65" s="13" customFormat="1">
      <c r="B210" s="201"/>
      <c r="C210" s="202"/>
      <c r="D210" s="203" t="s">
        <v>250</v>
      </c>
      <c r="E210" s="202"/>
      <c r="F210" s="205" t="s">
        <v>734</v>
      </c>
      <c r="G210" s="202"/>
      <c r="H210" s="206">
        <v>54.06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250</v>
      </c>
      <c r="AU210" s="212" t="s">
        <v>83</v>
      </c>
      <c r="AV210" s="13" t="s">
        <v>83</v>
      </c>
      <c r="AW210" s="13" t="s">
        <v>4</v>
      </c>
      <c r="AX210" s="13" t="s">
        <v>79</v>
      </c>
      <c r="AY210" s="212" t="s">
        <v>205</v>
      </c>
    </row>
    <row r="211" spans="1:65" s="2" customFormat="1" ht="16.5" customHeight="1">
      <c r="A211" s="35"/>
      <c r="B211" s="36"/>
      <c r="C211" s="179" t="s">
        <v>536</v>
      </c>
      <c r="D211" s="179" t="s">
        <v>208</v>
      </c>
      <c r="E211" s="180" t="s">
        <v>412</v>
      </c>
      <c r="F211" s="181" t="s">
        <v>413</v>
      </c>
      <c r="G211" s="182" t="s">
        <v>247</v>
      </c>
      <c r="H211" s="183">
        <v>38</v>
      </c>
      <c r="I211" s="184"/>
      <c r="J211" s="185">
        <f>ROUND(I211*H211,2)</f>
        <v>0</v>
      </c>
      <c r="K211" s="181" t="s">
        <v>212</v>
      </c>
      <c r="L211" s="40"/>
      <c r="M211" s="186" t="s">
        <v>19</v>
      </c>
      <c r="N211" s="187" t="s">
        <v>46</v>
      </c>
      <c r="O211" s="65"/>
      <c r="P211" s="188">
        <f>O211*H211</f>
        <v>0</v>
      </c>
      <c r="Q211" s="188">
        <v>3.6000000000000002E-4</v>
      </c>
      <c r="R211" s="188">
        <f>Q211*H211</f>
        <v>1.3680000000000001E-2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149</v>
      </c>
      <c r="AT211" s="190" t="s">
        <v>208</v>
      </c>
      <c r="AU211" s="190" t="s">
        <v>83</v>
      </c>
      <c r="AY211" s="18" t="s">
        <v>205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79</v>
      </c>
      <c r="BK211" s="191">
        <f>ROUND(I211*H211,2)</f>
        <v>0</v>
      </c>
      <c r="BL211" s="18" t="s">
        <v>149</v>
      </c>
      <c r="BM211" s="190" t="s">
        <v>735</v>
      </c>
    </row>
    <row r="212" spans="1:65" s="2" customFormat="1">
      <c r="A212" s="35"/>
      <c r="B212" s="36"/>
      <c r="C212" s="37"/>
      <c r="D212" s="192" t="s">
        <v>215</v>
      </c>
      <c r="E212" s="37"/>
      <c r="F212" s="193" t="s">
        <v>415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215</v>
      </c>
      <c r="AU212" s="18" t="s">
        <v>83</v>
      </c>
    </row>
    <row r="213" spans="1:65" s="13" customFormat="1">
      <c r="B213" s="201"/>
      <c r="C213" s="202"/>
      <c r="D213" s="203" t="s">
        <v>250</v>
      </c>
      <c r="E213" s="204" t="s">
        <v>19</v>
      </c>
      <c r="F213" s="205" t="s">
        <v>716</v>
      </c>
      <c r="G213" s="202"/>
      <c r="H213" s="206">
        <v>38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250</v>
      </c>
      <c r="AU213" s="212" t="s">
        <v>83</v>
      </c>
      <c r="AV213" s="13" t="s">
        <v>83</v>
      </c>
      <c r="AW213" s="13" t="s">
        <v>36</v>
      </c>
      <c r="AX213" s="13" t="s">
        <v>79</v>
      </c>
      <c r="AY213" s="212" t="s">
        <v>205</v>
      </c>
    </row>
    <row r="214" spans="1:65" s="12" customFormat="1" ht="22.9" customHeight="1">
      <c r="B214" s="163"/>
      <c r="C214" s="164"/>
      <c r="D214" s="165" t="s">
        <v>74</v>
      </c>
      <c r="E214" s="177" t="s">
        <v>416</v>
      </c>
      <c r="F214" s="177" t="s">
        <v>417</v>
      </c>
      <c r="G214" s="164"/>
      <c r="H214" s="164"/>
      <c r="I214" s="167"/>
      <c r="J214" s="178">
        <f>BK214</f>
        <v>0</v>
      </c>
      <c r="K214" s="164"/>
      <c r="L214" s="169"/>
      <c r="M214" s="170"/>
      <c r="N214" s="171"/>
      <c r="O214" s="171"/>
      <c r="P214" s="172">
        <f>SUM(P215:P230)</f>
        <v>0</v>
      </c>
      <c r="Q214" s="171"/>
      <c r="R214" s="172">
        <f>SUM(R215:R230)</f>
        <v>0</v>
      </c>
      <c r="S214" s="171"/>
      <c r="T214" s="173">
        <f>SUM(T215:T230)</f>
        <v>0</v>
      </c>
      <c r="AR214" s="174" t="s">
        <v>79</v>
      </c>
      <c r="AT214" s="175" t="s">
        <v>74</v>
      </c>
      <c r="AU214" s="175" t="s">
        <v>79</v>
      </c>
      <c r="AY214" s="174" t="s">
        <v>205</v>
      </c>
      <c r="BK214" s="176">
        <f>SUM(BK215:BK230)</f>
        <v>0</v>
      </c>
    </row>
    <row r="215" spans="1:65" s="2" customFormat="1" ht="24.2" customHeight="1">
      <c r="A215" s="35"/>
      <c r="B215" s="36"/>
      <c r="C215" s="179" t="s">
        <v>542</v>
      </c>
      <c r="D215" s="179" t="s">
        <v>208</v>
      </c>
      <c r="E215" s="180" t="s">
        <v>537</v>
      </c>
      <c r="F215" s="181" t="s">
        <v>538</v>
      </c>
      <c r="G215" s="182" t="s">
        <v>301</v>
      </c>
      <c r="H215" s="183">
        <v>2.0590000000000002</v>
      </c>
      <c r="I215" s="184"/>
      <c r="J215" s="185">
        <f>ROUND(I215*H215,2)</f>
        <v>0</v>
      </c>
      <c r="K215" s="181" t="s">
        <v>212</v>
      </c>
      <c r="L215" s="40"/>
      <c r="M215" s="186" t="s">
        <v>19</v>
      </c>
      <c r="N215" s="187" t="s">
        <v>46</v>
      </c>
      <c r="O215" s="65"/>
      <c r="P215" s="188">
        <f>O215*H215</f>
        <v>0</v>
      </c>
      <c r="Q215" s="188">
        <v>0</v>
      </c>
      <c r="R215" s="188">
        <f>Q215*H215</f>
        <v>0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149</v>
      </c>
      <c r="AT215" s="190" t="s">
        <v>208</v>
      </c>
      <c r="AU215" s="190" t="s">
        <v>83</v>
      </c>
      <c r="AY215" s="18" t="s">
        <v>205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79</v>
      </c>
      <c r="BK215" s="191">
        <f>ROUND(I215*H215,2)</f>
        <v>0</v>
      </c>
      <c r="BL215" s="18" t="s">
        <v>149</v>
      </c>
      <c r="BM215" s="190" t="s">
        <v>736</v>
      </c>
    </row>
    <row r="216" spans="1:65" s="2" customFormat="1">
      <c r="A216" s="35"/>
      <c r="B216" s="36"/>
      <c r="C216" s="37"/>
      <c r="D216" s="192" t="s">
        <v>215</v>
      </c>
      <c r="E216" s="37"/>
      <c r="F216" s="193" t="s">
        <v>540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215</v>
      </c>
      <c r="AU216" s="18" t="s">
        <v>83</v>
      </c>
    </row>
    <row r="217" spans="1:65" s="13" customFormat="1">
      <c r="B217" s="201"/>
      <c r="C217" s="202"/>
      <c r="D217" s="203" t="s">
        <v>250</v>
      </c>
      <c r="E217" s="204" t="s">
        <v>19</v>
      </c>
      <c r="F217" s="205" t="s">
        <v>737</v>
      </c>
      <c r="G217" s="202"/>
      <c r="H217" s="206">
        <v>2.0590000000000002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250</v>
      </c>
      <c r="AU217" s="212" t="s">
        <v>83</v>
      </c>
      <c r="AV217" s="13" t="s">
        <v>83</v>
      </c>
      <c r="AW217" s="13" t="s">
        <v>36</v>
      </c>
      <c r="AX217" s="13" t="s">
        <v>79</v>
      </c>
      <c r="AY217" s="212" t="s">
        <v>205</v>
      </c>
    </row>
    <row r="218" spans="1:65" s="2" customFormat="1" ht="24.2" customHeight="1">
      <c r="A218" s="35"/>
      <c r="B218" s="36"/>
      <c r="C218" s="179" t="s">
        <v>547</v>
      </c>
      <c r="D218" s="179" t="s">
        <v>208</v>
      </c>
      <c r="E218" s="180" t="s">
        <v>543</v>
      </c>
      <c r="F218" s="181" t="s">
        <v>427</v>
      </c>
      <c r="G218" s="182" t="s">
        <v>301</v>
      </c>
      <c r="H218" s="183">
        <v>80.301000000000002</v>
      </c>
      <c r="I218" s="184"/>
      <c r="J218" s="185">
        <f>ROUND(I218*H218,2)</f>
        <v>0</v>
      </c>
      <c r="K218" s="181" t="s">
        <v>212</v>
      </c>
      <c r="L218" s="40"/>
      <c r="M218" s="186" t="s">
        <v>19</v>
      </c>
      <c r="N218" s="187" t="s">
        <v>46</v>
      </c>
      <c r="O218" s="65"/>
      <c r="P218" s="188">
        <f>O218*H218</f>
        <v>0</v>
      </c>
      <c r="Q218" s="188">
        <v>0</v>
      </c>
      <c r="R218" s="188">
        <f>Q218*H218</f>
        <v>0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149</v>
      </c>
      <c r="AT218" s="190" t="s">
        <v>208</v>
      </c>
      <c r="AU218" s="190" t="s">
        <v>83</v>
      </c>
      <c r="AY218" s="18" t="s">
        <v>205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79</v>
      </c>
      <c r="BK218" s="191">
        <f>ROUND(I218*H218,2)</f>
        <v>0</v>
      </c>
      <c r="BL218" s="18" t="s">
        <v>149</v>
      </c>
      <c r="BM218" s="190" t="s">
        <v>738</v>
      </c>
    </row>
    <row r="219" spans="1:65" s="2" customFormat="1">
      <c r="A219" s="35"/>
      <c r="B219" s="36"/>
      <c r="C219" s="37"/>
      <c r="D219" s="192" t="s">
        <v>215</v>
      </c>
      <c r="E219" s="37"/>
      <c r="F219" s="193" t="s">
        <v>545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215</v>
      </c>
      <c r="AU219" s="18" t="s">
        <v>83</v>
      </c>
    </row>
    <row r="220" spans="1:65" s="13" customFormat="1">
      <c r="B220" s="201"/>
      <c r="C220" s="202"/>
      <c r="D220" s="203" t="s">
        <v>250</v>
      </c>
      <c r="E220" s="202"/>
      <c r="F220" s="205" t="s">
        <v>739</v>
      </c>
      <c r="G220" s="202"/>
      <c r="H220" s="206">
        <v>80.301000000000002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250</v>
      </c>
      <c r="AU220" s="212" t="s">
        <v>83</v>
      </c>
      <c r="AV220" s="13" t="s">
        <v>83</v>
      </c>
      <c r="AW220" s="13" t="s">
        <v>4</v>
      </c>
      <c r="AX220" s="13" t="s">
        <v>79</v>
      </c>
      <c r="AY220" s="212" t="s">
        <v>205</v>
      </c>
    </row>
    <row r="221" spans="1:65" s="2" customFormat="1" ht="24.2" customHeight="1">
      <c r="A221" s="35"/>
      <c r="B221" s="36"/>
      <c r="C221" s="179" t="s">
        <v>551</v>
      </c>
      <c r="D221" s="179" t="s">
        <v>208</v>
      </c>
      <c r="E221" s="180" t="s">
        <v>419</v>
      </c>
      <c r="F221" s="181" t="s">
        <v>420</v>
      </c>
      <c r="G221" s="182" t="s">
        <v>301</v>
      </c>
      <c r="H221" s="183">
        <v>15.712999999999999</v>
      </c>
      <c r="I221" s="184"/>
      <c r="J221" s="185">
        <f>ROUND(I221*H221,2)</f>
        <v>0</v>
      </c>
      <c r="K221" s="181" t="s">
        <v>212</v>
      </c>
      <c r="L221" s="40"/>
      <c r="M221" s="186" t="s">
        <v>19</v>
      </c>
      <c r="N221" s="187" t="s">
        <v>46</v>
      </c>
      <c r="O221" s="65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149</v>
      </c>
      <c r="AT221" s="190" t="s">
        <v>208</v>
      </c>
      <c r="AU221" s="190" t="s">
        <v>83</v>
      </c>
      <c r="AY221" s="18" t="s">
        <v>205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79</v>
      </c>
      <c r="BK221" s="191">
        <f>ROUND(I221*H221,2)</f>
        <v>0</v>
      </c>
      <c r="BL221" s="18" t="s">
        <v>149</v>
      </c>
      <c r="BM221" s="190" t="s">
        <v>740</v>
      </c>
    </row>
    <row r="222" spans="1:65" s="2" customFormat="1">
      <c r="A222" s="35"/>
      <c r="B222" s="36"/>
      <c r="C222" s="37"/>
      <c r="D222" s="192" t="s">
        <v>215</v>
      </c>
      <c r="E222" s="37"/>
      <c r="F222" s="193" t="s">
        <v>422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215</v>
      </c>
      <c r="AU222" s="18" t="s">
        <v>83</v>
      </c>
    </row>
    <row r="223" spans="1:65" s="13" customFormat="1">
      <c r="B223" s="201"/>
      <c r="C223" s="202"/>
      <c r="D223" s="203" t="s">
        <v>250</v>
      </c>
      <c r="E223" s="204" t="s">
        <v>19</v>
      </c>
      <c r="F223" s="205" t="s">
        <v>741</v>
      </c>
      <c r="G223" s="202"/>
      <c r="H223" s="206">
        <v>12.205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250</v>
      </c>
      <c r="AU223" s="212" t="s">
        <v>83</v>
      </c>
      <c r="AV223" s="13" t="s">
        <v>83</v>
      </c>
      <c r="AW223" s="13" t="s">
        <v>36</v>
      </c>
      <c r="AX223" s="13" t="s">
        <v>75</v>
      </c>
      <c r="AY223" s="212" t="s">
        <v>205</v>
      </c>
    </row>
    <row r="224" spans="1:65" s="13" customFormat="1">
      <c r="B224" s="201"/>
      <c r="C224" s="202"/>
      <c r="D224" s="203" t="s">
        <v>250</v>
      </c>
      <c r="E224" s="204" t="s">
        <v>19</v>
      </c>
      <c r="F224" s="205" t="s">
        <v>742</v>
      </c>
      <c r="G224" s="202"/>
      <c r="H224" s="206">
        <v>3.508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250</v>
      </c>
      <c r="AU224" s="212" t="s">
        <v>83</v>
      </c>
      <c r="AV224" s="13" t="s">
        <v>83</v>
      </c>
      <c r="AW224" s="13" t="s">
        <v>36</v>
      </c>
      <c r="AX224" s="13" t="s">
        <v>75</v>
      </c>
      <c r="AY224" s="212" t="s">
        <v>205</v>
      </c>
    </row>
    <row r="225" spans="1:65" s="14" customFormat="1">
      <c r="B225" s="213"/>
      <c r="C225" s="214"/>
      <c r="D225" s="203" t="s">
        <v>250</v>
      </c>
      <c r="E225" s="215" t="s">
        <v>19</v>
      </c>
      <c r="F225" s="216" t="s">
        <v>253</v>
      </c>
      <c r="G225" s="214"/>
      <c r="H225" s="217">
        <v>15.713000000000001</v>
      </c>
      <c r="I225" s="218"/>
      <c r="J225" s="214"/>
      <c r="K225" s="214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250</v>
      </c>
      <c r="AU225" s="223" t="s">
        <v>83</v>
      </c>
      <c r="AV225" s="14" t="s">
        <v>149</v>
      </c>
      <c r="AW225" s="14" t="s">
        <v>36</v>
      </c>
      <c r="AX225" s="14" t="s">
        <v>79</v>
      </c>
      <c r="AY225" s="223" t="s">
        <v>205</v>
      </c>
    </row>
    <row r="226" spans="1:65" s="2" customFormat="1" ht="24.2" customHeight="1">
      <c r="A226" s="35"/>
      <c r="B226" s="36"/>
      <c r="C226" s="179" t="s">
        <v>554</v>
      </c>
      <c r="D226" s="179" t="s">
        <v>208</v>
      </c>
      <c r="E226" s="180" t="s">
        <v>426</v>
      </c>
      <c r="F226" s="181" t="s">
        <v>427</v>
      </c>
      <c r="G226" s="182" t="s">
        <v>301</v>
      </c>
      <c r="H226" s="183">
        <v>612.80700000000002</v>
      </c>
      <c r="I226" s="184"/>
      <c r="J226" s="185">
        <f>ROUND(I226*H226,2)</f>
        <v>0</v>
      </c>
      <c r="K226" s="181" t="s">
        <v>212</v>
      </c>
      <c r="L226" s="40"/>
      <c r="M226" s="186" t="s">
        <v>19</v>
      </c>
      <c r="N226" s="187" t="s">
        <v>46</v>
      </c>
      <c r="O226" s="65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149</v>
      </c>
      <c r="AT226" s="190" t="s">
        <v>208</v>
      </c>
      <c r="AU226" s="190" t="s">
        <v>83</v>
      </c>
      <c r="AY226" s="18" t="s">
        <v>205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8" t="s">
        <v>79</v>
      </c>
      <c r="BK226" s="191">
        <f>ROUND(I226*H226,2)</f>
        <v>0</v>
      </c>
      <c r="BL226" s="18" t="s">
        <v>149</v>
      </c>
      <c r="BM226" s="190" t="s">
        <v>743</v>
      </c>
    </row>
    <row r="227" spans="1:65" s="2" customFormat="1">
      <c r="A227" s="35"/>
      <c r="B227" s="36"/>
      <c r="C227" s="37"/>
      <c r="D227" s="192" t="s">
        <v>215</v>
      </c>
      <c r="E227" s="37"/>
      <c r="F227" s="193" t="s">
        <v>429</v>
      </c>
      <c r="G227" s="37"/>
      <c r="H227" s="37"/>
      <c r="I227" s="194"/>
      <c r="J227" s="37"/>
      <c r="K227" s="37"/>
      <c r="L227" s="40"/>
      <c r="M227" s="195"/>
      <c r="N227" s="19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215</v>
      </c>
      <c r="AU227" s="18" t="s">
        <v>83</v>
      </c>
    </row>
    <row r="228" spans="1:65" s="13" customFormat="1">
      <c r="B228" s="201"/>
      <c r="C228" s="202"/>
      <c r="D228" s="203" t="s">
        <v>250</v>
      </c>
      <c r="E228" s="202"/>
      <c r="F228" s="205" t="s">
        <v>744</v>
      </c>
      <c r="G228" s="202"/>
      <c r="H228" s="206">
        <v>612.80700000000002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250</v>
      </c>
      <c r="AU228" s="212" t="s">
        <v>83</v>
      </c>
      <c r="AV228" s="13" t="s">
        <v>83</v>
      </c>
      <c r="AW228" s="13" t="s">
        <v>4</v>
      </c>
      <c r="AX228" s="13" t="s">
        <v>79</v>
      </c>
      <c r="AY228" s="212" t="s">
        <v>205</v>
      </c>
    </row>
    <row r="229" spans="1:65" s="2" customFormat="1" ht="16.5" customHeight="1">
      <c r="A229" s="35"/>
      <c r="B229" s="36"/>
      <c r="C229" s="179" t="s">
        <v>556</v>
      </c>
      <c r="D229" s="179" t="s">
        <v>208</v>
      </c>
      <c r="E229" s="180" t="s">
        <v>432</v>
      </c>
      <c r="F229" s="181" t="s">
        <v>433</v>
      </c>
      <c r="G229" s="182" t="s">
        <v>301</v>
      </c>
      <c r="H229" s="183">
        <v>17.771000000000001</v>
      </c>
      <c r="I229" s="184"/>
      <c r="J229" s="185">
        <f>ROUND(I229*H229,2)</f>
        <v>0</v>
      </c>
      <c r="K229" s="181" t="s">
        <v>212</v>
      </c>
      <c r="L229" s="40"/>
      <c r="M229" s="186" t="s">
        <v>19</v>
      </c>
      <c r="N229" s="187" t="s">
        <v>46</v>
      </c>
      <c r="O229" s="65"/>
      <c r="P229" s="188">
        <f>O229*H229</f>
        <v>0</v>
      </c>
      <c r="Q229" s="188">
        <v>0</v>
      </c>
      <c r="R229" s="188">
        <f>Q229*H229</f>
        <v>0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149</v>
      </c>
      <c r="AT229" s="190" t="s">
        <v>208</v>
      </c>
      <c r="AU229" s="190" t="s">
        <v>83</v>
      </c>
      <c r="AY229" s="18" t="s">
        <v>205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79</v>
      </c>
      <c r="BK229" s="191">
        <f>ROUND(I229*H229,2)</f>
        <v>0</v>
      </c>
      <c r="BL229" s="18" t="s">
        <v>149</v>
      </c>
      <c r="BM229" s="190" t="s">
        <v>745</v>
      </c>
    </row>
    <row r="230" spans="1:65" s="2" customFormat="1">
      <c r="A230" s="35"/>
      <c r="B230" s="36"/>
      <c r="C230" s="37"/>
      <c r="D230" s="192" t="s">
        <v>215</v>
      </c>
      <c r="E230" s="37"/>
      <c r="F230" s="193" t="s">
        <v>435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215</v>
      </c>
      <c r="AU230" s="18" t="s">
        <v>83</v>
      </c>
    </row>
    <row r="231" spans="1:65" s="12" customFormat="1" ht="22.9" customHeight="1">
      <c r="B231" s="163"/>
      <c r="C231" s="164"/>
      <c r="D231" s="165" t="s">
        <v>74</v>
      </c>
      <c r="E231" s="177" t="s">
        <v>436</v>
      </c>
      <c r="F231" s="177" t="s">
        <v>437</v>
      </c>
      <c r="G231" s="164"/>
      <c r="H231" s="164"/>
      <c r="I231" s="167"/>
      <c r="J231" s="178">
        <f>BK231</f>
        <v>0</v>
      </c>
      <c r="K231" s="164"/>
      <c r="L231" s="169"/>
      <c r="M231" s="170"/>
      <c r="N231" s="171"/>
      <c r="O231" s="171"/>
      <c r="P231" s="172">
        <f>SUM(P232:P233)</f>
        <v>0</v>
      </c>
      <c r="Q231" s="171"/>
      <c r="R231" s="172">
        <f>SUM(R232:R233)</f>
        <v>0</v>
      </c>
      <c r="S231" s="171"/>
      <c r="T231" s="173">
        <f>SUM(T232:T233)</f>
        <v>0</v>
      </c>
      <c r="AR231" s="174" t="s">
        <v>79</v>
      </c>
      <c r="AT231" s="175" t="s">
        <v>74</v>
      </c>
      <c r="AU231" s="175" t="s">
        <v>79</v>
      </c>
      <c r="AY231" s="174" t="s">
        <v>205</v>
      </c>
      <c r="BK231" s="176">
        <f>SUM(BK232:BK233)</f>
        <v>0</v>
      </c>
    </row>
    <row r="232" spans="1:65" s="2" customFormat="1" ht="24.2" customHeight="1">
      <c r="A232" s="35"/>
      <c r="B232" s="36"/>
      <c r="C232" s="179" t="s">
        <v>655</v>
      </c>
      <c r="D232" s="179" t="s">
        <v>208</v>
      </c>
      <c r="E232" s="180" t="s">
        <v>439</v>
      </c>
      <c r="F232" s="181" t="s">
        <v>440</v>
      </c>
      <c r="G232" s="182" t="s">
        <v>301</v>
      </c>
      <c r="H232" s="183">
        <v>37.819000000000003</v>
      </c>
      <c r="I232" s="184"/>
      <c r="J232" s="185">
        <f>ROUND(I232*H232,2)</f>
        <v>0</v>
      </c>
      <c r="K232" s="181" t="s">
        <v>212</v>
      </c>
      <c r="L232" s="40"/>
      <c r="M232" s="186" t="s">
        <v>19</v>
      </c>
      <c r="N232" s="187" t="s">
        <v>46</v>
      </c>
      <c r="O232" s="65"/>
      <c r="P232" s="188">
        <f>O232*H232</f>
        <v>0</v>
      </c>
      <c r="Q232" s="188">
        <v>0</v>
      </c>
      <c r="R232" s="188">
        <f>Q232*H232</f>
        <v>0</v>
      </c>
      <c r="S232" s="188">
        <v>0</v>
      </c>
      <c r="T232" s="18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0" t="s">
        <v>149</v>
      </c>
      <c r="AT232" s="190" t="s">
        <v>208</v>
      </c>
      <c r="AU232" s="190" t="s">
        <v>83</v>
      </c>
      <c r="AY232" s="18" t="s">
        <v>205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" t="s">
        <v>79</v>
      </c>
      <c r="BK232" s="191">
        <f>ROUND(I232*H232,2)</f>
        <v>0</v>
      </c>
      <c r="BL232" s="18" t="s">
        <v>149</v>
      </c>
      <c r="BM232" s="190" t="s">
        <v>746</v>
      </c>
    </row>
    <row r="233" spans="1:65" s="2" customFormat="1">
      <c r="A233" s="35"/>
      <c r="B233" s="36"/>
      <c r="C233" s="37"/>
      <c r="D233" s="192" t="s">
        <v>215</v>
      </c>
      <c r="E233" s="37"/>
      <c r="F233" s="193" t="s">
        <v>442</v>
      </c>
      <c r="G233" s="37"/>
      <c r="H233" s="37"/>
      <c r="I233" s="194"/>
      <c r="J233" s="37"/>
      <c r="K233" s="37"/>
      <c r="L233" s="40"/>
      <c r="M233" s="197"/>
      <c r="N233" s="198"/>
      <c r="O233" s="199"/>
      <c r="P233" s="199"/>
      <c r="Q233" s="199"/>
      <c r="R233" s="199"/>
      <c r="S233" s="199"/>
      <c r="T233" s="200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215</v>
      </c>
      <c r="AU233" s="18" t="s">
        <v>83</v>
      </c>
    </row>
    <row r="234" spans="1:65" s="2" customFormat="1" ht="6.95" customHeight="1">
      <c r="A234" s="35"/>
      <c r="B234" s="48"/>
      <c r="C234" s="49"/>
      <c r="D234" s="49"/>
      <c r="E234" s="49"/>
      <c r="F234" s="49"/>
      <c r="G234" s="49"/>
      <c r="H234" s="49"/>
      <c r="I234" s="49"/>
      <c r="J234" s="49"/>
      <c r="K234" s="49"/>
      <c r="L234" s="40"/>
      <c r="M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</row>
  </sheetData>
  <sheetProtection algorithmName="SHA-512" hashValue="thHnsX0TGtyu4e+wk91PBpAESeTqrgsQnT8s6X2DE9LQxVMzpCj8c25rQQhEKs9XgQw0mYycpyH8eifkX0DWlw==" saltValue="nQIWfqG+d5dBhl8sIfYOafkO63OoWiveHYit4kC5EyKMbIaFUg441nfarizQX+11tBv+Z4sqiOYk9xq6RgVgEA==" spinCount="100000" sheet="1" objects="1" scenarios="1" formatColumns="0" formatRows="0" autoFilter="0"/>
  <autoFilter ref="C92:K23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0" r:id="rId2"/>
    <hyperlink ref="F103" r:id="rId3"/>
    <hyperlink ref="F108" r:id="rId4"/>
    <hyperlink ref="F113" r:id="rId5"/>
    <hyperlink ref="F118" r:id="rId6"/>
    <hyperlink ref="F121" r:id="rId7"/>
    <hyperlink ref="F124" r:id="rId8"/>
    <hyperlink ref="F127" r:id="rId9"/>
    <hyperlink ref="F132" r:id="rId10"/>
    <hyperlink ref="F134" r:id="rId11"/>
    <hyperlink ref="F137" r:id="rId12"/>
    <hyperlink ref="F139" r:id="rId13"/>
    <hyperlink ref="F142" r:id="rId14"/>
    <hyperlink ref="F144" r:id="rId15"/>
    <hyperlink ref="F149" r:id="rId16"/>
    <hyperlink ref="F151" r:id="rId17"/>
    <hyperlink ref="F154" r:id="rId18"/>
    <hyperlink ref="F157" r:id="rId19"/>
    <hyperlink ref="F160" r:id="rId20"/>
    <hyperlink ref="F175" r:id="rId21"/>
    <hyperlink ref="F178" r:id="rId22"/>
    <hyperlink ref="F182" r:id="rId23"/>
    <hyperlink ref="F186" r:id="rId24"/>
    <hyperlink ref="F188" r:id="rId25"/>
    <hyperlink ref="F191" r:id="rId26"/>
    <hyperlink ref="F194" r:id="rId27"/>
    <hyperlink ref="F196" r:id="rId28"/>
    <hyperlink ref="F205" r:id="rId29"/>
    <hyperlink ref="F212" r:id="rId30"/>
    <hyperlink ref="F216" r:id="rId31"/>
    <hyperlink ref="F219" r:id="rId32"/>
    <hyperlink ref="F222" r:id="rId33"/>
    <hyperlink ref="F227" r:id="rId34"/>
    <hyperlink ref="F230" r:id="rId35"/>
    <hyperlink ref="F233" r:id="rId3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103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747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ROUND(J92,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ROUND((SUM(BE92:BE220)),  2)</f>
        <v>0</v>
      </c>
      <c r="G35" s="35"/>
      <c r="H35" s="35"/>
      <c r="I35" s="125">
        <v>0.21</v>
      </c>
      <c r="J35" s="124">
        <f>ROUND(((SUM(BE92:BE220))*I35),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ROUND((SUM(BF92:BF220)),  2)</f>
        <v>0</v>
      </c>
      <c r="G36" s="35"/>
      <c r="H36" s="35"/>
      <c r="I36" s="125">
        <v>0.15</v>
      </c>
      <c r="J36" s="124">
        <f>ROUND(((SUM(BF92:BF220))*I36),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ROUND((SUM(BG92:BG220)),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ROUND((SUM(BH92:BH220)),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ROUND((SUM(BI92:BI220)),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1.5 - Sjezd do MK - 5.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J92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J93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J94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J147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237</v>
      </c>
      <c r="E67" s="149"/>
      <c r="F67" s="149"/>
      <c r="G67" s="149"/>
      <c r="H67" s="149"/>
      <c r="I67" s="149"/>
      <c r="J67" s="150">
        <f>J172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239</v>
      </c>
      <c r="E68" s="149"/>
      <c r="F68" s="149"/>
      <c r="G68" s="149"/>
      <c r="H68" s="149"/>
      <c r="I68" s="149"/>
      <c r="J68" s="150">
        <f>J176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240</v>
      </c>
      <c r="E69" s="149"/>
      <c r="F69" s="149"/>
      <c r="G69" s="149"/>
      <c r="H69" s="149"/>
      <c r="I69" s="149"/>
      <c r="J69" s="150">
        <f>J201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241</v>
      </c>
      <c r="E70" s="149"/>
      <c r="F70" s="149"/>
      <c r="G70" s="149"/>
      <c r="H70" s="149"/>
      <c r="I70" s="149"/>
      <c r="J70" s="150">
        <f>J218</f>
        <v>0</v>
      </c>
      <c r="K70" s="98"/>
      <c r="L70" s="151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189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80" t="str">
        <f>E7</f>
        <v>Rekonstrukce chodníku ul. Jiříkovská, Rumburk</v>
      </c>
      <c r="F80" s="381"/>
      <c r="G80" s="381"/>
      <c r="H80" s="381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30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80" t="s">
        <v>178</v>
      </c>
      <c r="F82" s="379"/>
      <c r="G82" s="379"/>
      <c r="H82" s="379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179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41" t="str">
        <f>E11</f>
        <v>1.5 - Sjezd do MK - 5. sjezd</v>
      </c>
      <c r="F84" s="379"/>
      <c r="G84" s="379"/>
      <c r="H84" s="379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F14</f>
        <v>k.ú. Rumburk</v>
      </c>
      <c r="G86" s="37"/>
      <c r="H86" s="37"/>
      <c r="I86" s="30" t="s">
        <v>23</v>
      </c>
      <c r="J86" s="60" t="str">
        <f>IF(J14="","",J14)</f>
        <v>5. 4. 2023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E17</f>
        <v>Město Rumburk</v>
      </c>
      <c r="G88" s="37"/>
      <c r="H88" s="37"/>
      <c r="I88" s="30" t="s">
        <v>32</v>
      </c>
      <c r="J88" s="33" t="str">
        <f>E23</f>
        <v xml:space="preserve">ProProjekt s.r.o. 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30</v>
      </c>
      <c r="D89" s="37"/>
      <c r="E89" s="37"/>
      <c r="F89" s="28" t="str">
        <f>IF(E20="","",E20)</f>
        <v>Vyplň údaj</v>
      </c>
      <c r="G89" s="37"/>
      <c r="H89" s="37"/>
      <c r="I89" s="30" t="s">
        <v>37</v>
      </c>
      <c r="J89" s="33" t="str">
        <f>E26</f>
        <v>Martin Rousek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2"/>
      <c r="B91" s="153"/>
      <c r="C91" s="154" t="s">
        <v>190</v>
      </c>
      <c r="D91" s="155" t="s">
        <v>60</v>
      </c>
      <c r="E91" s="155" t="s">
        <v>56</v>
      </c>
      <c r="F91" s="155" t="s">
        <v>57</v>
      </c>
      <c r="G91" s="155" t="s">
        <v>191</v>
      </c>
      <c r="H91" s="155" t="s">
        <v>192</v>
      </c>
      <c r="I91" s="155" t="s">
        <v>193</v>
      </c>
      <c r="J91" s="155" t="s">
        <v>183</v>
      </c>
      <c r="K91" s="156" t="s">
        <v>194</v>
      </c>
      <c r="L91" s="157"/>
      <c r="M91" s="69" t="s">
        <v>19</v>
      </c>
      <c r="N91" s="70" t="s">
        <v>45</v>
      </c>
      <c r="O91" s="70" t="s">
        <v>195</v>
      </c>
      <c r="P91" s="70" t="s">
        <v>196</v>
      </c>
      <c r="Q91" s="70" t="s">
        <v>197</v>
      </c>
      <c r="R91" s="70" t="s">
        <v>198</v>
      </c>
      <c r="S91" s="70" t="s">
        <v>199</v>
      </c>
      <c r="T91" s="71" t="s">
        <v>200</v>
      </c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</row>
    <row r="92" spans="1:65" s="2" customFormat="1" ht="22.9" customHeight="1">
      <c r="A92" s="35"/>
      <c r="B92" s="36"/>
      <c r="C92" s="76" t="s">
        <v>201</v>
      </c>
      <c r="D92" s="37"/>
      <c r="E92" s="37"/>
      <c r="F92" s="37"/>
      <c r="G92" s="37"/>
      <c r="H92" s="37"/>
      <c r="I92" s="37"/>
      <c r="J92" s="158">
        <f>BK92</f>
        <v>0</v>
      </c>
      <c r="K92" s="37"/>
      <c r="L92" s="40"/>
      <c r="M92" s="72"/>
      <c r="N92" s="159"/>
      <c r="O92" s="73"/>
      <c r="P92" s="160">
        <f>P93</f>
        <v>0</v>
      </c>
      <c r="Q92" s="73"/>
      <c r="R92" s="160">
        <f>R93</f>
        <v>14.4326352</v>
      </c>
      <c r="S92" s="73"/>
      <c r="T92" s="161">
        <f>T93</f>
        <v>16.020199999999999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184</v>
      </c>
      <c r="BK92" s="162">
        <f>BK93</f>
        <v>0</v>
      </c>
    </row>
    <row r="93" spans="1:65" s="12" customFormat="1" ht="25.9" customHeight="1">
      <c r="B93" s="163"/>
      <c r="C93" s="164"/>
      <c r="D93" s="165" t="s">
        <v>74</v>
      </c>
      <c r="E93" s="166" t="s">
        <v>242</v>
      </c>
      <c r="F93" s="166" t="s">
        <v>243</v>
      </c>
      <c r="G93" s="164"/>
      <c r="H93" s="164"/>
      <c r="I93" s="167"/>
      <c r="J93" s="168">
        <f>BK93</f>
        <v>0</v>
      </c>
      <c r="K93" s="164"/>
      <c r="L93" s="169"/>
      <c r="M93" s="170"/>
      <c r="N93" s="171"/>
      <c r="O93" s="171"/>
      <c r="P93" s="172">
        <f>P94+P147+P172+P176+P201+P218</f>
        <v>0</v>
      </c>
      <c r="Q93" s="171"/>
      <c r="R93" s="172">
        <f>R94+R147+R172+R176+R201+R218</f>
        <v>14.4326352</v>
      </c>
      <c r="S93" s="171"/>
      <c r="T93" s="173">
        <f>T94+T147+T172+T176+T201+T218</f>
        <v>16.020199999999999</v>
      </c>
      <c r="AR93" s="174" t="s">
        <v>79</v>
      </c>
      <c r="AT93" s="175" t="s">
        <v>74</v>
      </c>
      <c r="AU93" s="175" t="s">
        <v>75</v>
      </c>
      <c r="AY93" s="174" t="s">
        <v>205</v>
      </c>
      <c r="BK93" s="176">
        <f>BK94+BK147+BK172+BK176+BK201+BK218</f>
        <v>0</v>
      </c>
    </row>
    <row r="94" spans="1:65" s="12" customFormat="1" ht="22.9" customHeight="1">
      <c r="B94" s="163"/>
      <c r="C94" s="164"/>
      <c r="D94" s="165" t="s">
        <v>74</v>
      </c>
      <c r="E94" s="177" t="s">
        <v>79</v>
      </c>
      <c r="F94" s="177" t="s">
        <v>244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SUM(P95:P146)</f>
        <v>0</v>
      </c>
      <c r="Q94" s="171"/>
      <c r="R94" s="172">
        <f>SUM(R95:R146)</f>
        <v>3.7029999999999998</v>
      </c>
      <c r="S94" s="171"/>
      <c r="T94" s="173">
        <f>SUM(T95:T146)</f>
        <v>16.020199999999999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SUM(BK95:BK146)</f>
        <v>0</v>
      </c>
    </row>
    <row r="95" spans="1:65" s="2" customFormat="1" ht="37.9" customHeight="1">
      <c r="A95" s="35"/>
      <c r="B95" s="36"/>
      <c r="C95" s="179" t="s">
        <v>79</v>
      </c>
      <c r="D95" s="179" t="s">
        <v>208</v>
      </c>
      <c r="E95" s="180" t="s">
        <v>748</v>
      </c>
      <c r="F95" s="181" t="s">
        <v>749</v>
      </c>
      <c r="G95" s="182" t="s">
        <v>247</v>
      </c>
      <c r="H95" s="183">
        <v>3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0.17</v>
      </c>
      <c r="T95" s="189">
        <f>S95*H95</f>
        <v>0.51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750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751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752</v>
      </c>
      <c r="G97" s="202"/>
      <c r="H97" s="206">
        <v>3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37.9" customHeight="1">
      <c r="A98" s="35"/>
      <c r="B98" s="36"/>
      <c r="C98" s="179" t="s">
        <v>83</v>
      </c>
      <c r="D98" s="179" t="s">
        <v>208</v>
      </c>
      <c r="E98" s="180" t="s">
        <v>444</v>
      </c>
      <c r="F98" s="181" t="s">
        <v>445</v>
      </c>
      <c r="G98" s="182" t="s">
        <v>247</v>
      </c>
      <c r="H98" s="183">
        <v>9.6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0.28999999999999998</v>
      </c>
      <c r="T98" s="189">
        <f>S98*H98</f>
        <v>2.7839999999999998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753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447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754</v>
      </c>
      <c r="G100" s="202"/>
      <c r="H100" s="206">
        <v>34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75</v>
      </c>
      <c r="AY100" s="212" t="s">
        <v>205</v>
      </c>
    </row>
    <row r="101" spans="1:65" s="13" customFormat="1">
      <c r="B101" s="201"/>
      <c r="C101" s="202"/>
      <c r="D101" s="203" t="s">
        <v>250</v>
      </c>
      <c r="E101" s="204" t="s">
        <v>19</v>
      </c>
      <c r="F101" s="205" t="s">
        <v>755</v>
      </c>
      <c r="G101" s="202"/>
      <c r="H101" s="206">
        <v>-24.4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250</v>
      </c>
      <c r="AU101" s="212" t="s">
        <v>83</v>
      </c>
      <c r="AV101" s="13" t="s">
        <v>83</v>
      </c>
      <c r="AW101" s="13" t="s">
        <v>36</v>
      </c>
      <c r="AX101" s="13" t="s">
        <v>75</v>
      </c>
      <c r="AY101" s="212" t="s">
        <v>205</v>
      </c>
    </row>
    <row r="102" spans="1:65" s="14" customFormat="1">
      <c r="B102" s="213"/>
      <c r="C102" s="214"/>
      <c r="D102" s="203" t="s">
        <v>250</v>
      </c>
      <c r="E102" s="215" t="s">
        <v>19</v>
      </c>
      <c r="F102" s="216" t="s">
        <v>253</v>
      </c>
      <c r="G102" s="214"/>
      <c r="H102" s="217">
        <v>9.6000000000000014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250</v>
      </c>
      <c r="AU102" s="223" t="s">
        <v>83</v>
      </c>
      <c r="AV102" s="14" t="s">
        <v>149</v>
      </c>
      <c r="AW102" s="14" t="s">
        <v>36</v>
      </c>
      <c r="AX102" s="14" t="s">
        <v>79</v>
      </c>
      <c r="AY102" s="223" t="s">
        <v>205</v>
      </c>
    </row>
    <row r="103" spans="1:65" s="2" customFormat="1" ht="33" customHeight="1">
      <c r="A103" s="35"/>
      <c r="B103" s="36"/>
      <c r="C103" s="179" t="s">
        <v>126</v>
      </c>
      <c r="D103" s="179" t="s">
        <v>208</v>
      </c>
      <c r="E103" s="180" t="s">
        <v>450</v>
      </c>
      <c r="F103" s="181" t="s">
        <v>451</v>
      </c>
      <c r="G103" s="182" t="s">
        <v>247</v>
      </c>
      <c r="H103" s="183">
        <v>9.6</v>
      </c>
      <c r="I103" s="184"/>
      <c r="J103" s="185">
        <f>ROUND(I103*H103,2)</f>
        <v>0</v>
      </c>
      <c r="K103" s="181" t="s">
        <v>212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0.24</v>
      </c>
      <c r="T103" s="189">
        <f>S103*H103</f>
        <v>2.3039999999999998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149</v>
      </c>
      <c r="AT103" s="190" t="s">
        <v>208</v>
      </c>
      <c r="AU103" s="190" t="s">
        <v>83</v>
      </c>
      <c r="AY103" s="18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149</v>
      </c>
      <c r="BM103" s="190" t="s">
        <v>756</v>
      </c>
    </row>
    <row r="104" spans="1:65" s="2" customFormat="1">
      <c r="A104" s="35"/>
      <c r="B104" s="36"/>
      <c r="C104" s="37"/>
      <c r="D104" s="192" t="s">
        <v>215</v>
      </c>
      <c r="E104" s="37"/>
      <c r="F104" s="193" t="s">
        <v>453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215</v>
      </c>
      <c r="AU104" s="18" t="s">
        <v>83</v>
      </c>
    </row>
    <row r="105" spans="1:65" s="13" customFormat="1">
      <c r="B105" s="201"/>
      <c r="C105" s="202"/>
      <c r="D105" s="203" t="s">
        <v>250</v>
      </c>
      <c r="E105" s="204" t="s">
        <v>19</v>
      </c>
      <c r="F105" s="205" t="s">
        <v>754</v>
      </c>
      <c r="G105" s="202"/>
      <c r="H105" s="206">
        <v>34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250</v>
      </c>
      <c r="AU105" s="212" t="s">
        <v>83</v>
      </c>
      <c r="AV105" s="13" t="s">
        <v>83</v>
      </c>
      <c r="AW105" s="13" t="s">
        <v>36</v>
      </c>
      <c r="AX105" s="13" t="s">
        <v>75</v>
      </c>
      <c r="AY105" s="212" t="s">
        <v>205</v>
      </c>
    </row>
    <row r="106" spans="1:65" s="13" customFormat="1">
      <c r="B106" s="201"/>
      <c r="C106" s="202"/>
      <c r="D106" s="203" t="s">
        <v>250</v>
      </c>
      <c r="E106" s="204" t="s">
        <v>19</v>
      </c>
      <c r="F106" s="205" t="s">
        <v>755</v>
      </c>
      <c r="G106" s="202"/>
      <c r="H106" s="206">
        <v>-24.4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250</v>
      </c>
      <c r="AU106" s="212" t="s">
        <v>83</v>
      </c>
      <c r="AV106" s="13" t="s">
        <v>83</v>
      </c>
      <c r="AW106" s="13" t="s">
        <v>36</v>
      </c>
      <c r="AX106" s="13" t="s">
        <v>75</v>
      </c>
      <c r="AY106" s="212" t="s">
        <v>205</v>
      </c>
    </row>
    <row r="107" spans="1:65" s="14" customFormat="1">
      <c r="B107" s="213"/>
      <c r="C107" s="214"/>
      <c r="D107" s="203" t="s">
        <v>250</v>
      </c>
      <c r="E107" s="215" t="s">
        <v>19</v>
      </c>
      <c r="F107" s="216" t="s">
        <v>253</v>
      </c>
      <c r="G107" s="214"/>
      <c r="H107" s="217">
        <v>9.6000000000000014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250</v>
      </c>
      <c r="AU107" s="223" t="s">
        <v>83</v>
      </c>
      <c r="AV107" s="14" t="s">
        <v>149</v>
      </c>
      <c r="AW107" s="14" t="s">
        <v>36</v>
      </c>
      <c r="AX107" s="14" t="s">
        <v>79</v>
      </c>
      <c r="AY107" s="223" t="s">
        <v>205</v>
      </c>
    </row>
    <row r="108" spans="1:65" s="2" customFormat="1" ht="33" customHeight="1">
      <c r="A108" s="35"/>
      <c r="B108" s="36"/>
      <c r="C108" s="179" t="s">
        <v>149</v>
      </c>
      <c r="D108" s="179" t="s">
        <v>208</v>
      </c>
      <c r="E108" s="180" t="s">
        <v>245</v>
      </c>
      <c r="F108" s="181" t="s">
        <v>246</v>
      </c>
      <c r="G108" s="182" t="s">
        <v>247</v>
      </c>
      <c r="H108" s="183">
        <v>10.7</v>
      </c>
      <c r="I108" s="184"/>
      <c r="J108" s="185">
        <f>ROUND(I108*H108,2)</f>
        <v>0</v>
      </c>
      <c r="K108" s="181" t="s">
        <v>212</v>
      </c>
      <c r="L108" s="40"/>
      <c r="M108" s="186" t="s">
        <v>19</v>
      </c>
      <c r="N108" s="187" t="s">
        <v>46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0.32500000000000001</v>
      </c>
      <c r="T108" s="189">
        <f>S108*H108</f>
        <v>3.4775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149</v>
      </c>
      <c r="AT108" s="190" t="s">
        <v>208</v>
      </c>
      <c r="AU108" s="190" t="s">
        <v>83</v>
      </c>
      <c r="AY108" s="18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149</v>
      </c>
      <c r="BM108" s="190" t="s">
        <v>757</v>
      </c>
    </row>
    <row r="109" spans="1:65" s="2" customFormat="1">
      <c r="A109" s="35"/>
      <c r="B109" s="36"/>
      <c r="C109" s="37"/>
      <c r="D109" s="192" t="s">
        <v>215</v>
      </c>
      <c r="E109" s="37"/>
      <c r="F109" s="193" t="s">
        <v>249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215</v>
      </c>
      <c r="AU109" s="18" t="s">
        <v>83</v>
      </c>
    </row>
    <row r="110" spans="1:65" s="13" customFormat="1">
      <c r="B110" s="201"/>
      <c r="C110" s="202"/>
      <c r="D110" s="203" t="s">
        <v>250</v>
      </c>
      <c r="E110" s="204" t="s">
        <v>19</v>
      </c>
      <c r="F110" s="205" t="s">
        <v>758</v>
      </c>
      <c r="G110" s="202"/>
      <c r="H110" s="206">
        <v>10.7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250</v>
      </c>
      <c r="AU110" s="212" t="s">
        <v>83</v>
      </c>
      <c r="AV110" s="13" t="s">
        <v>83</v>
      </c>
      <c r="AW110" s="13" t="s">
        <v>36</v>
      </c>
      <c r="AX110" s="13" t="s">
        <v>79</v>
      </c>
      <c r="AY110" s="212" t="s">
        <v>205</v>
      </c>
    </row>
    <row r="111" spans="1:65" s="2" customFormat="1" ht="33" customHeight="1">
      <c r="A111" s="35"/>
      <c r="B111" s="36"/>
      <c r="C111" s="179" t="s">
        <v>204</v>
      </c>
      <c r="D111" s="179" t="s">
        <v>208</v>
      </c>
      <c r="E111" s="180" t="s">
        <v>254</v>
      </c>
      <c r="F111" s="181" t="s">
        <v>255</v>
      </c>
      <c r="G111" s="182" t="s">
        <v>247</v>
      </c>
      <c r="H111" s="183">
        <v>10.7</v>
      </c>
      <c r="I111" s="184"/>
      <c r="J111" s="185">
        <f>ROUND(I111*H111,2)</f>
        <v>0</v>
      </c>
      <c r="K111" s="181" t="s">
        <v>212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9.8000000000000004E-2</v>
      </c>
      <c r="T111" s="189">
        <f>S111*H111</f>
        <v>1.0486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149</v>
      </c>
      <c r="AT111" s="190" t="s">
        <v>208</v>
      </c>
      <c r="AU111" s="190" t="s">
        <v>83</v>
      </c>
      <c r="AY111" s="18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149</v>
      </c>
      <c r="BM111" s="190" t="s">
        <v>759</v>
      </c>
    </row>
    <row r="112" spans="1:65" s="2" customFormat="1">
      <c r="A112" s="35"/>
      <c r="B112" s="36"/>
      <c r="C112" s="37"/>
      <c r="D112" s="192" t="s">
        <v>215</v>
      </c>
      <c r="E112" s="37"/>
      <c r="F112" s="193" t="s">
        <v>257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215</v>
      </c>
      <c r="AU112" s="18" t="s">
        <v>83</v>
      </c>
    </row>
    <row r="113" spans="1:65" s="13" customFormat="1">
      <c r="B113" s="201"/>
      <c r="C113" s="202"/>
      <c r="D113" s="203" t="s">
        <v>250</v>
      </c>
      <c r="E113" s="204" t="s">
        <v>19</v>
      </c>
      <c r="F113" s="205" t="s">
        <v>758</v>
      </c>
      <c r="G113" s="202"/>
      <c r="H113" s="206">
        <v>10.7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250</v>
      </c>
      <c r="AU113" s="212" t="s">
        <v>83</v>
      </c>
      <c r="AV113" s="13" t="s">
        <v>83</v>
      </c>
      <c r="AW113" s="13" t="s">
        <v>36</v>
      </c>
      <c r="AX113" s="13" t="s">
        <v>79</v>
      </c>
      <c r="AY113" s="212" t="s">
        <v>205</v>
      </c>
    </row>
    <row r="114" spans="1:65" s="2" customFormat="1" ht="33" customHeight="1">
      <c r="A114" s="35"/>
      <c r="B114" s="36"/>
      <c r="C114" s="179" t="s">
        <v>275</v>
      </c>
      <c r="D114" s="179" t="s">
        <v>208</v>
      </c>
      <c r="E114" s="180" t="s">
        <v>457</v>
      </c>
      <c r="F114" s="181" t="s">
        <v>458</v>
      </c>
      <c r="G114" s="182" t="s">
        <v>247</v>
      </c>
      <c r="H114" s="183">
        <v>9.6</v>
      </c>
      <c r="I114" s="184"/>
      <c r="J114" s="185">
        <f>ROUND(I114*H114,2)</f>
        <v>0</v>
      </c>
      <c r="K114" s="181" t="s">
        <v>212</v>
      </c>
      <c r="L114" s="40"/>
      <c r="M114" s="186" t="s">
        <v>19</v>
      </c>
      <c r="N114" s="187" t="s">
        <v>46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0.316</v>
      </c>
      <c r="T114" s="189">
        <f>S114*H114</f>
        <v>3.0335999999999999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149</v>
      </c>
      <c r="AT114" s="190" t="s">
        <v>208</v>
      </c>
      <c r="AU114" s="190" t="s">
        <v>83</v>
      </c>
      <c r="AY114" s="18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79</v>
      </c>
      <c r="BK114" s="191">
        <f>ROUND(I114*H114,2)</f>
        <v>0</v>
      </c>
      <c r="BL114" s="18" t="s">
        <v>149</v>
      </c>
      <c r="BM114" s="190" t="s">
        <v>760</v>
      </c>
    </row>
    <row r="115" spans="1:65" s="2" customFormat="1">
      <c r="A115" s="35"/>
      <c r="B115" s="36"/>
      <c r="C115" s="37"/>
      <c r="D115" s="192" t="s">
        <v>215</v>
      </c>
      <c r="E115" s="37"/>
      <c r="F115" s="193" t="s">
        <v>460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215</v>
      </c>
      <c r="AU115" s="18" t="s">
        <v>83</v>
      </c>
    </row>
    <row r="116" spans="1:65" s="13" customFormat="1">
      <c r="B116" s="201"/>
      <c r="C116" s="202"/>
      <c r="D116" s="203" t="s">
        <v>250</v>
      </c>
      <c r="E116" s="204" t="s">
        <v>19</v>
      </c>
      <c r="F116" s="205" t="s">
        <v>754</v>
      </c>
      <c r="G116" s="202"/>
      <c r="H116" s="206">
        <v>34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250</v>
      </c>
      <c r="AU116" s="212" t="s">
        <v>83</v>
      </c>
      <c r="AV116" s="13" t="s">
        <v>83</v>
      </c>
      <c r="AW116" s="13" t="s">
        <v>36</v>
      </c>
      <c r="AX116" s="13" t="s">
        <v>75</v>
      </c>
      <c r="AY116" s="212" t="s">
        <v>205</v>
      </c>
    </row>
    <row r="117" spans="1:65" s="13" customFormat="1">
      <c r="B117" s="201"/>
      <c r="C117" s="202"/>
      <c r="D117" s="203" t="s">
        <v>250</v>
      </c>
      <c r="E117" s="204" t="s">
        <v>19</v>
      </c>
      <c r="F117" s="205" t="s">
        <v>755</v>
      </c>
      <c r="G117" s="202"/>
      <c r="H117" s="206">
        <v>-24.4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250</v>
      </c>
      <c r="AU117" s="212" t="s">
        <v>83</v>
      </c>
      <c r="AV117" s="13" t="s">
        <v>83</v>
      </c>
      <c r="AW117" s="13" t="s">
        <v>36</v>
      </c>
      <c r="AX117" s="13" t="s">
        <v>75</v>
      </c>
      <c r="AY117" s="212" t="s">
        <v>205</v>
      </c>
    </row>
    <row r="118" spans="1:65" s="14" customFormat="1">
      <c r="B118" s="213"/>
      <c r="C118" s="214"/>
      <c r="D118" s="203" t="s">
        <v>250</v>
      </c>
      <c r="E118" s="215" t="s">
        <v>19</v>
      </c>
      <c r="F118" s="216" t="s">
        <v>253</v>
      </c>
      <c r="G118" s="214"/>
      <c r="H118" s="217">
        <v>9.6000000000000014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250</v>
      </c>
      <c r="AU118" s="223" t="s">
        <v>83</v>
      </c>
      <c r="AV118" s="14" t="s">
        <v>149</v>
      </c>
      <c r="AW118" s="14" t="s">
        <v>36</v>
      </c>
      <c r="AX118" s="14" t="s">
        <v>79</v>
      </c>
      <c r="AY118" s="223" t="s">
        <v>205</v>
      </c>
    </row>
    <row r="119" spans="1:65" s="2" customFormat="1" ht="24.2" customHeight="1">
      <c r="A119" s="35"/>
      <c r="B119" s="36"/>
      <c r="C119" s="179" t="s">
        <v>280</v>
      </c>
      <c r="D119" s="179" t="s">
        <v>208</v>
      </c>
      <c r="E119" s="180" t="s">
        <v>258</v>
      </c>
      <c r="F119" s="181" t="s">
        <v>259</v>
      </c>
      <c r="G119" s="182" t="s">
        <v>260</v>
      </c>
      <c r="H119" s="183">
        <v>12.5</v>
      </c>
      <c r="I119" s="184"/>
      <c r="J119" s="185">
        <f>ROUND(I119*H119,2)</f>
        <v>0</v>
      </c>
      <c r="K119" s="181" t="s">
        <v>212</v>
      </c>
      <c r="L119" s="40"/>
      <c r="M119" s="186" t="s">
        <v>19</v>
      </c>
      <c r="N119" s="187" t="s">
        <v>46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0.20499999999999999</v>
      </c>
      <c r="T119" s="189">
        <f>S119*H119</f>
        <v>2.5625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149</v>
      </c>
      <c r="AT119" s="190" t="s">
        <v>208</v>
      </c>
      <c r="AU119" s="190" t="s">
        <v>83</v>
      </c>
      <c r="AY119" s="18" t="s">
        <v>205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149</v>
      </c>
      <c r="BM119" s="190" t="s">
        <v>761</v>
      </c>
    </row>
    <row r="120" spans="1:65" s="2" customFormat="1">
      <c r="A120" s="35"/>
      <c r="B120" s="36"/>
      <c r="C120" s="37"/>
      <c r="D120" s="192" t="s">
        <v>215</v>
      </c>
      <c r="E120" s="37"/>
      <c r="F120" s="193" t="s">
        <v>262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215</v>
      </c>
      <c r="AU120" s="18" t="s">
        <v>83</v>
      </c>
    </row>
    <row r="121" spans="1:65" s="13" customFormat="1">
      <c r="B121" s="201"/>
      <c r="C121" s="202"/>
      <c r="D121" s="203" t="s">
        <v>250</v>
      </c>
      <c r="E121" s="204" t="s">
        <v>19</v>
      </c>
      <c r="F121" s="205" t="s">
        <v>762</v>
      </c>
      <c r="G121" s="202"/>
      <c r="H121" s="206">
        <v>12.5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250</v>
      </c>
      <c r="AU121" s="212" t="s">
        <v>83</v>
      </c>
      <c r="AV121" s="13" t="s">
        <v>83</v>
      </c>
      <c r="AW121" s="13" t="s">
        <v>36</v>
      </c>
      <c r="AX121" s="13" t="s">
        <v>79</v>
      </c>
      <c r="AY121" s="212" t="s">
        <v>205</v>
      </c>
    </row>
    <row r="122" spans="1:65" s="2" customFormat="1" ht="24.2" customHeight="1">
      <c r="A122" s="35"/>
      <c r="B122" s="36"/>
      <c r="C122" s="179" t="s">
        <v>286</v>
      </c>
      <c r="D122" s="179" t="s">
        <v>208</v>
      </c>
      <c r="E122" s="180" t="s">
        <v>463</v>
      </c>
      <c r="F122" s="181" t="s">
        <v>464</v>
      </c>
      <c r="G122" s="182" t="s">
        <v>260</v>
      </c>
      <c r="H122" s="183">
        <v>7.5</v>
      </c>
      <c r="I122" s="184"/>
      <c r="J122" s="185">
        <f>ROUND(I122*H122,2)</f>
        <v>0</v>
      </c>
      <c r="K122" s="181" t="s">
        <v>212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0.04</v>
      </c>
      <c r="T122" s="189">
        <f>S122*H122</f>
        <v>0.3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149</v>
      </c>
      <c r="AT122" s="190" t="s">
        <v>208</v>
      </c>
      <c r="AU122" s="190" t="s">
        <v>83</v>
      </c>
      <c r="AY122" s="18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149</v>
      </c>
      <c r="BM122" s="190" t="s">
        <v>763</v>
      </c>
    </row>
    <row r="123" spans="1:65" s="2" customFormat="1">
      <c r="A123" s="35"/>
      <c r="B123" s="36"/>
      <c r="C123" s="37"/>
      <c r="D123" s="192" t="s">
        <v>215</v>
      </c>
      <c r="E123" s="37"/>
      <c r="F123" s="193" t="s">
        <v>466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215</v>
      </c>
      <c r="AU123" s="18" t="s">
        <v>83</v>
      </c>
    </row>
    <row r="124" spans="1:65" s="13" customFormat="1">
      <c r="B124" s="201"/>
      <c r="C124" s="202"/>
      <c r="D124" s="203" t="s">
        <v>250</v>
      </c>
      <c r="E124" s="204" t="s">
        <v>19</v>
      </c>
      <c r="F124" s="205" t="s">
        <v>764</v>
      </c>
      <c r="G124" s="202"/>
      <c r="H124" s="206">
        <v>7.5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250</v>
      </c>
      <c r="AU124" s="212" t="s">
        <v>83</v>
      </c>
      <c r="AV124" s="13" t="s">
        <v>83</v>
      </c>
      <c r="AW124" s="13" t="s">
        <v>36</v>
      </c>
      <c r="AX124" s="13" t="s">
        <v>79</v>
      </c>
      <c r="AY124" s="212" t="s">
        <v>205</v>
      </c>
    </row>
    <row r="125" spans="1:65" s="2" customFormat="1" ht="24.2" customHeight="1">
      <c r="A125" s="35"/>
      <c r="B125" s="36"/>
      <c r="C125" s="179" t="s">
        <v>291</v>
      </c>
      <c r="D125" s="179" t="s">
        <v>208</v>
      </c>
      <c r="E125" s="180" t="s">
        <v>265</v>
      </c>
      <c r="F125" s="181" t="s">
        <v>266</v>
      </c>
      <c r="G125" s="182" t="s">
        <v>267</v>
      </c>
      <c r="H125" s="183">
        <v>0.40300000000000002</v>
      </c>
      <c r="I125" s="184"/>
      <c r="J125" s="185">
        <f>ROUND(I125*H125,2)</f>
        <v>0</v>
      </c>
      <c r="K125" s="181" t="s">
        <v>212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149</v>
      </c>
      <c r="AT125" s="190" t="s">
        <v>208</v>
      </c>
      <c r="AU125" s="190" t="s">
        <v>83</v>
      </c>
      <c r="AY125" s="18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149</v>
      </c>
      <c r="BM125" s="190" t="s">
        <v>765</v>
      </c>
    </row>
    <row r="126" spans="1:65" s="2" customFormat="1">
      <c r="A126" s="35"/>
      <c r="B126" s="36"/>
      <c r="C126" s="37"/>
      <c r="D126" s="192" t="s">
        <v>215</v>
      </c>
      <c r="E126" s="37"/>
      <c r="F126" s="193" t="s">
        <v>269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215</v>
      </c>
      <c r="AU126" s="18" t="s">
        <v>83</v>
      </c>
    </row>
    <row r="127" spans="1:65" s="13" customFormat="1">
      <c r="B127" s="201"/>
      <c r="C127" s="202"/>
      <c r="D127" s="203" t="s">
        <v>250</v>
      </c>
      <c r="E127" s="204" t="s">
        <v>19</v>
      </c>
      <c r="F127" s="205" t="s">
        <v>766</v>
      </c>
      <c r="G127" s="202"/>
      <c r="H127" s="206">
        <v>0.40300000000000002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250</v>
      </c>
      <c r="AU127" s="212" t="s">
        <v>83</v>
      </c>
      <c r="AV127" s="13" t="s">
        <v>83</v>
      </c>
      <c r="AW127" s="13" t="s">
        <v>36</v>
      </c>
      <c r="AX127" s="13" t="s">
        <v>79</v>
      </c>
      <c r="AY127" s="212" t="s">
        <v>205</v>
      </c>
    </row>
    <row r="128" spans="1:65" s="2" customFormat="1" ht="24.2" customHeight="1">
      <c r="A128" s="35"/>
      <c r="B128" s="36"/>
      <c r="C128" s="179" t="s">
        <v>297</v>
      </c>
      <c r="D128" s="179" t="s">
        <v>208</v>
      </c>
      <c r="E128" s="180" t="s">
        <v>271</v>
      </c>
      <c r="F128" s="181" t="s">
        <v>272</v>
      </c>
      <c r="G128" s="182" t="s">
        <v>267</v>
      </c>
      <c r="H128" s="183">
        <v>0.40300000000000002</v>
      </c>
      <c r="I128" s="184"/>
      <c r="J128" s="185">
        <f>ROUND(I128*H128,2)</f>
        <v>0</v>
      </c>
      <c r="K128" s="181" t="s">
        <v>212</v>
      </c>
      <c r="L128" s="40"/>
      <c r="M128" s="186" t="s">
        <v>19</v>
      </c>
      <c r="N128" s="187" t="s">
        <v>46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149</v>
      </c>
      <c r="AT128" s="190" t="s">
        <v>208</v>
      </c>
      <c r="AU128" s="190" t="s">
        <v>83</v>
      </c>
      <c r="AY128" s="18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79</v>
      </c>
      <c r="BK128" s="191">
        <f>ROUND(I128*H128,2)</f>
        <v>0</v>
      </c>
      <c r="BL128" s="18" t="s">
        <v>149</v>
      </c>
      <c r="BM128" s="190" t="s">
        <v>767</v>
      </c>
    </row>
    <row r="129" spans="1:65" s="2" customFormat="1">
      <c r="A129" s="35"/>
      <c r="B129" s="36"/>
      <c r="C129" s="37"/>
      <c r="D129" s="192" t="s">
        <v>215</v>
      </c>
      <c r="E129" s="37"/>
      <c r="F129" s="193" t="s">
        <v>274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215</v>
      </c>
      <c r="AU129" s="18" t="s">
        <v>83</v>
      </c>
    </row>
    <row r="130" spans="1:65" s="2" customFormat="1" ht="37.9" customHeight="1">
      <c r="A130" s="35"/>
      <c r="B130" s="36"/>
      <c r="C130" s="179" t="s">
        <v>304</v>
      </c>
      <c r="D130" s="179" t="s">
        <v>208</v>
      </c>
      <c r="E130" s="180" t="s">
        <v>276</v>
      </c>
      <c r="F130" s="181" t="s">
        <v>277</v>
      </c>
      <c r="G130" s="182" t="s">
        <v>267</v>
      </c>
      <c r="H130" s="183">
        <v>0.40300000000000002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768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279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2" customFormat="1" ht="37.9" customHeight="1">
      <c r="A132" s="35"/>
      <c r="B132" s="36"/>
      <c r="C132" s="179" t="s">
        <v>309</v>
      </c>
      <c r="D132" s="179" t="s">
        <v>208</v>
      </c>
      <c r="E132" s="180" t="s">
        <v>281</v>
      </c>
      <c r="F132" s="181" t="s">
        <v>282</v>
      </c>
      <c r="G132" s="182" t="s">
        <v>267</v>
      </c>
      <c r="H132" s="183">
        <v>12.09</v>
      </c>
      <c r="I132" s="184"/>
      <c r="J132" s="185">
        <f>ROUND(I132*H132,2)</f>
        <v>0</v>
      </c>
      <c r="K132" s="181" t="s">
        <v>212</v>
      </c>
      <c r="L132" s="40"/>
      <c r="M132" s="186" t="s">
        <v>19</v>
      </c>
      <c r="N132" s="187" t="s">
        <v>46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149</v>
      </c>
      <c r="AT132" s="190" t="s">
        <v>208</v>
      </c>
      <c r="AU132" s="190" t="s">
        <v>83</v>
      </c>
      <c r="AY132" s="18" t="s">
        <v>205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79</v>
      </c>
      <c r="BK132" s="191">
        <f>ROUND(I132*H132,2)</f>
        <v>0</v>
      </c>
      <c r="BL132" s="18" t="s">
        <v>149</v>
      </c>
      <c r="BM132" s="190" t="s">
        <v>769</v>
      </c>
    </row>
    <row r="133" spans="1:65" s="2" customFormat="1">
      <c r="A133" s="35"/>
      <c r="B133" s="36"/>
      <c r="C133" s="37"/>
      <c r="D133" s="192" t="s">
        <v>215</v>
      </c>
      <c r="E133" s="37"/>
      <c r="F133" s="193" t="s">
        <v>284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215</v>
      </c>
      <c r="AU133" s="18" t="s">
        <v>83</v>
      </c>
    </row>
    <row r="134" spans="1:65" s="13" customFormat="1">
      <c r="B134" s="201"/>
      <c r="C134" s="202"/>
      <c r="D134" s="203" t="s">
        <v>250</v>
      </c>
      <c r="E134" s="202"/>
      <c r="F134" s="205" t="s">
        <v>770</v>
      </c>
      <c r="G134" s="202"/>
      <c r="H134" s="206">
        <v>12.09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250</v>
      </c>
      <c r="AU134" s="212" t="s">
        <v>83</v>
      </c>
      <c r="AV134" s="13" t="s">
        <v>83</v>
      </c>
      <c r="AW134" s="13" t="s">
        <v>4</v>
      </c>
      <c r="AX134" s="13" t="s">
        <v>79</v>
      </c>
      <c r="AY134" s="212" t="s">
        <v>205</v>
      </c>
    </row>
    <row r="135" spans="1:65" s="2" customFormat="1" ht="24.2" customHeight="1">
      <c r="A135" s="35"/>
      <c r="B135" s="36"/>
      <c r="C135" s="179" t="s">
        <v>316</v>
      </c>
      <c r="D135" s="179" t="s">
        <v>208</v>
      </c>
      <c r="E135" s="180" t="s">
        <v>287</v>
      </c>
      <c r="F135" s="181" t="s">
        <v>288</v>
      </c>
      <c r="G135" s="182" t="s">
        <v>267</v>
      </c>
      <c r="H135" s="183">
        <v>0.40300000000000002</v>
      </c>
      <c r="I135" s="184"/>
      <c r="J135" s="185">
        <f>ROUND(I135*H135,2)</f>
        <v>0</v>
      </c>
      <c r="K135" s="181" t="s">
        <v>212</v>
      </c>
      <c r="L135" s="40"/>
      <c r="M135" s="186" t="s">
        <v>19</v>
      </c>
      <c r="N135" s="187" t="s">
        <v>46</v>
      </c>
      <c r="O135" s="65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149</v>
      </c>
      <c r="AT135" s="190" t="s">
        <v>208</v>
      </c>
      <c r="AU135" s="190" t="s">
        <v>83</v>
      </c>
      <c r="AY135" s="18" t="s">
        <v>205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79</v>
      </c>
      <c r="BK135" s="191">
        <f>ROUND(I135*H135,2)</f>
        <v>0</v>
      </c>
      <c r="BL135" s="18" t="s">
        <v>149</v>
      </c>
      <c r="BM135" s="190" t="s">
        <v>771</v>
      </c>
    </row>
    <row r="136" spans="1:65" s="2" customFormat="1">
      <c r="A136" s="35"/>
      <c r="B136" s="36"/>
      <c r="C136" s="37"/>
      <c r="D136" s="192" t="s">
        <v>215</v>
      </c>
      <c r="E136" s="37"/>
      <c r="F136" s="193" t="s">
        <v>290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215</v>
      </c>
      <c r="AU136" s="18" t="s">
        <v>83</v>
      </c>
    </row>
    <row r="137" spans="1:65" s="2" customFormat="1" ht="24.2" customHeight="1">
      <c r="A137" s="35"/>
      <c r="B137" s="36"/>
      <c r="C137" s="179" t="s">
        <v>322</v>
      </c>
      <c r="D137" s="179" t="s">
        <v>208</v>
      </c>
      <c r="E137" s="180" t="s">
        <v>292</v>
      </c>
      <c r="F137" s="181" t="s">
        <v>293</v>
      </c>
      <c r="G137" s="182" t="s">
        <v>267</v>
      </c>
      <c r="H137" s="183">
        <v>1.61</v>
      </c>
      <c r="I137" s="184"/>
      <c r="J137" s="185">
        <f>ROUND(I137*H137,2)</f>
        <v>0</v>
      </c>
      <c r="K137" s="181" t="s">
        <v>212</v>
      </c>
      <c r="L137" s="40"/>
      <c r="M137" s="186" t="s">
        <v>19</v>
      </c>
      <c r="N137" s="187" t="s">
        <v>46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149</v>
      </c>
      <c r="AT137" s="190" t="s">
        <v>208</v>
      </c>
      <c r="AU137" s="190" t="s">
        <v>83</v>
      </c>
      <c r="AY137" s="18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149</v>
      </c>
      <c r="BM137" s="190" t="s">
        <v>772</v>
      </c>
    </row>
    <row r="138" spans="1:65" s="2" customFormat="1">
      <c r="A138" s="35"/>
      <c r="B138" s="36"/>
      <c r="C138" s="37"/>
      <c r="D138" s="192" t="s">
        <v>215</v>
      </c>
      <c r="E138" s="37"/>
      <c r="F138" s="193" t="s">
        <v>295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215</v>
      </c>
      <c r="AU138" s="18" t="s">
        <v>83</v>
      </c>
    </row>
    <row r="139" spans="1:65" s="13" customFormat="1">
      <c r="B139" s="201"/>
      <c r="C139" s="202"/>
      <c r="D139" s="203" t="s">
        <v>250</v>
      </c>
      <c r="E139" s="204" t="s">
        <v>19</v>
      </c>
      <c r="F139" s="205" t="s">
        <v>773</v>
      </c>
      <c r="G139" s="202"/>
      <c r="H139" s="206">
        <v>1.61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250</v>
      </c>
      <c r="AU139" s="212" t="s">
        <v>83</v>
      </c>
      <c r="AV139" s="13" t="s">
        <v>83</v>
      </c>
      <c r="AW139" s="13" t="s">
        <v>36</v>
      </c>
      <c r="AX139" s="13" t="s">
        <v>79</v>
      </c>
      <c r="AY139" s="212" t="s">
        <v>205</v>
      </c>
    </row>
    <row r="140" spans="1:65" s="2" customFormat="1" ht="16.5" customHeight="1">
      <c r="A140" s="35"/>
      <c r="B140" s="36"/>
      <c r="C140" s="224" t="s">
        <v>8</v>
      </c>
      <c r="D140" s="224" t="s">
        <v>298</v>
      </c>
      <c r="E140" s="225" t="s">
        <v>299</v>
      </c>
      <c r="F140" s="226" t="s">
        <v>300</v>
      </c>
      <c r="G140" s="227" t="s">
        <v>301</v>
      </c>
      <c r="H140" s="228">
        <v>3.7029999999999998</v>
      </c>
      <c r="I140" s="229"/>
      <c r="J140" s="230">
        <f>ROUND(I140*H140,2)</f>
        <v>0</v>
      </c>
      <c r="K140" s="226" t="s">
        <v>212</v>
      </c>
      <c r="L140" s="231"/>
      <c r="M140" s="232" t="s">
        <v>19</v>
      </c>
      <c r="N140" s="233" t="s">
        <v>46</v>
      </c>
      <c r="O140" s="65"/>
      <c r="P140" s="188">
        <f>O140*H140</f>
        <v>0</v>
      </c>
      <c r="Q140" s="188">
        <v>1</v>
      </c>
      <c r="R140" s="188">
        <f>Q140*H140</f>
        <v>3.7029999999999998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286</v>
      </c>
      <c r="AT140" s="190" t="s">
        <v>298</v>
      </c>
      <c r="AU140" s="190" t="s">
        <v>83</v>
      </c>
      <c r="AY140" s="18" t="s">
        <v>205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149</v>
      </c>
      <c r="BM140" s="190" t="s">
        <v>774</v>
      </c>
    </row>
    <row r="141" spans="1:65" s="13" customFormat="1">
      <c r="B141" s="201"/>
      <c r="C141" s="202"/>
      <c r="D141" s="203" t="s">
        <v>250</v>
      </c>
      <c r="E141" s="202"/>
      <c r="F141" s="205" t="s">
        <v>775</v>
      </c>
      <c r="G141" s="202"/>
      <c r="H141" s="206">
        <v>3.7029999999999998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250</v>
      </c>
      <c r="AU141" s="212" t="s">
        <v>83</v>
      </c>
      <c r="AV141" s="13" t="s">
        <v>83</v>
      </c>
      <c r="AW141" s="13" t="s">
        <v>4</v>
      </c>
      <c r="AX141" s="13" t="s">
        <v>79</v>
      </c>
      <c r="AY141" s="212" t="s">
        <v>205</v>
      </c>
    </row>
    <row r="142" spans="1:65" s="2" customFormat="1" ht="24.2" customHeight="1">
      <c r="A142" s="35"/>
      <c r="B142" s="36"/>
      <c r="C142" s="179" t="s">
        <v>334</v>
      </c>
      <c r="D142" s="179" t="s">
        <v>208</v>
      </c>
      <c r="E142" s="180" t="s">
        <v>305</v>
      </c>
      <c r="F142" s="181" t="s">
        <v>306</v>
      </c>
      <c r="G142" s="182" t="s">
        <v>267</v>
      </c>
      <c r="H142" s="183">
        <v>0.40300000000000002</v>
      </c>
      <c r="I142" s="184"/>
      <c r="J142" s="185">
        <f>ROUND(I142*H142,2)</f>
        <v>0</v>
      </c>
      <c r="K142" s="181" t="s">
        <v>212</v>
      </c>
      <c r="L142" s="40"/>
      <c r="M142" s="186" t="s">
        <v>19</v>
      </c>
      <c r="N142" s="187" t="s">
        <v>46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149</v>
      </c>
      <c r="AT142" s="190" t="s">
        <v>208</v>
      </c>
      <c r="AU142" s="190" t="s">
        <v>83</v>
      </c>
      <c r="AY142" s="18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79</v>
      </c>
      <c r="BK142" s="191">
        <f>ROUND(I142*H142,2)</f>
        <v>0</v>
      </c>
      <c r="BL142" s="18" t="s">
        <v>149</v>
      </c>
      <c r="BM142" s="190" t="s">
        <v>776</v>
      </c>
    </row>
    <row r="143" spans="1:65" s="2" customFormat="1">
      <c r="A143" s="35"/>
      <c r="B143" s="36"/>
      <c r="C143" s="37"/>
      <c r="D143" s="192" t="s">
        <v>215</v>
      </c>
      <c r="E143" s="37"/>
      <c r="F143" s="193" t="s">
        <v>308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215</v>
      </c>
      <c r="AU143" s="18" t="s">
        <v>83</v>
      </c>
    </row>
    <row r="144" spans="1:65" s="2" customFormat="1" ht="16.5" customHeight="1">
      <c r="A144" s="35"/>
      <c r="B144" s="36"/>
      <c r="C144" s="179" t="s">
        <v>339</v>
      </c>
      <c r="D144" s="179" t="s">
        <v>208</v>
      </c>
      <c r="E144" s="180" t="s">
        <v>310</v>
      </c>
      <c r="F144" s="181" t="s">
        <v>311</v>
      </c>
      <c r="G144" s="182" t="s">
        <v>247</v>
      </c>
      <c r="H144" s="183">
        <v>16.100000000000001</v>
      </c>
      <c r="I144" s="184"/>
      <c r="J144" s="185">
        <f>ROUND(I144*H144,2)</f>
        <v>0</v>
      </c>
      <c r="K144" s="181" t="s">
        <v>212</v>
      </c>
      <c r="L144" s="40"/>
      <c r="M144" s="186" t="s">
        <v>19</v>
      </c>
      <c r="N144" s="187" t="s">
        <v>46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149</v>
      </c>
      <c r="AT144" s="190" t="s">
        <v>208</v>
      </c>
      <c r="AU144" s="190" t="s">
        <v>83</v>
      </c>
      <c r="AY144" s="18" t="s">
        <v>205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79</v>
      </c>
      <c r="BK144" s="191">
        <f>ROUND(I144*H144,2)</f>
        <v>0</v>
      </c>
      <c r="BL144" s="18" t="s">
        <v>149</v>
      </c>
      <c r="BM144" s="190" t="s">
        <v>777</v>
      </c>
    </row>
    <row r="145" spans="1:65" s="2" customFormat="1">
      <c r="A145" s="35"/>
      <c r="B145" s="36"/>
      <c r="C145" s="37"/>
      <c r="D145" s="192" t="s">
        <v>215</v>
      </c>
      <c r="E145" s="37"/>
      <c r="F145" s="193" t="s">
        <v>313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215</v>
      </c>
      <c r="AU145" s="18" t="s">
        <v>83</v>
      </c>
    </row>
    <row r="146" spans="1:65" s="13" customFormat="1">
      <c r="B146" s="201"/>
      <c r="C146" s="202"/>
      <c r="D146" s="203" t="s">
        <v>250</v>
      </c>
      <c r="E146" s="204" t="s">
        <v>19</v>
      </c>
      <c r="F146" s="205" t="s">
        <v>778</v>
      </c>
      <c r="G146" s="202"/>
      <c r="H146" s="206">
        <v>16.100000000000001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250</v>
      </c>
      <c r="AU146" s="212" t="s">
        <v>83</v>
      </c>
      <c r="AV146" s="13" t="s">
        <v>83</v>
      </c>
      <c r="AW146" s="13" t="s">
        <v>36</v>
      </c>
      <c r="AX146" s="13" t="s">
        <v>79</v>
      </c>
      <c r="AY146" s="212" t="s">
        <v>205</v>
      </c>
    </row>
    <row r="147" spans="1:65" s="12" customFormat="1" ht="22.9" customHeight="1">
      <c r="B147" s="163"/>
      <c r="C147" s="164"/>
      <c r="D147" s="165" t="s">
        <v>74</v>
      </c>
      <c r="E147" s="177" t="s">
        <v>204</v>
      </c>
      <c r="F147" s="177" t="s">
        <v>315</v>
      </c>
      <c r="G147" s="164"/>
      <c r="H147" s="164"/>
      <c r="I147" s="167"/>
      <c r="J147" s="178">
        <f>BK147</f>
        <v>0</v>
      </c>
      <c r="K147" s="164"/>
      <c r="L147" s="169"/>
      <c r="M147" s="170"/>
      <c r="N147" s="171"/>
      <c r="O147" s="171"/>
      <c r="P147" s="172">
        <f>SUM(P148:P171)</f>
        <v>0</v>
      </c>
      <c r="Q147" s="171"/>
      <c r="R147" s="172">
        <f>SUM(R148:R171)</f>
        <v>3.6188950000000002</v>
      </c>
      <c r="S147" s="171"/>
      <c r="T147" s="173">
        <f>SUM(T148:T171)</f>
        <v>0</v>
      </c>
      <c r="AR147" s="174" t="s">
        <v>79</v>
      </c>
      <c r="AT147" s="175" t="s">
        <v>74</v>
      </c>
      <c r="AU147" s="175" t="s">
        <v>79</v>
      </c>
      <c r="AY147" s="174" t="s">
        <v>205</v>
      </c>
      <c r="BK147" s="176">
        <f>SUM(BK148:BK171)</f>
        <v>0</v>
      </c>
    </row>
    <row r="148" spans="1:65" s="2" customFormat="1" ht="21.75" customHeight="1">
      <c r="A148" s="35"/>
      <c r="B148" s="36"/>
      <c r="C148" s="179" t="s">
        <v>344</v>
      </c>
      <c r="D148" s="179" t="s">
        <v>208</v>
      </c>
      <c r="E148" s="180" t="s">
        <v>317</v>
      </c>
      <c r="F148" s="181" t="s">
        <v>318</v>
      </c>
      <c r="G148" s="182" t="s">
        <v>247</v>
      </c>
      <c r="H148" s="183">
        <v>16.100000000000001</v>
      </c>
      <c r="I148" s="184"/>
      <c r="J148" s="185">
        <f>ROUND(I148*H148,2)</f>
        <v>0</v>
      </c>
      <c r="K148" s="181" t="s">
        <v>212</v>
      </c>
      <c r="L148" s="40"/>
      <c r="M148" s="186" t="s">
        <v>19</v>
      </c>
      <c r="N148" s="187" t="s">
        <v>46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149</v>
      </c>
      <c r="AT148" s="190" t="s">
        <v>208</v>
      </c>
      <c r="AU148" s="190" t="s">
        <v>83</v>
      </c>
      <c r="AY148" s="18" t="s">
        <v>205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79</v>
      </c>
      <c r="BK148" s="191">
        <f>ROUND(I148*H148,2)</f>
        <v>0</v>
      </c>
      <c r="BL148" s="18" t="s">
        <v>149</v>
      </c>
      <c r="BM148" s="190" t="s">
        <v>779</v>
      </c>
    </row>
    <row r="149" spans="1:65" s="2" customFormat="1">
      <c r="A149" s="35"/>
      <c r="B149" s="36"/>
      <c r="C149" s="37"/>
      <c r="D149" s="192" t="s">
        <v>215</v>
      </c>
      <c r="E149" s="37"/>
      <c r="F149" s="193" t="s">
        <v>320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215</v>
      </c>
      <c r="AU149" s="18" t="s">
        <v>83</v>
      </c>
    </row>
    <row r="150" spans="1:65" s="13" customFormat="1">
      <c r="B150" s="201"/>
      <c r="C150" s="202"/>
      <c r="D150" s="203" t="s">
        <v>250</v>
      </c>
      <c r="E150" s="204" t="s">
        <v>19</v>
      </c>
      <c r="F150" s="205" t="s">
        <v>780</v>
      </c>
      <c r="G150" s="202"/>
      <c r="H150" s="206">
        <v>16.100000000000001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250</v>
      </c>
      <c r="AU150" s="212" t="s">
        <v>83</v>
      </c>
      <c r="AV150" s="13" t="s">
        <v>83</v>
      </c>
      <c r="AW150" s="13" t="s">
        <v>36</v>
      </c>
      <c r="AX150" s="13" t="s">
        <v>79</v>
      </c>
      <c r="AY150" s="212" t="s">
        <v>205</v>
      </c>
    </row>
    <row r="151" spans="1:65" s="2" customFormat="1" ht="37.9" customHeight="1">
      <c r="A151" s="35"/>
      <c r="B151" s="36"/>
      <c r="C151" s="179" t="s">
        <v>350</v>
      </c>
      <c r="D151" s="179" t="s">
        <v>208</v>
      </c>
      <c r="E151" s="180" t="s">
        <v>323</v>
      </c>
      <c r="F151" s="181" t="s">
        <v>324</v>
      </c>
      <c r="G151" s="182" t="s">
        <v>247</v>
      </c>
      <c r="H151" s="183">
        <v>16.100000000000001</v>
      </c>
      <c r="I151" s="184"/>
      <c r="J151" s="185">
        <f>ROUND(I151*H151,2)</f>
        <v>0</v>
      </c>
      <c r="K151" s="181" t="s">
        <v>212</v>
      </c>
      <c r="L151" s="40"/>
      <c r="M151" s="186" t="s">
        <v>19</v>
      </c>
      <c r="N151" s="187" t="s">
        <v>46</v>
      </c>
      <c r="O151" s="65"/>
      <c r="P151" s="188">
        <f>O151*H151</f>
        <v>0</v>
      </c>
      <c r="Q151" s="188">
        <v>8.9219999999999994E-2</v>
      </c>
      <c r="R151" s="188">
        <f>Q151*H151</f>
        <v>1.436442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149</v>
      </c>
      <c r="AT151" s="190" t="s">
        <v>208</v>
      </c>
      <c r="AU151" s="190" t="s">
        <v>83</v>
      </c>
      <c r="AY151" s="18" t="s">
        <v>205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79</v>
      </c>
      <c r="BK151" s="191">
        <f>ROUND(I151*H151,2)</f>
        <v>0</v>
      </c>
      <c r="BL151" s="18" t="s">
        <v>149</v>
      </c>
      <c r="BM151" s="190" t="s">
        <v>781</v>
      </c>
    </row>
    <row r="152" spans="1:65" s="2" customFormat="1">
      <c r="A152" s="35"/>
      <c r="B152" s="36"/>
      <c r="C152" s="37"/>
      <c r="D152" s="192" t="s">
        <v>215</v>
      </c>
      <c r="E152" s="37"/>
      <c r="F152" s="193" t="s">
        <v>326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215</v>
      </c>
      <c r="AU152" s="18" t="s">
        <v>83</v>
      </c>
    </row>
    <row r="153" spans="1:65" s="13" customFormat="1">
      <c r="B153" s="201"/>
      <c r="C153" s="202"/>
      <c r="D153" s="203" t="s">
        <v>250</v>
      </c>
      <c r="E153" s="204" t="s">
        <v>19</v>
      </c>
      <c r="F153" s="205" t="s">
        <v>782</v>
      </c>
      <c r="G153" s="202"/>
      <c r="H153" s="206">
        <v>4.0999999999999996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250</v>
      </c>
      <c r="AU153" s="212" t="s">
        <v>83</v>
      </c>
      <c r="AV153" s="13" t="s">
        <v>83</v>
      </c>
      <c r="AW153" s="13" t="s">
        <v>36</v>
      </c>
      <c r="AX153" s="13" t="s">
        <v>75</v>
      </c>
      <c r="AY153" s="212" t="s">
        <v>205</v>
      </c>
    </row>
    <row r="154" spans="1:65" s="13" customFormat="1">
      <c r="B154" s="201"/>
      <c r="C154" s="202"/>
      <c r="D154" s="203" t="s">
        <v>250</v>
      </c>
      <c r="E154" s="204" t="s">
        <v>19</v>
      </c>
      <c r="F154" s="205" t="s">
        <v>783</v>
      </c>
      <c r="G154" s="202"/>
      <c r="H154" s="206">
        <v>5.4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250</v>
      </c>
      <c r="AU154" s="212" t="s">
        <v>83</v>
      </c>
      <c r="AV154" s="13" t="s">
        <v>83</v>
      </c>
      <c r="AW154" s="13" t="s">
        <v>36</v>
      </c>
      <c r="AX154" s="13" t="s">
        <v>75</v>
      </c>
      <c r="AY154" s="212" t="s">
        <v>205</v>
      </c>
    </row>
    <row r="155" spans="1:65" s="13" customFormat="1">
      <c r="B155" s="201"/>
      <c r="C155" s="202"/>
      <c r="D155" s="203" t="s">
        <v>250</v>
      </c>
      <c r="E155" s="204" t="s">
        <v>19</v>
      </c>
      <c r="F155" s="205" t="s">
        <v>784</v>
      </c>
      <c r="G155" s="202"/>
      <c r="H155" s="206">
        <v>6.6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250</v>
      </c>
      <c r="AU155" s="212" t="s">
        <v>83</v>
      </c>
      <c r="AV155" s="13" t="s">
        <v>83</v>
      </c>
      <c r="AW155" s="13" t="s">
        <v>36</v>
      </c>
      <c r="AX155" s="13" t="s">
        <v>75</v>
      </c>
      <c r="AY155" s="212" t="s">
        <v>205</v>
      </c>
    </row>
    <row r="156" spans="1:65" s="14" customFormat="1">
      <c r="B156" s="213"/>
      <c r="C156" s="214"/>
      <c r="D156" s="203" t="s">
        <v>250</v>
      </c>
      <c r="E156" s="215" t="s">
        <v>19</v>
      </c>
      <c r="F156" s="216" t="s">
        <v>253</v>
      </c>
      <c r="G156" s="214"/>
      <c r="H156" s="217">
        <v>16.100000000000001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250</v>
      </c>
      <c r="AU156" s="223" t="s">
        <v>83</v>
      </c>
      <c r="AV156" s="14" t="s">
        <v>149</v>
      </c>
      <c r="AW156" s="14" t="s">
        <v>36</v>
      </c>
      <c r="AX156" s="14" t="s">
        <v>79</v>
      </c>
      <c r="AY156" s="223" t="s">
        <v>205</v>
      </c>
    </row>
    <row r="157" spans="1:65" s="2" customFormat="1" ht="16.5" customHeight="1">
      <c r="A157" s="35"/>
      <c r="B157" s="36"/>
      <c r="C157" s="224" t="s">
        <v>357</v>
      </c>
      <c r="D157" s="224" t="s">
        <v>298</v>
      </c>
      <c r="E157" s="225" t="s">
        <v>330</v>
      </c>
      <c r="F157" s="226" t="s">
        <v>331</v>
      </c>
      <c r="G157" s="227" t="s">
        <v>247</v>
      </c>
      <c r="H157" s="228">
        <v>4.2229999999999999</v>
      </c>
      <c r="I157" s="229"/>
      <c r="J157" s="230">
        <f>ROUND(I157*H157,2)</f>
        <v>0</v>
      </c>
      <c r="K157" s="226" t="s">
        <v>212</v>
      </c>
      <c r="L157" s="231"/>
      <c r="M157" s="232" t="s">
        <v>19</v>
      </c>
      <c r="N157" s="233" t="s">
        <v>46</v>
      </c>
      <c r="O157" s="65"/>
      <c r="P157" s="188">
        <f>O157*H157</f>
        <v>0</v>
      </c>
      <c r="Q157" s="188">
        <v>0.13100000000000001</v>
      </c>
      <c r="R157" s="188">
        <f>Q157*H157</f>
        <v>0.55321299999999995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286</v>
      </c>
      <c r="AT157" s="190" t="s">
        <v>298</v>
      </c>
      <c r="AU157" s="190" t="s">
        <v>83</v>
      </c>
      <c r="AY157" s="18" t="s">
        <v>205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149</v>
      </c>
      <c r="BM157" s="190" t="s">
        <v>785</v>
      </c>
    </row>
    <row r="158" spans="1:65" s="13" customFormat="1">
      <c r="B158" s="201"/>
      <c r="C158" s="202"/>
      <c r="D158" s="203" t="s">
        <v>250</v>
      </c>
      <c r="E158" s="204" t="s">
        <v>19</v>
      </c>
      <c r="F158" s="205" t="s">
        <v>782</v>
      </c>
      <c r="G158" s="202"/>
      <c r="H158" s="206">
        <v>4.0999999999999996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36</v>
      </c>
      <c r="AX158" s="13" t="s">
        <v>79</v>
      </c>
      <c r="AY158" s="212" t="s">
        <v>205</v>
      </c>
    </row>
    <row r="159" spans="1:65" s="13" customFormat="1">
      <c r="B159" s="201"/>
      <c r="C159" s="202"/>
      <c r="D159" s="203" t="s">
        <v>250</v>
      </c>
      <c r="E159" s="202"/>
      <c r="F159" s="205" t="s">
        <v>786</v>
      </c>
      <c r="G159" s="202"/>
      <c r="H159" s="206">
        <v>4.2229999999999999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250</v>
      </c>
      <c r="AU159" s="212" t="s">
        <v>83</v>
      </c>
      <c r="AV159" s="13" t="s">
        <v>83</v>
      </c>
      <c r="AW159" s="13" t="s">
        <v>4</v>
      </c>
      <c r="AX159" s="13" t="s">
        <v>79</v>
      </c>
      <c r="AY159" s="212" t="s">
        <v>205</v>
      </c>
    </row>
    <row r="160" spans="1:65" s="2" customFormat="1" ht="16.5" customHeight="1">
      <c r="A160" s="35"/>
      <c r="B160" s="36"/>
      <c r="C160" s="224" t="s">
        <v>7</v>
      </c>
      <c r="D160" s="224" t="s">
        <v>298</v>
      </c>
      <c r="E160" s="225" t="s">
        <v>335</v>
      </c>
      <c r="F160" s="226" t="s">
        <v>336</v>
      </c>
      <c r="G160" s="227" t="s">
        <v>247</v>
      </c>
      <c r="H160" s="228">
        <v>6.798</v>
      </c>
      <c r="I160" s="229"/>
      <c r="J160" s="230">
        <f>ROUND(I160*H160,2)</f>
        <v>0</v>
      </c>
      <c r="K160" s="226" t="s">
        <v>212</v>
      </c>
      <c r="L160" s="231"/>
      <c r="M160" s="232" t="s">
        <v>19</v>
      </c>
      <c r="N160" s="233" t="s">
        <v>46</v>
      </c>
      <c r="O160" s="65"/>
      <c r="P160" s="188">
        <f>O160*H160</f>
        <v>0</v>
      </c>
      <c r="Q160" s="188">
        <v>0.13100000000000001</v>
      </c>
      <c r="R160" s="188">
        <f>Q160*H160</f>
        <v>0.89053800000000005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286</v>
      </c>
      <c r="AT160" s="190" t="s">
        <v>298</v>
      </c>
      <c r="AU160" s="190" t="s">
        <v>83</v>
      </c>
      <c r="AY160" s="18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79</v>
      </c>
      <c r="BK160" s="191">
        <f>ROUND(I160*H160,2)</f>
        <v>0</v>
      </c>
      <c r="BL160" s="18" t="s">
        <v>149</v>
      </c>
      <c r="BM160" s="190" t="s">
        <v>787</v>
      </c>
    </row>
    <row r="161" spans="1:65" s="13" customFormat="1">
      <c r="B161" s="201"/>
      <c r="C161" s="202"/>
      <c r="D161" s="203" t="s">
        <v>250</v>
      </c>
      <c r="E161" s="204" t="s">
        <v>19</v>
      </c>
      <c r="F161" s="205" t="s">
        <v>784</v>
      </c>
      <c r="G161" s="202"/>
      <c r="H161" s="206">
        <v>6.6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250</v>
      </c>
      <c r="AU161" s="212" t="s">
        <v>83</v>
      </c>
      <c r="AV161" s="13" t="s">
        <v>83</v>
      </c>
      <c r="AW161" s="13" t="s">
        <v>36</v>
      </c>
      <c r="AX161" s="13" t="s">
        <v>79</v>
      </c>
      <c r="AY161" s="212" t="s">
        <v>205</v>
      </c>
    </row>
    <row r="162" spans="1:65" s="13" customFormat="1">
      <c r="B162" s="201"/>
      <c r="C162" s="202"/>
      <c r="D162" s="203" t="s">
        <v>250</v>
      </c>
      <c r="E162" s="202"/>
      <c r="F162" s="205" t="s">
        <v>788</v>
      </c>
      <c r="G162" s="202"/>
      <c r="H162" s="206">
        <v>6.798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250</v>
      </c>
      <c r="AU162" s="212" t="s">
        <v>83</v>
      </c>
      <c r="AV162" s="13" t="s">
        <v>83</v>
      </c>
      <c r="AW162" s="13" t="s">
        <v>4</v>
      </c>
      <c r="AX162" s="13" t="s">
        <v>79</v>
      </c>
      <c r="AY162" s="212" t="s">
        <v>205</v>
      </c>
    </row>
    <row r="163" spans="1:65" s="2" customFormat="1" ht="24.2" customHeight="1">
      <c r="A163" s="35"/>
      <c r="B163" s="36"/>
      <c r="C163" s="224" t="s">
        <v>370</v>
      </c>
      <c r="D163" s="224" t="s">
        <v>298</v>
      </c>
      <c r="E163" s="225" t="s">
        <v>340</v>
      </c>
      <c r="F163" s="226" t="s">
        <v>341</v>
      </c>
      <c r="G163" s="227" t="s">
        <v>247</v>
      </c>
      <c r="H163" s="228">
        <v>5.5620000000000003</v>
      </c>
      <c r="I163" s="229"/>
      <c r="J163" s="230">
        <f>ROUND(I163*H163,2)</f>
        <v>0</v>
      </c>
      <c r="K163" s="226" t="s">
        <v>19</v>
      </c>
      <c r="L163" s="231"/>
      <c r="M163" s="232" t="s">
        <v>19</v>
      </c>
      <c r="N163" s="233" t="s">
        <v>46</v>
      </c>
      <c r="O163" s="65"/>
      <c r="P163" s="188">
        <f>O163*H163</f>
        <v>0</v>
      </c>
      <c r="Q163" s="188">
        <v>0.13100000000000001</v>
      </c>
      <c r="R163" s="188">
        <f>Q163*H163</f>
        <v>0.7286220000000001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286</v>
      </c>
      <c r="AT163" s="190" t="s">
        <v>298</v>
      </c>
      <c r="AU163" s="190" t="s">
        <v>83</v>
      </c>
      <c r="AY163" s="18" t="s">
        <v>205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79</v>
      </c>
      <c r="BK163" s="191">
        <f>ROUND(I163*H163,2)</f>
        <v>0</v>
      </c>
      <c r="BL163" s="18" t="s">
        <v>149</v>
      </c>
      <c r="BM163" s="190" t="s">
        <v>789</v>
      </c>
    </row>
    <row r="164" spans="1:65" s="13" customFormat="1">
      <c r="B164" s="201"/>
      <c r="C164" s="202"/>
      <c r="D164" s="203" t="s">
        <v>250</v>
      </c>
      <c r="E164" s="204" t="s">
        <v>19</v>
      </c>
      <c r="F164" s="205" t="s">
        <v>783</v>
      </c>
      <c r="G164" s="202"/>
      <c r="H164" s="206">
        <v>5.4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250</v>
      </c>
      <c r="AU164" s="212" t="s">
        <v>83</v>
      </c>
      <c r="AV164" s="13" t="s">
        <v>83</v>
      </c>
      <c r="AW164" s="13" t="s">
        <v>36</v>
      </c>
      <c r="AX164" s="13" t="s">
        <v>79</v>
      </c>
      <c r="AY164" s="212" t="s">
        <v>205</v>
      </c>
    </row>
    <row r="165" spans="1:65" s="13" customFormat="1">
      <c r="B165" s="201"/>
      <c r="C165" s="202"/>
      <c r="D165" s="203" t="s">
        <v>250</v>
      </c>
      <c r="E165" s="202"/>
      <c r="F165" s="205" t="s">
        <v>790</v>
      </c>
      <c r="G165" s="202"/>
      <c r="H165" s="206">
        <v>5.5620000000000003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250</v>
      </c>
      <c r="AU165" s="212" t="s">
        <v>83</v>
      </c>
      <c r="AV165" s="13" t="s">
        <v>83</v>
      </c>
      <c r="AW165" s="13" t="s">
        <v>4</v>
      </c>
      <c r="AX165" s="13" t="s">
        <v>79</v>
      </c>
      <c r="AY165" s="212" t="s">
        <v>205</v>
      </c>
    </row>
    <row r="166" spans="1:65" s="2" customFormat="1" ht="44.25" customHeight="1">
      <c r="A166" s="35"/>
      <c r="B166" s="36"/>
      <c r="C166" s="179" t="s">
        <v>376</v>
      </c>
      <c r="D166" s="179" t="s">
        <v>208</v>
      </c>
      <c r="E166" s="180" t="s">
        <v>345</v>
      </c>
      <c r="F166" s="181" t="s">
        <v>346</v>
      </c>
      <c r="G166" s="182" t="s">
        <v>247</v>
      </c>
      <c r="H166" s="183">
        <v>12</v>
      </c>
      <c r="I166" s="184"/>
      <c r="J166" s="185">
        <f>ROUND(I166*H166,2)</f>
        <v>0</v>
      </c>
      <c r="K166" s="181" t="s">
        <v>212</v>
      </c>
      <c r="L166" s="40"/>
      <c r="M166" s="186" t="s">
        <v>19</v>
      </c>
      <c r="N166" s="187" t="s">
        <v>46</v>
      </c>
      <c r="O166" s="65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149</v>
      </c>
      <c r="AT166" s="190" t="s">
        <v>208</v>
      </c>
      <c r="AU166" s="190" t="s">
        <v>83</v>
      </c>
      <c r="AY166" s="18" t="s">
        <v>205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79</v>
      </c>
      <c r="BK166" s="191">
        <f>ROUND(I166*H166,2)</f>
        <v>0</v>
      </c>
      <c r="BL166" s="18" t="s">
        <v>149</v>
      </c>
      <c r="BM166" s="190" t="s">
        <v>791</v>
      </c>
    </row>
    <row r="167" spans="1:65" s="2" customFormat="1">
      <c r="A167" s="35"/>
      <c r="B167" s="36"/>
      <c r="C167" s="37"/>
      <c r="D167" s="192" t="s">
        <v>215</v>
      </c>
      <c r="E167" s="37"/>
      <c r="F167" s="193" t="s">
        <v>348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215</v>
      </c>
      <c r="AU167" s="18" t="s">
        <v>83</v>
      </c>
    </row>
    <row r="168" spans="1:65" s="13" customFormat="1">
      <c r="B168" s="201"/>
      <c r="C168" s="202"/>
      <c r="D168" s="203" t="s">
        <v>250</v>
      </c>
      <c r="E168" s="204" t="s">
        <v>19</v>
      </c>
      <c r="F168" s="205" t="s">
        <v>792</v>
      </c>
      <c r="G168" s="202"/>
      <c r="H168" s="206">
        <v>12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250</v>
      </c>
      <c r="AU168" s="212" t="s">
        <v>83</v>
      </c>
      <c r="AV168" s="13" t="s">
        <v>83</v>
      </c>
      <c r="AW168" s="13" t="s">
        <v>36</v>
      </c>
      <c r="AX168" s="13" t="s">
        <v>79</v>
      </c>
      <c r="AY168" s="212" t="s">
        <v>205</v>
      </c>
    </row>
    <row r="169" spans="1:65" s="2" customFormat="1" ht="16.5" customHeight="1">
      <c r="A169" s="35"/>
      <c r="B169" s="36"/>
      <c r="C169" s="179" t="s">
        <v>381</v>
      </c>
      <c r="D169" s="179" t="s">
        <v>208</v>
      </c>
      <c r="E169" s="180" t="s">
        <v>351</v>
      </c>
      <c r="F169" s="181" t="s">
        <v>352</v>
      </c>
      <c r="G169" s="182" t="s">
        <v>260</v>
      </c>
      <c r="H169" s="183">
        <v>2.8</v>
      </c>
      <c r="I169" s="184"/>
      <c r="J169" s="185">
        <f>ROUND(I169*H169,2)</f>
        <v>0</v>
      </c>
      <c r="K169" s="181" t="s">
        <v>212</v>
      </c>
      <c r="L169" s="40"/>
      <c r="M169" s="186" t="s">
        <v>19</v>
      </c>
      <c r="N169" s="187" t="s">
        <v>46</v>
      </c>
      <c r="O169" s="65"/>
      <c r="P169" s="188">
        <f>O169*H169</f>
        <v>0</v>
      </c>
      <c r="Q169" s="188">
        <v>3.5999999999999999E-3</v>
      </c>
      <c r="R169" s="188">
        <f>Q169*H169</f>
        <v>1.0079999999999999E-2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149</v>
      </c>
      <c r="AT169" s="190" t="s">
        <v>208</v>
      </c>
      <c r="AU169" s="190" t="s">
        <v>83</v>
      </c>
      <c r="AY169" s="18" t="s">
        <v>205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79</v>
      </c>
      <c r="BK169" s="191">
        <f>ROUND(I169*H169,2)</f>
        <v>0</v>
      </c>
      <c r="BL169" s="18" t="s">
        <v>149</v>
      </c>
      <c r="BM169" s="190" t="s">
        <v>793</v>
      </c>
    </row>
    <row r="170" spans="1:65" s="2" customFormat="1">
      <c r="A170" s="35"/>
      <c r="B170" s="36"/>
      <c r="C170" s="37"/>
      <c r="D170" s="192" t="s">
        <v>215</v>
      </c>
      <c r="E170" s="37"/>
      <c r="F170" s="193" t="s">
        <v>354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215</v>
      </c>
      <c r="AU170" s="18" t="s">
        <v>83</v>
      </c>
    </row>
    <row r="171" spans="1:65" s="13" customFormat="1">
      <c r="B171" s="201"/>
      <c r="C171" s="202"/>
      <c r="D171" s="203" t="s">
        <v>250</v>
      </c>
      <c r="E171" s="204" t="s">
        <v>19</v>
      </c>
      <c r="F171" s="205" t="s">
        <v>794</v>
      </c>
      <c r="G171" s="202"/>
      <c r="H171" s="206">
        <v>2.8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250</v>
      </c>
      <c r="AU171" s="212" t="s">
        <v>83</v>
      </c>
      <c r="AV171" s="13" t="s">
        <v>83</v>
      </c>
      <c r="AW171" s="13" t="s">
        <v>36</v>
      </c>
      <c r="AX171" s="13" t="s">
        <v>79</v>
      </c>
      <c r="AY171" s="212" t="s">
        <v>205</v>
      </c>
    </row>
    <row r="172" spans="1:65" s="12" customFormat="1" ht="22.9" customHeight="1">
      <c r="B172" s="163"/>
      <c r="C172" s="164"/>
      <c r="D172" s="165" t="s">
        <v>74</v>
      </c>
      <c r="E172" s="177" t="s">
        <v>275</v>
      </c>
      <c r="F172" s="177" t="s">
        <v>356</v>
      </c>
      <c r="G172" s="164"/>
      <c r="H172" s="164"/>
      <c r="I172" s="167"/>
      <c r="J172" s="178">
        <f>BK172</f>
        <v>0</v>
      </c>
      <c r="K172" s="164"/>
      <c r="L172" s="169"/>
      <c r="M172" s="170"/>
      <c r="N172" s="171"/>
      <c r="O172" s="171"/>
      <c r="P172" s="172">
        <f>SUM(P173:P175)</f>
        <v>0</v>
      </c>
      <c r="Q172" s="171"/>
      <c r="R172" s="172">
        <f>SUM(R173:R175)</f>
        <v>0.77168000000000003</v>
      </c>
      <c r="S172" s="171"/>
      <c r="T172" s="173">
        <f>SUM(T173:T175)</f>
        <v>0</v>
      </c>
      <c r="AR172" s="174" t="s">
        <v>79</v>
      </c>
      <c r="AT172" s="175" t="s">
        <v>74</v>
      </c>
      <c r="AU172" s="175" t="s">
        <v>79</v>
      </c>
      <c r="AY172" s="174" t="s">
        <v>205</v>
      </c>
      <c r="BK172" s="176">
        <f>SUM(BK173:BK175)</f>
        <v>0</v>
      </c>
    </row>
    <row r="173" spans="1:65" s="2" customFormat="1" ht="16.5" customHeight="1">
      <c r="A173" s="35"/>
      <c r="B173" s="36"/>
      <c r="C173" s="179" t="s">
        <v>387</v>
      </c>
      <c r="D173" s="179" t="s">
        <v>208</v>
      </c>
      <c r="E173" s="180" t="s">
        <v>358</v>
      </c>
      <c r="F173" s="181" t="s">
        <v>359</v>
      </c>
      <c r="G173" s="182" t="s">
        <v>247</v>
      </c>
      <c r="H173" s="183">
        <v>2.8</v>
      </c>
      <c r="I173" s="184"/>
      <c r="J173" s="185">
        <f>ROUND(I173*H173,2)</f>
        <v>0</v>
      </c>
      <c r="K173" s="181" t="s">
        <v>212</v>
      </c>
      <c r="L173" s="40"/>
      <c r="M173" s="186" t="s">
        <v>19</v>
      </c>
      <c r="N173" s="187" t="s">
        <v>46</v>
      </c>
      <c r="O173" s="65"/>
      <c r="P173" s="188">
        <f>O173*H173</f>
        <v>0</v>
      </c>
      <c r="Q173" s="188">
        <v>0.27560000000000001</v>
      </c>
      <c r="R173" s="188">
        <f>Q173*H173</f>
        <v>0.77168000000000003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149</v>
      </c>
      <c r="AT173" s="190" t="s">
        <v>208</v>
      </c>
      <c r="AU173" s="190" t="s">
        <v>83</v>
      </c>
      <c r="AY173" s="18" t="s">
        <v>205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79</v>
      </c>
      <c r="BK173" s="191">
        <f>ROUND(I173*H173,2)</f>
        <v>0</v>
      </c>
      <c r="BL173" s="18" t="s">
        <v>149</v>
      </c>
      <c r="BM173" s="190" t="s">
        <v>795</v>
      </c>
    </row>
    <row r="174" spans="1:65" s="2" customFormat="1">
      <c r="A174" s="35"/>
      <c r="B174" s="36"/>
      <c r="C174" s="37"/>
      <c r="D174" s="192" t="s">
        <v>215</v>
      </c>
      <c r="E174" s="37"/>
      <c r="F174" s="193" t="s">
        <v>361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215</v>
      </c>
      <c r="AU174" s="18" t="s">
        <v>83</v>
      </c>
    </row>
    <row r="175" spans="1:65" s="13" customFormat="1">
      <c r="B175" s="201"/>
      <c r="C175" s="202"/>
      <c r="D175" s="203" t="s">
        <v>250</v>
      </c>
      <c r="E175" s="204" t="s">
        <v>19</v>
      </c>
      <c r="F175" s="205" t="s">
        <v>796</v>
      </c>
      <c r="G175" s="202"/>
      <c r="H175" s="206">
        <v>2.8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250</v>
      </c>
      <c r="AU175" s="212" t="s">
        <v>83</v>
      </c>
      <c r="AV175" s="13" t="s">
        <v>83</v>
      </c>
      <c r="AW175" s="13" t="s">
        <v>36</v>
      </c>
      <c r="AX175" s="13" t="s">
        <v>79</v>
      </c>
      <c r="AY175" s="212" t="s">
        <v>205</v>
      </c>
    </row>
    <row r="176" spans="1:65" s="12" customFormat="1" ht="22.9" customHeight="1">
      <c r="B176" s="163"/>
      <c r="C176" s="164"/>
      <c r="D176" s="165" t="s">
        <v>74</v>
      </c>
      <c r="E176" s="177" t="s">
        <v>291</v>
      </c>
      <c r="F176" s="177" t="s">
        <v>369</v>
      </c>
      <c r="G176" s="164"/>
      <c r="H176" s="164"/>
      <c r="I176" s="167"/>
      <c r="J176" s="178">
        <f>BK176</f>
        <v>0</v>
      </c>
      <c r="K176" s="164"/>
      <c r="L176" s="169"/>
      <c r="M176" s="170"/>
      <c r="N176" s="171"/>
      <c r="O176" s="171"/>
      <c r="P176" s="172">
        <f>SUM(P177:P200)</f>
        <v>0</v>
      </c>
      <c r="Q176" s="171"/>
      <c r="R176" s="172">
        <f>SUM(R177:R200)</f>
        <v>6.3390602000000005</v>
      </c>
      <c r="S176" s="171"/>
      <c r="T176" s="173">
        <f>SUM(T177:T200)</f>
        <v>0</v>
      </c>
      <c r="AR176" s="174" t="s">
        <v>79</v>
      </c>
      <c r="AT176" s="175" t="s">
        <v>74</v>
      </c>
      <c r="AU176" s="175" t="s">
        <v>79</v>
      </c>
      <c r="AY176" s="174" t="s">
        <v>205</v>
      </c>
      <c r="BK176" s="176">
        <f>SUM(BK177:BK200)</f>
        <v>0</v>
      </c>
    </row>
    <row r="177" spans="1:65" s="2" customFormat="1" ht="16.5" customHeight="1">
      <c r="A177" s="35"/>
      <c r="B177" s="36"/>
      <c r="C177" s="179" t="s">
        <v>393</v>
      </c>
      <c r="D177" s="179" t="s">
        <v>208</v>
      </c>
      <c r="E177" s="180" t="s">
        <v>371</v>
      </c>
      <c r="F177" s="181" t="s">
        <v>372</v>
      </c>
      <c r="G177" s="182" t="s">
        <v>260</v>
      </c>
      <c r="H177" s="183">
        <v>13.6</v>
      </c>
      <c r="I177" s="184"/>
      <c r="J177" s="185">
        <f>ROUND(I177*H177,2)</f>
        <v>0</v>
      </c>
      <c r="K177" s="181" t="s">
        <v>212</v>
      </c>
      <c r="L177" s="40"/>
      <c r="M177" s="186" t="s">
        <v>19</v>
      </c>
      <c r="N177" s="187" t="s">
        <v>46</v>
      </c>
      <c r="O177" s="65"/>
      <c r="P177" s="188">
        <f>O177*H177</f>
        <v>0</v>
      </c>
      <c r="Q177" s="188">
        <v>1.3999999999999999E-4</v>
      </c>
      <c r="R177" s="188">
        <f>Q177*H177</f>
        <v>1.9039999999999999E-3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149</v>
      </c>
      <c r="AT177" s="190" t="s">
        <v>208</v>
      </c>
      <c r="AU177" s="190" t="s">
        <v>83</v>
      </c>
      <c r="AY177" s="18" t="s">
        <v>205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79</v>
      </c>
      <c r="BK177" s="191">
        <f>ROUND(I177*H177,2)</f>
        <v>0</v>
      </c>
      <c r="BL177" s="18" t="s">
        <v>149</v>
      </c>
      <c r="BM177" s="190" t="s">
        <v>797</v>
      </c>
    </row>
    <row r="178" spans="1:65" s="2" customFormat="1">
      <c r="A178" s="35"/>
      <c r="B178" s="36"/>
      <c r="C178" s="37"/>
      <c r="D178" s="192" t="s">
        <v>215</v>
      </c>
      <c r="E178" s="37"/>
      <c r="F178" s="193" t="s">
        <v>374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215</v>
      </c>
      <c r="AU178" s="18" t="s">
        <v>83</v>
      </c>
    </row>
    <row r="179" spans="1:65" s="13" customFormat="1">
      <c r="B179" s="201"/>
      <c r="C179" s="202"/>
      <c r="D179" s="203" t="s">
        <v>250</v>
      </c>
      <c r="E179" s="204" t="s">
        <v>19</v>
      </c>
      <c r="F179" s="205" t="s">
        <v>798</v>
      </c>
      <c r="G179" s="202"/>
      <c r="H179" s="206">
        <v>13.6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250</v>
      </c>
      <c r="AU179" s="212" t="s">
        <v>83</v>
      </c>
      <c r="AV179" s="13" t="s">
        <v>83</v>
      </c>
      <c r="AW179" s="13" t="s">
        <v>36</v>
      </c>
      <c r="AX179" s="13" t="s">
        <v>79</v>
      </c>
      <c r="AY179" s="212" t="s">
        <v>205</v>
      </c>
    </row>
    <row r="180" spans="1:65" s="2" customFormat="1" ht="24.2" customHeight="1">
      <c r="A180" s="35"/>
      <c r="B180" s="36"/>
      <c r="C180" s="179" t="s">
        <v>399</v>
      </c>
      <c r="D180" s="179" t="s">
        <v>208</v>
      </c>
      <c r="E180" s="180" t="s">
        <v>377</v>
      </c>
      <c r="F180" s="181" t="s">
        <v>378</v>
      </c>
      <c r="G180" s="182" t="s">
        <v>260</v>
      </c>
      <c r="H180" s="183">
        <v>13.6</v>
      </c>
      <c r="I180" s="184"/>
      <c r="J180" s="185">
        <f>ROUND(I180*H180,2)</f>
        <v>0</v>
      </c>
      <c r="K180" s="181" t="s">
        <v>212</v>
      </c>
      <c r="L180" s="40"/>
      <c r="M180" s="186" t="s">
        <v>19</v>
      </c>
      <c r="N180" s="187" t="s">
        <v>46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149</v>
      </c>
      <c r="AT180" s="190" t="s">
        <v>208</v>
      </c>
      <c r="AU180" s="190" t="s">
        <v>83</v>
      </c>
      <c r="AY180" s="18" t="s">
        <v>205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79</v>
      </c>
      <c r="BK180" s="191">
        <f>ROUND(I180*H180,2)</f>
        <v>0</v>
      </c>
      <c r="BL180" s="18" t="s">
        <v>149</v>
      </c>
      <c r="BM180" s="190" t="s">
        <v>799</v>
      </c>
    </row>
    <row r="181" spans="1:65" s="2" customFormat="1">
      <c r="A181" s="35"/>
      <c r="B181" s="36"/>
      <c r="C181" s="37"/>
      <c r="D181" s="192" t="s">
        <v>215</v>
      </c>
      <c r="E181" s="37"/>
      <c r="F181" s="193" t="s">
        <v>380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215</v>
      </c>
      <c r="AU181" s="18" t="s">
        <v>83</v>
      </c>
    </row>
    <row r="182" spans="1:65" s="2" customFormat="1" ht="24.2" customHeight="1">
      <c r="A182" s="35"/>
      <c r="B182" s="36"/>
      <c r="C182" s="179" t="s">
        <v>406</v>
      </c>
      <c r="D182" s="179" t="s">
        <v>208</v>
      </c>
      <c r="E182" s="180" t="s">
        <v>382</v>
      </c>
      <c r="F182" s="181" t="s">
        <v>383</v>
      </c>
      <c r="G182" s="182" t="s">
        <v>260</v>
      </c>
      <c r="H182" s="183">
        <v>16.100000000000001</v>
      </c>
      <c r="I182" s="184"/>
      <c r="J182" s="185">
        <f>ROUND(I182*H182,2)</f>
        <v>0</v>
      </c>
      <c r="K182" s="181" t="s">
        <v>212</v>
      </c>
      <c r="L182" s="40"/>
      <c r="M182" s="186" t="s">
        <v>19</v>
      </c>
      <c r="N182" s="187" t="s">
        <v>46</v>
      </c>
      <c r="O182" s="65"/>
      <c r="P182" s="188">
        <f>O182*H182</f>
        <v>0</v>
      </c>
      <c r="Q182" s="188">
        <v>0.15540000000000001</v>
      </c>
      <c r="R182" s="188">
        <f>Q182*H182</f>
        <v>2.5019400000000003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149</v>
      </c>
      <c r="AT182" s="190" t="s">
        <v>208</v>
      </c>
      <c r="AU182" s="190" t="s">
        <v>83</v>
      </c>
      <c r="AY182" s="18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149</v>
      </c>
      <c r="BM182" s="190" t="s">
        <v>800</v>
      </c>
    </row>
    <row r="183" spans="1:65" s="2" customFormat="1">
      <c r="A183" s="35"/>
      <c r="B183" s="36"/>
      <c r="C183" s="37"/>
      <c r="D183" s="192" t="s">
        <v>215</v>
      </c>
      <c r="E183" s="37"/>
      <c r="F183" s="193" t="s">
        <v>385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215</v>
      </c>
      <c r="AU183" s="18" t="s">
        <v>83</v>
      </c>
    </row>
    <row r="184" spans="1:65" s="13" customFormat="1">
      <c r="B184" s="201"/>
      <c r="C184" s="202"/>
      <c r="D184" s="203" t="s">
        <v>250</v>
      </c>
      <c r="E184" s="204" t="s">
        <v>19</v>
      </c>
      <c r="F184" s="205" t="s">
        <v>801</v>
      </c>
      <c r="G184" s="202"/>
      <c r="H184" s="206">
        <v>16.100000000000001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250</v>
      </c>
      <c r="AU184" s="212" t="s">
        <v>83</v>
      </c>
      <c r="AV184" s="13" t="s">
        <v>83</v>
      </c>
      <c r="AW184" s="13" t="s">
        <v>36</v>
      </c>
      <c r="AX184" s="13" t="s">
        <v>79</v>
      </c>
      <c r="AY184" s="212" t="s">
        <v>205</v>
      </c>
    </row>
    <row r="185" spans="1:65" s="2" customFormat="1" ht="16.5" customHeight="1">
      <c r="A185" s="35"/>
      <c r="B185" s="36"/>
      <c r="C185" s="224" t="s">
        <v>411</v>
      </c>
      <c r="D185" s="224" t="s">
        <v>298</v>
      </c>
      <c r="E185" s="225" t="s">
        <v>388</v>
      </c>
      <c r="F185" s="226" t="s">
        <v>389</v>
      </c>
      <c r="G185" s="227" t="s">
        <v>260</v>
      </c>
      <c r="H185" s="228">
        <v>13.362</v>
      </c>
      <c r="I185" s="229"/>
      <c r="J185" s="230">
        <f>ROUND(I185*H185,2)</f>
        <v>0</v>
      </c>
      <c r="K185" s="226" t="s">
        <v>212</v>
      </c>
      <c r="L185" s="231"/>
      <c r="M185" s="232" t="s">
        <v>19</v>
      </c>
      <c r="N185" s="233" t="s">
        <v>46</v>
      </c>
      <c r="O185" s="65"/>
      <c r="P185" s="188">
        <f>O185*H185</f>
        <v>0</v>
      </c>
      <c r="Q185" s="188">
        <v>0.08</v>
      </c>
      <c r="R185" s="188">
        <f>Q185*H185</f>
        <v>1.0689600000000001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286</v>
      </c>
      <c r="AT185" s="190" t="s">
        <v>298</v>
      </c>
      <c r="AU185" s="190" t="s">
        <v>83</v>
      </c>
      <c r="AY185" s="18" t="s">
        <v>205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79</v>
      </c>
      <c r="BK185" s="191">
        <f>ROUND(I185*H185,2)</f>
        <v>0</v>
      </c>
      <c r="BL185" s="18" t="s">
        <v>149</v>
      </c>
      <c r="BM185" s="190" t="s">
        <v>802</v>
      </c>
    </row>
    <row r="186" spans="1:65" s="13" customFormat="1">
      <c r="B186" s="201"/>
      <c r="C186" s="202"/>
      <c r="D186" s="203" t="s">
        <v>250</v>
      </c>
      <c r="E186" s="204" t="s">
        <v>19</v>
      </c>
      <c r="F186" s="205" t="s">
        <v>803</v>
      </c>
      <c r="G186" s="202"/>
      <c r="H186" s="206">
        <v>13.1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250</v>
      </c>
      <c r="AU186" s="212" t="s">
        <v>83</v>
      </c>
      <c r="AV186" s="13" t="s">
        <v>83</v>
      </c>
      <c r="AW186" s="13" t="s">
        <v>36</v>
      </c>
      <c r="AX186" s="13" t="s">
        <v>79</v>
      </c>
      <c r="AY186" s="212" t="s">
        <v>205</v>
      </c>
    </row>
    <row r="187" spans="1:65" s="13" customFormat="1">
      <c r="B187" s="201"/>
      <c r="C187" s="202"/>
      <c r="D187" s="203" t="s">
        <v>250</v>
      </c>
      <c r="E187" s="202"/>
      <c r="F187" s="205" t="s">
        <v>804</v>
      </c>
      <c r="G187" s="202"/>
      <c r="H187" s="206">
        <v>13.362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250</v>
      </c>
      <c r="AU187" s="212" t="s">
        <v>83</v>
      </c>
      <c r="AV187" s="13" t="s">
        <v>83</v>
      </c>
      <c r="AW187" s="13" t="s">
        <v>4</v>
      </c>
      <c r="AX187" s="13" t="s">
        <v>79</v>
      </c>
      <c r="AY187" s="212" t="s">
        <v>205</v>
      </c>
    </row>
    <row r="188" spans="1:65" s="2" customFormat="1" ht="16.5" customHeight="1">
      <c r="A188" s="35"/>
      <c r="B188" s="36"/>
      <c r="C188" s="224" t="s">
        <v>418</v>
      </c>
      <c r="D188" s="224" t="s">
        <v>298</v>
      </c>
      <c r="E188" s="225" t="s">
        <v>394</v>
      </c>
      <c r="F188" s="226" t="s">
        <v>395</v>
      </c>
      <c r="G188" s="227" t="s">
        <v>260</v>
      </c>
      <c r="H188" s="228">
        <v>3.06</v>
      </c>
      <c r="I188" s="229"/>
      <c r="J188" s="230">
        <f>ROUND(I188*H188,2)</f>
        <v>0</v>
      </c>
      <c r="K188" s="226" t="s">
        <v>212</v>
      </c>
      <c r="L188" s="231"/>
      <c r="M188" s="232" t="s">
        <v>19</v>
      </c>
      <c r="N188" s="233" t="s">
        <v>46</v>
      </c>
      <c r="O188" s="65"/>
      <c r="P188" s="188">
        <f>O188*H188</f>
        <v>0</v>
      </c>
      <c r="Q188" s="188">
        <v>6.5670000000000006E-2</v>
      </c>
      <c r="R188" s="188">
        <f>Q188*H188</f>
        <v>0.20095020000000002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286</v>
      </c>
      <c r="AT188" s="190" t="s">
        <v>298</v>
      </c>
      <c r="AU188" s="190" t="s">
        <v>83</v>
      </c>
      <c r="AY188" s="18" t="s">
        <v>205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79</v>
      </c>
      <c r="BK188" s="191">
        <f>ROUND(I188*H188,2)</f>
        <v>0</v>
      </c>
      <c r="BL188" s="18" t="s">
        <v>149</v>
      </c>
      <c r="BM188" s="190" t="s">
        <v>805</v>
      </c>
    </row>
    <row r="189" spans="1:65" s="13" customFormat="1">
      <c r="B189" s="201"/>
      <c r="C189" s="202"/>
      <c r="D189" s="203" t="s">
        <v>250</v>
      </c>
      <c r="E189" s="204" t="s">
        <v>19</v>
      </c>
      <c r="F189" s="205" t="s">
        <v>520</v>
      </c>
      <c r="G189" s="202"/>
      <c r="H189" s="206">
        <v>3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250</v>
      </c>
      <c r="AU189" s="212" t="s">
        <v>83</v>
      </c>
      <c r="AV189" s="13" t="s">
        <v>83</v>
      </c>
      <c r="AW189" s="13" t="s">
        <v>36</v>
      </c>
      <c r="AX189" s="13" t="s">
        <v>79</v>
      </c>
      <c r="AY189" s="212" t="s">
        <v>205</v>
      </c>
    </row>
    <row r="190" spans="1:65" s="13" customFormat="1">
      <c r="B190" s="201"/>
      <c r="C190" s="202"/>
      <c r="D190" s="203" t="s">
        <v>250</v>
      </c>
      <c r="E190" s="202"/>
      <c r="F190" s="205" t="s">
        <v>521</v>
      </c>
      <c r="G190" s="202"/>
      <c r="H190" s="206">
        <v>3.06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250</v>
      </c>
      <c r="AU190" s="212" t="s">
        <v>83</v>
      </c>
      <c r="AV190" s="13" t="s">
        <v>83</v>
      </c>
      <c r="AW190" s="13" t="s">
        <v>4</v>
      </c>
      <c r="AX190" s="13" t="s">
        <v>79</v>
      </c>
      <c r="AY190" s="212" t="s">
        <v>205</v>
      </c>
    </row>
    <row r="191" spans="1:65" s="2" customFormat="1" ht="24.2" customHeight="1">
      <c r="A191" s="35"/>
      <c r="B191" s="36"/>
      <c r="C191" s="179" t="s">
        <v>425</v>
      </c>
      <c r="D191" s="179" t="s">
        <v>208</v>
      </c>
      <c r="E191" s="180" t="s">
        <v>400</v>
      </c>
      <c r="F191" s="181" t="s">
        <v>401</v>
      </c>
      <c r="G191" s="182" t="s">
        <v>260</v>
      </c>
      <c r="H191" s="183">
        <v>19.8</v>
      </c>
      <c r="I191" s="184"/>
      <c r="J191" s="185">
        <f>ROUND(I191*H191,2)</f>
        <v>0</v>
      </c>
      <c r="K191" s="181" t="s">
        <v>212</v>
      </c>
      <c r="L191" s="40"/>
      <c r="M191" s="186" t="s">
        <v>19</v>
      </c>
      <c r="N191" s="187" t="s">
        <v>46</v>
      </c>
      <c r="O191" s="65"/>
      <c r="P191" s="188">
        <f>O191*H191</f>
        <v>0</v>
      </c>
      <c r="Q191" s="188">
        <v>0.10095</v>
      </c>
      <c r="R191" s="188">
        <f>Q191*H191</f>
        <v>1.99881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149</v>
      </c>
      <c r="AT191" s="190" t="s">
        <v>208</v>
      </c>
      <c r="AU191" s="190" t="s">
        <v>83</v>
      </c>
      <c r="AY191" s="18" t="s">
        <v>205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79</v>
      </c>
      <c r="BK191" s="191">
        <f>ROUND(I191*H191,2)</f>
        <v>0</v>
      </c>
      <c r="BL191" s="18" t="s">
        <v>149</v>
      </c>
      <c r="BM191" s="190" t="s">
        <v>806</v>
      </c>
    </row>
    <row r="192" spans="1:65" s="2" customFormat="1">
      <c r="A192" s="35"/>
      <c r="B192" s="36"/>
      <c r="C192" s="37"/>
      <c r="D192" s="192" t="s">
        <v>215</v>
      </c>
      <c r="E192" s="37"/>
      <c r="F192" s="193" t="s">
        <v>403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215</v>
      </c>
      <c r="AU192" s="18" t="s">
        <v>83</v>
      </c>
    </row>
    <row r="193" spans="1:65" s="13" customFormat="1">
      <c r="B193" s="201"/>
      <c r="C193" s="202"/>
      <c r="D193" s="203" t="s">
        <v>250</v>
      </c>
      <c r="E193" s="204" t="s">
        <v>19</v>
      </c>
      <c r="F193" s="205" t="s">
        <v>807</v>
      </c>
      <c r="G193" s="202"/>
      <c r="H193" s="206">
        <v>13.6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250</v>
      </c>
      <c r="AU193" s="212" t="s">
        <v>83</v>
      </c>
      <c r="AV193" s="13" t="s">
        <v>83</v>
      </c>
      <c r="AW193" s="13" t="s">
        <v>36</v>
      </c>
      <c r="AX193" s="13" t="s">
        <v>75</v>
      </c>
      <c r="AY193" s="212" t="s">
        <v>205</v>
      </c>
    </row>
    <row r="194" spans="1:65" s="13" customFormat="1">
      <c r="B194" s="201"/>
      <c r="C194" s="202"/>
      <c r="D194" s="203" t="s">
        <v>250</v>
      </c>
      <c r="E194" s="204" t="s">
        <v>19</v>
      </c>
      <c r="F194" s="205" t="s">
        <v>808</v>
      </c>
      <c r="G194" s="202"/>
      <c r="H194" s="206">
        <v>6.2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250</v>
      </c>
      <c r="AU194" s="212" t="s">
        <v>83</v>
      </c>
      <c r="AV194" s="13" t="s">
        <v>83</v>
      </c>
      <c r="AW194" s="13" t="s">
        <v>36</v>
      </c>
      <c r="AX194" s="13" t="s">
        <v>75</v>
      </c>
      <c r="AY194" s="212" t="s">
        <v>205</v>
      </c>
    </row>
    <row r="195" spans="1:65" s="14" customFormat="1">
      <c r="B195" s="213"/>
      <c r="C195" s="214"/>
      <c r="D195" s="203" t="s">
        <v>250</v>
      </c>
      <c r="E195" s="215" t="s">
        <v>19</v>
      </c>
      <c r="F195" s="216" t="s">
        <v>253</v>
      </c>
      <c r="G195" s="214"/>
      <c r="H195" s="217">
        <v>19.8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250</v>
      </c>
      <c r="AU195" s="223" t="s">
        <v>83</v>
      </c>
      <c r="AV195" s="14" t="s">
        <v>149</v>
      </c>
      <c r="AW195" s="14" t="s">
        <v>36</v>
      </c>
      <c r="AX195" s="14" t="s">
        <v>79</v>
      </c>
      <c r="AY195" s="223" t="s">
        <v>205</v>
      </c>
    </row>
    <row r="196" spans="1:65" s="2" customFormat="1" ht="16.5" customHeight="1">
      <c r="A196" s="35"/>
      <c r="B196" s="36"/>
      <c r="C196" s="224" t="s">
        <v>431</v>
      </c>
      <c r="D196" s="224" t="s">
        <v>298</v>
      </c>
      <c r="E196" s="225" t="s">
        <v>407</v>
      </c>
      <c r="F196" s="226" t="s">
        <v>408</v>
      </c>
      <c r="G196" s="227" t="s">
        <v>260</v>
      </c>
      <c r="H196" s="228">
        <v>20.196000000000002</v>
      </c>
      <c r="I196" s="229"/>
      <c r="J196" s="230">
        <f>ROUND(I196*H196,2)</f>
        <v>0</v>
      </c>
      <c r="K196" s="226" t="s">
        <v>212</v>
      </c>
      <c r="L196" s="231"/>
      <c r="M196" s="232" t="s">
        <v>19</v>
      </c>
      <c r="N196" s="233" t="s">
        <v>46</v>
      </c>
      <c r="O196" s="65"/>
      <c r="P196" s="188">
        <f>O196*H196</f>
        <v>0</v>
      </c>
      <c r="Q196" s="188">
        <v>2.8000000000000001E-2</v>
      </c>
      <c r="R196" s="188">
        <f>Q196*H196</f>
        <v>0.5654880000000001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286</v>
      </c>
      <c r="AT196" s="190" t="s">
        <v>298</v>
      </c>
      <c r="AU196" s="190" t="s">
        <v>83</v>
      </c>
      <c r="AY196" s="18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149</v>
      </c>
      <c r="BM196" s="190" t="s">
        <v>809</v>
      </c>
    </row>
    <row r="197" spans="1:65" s="13" customFormat="1">
      <c r="B197" s="201"/>
      <c r="C197" s="202"/>
      <c r="D197" s="203" t="s">
        <v>250</v>
      </c>
      <c r="E197" s="202"/>
      <c r="F197" s="205" t="s">
        <v>810</v>
      </c>
      <c r="G197" s="202"/>
      <c r="H197" s="206">
        <v>20.196000000000002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250</v>
      </c>
      <c r="AU197" s="212" t="s">
        <v>83</v>
      </c>
      <c r="AV197" s="13" t="s">
        <v>83</v>
      </c>
      <c r="AW197" s="13" t="s">
        <v>4</v>
      </c>
      <c r="AX197" s="13" t="s">
        <v>79</v>
      </c>
      <c r="AY197" s="212" t="s">
        <v>205</v>
      </c>
    </row>
    <row r="198" spans="1:65" s="2" customFormat="1" ht="16.5" customHeight="1">
      <c r="A198" s="35"/>
      <c r="B198" s="36"/>
      <c r="C198" s="179" t="s">
        <v>438</v>
      </c>
      <c r="D198" s="179" t="s">
        <v>208</v>
      </c>
      <c r="E198" s="180" t="s">
        <v>412</v>
      </c>
      <c r="F198" s="181" t="s">
        <v>413</v>
      </c>
      <c r="G198" s="182" t="s">
        <v>247</v>
      </c>
      <c r="H198" s="183">
        <v>2.8</v>
      </c>
      <c r="I198" s="184"/>
      <c r="J198" s="185">
        <f>ROUND(I198*H198,2)</f>
        <v>0</v>
      </c>
      <c r="K198" s="181" t="s">
        <v>212</v>
      </c>
      <c r="L198" s="40"/>
      <c r="M198" s="186" t="s">
        <v>19</v>
      </c>
      <c r="N198" s="187" t="s">
        <v>46</v>
      </c>
      <c r="O198" s="65"/>
      <c r="P198" s="188">
        <f>O198*H198</f>
        <v>0</v>
      </c>
      <c r="Q198" s="188">
        <v>3.6000000000000002E-4</v>
      </c>
      <c r="R198" s="188">
        <f>Q198*H198</f>
        <v>1.008E-3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149</v>
      </c>
      <c r="AT198" s="190" t="s">
        <v>208</v>
      </c>
      <c r="AU198" s="190" t="s">
        <v>83</v>
      </c>
      <c r="AY198" s="18" t="s">
        <v>205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79</v>
      </c>
      <c r="BK198" s="191">
        <f>ROUND(I198*H198,2)</f>
        <v>0</v>
      </c>
      <c r="BL198" s="18" t="s">
        <v>149</v>
      </c>
      <c r="BM198" s="190" t="s">
        <v>811</v>
      </c>
    </row>
    <row r="199" spans="1:65" s="2" customFormat="1">
      <c r="A199" s="35"/>
      <c r="B199" s="36"/>
      <c r="C199" s="37"/>
      <c r="D199" s="192" t="s">
        <v>215</v>
      </c>
      <c r="E199" s="37"/>
      <c r="F199" s="193" t="s">
        <v>415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215</v>
      </c>
      <c r="AU199" s="18" t="s">
        <v>83</v>
      </c>
    </row>
    <row r="200" spans="1:65" s="13" customFormat="1">
      <c r="B200" s="201"/>
      <c r="C200" s="202"/>
      <c r="D200" s="203" t="s">
        <v>250</v>
      </c>
      <c r="E200" s="204" t="s">
        <v>19</v>
      </c>
      <c r="F200" s="205" t="s">
        <v>796</v>
      </c>
      <c r="G200" s="202"/>
      <c r="H200" s="206">
        <v>2.8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250</v>
      </c>
      <c r="AU200" s="212" t="s">
        <v>83</v>
      </c>
      <c r="AV200" s="13" t="s">
        <v>83</v>
      </c>
      <c r="AW200" s="13" t="s">
        <v>36</v>
      </c>
      <c r="AX200" s="13" t="s">
        <v>79</v>
      </c>
      <c r="AY200" s="212" t="s">
        <v>205</v>
      </c>
    </row>
    <row r="201" spans="1:65" s="12" customFormat="1" ht="22.9" customHeight="1">
      <c r="B201" s="163"/>
      <c r="C201" s="164"/>
      <c r="D201" s="165" t="s">
        <v>74</v>
      </c>
      <c r="E201" s="177" t="s">
        <v>416</v>
      </c>
      <c r="F201" s="177" t="s">
        <v>417</v>
      </c>
      <c r="G201" s="164"/>
      <c r="H201" s="164"/>
      <c r="I201" s="167"/>
      <c r="J201" s="178">
        <f>BK201</f>
        <v>0</v>
      </c>
      <c r="K201" s="164"/>
      <c r="L201" s="169"/>
      <c r="M201" s="170"/>
      <c r="N201" s="171"/>
      <c r="O201" s="171"/>
      <c r="P201" s="172">
        <f>SUM(P202:P217)</f>
        <v>0</v>
      </c>
      <c r="Q201" s="171"/>
      <c r="R201" s="172">
        <f>SUM(R202:R217)</f>
        <v>0</v>
      </c>
      <c r="S201" s="171"/>
      <c r="T201" s="173">
        <f>SUM(T202:T217)</f>
        <v>0</v>
      </c>
      <c r="AR201" s="174" t="s">
        <v>79</v>
      </c>
      <c r="AT201" s="175" t="s">
        <v>74</v>
      </c>
      <c r="AU201" s="175" t="s">
        <v>79</v>
      </c>
      <c r="AY201" s="174" t="s">
        <v>205</v>
      </c>
      <c r="BK201" s="176">
        <f>SUM(BK202:BK217)</f>
        <v>0</v>
      </c>
    </row>
    <row r="202" spans="1:65" s="2" customFormat="1" ht="24.2" customHeight="1">
      <c r="A202" s="35"/>
      <c r="B202" s="36"/>
      <c r="C202" s="179" t="s">
        <v>525</v>
      </c>
      <c r="D202" s="179" t="s">
        <v>208</v>
      </c>
      <c r="E202" s="180" t="s">
        <v>537</v>
      </c>
      <c r="F202" s="181" t="s">
        <v>538</v>
      </c>
      <c r="G202" s="182" t="s">
        <v>301</v>
      </c>
      <c r="H202" s="183">
        <v>3.294</v>
      </c>
      <c r="I202" s="184"/>
      <c r="J202" s="185">
        <f>ROUND(I202*H202,2)</f>
        <v>0</v>
      </c>
      <c r="K202" s="181" t="s">
        <v>212</v>
      </c>
      <c r="L202" s="40"/>
      <c r="M202" s="186" t="s">
        <v>19</v>
      </c>
      <c r="N202" s="187" t="s">
        <v>46</v>
      </c>
      <c r="O202" s="6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149</v>
      </c>
      <c r="AT202" s="190" t="s">
        <v>208</v>
      </c>
      <c r="AU202" s="190" t="s">
        <v>83</v>
      </c>
      <c r="AY202" s="18" t="s">
        <v>205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79</v>
      </c>
      <c r="BK202" s="191">
        <f>ROUND(I202*H202,2)</f>
        <v>0</v>
      </c>
      <c r="BL202" s="18" t="s">
        <v>149</v>
      </c>
      <c r="BM202" s="190" t="s">
        <v>812</v>
      </c>
    </row>
    <row r="203" spans="1:65" s="2" customFormat="1">
      <c r="A203" s="35"/>
      <c r="B203" s="36"/>
      <c r="C203" s="37"/>
      <c r="D203" s="192" t="s">
        <v>215</v>
      </c>
      <c r="E203" s="37"/>
      <c r="F203" s="193" t="s">
        <v>540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215</v>
      </c>
      <c r="AU203" s="18" t="s">
        <v>83</v>
      </c>
    </row>
    <row r="204" spans="1:65" s="13" customFormat="1">
      <c r="B204" s="201"/>
      <c r="C204" s="202"/>
      <c r="D204" s="203" t="s">
        <v>250</v>
      </c>
      <c r="E204" s="204" t="s">
        <v>19</v>
      </c>
      <c r="F204" s="205" t="s">
        <v>813</v>
      </c>
      <c r="G204" s="202"/>
      <c r="H204" s="206">
        <v>3.294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250</v>
      </c>
      <c r="AU204" s="212" t="s">
        <v>83</v>
      </c>
      <c r="AV204" s="13" t="s">
        <v>83</v>
      </c>
      <c r="AW204" s="13" t="s">
        <v>36</v>
      </c>
      <c r="AX204" s="13" t="s">
        <v>79</v>
      </c>
      <c r="AY204" s="212" t="s">
        <v>205</v>
      </c>
    </row>
    <row r="205" spans="1:65" s="2" customFormat="1" ht="24.2" customHeight="1">
      <c r="A205" s="35"/>
      <c r="B205" s="36"/>
      <c r="C205" s="179" t="s">
        <v>528</v>
      </c>
      <c r="D205" s="179" t="s">
        <v>208</v>
      </c>
      <c r="E205" s="180" t="s">
        <v>543</v>
      </c>
      <c r="F205" s="181" t="s">
        <v>427</v>
      </c>
      <c r="G205" s="182" t="s">
        <v>301</v>
      </c>
      <c r="H205" s="183">
        <v>128.46600000000001</v>
      </c>
      <c r="I205" s="184"/>
      <c r="J205" s="185">
        <f>ROUND(I205*H205,2)</f>
        <v>0</v>
      </c>
      <c r="K205" s="181" t="s">
        <v>212</v>
      </c>
      <c r="L205" s="40"/>
      <c r="M205" s="186" t="s">
        <v>19</v>
      </c>
      <c r="N205" s="187" t="s">
        <v>46</v>
      </c>
      <c r="O205" s="65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149</v>
      </c>
      <c r="AT205" s="190" t="s">
        <v>208</v>
      </c>
      <c r="AU205" s="190" t="s">
        <v>83</v>
      </c>
      <c r="AY205" s="18" t="s">
        <v>205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79</v>
      </c>
      <c r="BK205" s="191">
        <f>ROUND(I205*H205,2)</f>
        <v>0</v>
      </c>
      <c r="BL205" s="18" t="s">
        <v>149</v>
      </c>
      <c r="BM205" s="190" t="s">
        <v>814</v>
      </c>
    </row>
    <row r="206" spans="1:65" s="2" customFormat="1">
      <c r="A206" s="35"/>
      <c r="B206" s="36"/>
      <c r="C206" s="37"/>
      <c r="D206" s="192" t="s">
        <v>215</v>
      </c>
      <c r="E206" s="37"/>
      <c r="F206" s="193" t="s">
        <v>545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215</v>
      </c>
      <c r="AU206" s="18" t="s">
        <v>83</v>
      </c>
    </row>
    <row r="207" spans="1:65" s="13" customFormat="1">
      <c r="B207" s="201"/>
      <c r="C207" s="202"/>
      <c r="D207" s="203" t="s">
        <v>250</v>
      </c>
      <c r="E207" s="202"/>
      <c r="F207" s="205" t="s">
        <v>815</v>
      </c>
      <c r="G207" s="202"/>
      <c r="H207" s="206">
        <v>128.46600000000001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250</v>
      </c>
      <c r="AU207" s="212" t="s">
        <v>83</v>
      </c>
      <c r="AV207" s="13" t="s">
        <v>83</v>
      </c>
      <c r="AW207" s="13" t="s">
        <v>4</v>
      </c>
      <c r="AX207" s="13" t="s">
        <v>79</v>
      </c>
      <c r="AY207" s="212" t="s">
        <v>205</v>
      </c>
    </row>
    <row r="208" spans="1:65" s="2" customFormat="1" ht="24.2" customHeight="1">
      <c r="A208" s="35"/>
      <c r="B208" s="36"/>
      <c r="C208" s="179" t="s">
        <v>530</v>
      </c>
      <c r="D208" s="179" t="s">
        <v>208</v>
      </c>
      <c r="E208" s="180" t="s">
        <v>419</v>
      </c>
      <c r="F208" s="181" t="s">
        <v>420</v>
      </c>
      <c r="G208" s="182" t="s">
        <v>301</v>
      </c>
      <c r="H208" s="183">
        <v>12.728</v>
      </c>
      <c r="I208" s="184"/>
      <c r="J208" s="185">
        <f>ROUND(I208*H208,2)</f>
        <v>0</v>
      </c>
      <c r="K208" s="181" t="s">
        <v>212</v>
      </c>
      <c r="L208" s="40"/>
      <c r="M208" s="186" t="s">
        <v>19</v>
      </c>
      <c r="N208" s="187" t="s">
        <v>46</v>
      </c>
      <c r="O208" s="65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149</v>
      </c>
      <c r="AT208" s="190" t="s">
        <v>208</v>
      </c>
      <c r="AU208" s="190" t="s">
        <v>83</v>
      </c>
      <c r="AY208" s="18" t="s">
        <v>205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79</v>
      </c>
      <c r="BK208" s="191">
        <f>ROUND(I208*H208,2)</f>
        <v>0</v>
      </c>
      <c r="BL208" s="18" t="s">
        <v>149</v>
      </c>
      <c r="BM208" s="190" t="s">
        <v>816</v>
      </c>
    </row>
    <row r="209" spans="1:65" s="2" customFormat="1">
      <c r="A209" s="35"/>
      <c r="B209" s="36"/>
      <c r="C209" s="37"/>
      <c r="D209" s="192" t="s">
        <v>215</v>
      </c>
      <c r="E209" s="37"/>
      <c r="F209" s="193" t="s">
        <v>422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215</v>
      </c>
      <c r="AU209" s="18" t="s">
        <v>83</v>
      </c>
    </row>
    <row r="210" spans="1:65" s="13" customFormat="1">
      <c r="B210" s="201"/>
      <c r="C210" s="202"/>
      <c r="D210" s="203" t="s">
        <v>250</v>
      </c>
      <c r="E210" s="204" t="s">
        <v>19</v>
      </c>
      <c r="F210" s="205" t="s">
        <v>817</v>
      </c>
      <c r="G210" s="202"/>
      <c r="H210" s="206">
        <v>8.6449999999999996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250</v>
      </c>
      <c r="AU210" s="212" t="s">
        <v>83</v>
      </c>
      <c r="AV210" s="13" t="s">
        <v>83</v>
      </c>
      <c r="AW210" s="13" t="s">
        <v>36</v>
      </c>
      <c r="AX210" s="13" t="s">
        <v>75</v>
      </c>
      <c r="AY210" s="212" t="s">
        <v>205</v>
      </c>
    </row>
    <row r="211" spans="1:65" s="13" customFormat="1">
      <c r="B211" s="201"/>
      <c r="C211" s="202"/>
      <c r="D211" s="203" t="s">
        <v>250</v>
      </c>
      <c r="E211" s="204" t="s">
        <v>19</v>
      </c>
      <c r="F211" s="205" t="s">
        <v>818</v>
      </c>
      <c r="G211" s="202"/>
      <c r="H211" s="206">
        <v>4.0830000000000002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250</v>
      </c>
      <c r="AU211" s="212" t="s">
        <v>83</v>
      </c>
      <c r="AV211" s="13" t="s">
        <v>83</v>
      </c>
      <c r="AW211" s="13" t="s">
        <v>36</v>
      </c>
      <c r="AX211" s="13" t="s">
        <v>75</v>
      </c>
      <c r="AY211" s="212" t="s">
        <v>205</v>
      </c>
    </row>
    <row r="212" spans="1:65" s="14" customFormat="1">
      <c r="B212" s="213"/>
      <c r="C212" s="214"/>
      <c r="D212" s="203" t="s">
        <v>250</v>
      </c>
      <c r="E212" s="215" t="s">
        <v>19</v>
      </c>
      <c r="F212" s="216" t="s">
        <v>253</v>
      </c>
      <c r="G212" s="214"/>
      <c r="H212" s="217">
        <v>12.728</v>
      </c>
      <c r="I212" s="218"/>
      <c r="J212" s="214"/>
      <c r="K212" s="214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250</v>
      </c>
      <c r="AU212" s="223" t="s">
        <v>83</v>
      </c>
      <c r="AV212" s="14" t="s">
        <v>149</v>
      </c>
      <c r="AW212" s="14" t="s">
        <v>36</v>
      </c>
      <c r="AX212" s="14" t="s">
        <v>79</v>
      </c>
      <c r="AY212" s="223" t="s">
        <v>205</v>
      </c>
    </row>
    <row r="213" spans="1:65" s="2" customFormat="1" ht="24.2" customHeight="1">
      <c r="A213" s="35"/>
      <c r="B213" s="36"/>
      <c r="C213" s="179" t="s">
        <v>536</v>
      </c>
      <c r="D213" s="179" t="s">
        <v>208</v>
      </c>
      <c r="E213" s="180" t="s">
        <v>426</v>
      </c>
      <c r="F213" s="181" t="s">
        <v>427</v>
      </c>
      <c r="G213" s="182" t="s">
        <v>301</v>
      </c>
      <c r="H213" s="183">
        <v>496.392</v>
      </c>
      <c r="I213" s="184"/>
      <c r="J213" s="185">
        <f>ROUND(I213*H213,2)</f>
        <v>0</v>
      </c>
      <c r="K213" s="181" t="s">
        <v>212</v>
      </c>
      <c r="L213" s="40"/>
      <c r="M213" s="186" t="s">
        <v>19</v>
      </c>
      <c r="N213" s="187" t="s">
        <v>46</v>
      </c>
      <c r="O213" s="6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149</v>
      </c>
      <c r="AT213" s="190" t="s">
        <v>208</v>
      </c>
      <c r="AU213" s="190" t="s">
        <v>83</v>
      </c>
      <c r="AY213" s="18" t="s">
        <v>205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79</v>
      </c>
      <c r="BK213" s="191">
        <f>ROUND(I213*H213,2)</f>
        <v>0</v>
      </c>
      <c r="BL213" s="18" t="s">
        <v>149</v>
      </c>
      <c r="BM213" s="190" t="s">
        <v>819</v>
      </c>
    </row>
    <row r="214" spans="1:65" s="2" customFormat="1">
      <c r="A214" s="35"/>
      <c r="B214" s="36"/>
      <c r="C214" s="37"/>
      <c r="D214" s="192" t="s">
        <v>215</v>
      </c>
      <c r="E214" s="37"/>
      <c r="F214" s="193" t="s">
        <v>429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215</v>
      </c>
      <c r="AU214" s="18" t="s">
        <v>83</v>
      </c>
    </row>
    <row r="215" spans="1:65" s="13" customFormat="1">
      <c r="B215" s="201"/>
      <c r="C215" s="202"/>
      <c r="D215" s="203" t="s">
        <v>250</v>
      </c>
      <c r="E215" s="202"/>
      <c r="F215" s="205" t="s">
        <v>820</v>
      </c>
      <c r="G215" s="202"/>
      <c r="H215" s="206">
        <v>496.392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250</v>
      </c>
      <c r="AU215" s="212" t="s">
        <v>83</v>
      </c>
      <c r="AV215" s="13" t="s">
        <v>83</v>
      </c>
      <c r="AW215" s="13" t="s">
        <v>4</v>
      </c>
      <c r="AX215" s="13" t="s">
        <v>79</v>
      </c>
      <c r="AY215" s="212" t="s">
        <v>205</v>
      </c>
    </row>
    <row r="216" spans="1:65" s="2" customFormat="1" ht="16.5" customHeight="1">
      <c r="A216" s="35"/>
      <c r="B216" s="36"/>
      <c r="C216" s="179" t="s">
        <v>542</v>
      </c>
      <c r="D216" s="179" t="s">
        <v>208</v>
      </c>
      <c r="E216" s="180" t="s">
        <v>432</v>
      </c>
      <c r="F216" s="181" t="s">
        <v>433</v>
      </c>
      <c r="G216" s="182" t="s">
        <v>301</v>
      </c>
      <c r="H216" s="183">
        <v>16.02</v>
      </c>
      <c r="I216" s="184"/>
      <c r="J216" s="185">
        <f>ROUND(I216*H216,2)</f>
        <v>0</v>
      </c>
      <c r="K216" s="181" t="s">
        <v>212</v>
      </c>
      <c r="L216" s="40"/>
      <c r="M216" s="186" t="s">
        <v>19</v>
      </c>
      <c r="N216" s="187" t="s">
        <v>46</v>
      </c>
      <c r="O216" s="65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149</v>
      </c>
      <c r="AT216" s="190" t="s">
        <v>208</v>
      </c>
      <c r="AU216" s="190" t="s">
        <v>83</v>
      </c>
      <c r="AY216" s="18" t="s">
        <v>205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79</v>
      </c>
      <c r="BK216" s="191">
        <f>ROUND(I216*H216,2)</f>
        <v>0</v>
      </c>
      <c r="BL216" s="18" t="s">
        <v>149</v>
      </c>
      <c r="BM216" s="190" t="s">
        <v>821</v>
      </c>
    </row>
    <row r="217" spans="1:65" s="2" customFormat="1">
      <c r="A217" s="35"/>
      <c r="B217" s="36"/>
      <c r="C217" s="37"/>
      <c r="D217" s="192" t="s">
        <v>215</v>
      </c>
      <c r="E217" s="37"/>
      <c r="F217" s="193" t="s">
        <v>435</v>
      </c>
      <c r="G217" s="37"/>
      <c r="H217" s="37"/>
      <c r="I217" s="194"/>
      <c r="J217" s="37"/>
      <c r="K217" s="37"/>
      <c r="L217" s="40"/>
      <c r="M217" s="195"/>
      <c r="N217" s="196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215</v>
      </c>
      <c r="AU217" s="18" t="s">
        <v>83</v>
      </c>
    </row>
    <row r="218" spans="1:65" s="12" customFormat="1" ht="22.9" customHeight="1">
      <c r="B218" s="163"/>
      <c r="C218" s="164"/>
      <c r="D218" s="165" t="s">
        <v>74</v>
      </c>
      <c r="E218" s="177" t="s">
        <v>436</v>
      </c>
      <c r="F218" s="177" t="s">
        <v>437</v>
      </c>
      <c r="G218" s="164"/>
      <c r="H218" s="164"/>
      <c r="I218" s="167"/>
      <c r="J218" s="178">
        <f>BK218</f>
        <v>0</v>
      </c>
      <c r="K218" s="164"/>
      <c r="L218" s="169"/>
      <c r="M218" s="170"/>
      <c r="N218" s="171"/>
      <c r="O218" s="171"/>
      <c r="P218" s="172">
        <f>SUM(P219:P220)</f>
        <v>0</v>
      </c>
      <c r="Q218" s="171"/>
      <c r="R218" s="172">
        <f>SUM(R219:R220)</f>
        <v>0</v>
      </c>
      <c r="S218" s="171"/>
      <c r="T218" s="173">
        <f>SUM(T219:T220)</f>
        <v>0</v>
      </c>
      <c r="AR218" s="174" t="s">
        <v>79</v>
      </c>
      <c r="AT218" s="175" t="s">
        <v>74</v>
      </c>
      <c r="AU218" s="175" t="s">
        <v>79</v>
      </c>
      <c r="AY218" s="174" t="s">
        <v>205</v>
      </c>
      <c r="BK218" s="176">
        <f>SUM(BK219:BK220)</f>
        <v>0</v>
      </c>
    </row>
    <row r="219" spans="1:65" s="2" customFormat="1" ht="24.2" customHeight="1">
      <c r="A219" s="35"/>
      <c r="B219" s="36"/>
      <c r="C219" s="179" t="s">
        <v>547</v>
      </c>
      <c r="D219" s="179" t="s">
        <v>208</v>
      </c>
      <c r="E219" s="180" t="s">
        <v>439</v>
      </c>
      <c r="F219" s="181" t="s">
        <v>440</v>
      </c>
      <c r="G219" s="182" t="s">
        <v>301</v>
      </c>
      <c r="H219" s="183">
        <v>14.433</v>
      </c>
      <c r="I219" s="184"/>
      <c r="J219" s="185">
        <f>ROUND(I219*H219,2)</f>
        <v>0</v>
      </c>
      <c r="K219" s="181" t="s">
        <v>212</v>
      </c>
      <c r="L219" s="40"/>
      <c r="M219" s="186" t="s">
        <v>19</v>
      </c>
      <c r="N219" s="187" t="s">
        <v>46</v>
      </c>
      <c r="O219" s="65"/>
      <c r="P219" s="188">
        <f>O219*H219</f>
        <v>0</v>
      </c>
      <c r="Q219" s="188">
        <v>0</v>
      </c>
      <c r="R219" s="188">
        <f>Q219*H219</f>
        <v>0</v>
      </c>
      <c r="S219" s="188">
        <v>0</v>
      </c>
      <c r="T219" s="18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149</v>
      </c>
      <c r="AT219" s="190" t="s">
        <v>208</v>
      </c>
      <c r="AU219" s="190" t="s">
        <v>83</v>
      </c>
      <c r="AY219" s="18" t="s">
        <v>205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8" t="s">
        <v>79</v>
      </c>
      <c r="BK219" s="191">
        <f>ROUND(I219*H219,2)</f>
        <v>0</v>
      </c>
      <c r="BL219" s="18" t="s">
        <v>149</v>
      </c>
      <c r="BM219" s="190" t="s">
        <v>822</v>
      </c>
    </row>
    <row r="220" spans="1:65" s="2" customFormat="1">
      <c r="A220" s="35"/>
      <c r="B220" s="36"/>
      <c r="C220" s="37"/>
      <c r="D220" s="192" t="s">
        <v>215</v>
      </c>
      <c r="E220" s="37"/>
      <c r="F220" s="193" t="s">
        <v>442</v>
      </c>
      <c r="G220" s="37"/>
      <c r="H220" s="37"/>
      <c r="I220" s="194"/>
      <c r="J220" s="37"/>
      <c r="K220" s="37"/>
      <c r="L220" s="40"/>
      <c r="M220" s="197"/>
      <c r="N220" s="198"/>
      <c r="O220" s="199"/>
      <c r="P220" s="199"/>
      <c r="Q220" s="199"/>
      <c r="R220" s="199"/>
      <c r="S220" s="199"/>
      <c r="T220" s="200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215</v>
      </c>
      <c r="AU220" s="18" t="s">
        <v>83</v>
      </c>
    </row>
    <row r="221" spans="1:65" s="2" customFormat="1" ht="6.95" customHeight="1">
      <c r="A221" s="35"/>
      <c r="B221" s="48"/>
      <c r="C221" s="49"/>
      <c r="D221" s="49"/>
      <c r="E221" s="49"/>
      <c r="F221" s="49"/>
      <c r="G221" s="49"/>
      <c r="H221" s="49"/>
      <c r="I221" s="49"/>
      <c r="J221" s="49"/>
      <c r="K221" s="49"/>
      <c r="L221" s="40"/>
      <c r="M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</sheetData>
  <sheetProtection algorithmName="SHA-512" hashValue="vTs8GfGgyOodAMm6Ci84bt0lmmmNFngBd3XqLr515kaWOVODxKHhbJdKDxG4rS7LuyjX5m7lPK2oBd1fljCWuA==" saltValue="cnm8nsNja+Zw8vLaqPO710OZd67UH3pGxBXMlZYh/1qaDGkmXLhSfWIF0eQ539AUFwRAajvH3kuBNCq3j4Lc0A==" spinCount="100000" sheet="1" objects="1" scenarios="1" formatColumns="0" formatRows="0" autoFilter="0"/>
  <autoFilter ref="C91:K220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99" r:id="rId2"/>
    <hyperlink ref="F104" r:id="rId3"/>
    <hyperlink ref="F109" r:id="rId4"/>
    <hyperlink ref="F112" r:id="rId5"/>
    <hyperlink ref="F115" r:id="rId6"/>
    <hyperlink ref="F120" r:id="rId7"/>
    <hyperlink ref="F123" r:id="rId8"/>
    <hyperlink ref="F126" r:id="rId9"/>
    <hyperlink ref="F129" r:id="rId10"/>
    <hyperlink ref="F131" r:id="rId11"/>
    <hyperlink ref="F133" r:id="rId12"/>
    <hyperlink ref="F136" r:id="rId13"/>
    <hyperlink ref="F138" r:id="rId14"/>
    <hyperlink ref="F143" r:id="rId15"/>
    <hyperlink ref="F145" r:id="rId16"/>
    <hyperlink ref="F149" r:id="rId17"/>
    <hyperlink ref="F152" r:id="rId18"/>
    <hyperlink ref="F167" r:id="rId19"/>
    <hyperlink ref="F170" r:id="rId20"/>
    <hyperlink ref="F174" r:id="rId21"/>
    <hyperlink ref="F178" r:id="rId22"/>
    <hyperlink ref="F181" r:id="rId23"/>
    <hyperlink ref="F183" r:id="rId24"/>
    <hyperlink ref="F192" r:id="rId25"/>
    <hyperlink ref="F199" r:id="rId26"/>
    <hyperlink ref="F203" r:id="rId27"/>
    <hyperlink ref="F206" r:id="rId28"/>
    <hyperlink ref="F209" r:id="rId29"/>
    <hyperlink ref="F214" r:id="rId30"/>
    <hyperlink ref="F217" r:id="rId31"/>
    <hyperlink ref="F220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106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823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ROUND(J92,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ROUND((SUM(BE92:BE217)),  2)</f>
        <v>0</v>
      </c>
      <c r="G35" s="35"/>
      <c r="H35" s="35"/>
      <c r="I35" s="125">
        <v>0.21</v>
      </c>
      <c r="J35" s="124">
        <f>ROUND(((SUM(BE92:BE217))*I35),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ROUND((SUM(BF92:BF217)),  2)</f>
        <v>0</v>
      </c>
      <c r="G36" s="35"/>
      <c r="H36" s="35"/>
      <c r="I36" s="125">
        <v>0.15</v>
      </c>
      <c r="J36" s="124">
        <f>ROUND(((SUM(BF92:BF217))*I36),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ROUND((SUM(BG92:BG217)),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ROUND((SUM(BH92:BH217)),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ROUND((SUM(BI92:BI217)),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1.6 - Sjezd na MK - 6.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J92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J93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J94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J144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237</v>
      </c>
      <c r="E67" s="149"/>
      <c r="F67" s="149"/>
      <c r="G67" s="149"/>
      <c r="H67" s="149"/>
      <c r="I67" s="149"/>
      <c r="J67" s="150">
        <f>J169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239</v>
      </c>
      <c r="E68" s="149"/>
      <c r="F68" s="149"/>
      <c r="G68" s="149"/>
      <c r="H68" s="149"/>
      <c r="I68" s="149"/>
      <c r="J68" s="150">
        <f>J173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240</v>
      </c>
      <c r="E69" s="149"/>
      <c r="F69" s="149"/>
      <c r="G69" s="149"/>
      <c r="H69" s="149"/>
      <c r="I69" s="149"/>
      <c r="J69" s="150">
        <f>J198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241</v>
      </c>
      <c r="E70" s="149"/>
      <c r="F70" s="149"/>
      <c r="G70" s="149"/>
      <c r="H70" s="149"/>
      <c r="I70" s="149"/>
      <c r="J70" s="150">
        <f>J215</f>
        <v>0</v>
      </c>
      <c r="K70" s="98"/>
      <c r="L70" s="151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189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80" t="str">
        <f>E7</f>
        <v>Rekonstrukce chodníku ul. Jiříkovská, Rumburk</v>
      </c>
      <c r="F80" s="381"/>
      <c r="G80" s="381"/>
      <c r="H80" s="381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30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80" t="s">
        <v>178</v>
      </c>
      <c r="F82" s="379"/>
      <c r="G82" s="379"/>
      <c r="H82" s="379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179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41" t="str">
        <f>E11</f>
        <v>1.6 - Sjezd na MK - 6. sjezd</v>
      </c>
      <c r="F84" s="379"/>
      <c r="G84" s="379"/>
      <c r="H84" s="379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F14</f>
        <v>k.ú. Rumburk</v>
      </c>
      <c r="G86" s="37"/>
      <c r="H86" s="37"/>
      <c r="I86" s="30" t="s">
        <v>23</v>
      </c>
      <c r="J86" s="60" t="str">
        <f>IF(J14="","",J14)</f>
        <v>5. 4. 2023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E17</f>
        <v>Město Rumburk</v>
      </c>
      <c r="G88" s="37"/>
      <c r="H88" s="37"/>
      <c r="I88" s="30" t="s">
        <v>32</v>
      </c>
      <c r="J88" s="33" t="str">
        <f>E23</f>
        <v xml:space="preserve">ProProjekt s.r.o. 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30</v>
      </c>
      <c r="D89" s="37"/>
      <c r="E89" s="37"/>
      <c r="F89" s="28" t="str">
        <f>IF(E20="","",E20)</f>
        <v>Vyplň údaj</v>
      </c>
      <c r="G89" s="37"/>
      <c r="H89" s="37"/>
      <c r="I89" s="30" t="s">
        <v>37</v>
      </c>
      <c r="J89" s="33" t="str">
        <f>E26</f>
        <v>Martin Rousek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2"/>
      <c r="B91" s="153"/>
      <c r="C91" s="154" t="s">
        <v>190</v>
      </c>
      <c r="D91" s="155" t="s">
        <v>60</v>
      </c>
      <c r="E91" s="155" t="s">
        <v>56</v>
      </c>
      <c r="F91" s="155" t="s">
        <v>57</v>
      </c>
      <c r="G91" s="155" t="s">
        <v>191</v>
      </c>
      <c r="H91" s="155" t="s">
        <v>192</v>
      </c>
      <c r="I91" s="155" t="s">
        <v>193</v>
      </c>
      <c r="J91" s="155" t="s">
        <v>183</v>
      </c>
      <c r="K91" s="156" t="s">
        <v>194</v>
      </c>
      <c r="L91" s="157"/>
      <c r="M91" s="69" t="s">
        <v>19</v>
      </c>
      <c r="N91" s="70" t="s">
        <v>45</v>
      </c>
      <c r="O91" s="70" t="s">
        <v>195</v>
      </c>
      <c r="P91" s="70" t="s">
        <v>196</v>
      </c>
      <c r="Q91" s="70" t="s">
        <v>197</v>
      </c>
      <c r="R91" s="70" t="s">
        <v>198</v>
      </c>
      <c r="S91" s="70" t="s">
        <v>199</v>
      </c>
      <c r="T91" s="71" t="s">
        <v>200</v>
      </c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</row>
    <row r="92" spans="1:65" s="2" customFormat="1" ht="22.9" customHeight="1">
      <c r="A92" s="35"/>
      <c r="B92" s="36"/>
      <c r="C92" s="76" t="s">
        <v>201</v>
      </c>
      <c r="D92" s="37"/>
      <c r="E92" s="37"/>
      <c r="F92" s="37"/>
      <c r="G92" s="37"/>
      <c r="H92" s="37"/>
      <c r="I92" s="37"/>
      <c r="J92" s="158">
        <f>BK92</f>
        <v>0</v>
      </c>
      <c r="K92" s="37"/>
      <c r="L92" s="40"/>
      <c r="M92" s="72"/>
      <c r="N92" s="159"/>
      <c r="O92" s="73"/>
      <c r="P92" s="160">
        <f>P93</f>
        <v>0</v>
      </c>
      <c r="Q92" s="73"/>
      <c r="R92" s="160">
        <f>R93</f>
        <v>15.1261373</v>
      </c>
      <c r="S92" s="73"/>
      <c r="T92" s="161">
        <f>T93</f>
        <v>22.776599999999998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184</v>
      </c>
      <c r="BK92" s="162">
        <f>BK93</f>
        <v>0</v>
      </c>
    </row>
    <row r="93" spans="1:65" s="12" customFormat="1" ht="25.9" customHeight="1">
      <c r="B93" s="163"/>
      <c r="C93" s="164"/>
      <c r="D93" s="165" t="s">
        <v>74</v>
      </c>
      <c r="E93" s="166" t="s">
        <v>242</v>
      </c>
      <c r="F93" s="166" t="s">
        <v>243</v>
      </c>
      <c r="G93" s="164"/>
      <c r="H93" s="164"/>
      <c r="I93" s="167"/>
      <c r="J93" s="168">
        <f>BK93</f>
        <v>0</v>
      </c>
      <c r="K93" s="164"/>
      <c r="L93" s="169"/>
      <c r="M93" s="170"/>
      <c r="N93" s="171"/>
      <c r="O93" s="171"/>
      <c r="P93" s="172">
        <f>P94+P144+P169+P173+P198+P215</f>
        <v>0</v>
      </c>
      <c r="Q93" s="171"/>
      <c r="R93" s="172">
        <f>R94+R144+R169+R173+R198+R215</f>
        <v>15.1261373</v>
      </c>
      <c r="S93" s="171"/>
      <c r="T93" s="173">
        <f>T94+T144+T169+T173+T198+T215</f>
        <v>22.776599999999998</v>
      </c>
      <c r="AR93" s="174" t="s">
        <v>79</v>
      </c>
      <c r="AT93" s="175" t="s">
        <v>74</v>
      </c>
      <c r="AU93" s="175" t="s">
        <v>75</v>
      </c>
      <c r="AY93" s="174" t="s">
        <v>205</v>
      </c>
      <c r="BK93" s="176">
        <f>BK94+BK144+BK169+BK173+BK198+BK215</f>
        <v>0</v>
      </c>
    </row>
    <row r="94" spans="1:65" s="12" customFormat="1" ht="22.9" customHeight="1">
      <c r="B94" s="163"/>
      <c r="C94" s="164"/>
      <c r="D94" s="165" t="s">
        <v>74</v>
      </c>
      <c r="E94" s="177" t="s">
        <v>79</v>
      </c>
      <c r="F94" s="177" t="s">
        <v>244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SUM(P95:P143)</f>
        <v>0</v>
      </c>
      <c r="Q94" s="171"/>
      <c r="R94" s="172">
        <f>SUM(R95:R143)</f>
        <v>2.1160000000000001</v>
      </c>
      <c r="S94" s="171"/>
      <c r="T94" s="173">
        <f>SUM(T95:T143)</f>
        <v>22.776599999999998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SUM(BK95:BK143)</f>
        <v>0</v>
      </c>
    </row>
    <row r="95" spans="1:65" s="2" customFormat="1" ht="37.9" customHeight="1">
      <c r="A95" s="35"/>
      <c r="B95" s="36"/>
      <c r="C95" s="179" t="s">
        <v>79</v>
      </c>
      <c r="D95" s="179" t="s">
        <v>208</v>
      </c>
      <c r="E95" s="180" t="s">
        <v>444</v>
      </c>
      <c r="F95" s="181" t="s">
        <v>445</v>
      </c>
      <c r="G95" s="182" t="s">
        <v>247</v>
      </c>
      <c r="H95" s="183">
        <v>15.8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0.28999999999999998</v>
      </c>
      <c r="T95" s="189">
        <f>S95*H95</f>
        <v>4.5819999999999999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824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447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825</v>
      </c>
      <c r="G97" s="202"/>
      <c r="H97" s="206">
        <v>43.4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75</v>
      </c>
      <c r="AY97" s="212" t="s">
        <v>205</v>
      </c>
    </row>
    <row r="98" spans="1:65" s="13" customFormat="1">
      <c r="B98" s="201"/>
      <c r="C98" s="202"/>
      <c r="D98" s="203" t="s">
        <v>250</v>
      </c>
      <c r="E98" s="204" t="s">
        <v>19</v>
      </c>
      <c r="F98" s="205" t="s">
        <v>826</v>
      </c>
      <c r="G98" s="202"/>
      <c r="H98" s="206">
        <v>-27.6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250</v>
      </c>
      <c r="AU98" s="212" t="s">
        <v>83</v>
      </c>
      <c r="AV98" s="13" t="s">
        <v>83</v>
      </c>
      <c r="AW98" s="13" t="s">
        <v>36</v>
      </c>
      <c r="AX98" s="13" t="s">
        <v>75</v>
      </c>
      <c r="AY98" s="212" t="s">
        <v>205</v>
      </c>
    </row>
    <row r="99" spans="1:65" s="14" customFormat="1">
      <c r="B99" s="213"/>
      <c r="C99" s="214"/>
      <c r="D99" s="203" t="s">
        <v>250</v>
      </c>
      <c r="E99" s="215" t="s">
        <v>19</v>
      </c>
      <c r="F99" s="216" t="s">
        <v>253</v>
      </c>
      <c r="G99" s="214"/>
      <c r="H99" s="217">
        <v>15.799999999999997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250</v>
      </c>
      <c r="AU99" s="223" t="s">
        <v>83</v>
      </c>
      <c r="AV99" s="14" t="s">
        <v>149</v>
      </c>
      <c r="AW99" s="14" t="s">
        <v>36</v>
      </c>
      <c r="AX99" s="14" t="s">
        <v>79</v>
      </c>
      <c r="AY99" s="223" t="s">
        <v>205</v>
      </c>
    </row>
    <row r="100" spans="1:65" s="2" customFormat="1" ht="33" customHeight="1">
      <c r="A100" s="35"/>
      <c r="B100" s="36"/>
      <c r="C100" s="179" t="s">
        <v>83</v>
      </c>
      <c r="D100" s="179" t="s">
        <v>208</v>
      </c>
      <c r="E100" s="180" t="s">
        <v>450</v>
      </c>
      <c r="F100" s="181" t="s">
        <v>451</v>
      </c>
      <c r="G100" s="182" t="s">
        <v>247</v>
      </c>
      <c r="H100" s="183">
        <v>15.8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0.24</v>
      </c>
      <c r="T100" s="189">
        <f>S100*H100</f>
        <v>3.7919999999999998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827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453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13" customFormat="1">
      <c r="B102" s="201"/>
      <c r="C102" s="202"/>
      <c r="D102" s="203" t="s">
        <v>250</v>
      </c>
      <c r="E102" s="204" t="s">
        <v>19</v>
      </c>
      <c r="F102" s="205" t="s">
        <v>825</v>
      </c>
      <c r="G102" s="202"/>
      <c r="H102" s="206">
        <v>43.4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250</v>
      </c>
      <c r="AU102" s="212" t="s">
        <v>83</v>
      </c>
      <c r="AV102" s="13" t="s">
        <v>83</v>
      </c>
      <c r="AW102" s="13" t="s">
        <v>36</v>
      </c>
      <c r="AX102" s="13" t="s">
        <v>75</v>
      </c>
      <c r="AY102" s="212" t="s">
        <v>205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826</v>
      </c>
      <c r="G103" s="202"/>
      <c r="H103" s="206">
        <v>-27.6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75</v>
      </c>
      <c r="AY103" s="212" t="s">
        <v>205</v>
      </c>
    </row>
    <row r="104" spans="1:65" s="14" customFormat="1">
      <c r="B104" s="213"/>
      <c r="C104" s="214"/>
      <c r="D104" s="203" t="s">
        <v>250</v>
      </c>
      <c r="E104" s="215" t="s">
        <v>19</v>
      </c>
      <c r="F104" s="216" t="s">
        <v>253</v>
      </c>
      <c r="G104" s="214"/>
      <c r="H104" s="217">
        <v>15.799999999999997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250</v>
      </c>
      <c r="AU104" s="223" t="s">
        <v>83</v>
      </c>
      <c r="AV104" s="14" t="s">
        <v>149</v>
      </c>
      <c r="AW104" s="14" t="s">
        <v>36</v>
      </c>
      <c r="AX104" s="14" t="s">
        <v>79</v>
      </c>
      <c r="AY104" s="223" t="s">
        <v>205</v>
      </c>
    </row>
    <row r="105" spans="1:65" s="2" customFormat="1" ht="33" customHeight="1">
      <c r="A105" s="35"/>
      <c r="B105" s="36"/>
      <c r="C105" s="179" t="s">
        <v>126</v>
      </c>
      <c r="D105" s="179" t="s">
        <v>208</v>
      </c>
      <c r="E105" s="180" t="s">
        <v>245</v>
      </c>
      <c r="F105" s="181" t="s">
        <v>246</v>
      </c>
      <c r="G105" s="182" t="s">
        <v>247</v>
      </c>
      <c r="H105" s="183">
        <v>17.600000000000001</v>
      </c>
      <c r="I105" s="184"/>
      <c r="J105" s="185">
        <f>ROUND(I105*H105,2)</f>
        <v>0</v>
      </c>
      <c r="K105" s="181" t="s">
        <v>212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0.32500000000000001</v>
      </c>
      <c r="T105" s="189">
        <f>S105*H105</f>
        <v>5.7200000000000006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149</v>
      </c>
      <c r="AT105" s="190" t="s">
        <v>208</v>
      </c>
      <c r="AU105" s="190" t="s">
        <v>83</v>
      </c>
      <c r="AY105" s="18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79</v>
      </c>
      <c r="BK105" s="191">
        <f>ROUND(I105*H105,2)</f>
        <v>0</v>
      </c>
      <c r="BL105" s="18" t="s">
        <v>149</v>
      </c>
      <c r="BM105" s="190" t="s">
        <v>828</v>
      </c>
    </row>
    <row r="106" spans="1:65" s="2" customFormat="1">
      <c r="A106" s="35"/>
      <c r="B106" s="36"/>
      <c r="C106" s="37"/>
      <c r="D106" s="192" t="s">
        <v>215</v>
      </c>
      <c r="E106" s="37"/>
      <c r="F106" s="193" t="s">
        <v>249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215</v>
      </c>
      <c r="AU106" s="18" t="s">
        <v>83</v>
      </c>
    </row>
    <row r="107" spans="1:65" s="13" customFormat="1">
      <c r="B107" s="201"/>
      <c r="C107" s="202"/>
      <c r="D107" s="203" t="s">
        <v>250</v>
      </c>
      <c r="E107" s="204" t="s">
        <v>19</v>
      </c>
      <c r="F107" s="205" t="s">
        <v>829</v>
      </c>
      <c r="G107" s="202"/>
      <c r="H107" s="206">
        <v>17.600000000000001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250</v>
      </c>
      <c r="AU107" s="212" t="s">
        <v>83</v>
      </c>
      <c r="AV107" s="13" t="s">
        <v>83</v>
      </c>
      <c r="AW107" s="13" t="s">
        <v>36</v>
      </c>
      <c r="AX107" s="13" t="s">
        <v>79</v>
      </c>
      <c r="AY107" s="212" t="s">
        <v>205</v>
      </c>
    </row>
    <row r="108" spans="1:65" s="2" customFormat="1" ht="33" customHeight="1">
      <c r="A108" s="35"/>
      <c r="B108" s="36"/>
      <c r="C108" s="179" t="s">
        <v>149</v>
      </c>
      <c r="D108" s="179" t="s">
        <v>208</v>
      </c>
      <c r="E108" s="180" t="s">
        <v>254</v>
      </c>
      <c r="F108" s="181" t="s">
        <v>255</v>
      </c>
      <c r="G108" s="182" t="s">
        <v>247</v>
      </c>
      <c r="H108" s="183">
        <v>17.600000000000001</v>
      </c>
      <c r="I108" s="184"/>
      <c r="J108" s="185">
        <f>ROUND(I108*H108,2)</f>
        <v>0</v>
      </c>
      <c r="K108" s="181" t="s">
        <v>212</v>
      </c>
      <c r="L108" s="40"/>
      <c r="M108" s="186" t="s">
        <v>19</v>
      </c>
      <c r="N108" s="187" t="s">
        <v>46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9.8000000000000004E-2</v>
      </c>
      <c r="T108" s="189">
        <f>S108*H108</f>
        <v>1.7248000000000001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149</v>
      </c>
      <c r="AT108" s="190" t="s">
        <v>208</v>
      </c>
      <c r="AU108" s="190" t="s">
        <v>83</v>
      </c>
      <c r="AY108" s="18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149</v>
      </c>
      <c r="BM108" s="190" t="s">
        <v>830</v>
      </c>
    </row>
    <row r="109" spans="1:65" s="2" customFormat="1">
      <c r="A109" s="35"/>
      <c r="B109" s="36"/>
      <c r="C109" s="37"/>
      <c r="D109" s="192" t="s">
        <v>215</v>
      </c>
      <c r="E109" s="37"/>
      <c r="F109" s="193" t="s">
        <v>257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215</v>
      </c>
      <c r="AU109" s="18" t="s">
        <v>83</v>
      </c>
    </row>
    <row r="110" spans="1:65" s="13" customFormat="1">
      <c r="B110" s="201"/>
      <c r="C110" s="202"/>
      <c r="D110" s="203" t="s">
        <v>250</v>
      </c>
      <c r="E110" s="204" t="s">
        <v>19</v>
      </c>
      <c r="F110" s="205" t="s">
        <v>829</v>
      </c>
      <c r="G110" s="202"/>
      <c r="H110" s="206">
        <v>17.600000000000001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250</v>
      </c>
      <c r="AU110" s="212" t="s">
        <v>83</v>
      </c>
      <c r="AV110" s="13" t="s">
        <v>83</v>
      </c>
      <c r="AW110" s="13" t="s">
        <v>36</v>
      </c>
      <c r="AX110" s="13" t="s">
        <v>79</v>
      </c>
      <c r="AY110" s="212" t="s">
        <v>205</v>
      </c>
    </row>
    <row r="111" spans="1:65" s="2" customFormat="1" ht="33" customHeight="1">
      <c r="A111" s="35"/>
      <c r="B111" s="36"/>
      <c r="C111" s="179" t="s">
        <v>204</v>
      </c>
      <c r="D111" s="179" t="s">
        <v>208</v>
      </c>
      <c r="E111" s="180" t="s">
        <v>457</v>
      </c>
      <c r="F111" s="181" t="s">
        <v>458</v>
      </c>
      <c r="G111" s="182" t="s">
        <v>247</v>
      </c>
      <c r="H111" s="183">
        <v>15.8</v>
      </c>
      <c r="I111" s="184"/>
      <c r="J111" s="185">
        <f>ROUND(I111*H111,2)</f>
        <v>0</v>
      </c>
      <c r="K111" s="181" t="s">
        <v>212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0.316</v>
      </c>
      <c r="T111" s="189">
        <f>S111*H111</f>
        <v>4.9927999999999999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149</v>
      </c>
      <c r="AT111" s="190" t="s">
        <v>208</v>
      </c>
      <c r="AU111" s="190" t="s">
        <v>83</v>
      </c>
      <c r="AY111" s="18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149</v>
      </c>
      <c r="BM111" s="190" t="s">
        <v>831</v>
      </c>
    </row>
    <row r="112" spans="1:65" s="2" customFormat="1">
      <c r="A112" s="35"/>
      <c r="B112" s="36"/>
      <c r="C112" s="37"/>
      <c r="D112" s="192" t="s">
        <v>215</v>
      </c>
      <c r="E112" s="37"/>
      <c r="F112" s="193" t="s">
        <v>460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215</v>
      </c>
      <c r="AU112" s="18" t="s">
        <v>83</v>
      </c>
    </row>
    <row r="113" spans="1:65" s="13" customFormat="1">
      <c r="B113" s="201"/>
      <c r="C113" s="202"/>
      <c r="D113" s="203" t="s">
        <v>250</v>
      </c>
      <c r="E113" s="204" t="s">
        <v>19</v>
      </c>
      <c r="F113" s="205" t="s">
        <v>825</v>
      </c>
      <c r="G113" s="202"/>
      <c r="H113" s="206">
        <v>43.4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250</v>
      </c>
      <c r="AU113" s="212" t="s">
        <v>83</v>
      </c>
      <c r="AV113" s="13" t="s">
        <v>83</v>
      </c>
      <c r="AW113" s="13" t="s">
        <v>36</v>
      </c>
      <c r="AX113" s="13" t="s">
        <v>75</v>
      </c>
      <c r="AY113" s="212" t="s">
        <v>205</v>
      </c>
    </row>
    <row r="114" spans="1:65" s="13" customFormat="1">
      <c r="B114" s="201"/>
      <c r="C114" s="202"/>
      <c r="D114" s="203" t="s">
        <v>250</v>
      </c>
      <c r="E114" s="204" t="s">
        <v>19</v>
      </c>
      <c r="F114" s="205" t="s">
        <v>826</v>
      </c>
      <c r="G114" s="202"/>
      <c r="H114" s="206">
        <v>-27.6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250</v>
      </c>
      <c r="AU114" s="212" t="s">
        <v>83</v>
      </c>
      <c r="AV114" s="13" t="s">
        <v>83</v>
      </c>
      <c r="AW114" s="13" t="s">
        <v>36</v>
      </c>
      <c r="AX114" s="13" t="s">
        <v>75</v>
      </c>
      <c r="AY114" s="212" t="s">
        <v>205</v>
      </c>
    </row>
    <row r="115" spans="1:65" s="14" customFormat="1">
      <c r="B115" s="213"/>
      <c r="C115" s="214"/>
      <c r="D115" s="203" t="s">
        <v>250</v>
      </c>
      <c r="E115" s="215" t="s">
        <v>19</v>
      </c>
      <c r="F115" s="216" t="s">
        <v>253</v>
      </c>
      <c r="G115" s="214"/>
      <c r="H115" s="217">
        <v>15.799999999999997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250</v>
      </c>
      <c r="AU115" s="223" t="s">
        <v>83</v>
      </c>
      <c r="AV115" s="14" t="s">
        <v>149</v>
      </c>
      <c r="AW115" s="14" t="s">
        <v>36</v>
      </c>
      <c r="AX115" s="14" t="s">
        <v>79</v>
      </c>
      <c r="AY115" s="223" t="s">
        <v>205</v>
      </c>
    </row>
    <row r="116" spans="1:65" s="2" customFormat="1" ht="24.2" customHeight="1">
      <c r="A116" s="35"/>
      <c r="B116" s="36"/>
      <c r="C116" s="179" t="s">
        <v>275</v>
      </c>
      <c r="D116" s="179" t="s">
        <v>208</v>
      </c>
      <c r="E116" s="180" t="s">
        <v>258</v>
      </c>
      <c r="F116" s="181" t="s">
        <v>259</v>
      </c>
      <c r="G116" s="182" t="s">
        <v>260</v>
      </c>
      <c r="H116" s="183">
        <v>9</v>
      </c>
      <c r="I116" s="184"/>
      <c r="J116" s="185">
        <f>ROUND(I116*H116,2)</f>
        <v>0</v>
      </c>
      <c r="K116" s="181" t="s">
        <v>212</v>
      </c>
      <c r="L116" s="40"/>
      <c r="M116" s="186" t="s">
        <v>19</v>
      </c>
      <c r="N116" s="187" t="s">
        <v>46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0.20499999999999999</v>
      </c>
      <c r="T116" s="189">
        <f>S116*H116</f>
        <v>1.845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149</v>
      </c>
      <c r="AT116" s="190" t="s">
        <v>208</v>
      </c>
      <c r="AU116" s="190" t="s">
        <v>83</v>
      </c>
      <c r="AY116" s="18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149</v>
      </c>
      <c r="BM116" s="190" t="s">
        <v>832</v>
      </c>
    </row>
    <row r="117" spans="1:65" s="2" customFormat="1">
      <c r="A117" s="35"/>
      <c r="B117" s="36"/>
      <c r="C117" s="37"/>
      <c r="D117" s="192" t="s">
        <v>215</v>
      </c>
      <c r="E117" s="37"/>
      <c r="F117" s="193" t="s">
        <v>262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215</v>
      </c>
      <c r="AU117" s="18" t="s">
        <v>83</v>
      </c>
    </row>
    <row r="118" spans="1:65" s="13" customFormat="1">
      <c r="B118" s="201"/>
      <c r="C118" s="202"/>
      <c r="D118" s="203" t="s">
        <v>250</v>
      </c>
      <c r="E118" s="204" t="s">
        <v>19</v>
      </c>
      <c r="F118" s="205" t="s">
        <v>833</v>
      </c>
      <c r="G118" s="202"/>
      <c r="H118" s="206">
        <v>9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250</v>
      </c>
      <c r="AU118" s="212" t="s">
        <v>83</v>
      </c>
      <c r="AV118" s="13" t="s">
        <v>83</v>
      </c>
      <c r="AW118" s="13" t="s">
        <v>36</v>
      </c>
      <c r="AX118" s="13" t="s">
        <v>79</v>
      </c>
      <c r="AY118" s="212" t="s">
        <v>205</v>
      </c>
    </row>
    <row r="119" spans="1:65" s="2" customFormat="1" ht="24.2" customHeight="1">
      <c r="A119" s="35"/>
      <c r="B119" s="36"/>
      <c r="C119" s="179" t="s">
        <v>280</v>
      </c>
      <c r="D119" s="179" t="s">
        <v>208</v>
      </c>
      <c r="E119" s="180" t="s">
        <v>463</v>
      </c>
      <c r="F119" s="181" t="s">
        <v>464</v>
      </c>
      <c r="G119" s="182" t="s">
        <v>260</v>
      </c>
      <c r="H119" s="183">
        <v>3</v>
      </c>
      <c r="I119" s="184"/>
      <c r="J119" s="185">
        <f>ROUND(I119*H119,2)</f>
        <v>0</v>
      </c>
      <c r="K119" s="181" t="s">
        <v>212</v>
      </c>
      <c r="L119" s="40"/>
      <c r="M119" s="186" t="s">
        <v>19</v>
      </c>
      <c r="N119" s="187" t="s">
        <v>46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0.04</v>
      </c>
      <c r="T119" s="189">
        <f>S119*H119</f>
        <v>0.12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149</v>
      </c>
      <c r="AT119" s="190" t="s">
        <v>208</v>
      </c>
      <c r="AU119" s="190" t="s">
        <v>83</v>
      </c>
      <c r="AY119" s="18" t="s">
        <v>205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149</v>
      </c>
      <c r="BM119" s="190" t="s">
        <v>834</v>
      </c>
    </row>
    <row r="120" spans="1:65" s="2" customFormat="1">
      <c r="A120" s="35"/>
      <c r="B120" s="36"/>
      <c r="C120" s="37"/>
      <c r="D120" s="192" t="s">
        <v>215</v>
      </c>
      <c r="E120" s="37"/>
      <c r="F120" s="193" t="s">
        <v>466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215</v>
      </c>
      <c r="AU120" s="18" t="s">
        <v>83</v>
      </c>
    </row>
    <row r="121" spans="1:65" s="13" customFormat="1">
      <c r="B121" s="201"/>
      <c r="C121" s="202"/>
      <c r="D121" s="203" t="s">
        <v>250</v>
      </c>
      <c r="E121" s="204" t="s">
        <v>19</v>
      </c>
      <c r="F121" s="205" t="s">
        <v>126</v>
      </c>
      <c r="G121" s="202"/>
      <c r="H121" s="206">
        <v>3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250</v>
      </c>
      <c r="AU121" s="212" t="s">
        <v>83</v>
      </c>
      <c r="AV121" s="13" t="s">
        <v>83</v>
      </c>
      <c r="AW121" s="13" t="s">
        <v>36</v>
      </c>
      <c r="AX121" s="13" t="s">
        <v>79</v>
      </c>
      <c r="AY121" s="212" t="s">
        <v>205</v>
      </c>
    </row>
    <row r="122" spans="1:65" s="2" customFormat="1" ht="24.2" customHeight="1">
      <c r="A122" s="35"/>
      <c r="B122" s="36"/>
      <c r="C122" s="179" t="s">
        <v>286</v>
      </c>
      <c r="D122" s="179" t="s">
        <v>208</v>
      </c>
      <c r="E122" s="180" t="s">
        <v>265</v>
      </c>
      <c r="F122" s="181" t="s">
        <v>266</v>
      </c>
      <c r="G122" s="182" t="s">
        <v>267</v>
      </c>
      <c r="H122" s="183">
        <v>1.84</v>
      </c>
      <c r="I122" s="184"/>
      <c r="J122" s="185">
        <f>ROUND(I122*H122,2)</f>
        <v>0</v>
      </c>
      <c r="K122" s="181" t="s">
        <v>212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149</v>
      </c>
      <c r="AT122" s="190" t="s">
        <v>208</v>
      </c>
      <c r="AU122" s="190" t="s">
        <v>83</v>
      </c>
      <c r="AY122" s="18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149</v>
      </c>
      <c r="BM122" s="190" t="s">
        <v>835</v>
      </c>
    </row>
    <row r="123" spans="1:65" s="2" customFormat="1">
      <c r="A123" s="35"/>
      <c r="B123" s="36"/>
      <c r="C123" s="37"/>
      <c r="D123" s="192" t="s">
        <v>215</v>
      </c>
      <c r="E123" s="37"/>
      <c r="F123" s="193" t="s">
        <v>269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215</v>
      </c>
      <c r="AU123" s="18" t="s">
        <v>83</v>
      </c>
    </row>
    <row r="124" spans="1:65" s="13" customFormat="1">
      <c r="B124" s="201"/>
      <c r="C124" s="202"/>
      <c r="D124" s="203" t="s">
        <v>250</v>
      </c>
      <c r="E124" s="204" t="s">
        <v>19</v>
      </c>
      <c r="F124" s="205" t="s">
        <v>836</v>
      </c>
      <c r="G124" s="202"/>
      <c r="H124" s="206">
        <v>1.84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250</v>
      </c>
      <c r="AU124" s="212" t="s">
        <v>83</v>
      </c>
      <c r="AV124" s="13" t="s">
        <v>83</v>
      </c>
      <c r="AW124" s="13" t="s">
        <v>36</v>
      </c>
      <c r="AX124" s="13" t="s">
        <v>79</v>
      </c>
      <c r="AY124" s="212" t="s">
        <v>205</v>
      </c>
    </row>
    <row r="125" spans="1:65" s="2" customFormat="1" ht="24.2" customHeight="1">
      <c r="A125" s="35"/>
      <c r="B125" s="36"/>
      <c r="C125" s="179" t="s">
        <v>291</v>
      </c>
      <c r="D125" s="179" t="s">
        <v>208</v>
      </c>
      <c r="E125" s="180" t="s">
        <v>271</v>
      </c>
      <c r="F125" s="181" t="s">
        <v>272</v>
      </c>
      <c r="G125" s="182" t="s">
        <v>267</v>
      </c>
      <c r="H125" s="183">
        <v>1.84</v>
      </c>
      <c r="I125" s="184"/>
      <c r="J125" s="185">
        <f>ROUND(I125*H125,2)</f>
        <v>0</v>
      </c>
      <c r="K125" s="181" t="s">
        <v>212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149</v>
      </c>
      <c r="AT125" s="190" t="s">
        <v>208</v>
      </c>
      <c r="AU125" s="190" t="s">
        <v>83</v>
      </c>
      <c r="AY125" s="18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149</v>
      </c>
      <c r="BM125" s="190" t="s">
        <v>837</v>
      </c>
    </row>
    <row r="126" spans="1:65" s="2" customFormat="1">
      <c r="A126" s="35"/>
      <c r="B126" s="36"/>
      <c r="C126" s="37"/>
      <c r="D126" s="192" t="s">
        <v>215</v>
      </c>
      <c r="E126" s="37"/>
      <c r="F126" s="193" t="s">
        <v>274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215</v>
      </c>
      <c r="AU126" s="18" t="s">
        <v>83</v>
      </c>
    </row>
    <row r="127" spans="1:65" s="2" customFormat="1" ht="37.9" customHeight="1">
      <c r="A127" s="35"/>
      <c r="B127" s="36"/>
      <c r="C127" s="179" t="s">
        <v>297</v>
      </c>
      <c r="D127" s="179" t="s">
        <v>208</v>
      </c>
      <c r="E127" s="180" t="s">
        <v>276</v>
      </c>
      <c r="F127" s="181" t="s">
        <v>277</v>
      </c>
      <c r="G127" s="182" t="s">
        <v>267</v>
      </c>
      <c r="H127" s="183">
        <v>1.84</v>
      </c>
      <c r="I127" s="184"/>
      <c r="J127" s="185">
        <f>ROUND(I127*H127,2)</f>
        <v>0</v>
      </c>
      <c r="K127" s="181" t="s">
        <v>212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149</v>
      </c>
      <c r="AT127" s="190" t="s">
        <v>208</v>
      </c>
      <c r="AU127" s="190" t="s">
        <v>83</v>
      </c>
      <c r="AY127" s="18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79</v>
      </c>
      <c r="BK127" s="191">
        <f>ROUND(I127*H127,2)</f>
        <v>0</v>
      </c>
      <c r="BL127" s="18" t="s">
        <v>149</v>
      </c>
      <c r="BM127" s="190" t="s">
        <v>838</v>
      </c>
    </row>
    <row r="128" spans="1:65" s="2" customFormat="1">
      <c r="A128" s="35"/>
      <c r="B128" s="36"/>
      <c r="C128" s="37"/>
      <c r="D128" s="192" t="s">
        <v>215</v>
      </c>
      <c r="E128" s="37"/>
      <c r="F128" s="193" t="s">
        <v>279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215</v>
      </c>
      <c r="AU128" s="18" t="s">
        <v>83</v>
      </c>
    </row>
    <row r="129" spans="1:65" s="2" customFormat="1" ht="37.9" customHeight="1">
      <c r="A129" s="35"/>
      <c r="B129" s="36"/>
      <c r="C129" s="179" t="s">
        <v>304</v>
      </c>
      <c r="D129" s="179" t="s">
        <v>208</v>
      </c>
      <c r="E129" s="180" t="s">
        <v>281</v>
      </c>
      <c r="F129" s="181" t="s">
        <v>282</v>
      </c>
      <c r="G129" s="182" t="s">
        <v>267</v>
      </c>
      <c r="H129" s="183">
        <v>55.2</v>
      </c>
      <c r="I129" s="184"/>
      <c r="J129" s="185">
        <f>ROUND(I129*H129,2)</f>
        <v>0</v>
      </c>
      <c r="K129" s="181" t="s">
        <v>212</v>
      </c>
      <c r="L129" s="40"/>
      <c r="M129" s="186" t="s">
        <v>19</v>
      </c>
      <c r="N129" s="187" t="s">
        <v>46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149</v>
      </c>
      <c r="AT129" s="190" t="s">
        <v>208</v>
      </c>
      <c r="AU129" s="190" t="s">
        <v>83</v>
      </c>
      <c r="AY129" s="18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79</v>
      </c>
      <c r="BK129" s="191">
        <f>ROUND(I129*H129,2)</f>
        <v>0</v>
      </c>
      <c r="BL129" s="18" t="s">
        <v>149</v>
      </c>
      <c r="BM129" s="190" t="s">
        <v>839</v>
      </c>
    </row>
    <row r="130" spans="1:65" s="2" customFormat="1">
      <c r="A130" s="35"/>
      <c r="B130" s="36"/>
      <c r="C130" s="37"/>
      <c r="D130" s="192" t="s">
        <v>215</v>
      </c>
      <c r="E130" s="37"/>
      <c r="F130" s="193" t="s">
        <v>284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215</v>
      </c>
      <c r="AU130" s="18" t="s">
        <v>83</v>
      </c>
    </row>
    <row r="131" spans="1:65" s="13" customFormat="1">
      <c r="B131" s="201"/>
      <c r="C131" s="202"/>
      <c r="D131" s="203" t="s">
        <v>250</v>
      </c>
      <c r="E131" s="202"/>
      <c r="F131" s="205" t="s">
        <v>840</v>
      </c>
      <c r="G131" s="202"/>
      <c r="H131" s="206">
        <v>55.2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250</v>
      </c>
      <c r="AU131" s="212" t="s">
        <v>83</v>
      </c>
      <c r="AV131" s="13" t="s">
        <v>83</v>
      </c>
      <c r="AW131" s="13" t="s">
        <v>4</v>
      </c>
      <c r="AX131" s="13" t="s">
        <v>79</v>
      </c>
      <c r="AY131" s="212" t="s">
        <v>205</v>
      </c>
    </row>
    <row r="132" spans="1:65" s="2" customFormat="1" ht="24.2" customHeight="1">
      <c r="A132" s="35"/>
      <c r="B132" s="36"/>
      <c r="C132" s="179" t="s">
        <v>309</v>
      </c>
      <c r="D132" s="179" t="s">
        <v>208</v>
      </c>
      <c r="E132" s="180" t="s">
        <v>287</v>
      </c>
      <c r="F132" s="181" t="s">
        <v>288</v>
      </c>
      <c r="G132" s="182" t="s">
        <v>267</v>
      </c>
      <c r="H132" s="183">
        <v>1.84</v>
      </c>
      <c r="I132" s="184"/>
      <c r="J132" s="185">
        <f>ROUND(I132*H132,2)</f>
        <v>0</v>
      </c>
      <c r="K132" s="181" t="s">
        <v>212</v>
      </c>
      <c r="L132" s="40"/>
      <c r="M132" s="186" t="s">
        <v>19</v>
      </c>
      <c r="N132" s="187" t="s">
        <v>46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149</v>
      </c>
      <c r="AT132" s="190" t="s">
        <v>208</v>
      </c>
      <c r="AU132" s="190" t="s">
        <v>83</v>
      </c>
      <c r="AY132" s="18" t="s">
        <v>205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79</v>
      </c>
      <c r="BK132" s="191">
        <f>ROUND(I132*H132,2)</f>
        <v>0</v>
      </c>
      <c r="BL132" s="18" t="s">
        <v>149</v>
      </c>
      <c r="BM132" s="190" t="s">
        <v>841</v>
      </c>
    </row>
    <row r="133" spans="1:65" s="2" customFormat="1">
      <c r="A133" s="35"/>
      <c r="B133" s="36"/>
      <c r="C133" s="37"/>
      <c r="D133" s="192" t="s">
        <v>215</v>
      </c>
      <c r="E133" s="37"/>
      <c r="F133" s="193" t="s">
        <v>290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215</v>
      </c>
      <c r="AU133" s="18" t="s">
        <v>83</v>
      </c>
    </row>
    <row r="134" spans="1:65" s="2" customFormat="1" ht="24.2" customHeight="1">
      <c r="A134" s="35"/>
      <c r="B134" s="36"/>
      <c r="C134" s="179" t="s">
        <v>316</v>
      </c>
      <c r="D134" s="179" t="s">
        <v>208</v>
      </c>
      <c r="E134" s="180" t="s">
        <v>292</v>
      </c>
      <c r="F134" s="181" t="s">
        <v>293</v>
      </c>
      <c r="G134" s="182" t="s">
        <v>267</v>
      </c>
      <c r="H134" s="183">
        <v>0.92</v>
      </c>
      <c r="I134" s="184"/>
      <c r="J134" s="185">
        <f>ROUND(I134*H134,2)</f>
        <v>0</v>
      </c>
      <c r="K134" s="181" t="s">
        <v>212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149</v>
      </c>
      <c r="AT134" s="190" t="s">
        <v>208</v>
      </c>
      <c r="AU134" s="190" t="s">
        <v>83</v>
      </c>
      <c r="AY134" s="18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79</v>
      </c>
      <c r="BK134" s="191">
        <f>ROUND(I134*H134,2)</f>
        <v>0</v>
      </c>
      <c r="BL134" s="18" t="s">
        <v>149</v>
      </c>
      <c r="BM134" s="190" t="s">
        <v>842</v>
      </c>
    </row>
    <row r="135" spans="1:65" s="2" customFormat="1">
      <c r="A135" s="35"/>
      <c r="B135" s="36"/>
      <c r="C135" s="37"/>
      <c r="D135" s="192" t="s">
        <v>215</v>
      </c>
      <c r="E135" s="37"/>
      <c r="F135" s="193" t="s">
        <v>295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215</v>
      </c>
      <c r="AU135" s="18" t="s">
        <v>83</v>
      </c>
    </row>
    <row r="136" spans="1:65" s="13" customFormat="1">
      <c r="B136" s="201"/>
      <c r="C136" s="202"/>
      <c r="D136" s="203" t="s">
        <v>250</v>
      </c>
      <c r="E136" s="204" t="s">
        <v>19</v>
      </c>
      <c r="F136" s="205" t="s">
        <v>843</v>
      </c>
      <c r="G136" s="202"/>
      <c r="H136" s="206">
        <v>0.92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250</v>
      </c>
      <c r="AU136" s="212" t="s">
        <v>83</v>
      </c>
      <c r="AV136" s="13" t="s">
        <v>83</v>
      </c>
      <c r="AW136" s="13" t="s">
        <v>36</v>
      </c>
      <c r="AX136" s="13" t="s">
        <v>79</v>
      </c>
      <c r="AY136" s="212" t="s">
        <v>205</v>
      </c>
    </row>
    <row r="137" spans="1:65" s="2" customFormat="1" ht="16.5" customHeight="1">
      <c r="A137" s="35"/>
      <c r="B137" s="36"/>
      <c r="C137" s="224" t="s">
        <v>322</v>
      </c>
      <c r="D137" s="224" t="s">
        <v>298</v>
      </c>
      <c r="E137" s="225" t="s">
        <v>299</v>
      </c>
      <c r="F137" s="226" t="s">
        <v>300</v>
      </c>
      <c r="G137" s="227" t="s">
        <v>301</v>
      </c>
      <c r="H137" s="228">
        <v>2.1160000000000001</v>
      </c>
      <c r="I137" s="229"/>
      <c r="J137" s="230">
        <f>ROUND(I137*H137,2)</f>
        <v>0</v>
      </c>
      <c r="K137" s="226" t="s">
        <v>212</v>
      </c>
      <c r="L137" s="231"/>
      <c r="M137" s="232" t="s">
        <v>19</v>
      </c>
      <c r="N137" s="233" t="s">
        <v>46</v>
      </c>
      <c r="O137" s="65"/>
      <c r="P137" s="188">
        <f>O137*H137</f>
        <v>0</v>
      </c>
      <c r="Q137" s="188">
        <v>1</v>
      </c>
      <c r="R137" s="188">
        <f>Q137*H137</f>
        <v>2.1160000000000001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286</v>
      </c>
      <c r="AT137" s="190" t="s">
        <v>298</v>
      </c>
      <c r="AU137" s="190" t="s">
        <v>83</v>
      </c>
      <c r="AY137" s="18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149</v>
      </c>
      <c r="BM137" s="190" t="s">
        <v>844</v>
      </c>
    </row>
    <row r="138" spans="1:65" s="13" customFormat="1">
      <c r="B138" s="201"/>
      <c r="C138" s="202"/>
      <c r="D138" s="203" t="s">
        <v>250</v>
      </c>
      <c r="E138" s="202"/>
      <c r="F138" s="205" t="s">
        <v>845</v>
      </c>
      <c r="G138" s="202"/>
      <c r="H138" s="206">
        <v>2.1160000000000001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250</v>
      </c>
      <c r="AU138" s="212" t="s">
        <v>83</v>
      </c>
      <c r="AV138" s="13" t="s">
        <v>83</v>
      </c>
      <c r="AW138" s="13" t="s">
        <v>4</v>
      </c>
      <c r="AX138" s="13" t="s">
        <v>79</v>
      </c>
      <c r="AY138" s="212" t="s">
        <v>205</v>
      </c>
    </row>
    <row r="139" spans="1:65" s="2" customFormat="1" ht="24.2" customHeight="1">
      <c r="A139" s="35"/>
      <c r="B139" s="36"/>
      <c r="C139" s="179" t="s">
        <v>8</v>
      </c>
      <c r="D139" s="179" t="s">
        <v>208</v>
      </c>
      <c r="E139" s="180" t="s">
        <v>305</v>
      </c>
      <c r="F139" s="181" t="s">
        <v>306</v>
      </c>
      <c r="G139" s="182" t="s">
        <v>267</v>
      </c>
      <c r="H139" s="183">
        <v>1.84</v>
      </c>
      <c r="I139" s="184"/>
      <c r="J139" s="185">
        <f>ROUND(I139*H139,2)</f>
        <v>0</v>
      </c>
      <c r="K139" s="181" t="s">
        <v>212</v>
      </c>
      <c r="L139" s="40"/>
      <c r="M139" s="186" t="s">
        <v>19</v>
      </c>
      <c r="N139" s="187" t="s">
        <v>46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149</v>
      </c>
      <c r="AT139" s="190" t="s">
        <v>208</v>
      </c>
      <c r="AU139" s="190" t="s">
        <v>83</v>
      </c>
      <c r="AY139" s="18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79</v>
      </c>
      <c r="BK139" s="191">
        <f>ROUND(I139*H139,2)</f>
        <v>0</v>
      </c>
      <c r="BL139" s="18" t="s">
        <v>149</v>
      </c>
      <c r="BM139" s="190" t="s">
        <v>846</v>
      </c>
    </row>
    <row r="140" spans="1:65" s="2" customFormat="1">
      <c r="A140" s="35"/>
      <c r="B140" s="36"/>
      <c r="C140" s="37"/>
      <c r="D140" s="192" t="s">
        <v>215</v>
      </c>
      <c r="E140" s="37"/>
      <c r="F140" s="193" t="s">
        <v>308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215</v>
      </c>
      <c r="AU140" s="18" t="s">
        <v>83</v>
      </c>
    </row>
    <row r="141" spans="1:65" s="2" customFormat="1" ht="16.5" customHeight="1">
      <c r="A141" s="35"/>
      <c r="B141" s="36"/>
      <c r="C141" s="179" t="s">
        <v>334</v>
      </c>
      <c r="D141" s="179" t="s">
        <v>208</v>
      </c>
      <c r="E141" s="180" t="s">
        <v>310</v>
      </c>
      <c r="F141" s="181" t="s">
        <v>311</v>
      </c>
      <c r="G141" s="182" t="s">
        <v>247</v>
      </c>
      <c r="H141" s="183">
        <v>18.399999999999999</v>
      </c>
      <c r="I141" s="184"/>
      <c r="J141" s="185">
        <f>ROUND(I141*H141,2)</f>
        <v>0</v>
      </c>
      <c r="K141" s="181" t="s">
        <v>212</v>
      </c>
      <c r="L141" s="40"/>
      <c r="M141" s="186" t="s">
        <v>19</v>
      </c>
      <c r="N141" s="187" t="s">
        <v>46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149</v>
      </c>
      <c r="AT141" s="190" t="s">
        <v>208</v>
      </c>
      <c r="AU141" s="190" t="s">
        <v>83</v>
      </c>
      <c r="AY141" s="18" t="s">
        <v>205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79</v>
      </c>
      <c r="BK141" s="191">
        <f>ROUND(I141*H141,2)</f>
        <v>0</v>
      </c>
      <c r="BL141" s="18" t="s">
        <v>149</v>
      </c>
      <c r="BM141" s="190" t="s">
        <v>847</v>
      </c>
    </row>
    <row r="142" spans="1:65" s="2" customFormat="1">
      <c r="A142" s="35"/>
      <c r="B142" s="36"/>
      <c r="C142" s="37"/>
      <c r="D142" s="192" t="s">
        <v>215</v>
      </c>
      <c r="E142" s="37"/>
      <c r="F142" s="193" t="s">
        <v>313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215</v>
      </c>
      <c r="AU142" s="18" t="s">
        <v>83</v>
      </c>
    </row>
    <row r="143" spans="1:65" s="13" customFormat="1">
      <c r="B143" s="201"/>
      <c r="C143" s="202"/>
      <c r="D143" s="203" t="s">
        <v>250</v>
      </c>
      <c r="E143" s="204" t="s">
        <v>19</v>
      </c>
      <c r="F143" s="205" t="s">
        <v>848</v>
      </c>
      <c r="G143" s="202"/>
      <c r="H143" s="206">
        <v>18.399999999999999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250</v>
      </c>
      <c r="AU143" s="212" t="s">
        <v>83</v>
      </c>
      <c r="AV143" s="13" t="s">
        <v>83</v>
      </c>
      <c r="AW143" s="13" t="s">
        <v>36</v>
      </c>
      <c r="AX143" s="13" t="s">
        <v>79</v>
      </c>
      <c r="AY143" s="212" t="s">
        <v>205</v>
      </c>
    </row>
    <row r="144" spans="1:65" s="12" customFormat="1" ht="22.9" customHeight="1">
      <c r="B144" s="163"/>
      <c r="C144" s="164"/>
      <c r="D144" s="165" t="s">
        <v>74</v>
      </c>
      <c r="E144" s="177" t="s">
        <v>204</v>
      </c>
      <c r="F144" s="177" t="s">
        <v>315</v>
      </c>
      <c r="G144" s="164"/>
      <c r="H144" s="164"/>
      <c r="I144" s="167"/>
      <c r="J144" s="178">
        <f>BK144</f>
        <v>0</v>
      </c>
      <c r="K144" s="164"/>
      <c r="L144" s="169"/>
      <c r="M144" s="170"/>
      <c r="N144" s="171"/>
      <c r="O144" s="171"/>
      <c r="P144" s="172">
        <f>SUM(P145:P168)</f>
        <v>0</v>
      </c>
      <c r="Q144" s="171"/>
      <c r="R144" s="172">
        <f>SUM(R145:R168)</f>
        <v>4.1315600000000003</v>
      </c>
      <c r="S144" s="171"/>
      <c r="T144" s="173">
        <f>SUM(T145:T168)</f>
        <v>0</v>
      </c>
      <c r="AR144" s="174" t="s">
        <v>79</v>
      </c>
      <c r="AT144" s="175" t="s">
        <v>74</v>
      </c>
      <c r="AU144" s="175" t="s">
        <v>79</v>
      </c>
      <c r="AY144" s="174" t="s">
        <v>205</v>
      </c>
      <c r="BK144" s="176">
        <f>SUM(BK145:BK168)</f>
        <v>0</v>
      </c>
    </row>
    <row r="145" spans="1:65" s="2" customFormat="1" ht="21.75" customHeight="1">
      <c r="A145" s="35"/>
      <c r="B145" s="36"/>
      <c r="C145" s="179" t="s">
        <v>339</v>
      </c>
      <c r="D145" s="179" t="s">
        <v>208</v>
      </c>
      <c r="E145" s="180" t="s">
        <v>317</v>
      </c>
      <c r="F145" s="181" t="s">
        <v>318</v>
      </c>
      <c r="G145" s="182" t="s">
        <v>247</v>
      </c>
      <c r="H145" s="183">
        <v>18.399999999999999</v>
      </c>
      <c r="I145" s="184"/>
      <c r="J145" s="185">
        <f>ROUND(I145*H145,2)</f>
        <v>0</v>
      </c>
      <c r="K145" s="181" t="s">
        <v>212</v>
      </c>
      <c r="L145" s="40"/>
      <c r="M145" s="186" t="s">
        <v>19</v>
      </c>
      <c r="N145" s="187" t="s">
        <v>46</v>
      </c>
      <c r="O145" s="65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149</v>
      </c>
      <c r="AT145" s="190" t="s">
        <v>208</v>
      </c>
      <c r="AU145" s="190" t="s">
        <v>83</v>
      </c>
      <c r="AY145" s="18" t="s">
        <v>205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79</v>
      </c>
      <c r="BK145" s="191">
        <f>ROUND(I145*H145,2)</f>
        <v>0</v>
      </c>
      <c r="BL145" s="18" t="s">
        <v>149</v>
      </c>
      <c r="BM145" s="190" t="s">
        <v>849</v>
      </c>
    </row>
    <row r="146" spans="1:65" s="2" customFormat="1">
      <c r="A146" s="35"/>
      <c r="B146" s="36"/>
      <c r="C146" s="37"/>
      <c r="D146" s="192" t="s">
        <v>215</v>
      </c>
      <c r="E146" s="37"/>
      <c r="F146" s="193" t="s">
        <v>320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215</v>
      </c>
      <c r="AU146" s="18" t="s">
        <v>83</v>
      </c>
    </row>
    <row r="147" spans="1:65" s="13" customFormat="1">
      <c r="B147" s="201"/>
      <c r="C147" s="202"/>
      <c r="D147" s="203" t="s">
        <v>250</v>
      </c>
      <c r="E147" s="204" t="s">
        <v>19</v>
      </c>
      <c r="F147" s="205" t="s">
        <v>850</v>
      </c>
      <c r="G147" s="202"/>
      <c r="H147" s="206">
        <v>18.399999999999999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250</v>
      </c>
      <c r="AU147" s="212" t="s">
        <v>83</v>
      </c>
      <c r="AV147" s="13" t="s">
        <v>83</v>
      </c>
      <c r="AW147" s="13" t="s">
        <v>36</v>
      </c>
      <c r="AX147" s="13" t="s">
        <v>79</v>
      </c>
      <c r="AY147" s="212" t="s">
        <v>205</v>
      </c>
    </row>
    <row r="148" spans="1:65" s="2" customFormat="1" ht="37.9" customHeight="1">
      <c r="A148" s="35"/>
      <c r="B148" s="36"/>
      <c r="C148" s="179" t="s">
        <v>344</v>
      </c>
      <c r="D148" s="179" t="s">
        <v>208</v>
      </c>
      <c r="E148" s="180" t="s">
        <v>323</v>
      </c>
      <c r="F148" s="181" t="s">
        <v>324</v>
      </c>
      <c r="G148" s="182" t="s">
        <v>247</v>
      </c>
      <c r="H148" s="183">
        <v>18.399999999999999</v>
      </c>
      <c r="I148" s="184"/>
      <c r="J148" s="185">
        <f>ROUND(I148*H148,2)</f>
        <v>0</v>
      </c>
      <c r="K148" s="181" t="s">
        <v>212</v>
      </c>
      <c r="L148" s="40"/>
      <c r="M148" s="186" t="s">
        <v>19</v>
      </c>
      <c r="N148" s="187" t="s">
        <v>46</v>
      </c>
      <c r="O148" s="65"/>
      <c r="P148" s="188">
        <f>O148*H148</f>
        <v>0</v>
      </c>
      <c r="Q148" s="188">
        <v>8.9219999999999994E-2</v>
      </c>
      <c r="R148" s="188">
        <f>Q148*H148</f>
        <v>1.6416479999999998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149</v>
      </c>
      <c r="AT148" s="190" t="s">
        <v>208</v>
      </c>
      <c r="AU148" s="190" t="s">
        <v>83</v>
      </c>
      <c r="AY148" s="18" t="s">
        <v>205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79</v>
      </c>
      <c r="BK148" s="191">
        <f>ROUND(I148*H148,2)</f>
        <v>0</v>
      </c>
      <c r="BL148" s="18" t="s">
        <v>149</v>
      </c>
      <c r="BM148" s="190" t="s">
        <v>851</v>
      </c>
    </row>
    <row r="149" spans="1:65" s="2" customFormat="1">
      <c r="A149" s="35"/>
      <c r="B149" s="36"/>
      <c r="C149" s="37"/>
      <c r="D149" s="192" t="s">
        <v>215</v>
      </c>
      <c r="E149" s="37"/>
      <c r="F149" s="193" t="s">
        <v>326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215</v>
      </c>
      <c r="AU149" s="18" t="s">
        <v>83</v>
      </c>
    </row>
    <row r="150" spans="1:65" s="13" customFormat="1">
      <c r="B150" s="201"/>
      <c r="C150" s="202"/>
      <c r="D150" s="203" t="s">
        <v>250</v>
      </c>
      <c r="E150" s="204" t="s">
        <v>19</v>
      </c>
      <c r="F150" s="205" t="s">
        <v>852</v>
      </c>
      <c r="G150" s="202"/>
      <c r="H150" s="206">
        <v>5.0999999999999996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250</v>
      </c>
      <c r="AU150" s="212" t="s">
        <v>83</v>
      </c>
      <c r="AV150" s="13" t="s">
        <v>83</v>
      </c>
      <c r="AW150" s="13" t="s">
        <v>36</v>
      </c>
      <c r="AX150" s="13" t="s">
        <v>75</v>
      </c>
      <c r="AY150" s="212" t="s">
        <v>205</v>
      </c>
    </row>
    <row r="151" spans="1:65" s="13" customFormat="1">
      <c r="B151" s="201"/>
      <c r="C151" s="202"/>
      <c r="D151" s="203" t="s">
        <v>250</v>
      </c>
      <c r="E151" s="204" t="s">
        <v>19</v>
      </c>
      <c r="F151" s="205" t="s">
        <v>853</v>
      </c>
      <c r="G151" s="202"/>
      <c r="H151" s="206">
        <v>5.5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250</v>
      </c>
      <c r="AU151" s="212" t="s">
        <v>83</v>
      </c>
      <c r="AV151" s="13" t="s">
        <v>83</v>
      </c>
      <c r="AW151" s="13" t="s">
        <v>36</v>
      </c>
      <c r="AX151" s="13" t="s">
        <v>75</v>
      </c>
      <c r="AY151" s="212" t="s">
        <v>205</v>
      </c>
    </row>
    <row r="152" spans="1:65" s="13" customFormat="1">
      <c r="B152" s="201"/>
      <c r="C152" s="202"/>
      <c r="D152" s="203" t="s">
        <v>250</v>
      </c>
      <c r="E152" s="204" t="s">
        <v>19</v>
      </c>
      <c r="F152" s="205" t="s">
        <v>854</v>
      </c>
      <c r="G152" s="202"/>
      <c r="H152" s="206">
        <v>7.8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250</v>
      </c>
      <c r="AU152" s="212" t="s">
        <v>83</v>
      </c>
      <c r="AV152" s="13" t="s">
        <v>83</v>
      </c>
      <c r="AW152" s="13" t="s">
        <v>36</v>
      </c>
      <c r="AX152" s="13" t="s">
        <v>75</v>
      </c>
      <c r="AY152" s="212" t="s">
        <v>205</v>
      </c>
    </row>
    <row r="153" spans="1:65" s="14" customFormat="1">
      <c r="B153" s="213"/>
      <c r="C153" s="214"/>
      <c r="D153" s="203" t="s">
        <v>250</v>
      </c>
      <c r="E153" s="215" t="s">
        <v>19</v>
      </c>
      <c r="F153" s="216" t="s">
        <v>253</v>
      </c>
      <c r="G153" s="214"/>
      <c r="H153" s="217">
        <v>18.399999999999999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250</v>
      </c>
      <c r="AU153" s="223" t="s">
        <v>83</v>
      </c>
      <c r="AV153" s="14" t="s">
        <v>149</v>
      </c>
      <c r="AW153" s="14" t="s">
        <v>36</v>
      </c>
      <c r="AX153" s="14" t="s">
        <v>79</v>
      </c>
      <c r="AY153" s="223" t="s">
        <v>205</v>
      </c>
    </row>
    <row r="154" spans="1:65" s="2" customFormat="1" ht="16.5" customHeight="1">
      <c r="A154" s="35"/>
      <c r="B154" s="36"/>
      <c r="C154" s="224" t="s">
        <v>350</v>
      </c>
      <c r="D154" s="224" t="s">
        <v>298</v>
      </c>
      <c r="E154" s="225" t="s">
        <v>330</v>
      </c>
      <c r="F154" s="226" t="s">
        <v>331</v>
      </c>
      <c r="G154" s="227" t="s">
        <v>247</v>
      </c>
      <c r="H154" s="228">
        <v>5.2530000000000001</v>
      </c>
      <c r="I154" s="229"/>
      <c r="J154" s="230">
        <f>ROUND(I154*H154,2)</f>
        <v>0</v>
      </c>
      <c r="K154" s="226" t="s">
        <v>212</v>
      </c>
      <c r="L154" s="231"/>
      <c r="M154" s="232" t="s">
        <v>19</v>
      </c>
      <c r="N154" s="233" t="s">
        <v>46</v>
      </c>
      <c r="O154" s="65"/>
      <c r="P154" s="188">
        <f>O154*H154</f>
        <v>0</v>
      </c>
      <c r="Q154" s="188">
        <v>0.13100000000000001</v>
      </c>
      <c r="R154" s="188">
        <f>Q154*H154</f>
        <v>0.68814300000000006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286</v>
      </c>
      <c r="AT154" s="190" t="s">
        <v>298</v>
      </c>
      <c r="AU154" s="190" t="s">
        <v>83</v>
      </c>
      <c r="AY154" s="18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79</v>
      </c>
      <c r="BK154" s="191">
        <f>ROUND(I154*H154,2)</f>
        <v>0</v>
      </c>
      <c r="BL154" s="18" t="s">
        <v>149</v>
      </c>
      <c r="BM154" s="190" t="s">
        <v>855</v>
      </c>
    </row>
    <row r="155" spans="1:65" s="13" customFormat="1">
      <c r="B155" s="201"/>
      <c r="C155" s="202"/>
      <c r="D155" s="203" t="s">
        <v>250</v>
      </c>
      <c r="E155" s="204" t="s">
        <v>19</v>
      </c>
      <c r="F155" s="205" t="s">
        <v>852</v>
      </c>
      <c r="G155" s="202"/>
      <c r="H155" s="206">
        <v>5.0999999999999996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250</v>
      </c>
      <c r="AU155" s="212" t="s">
        <v>83</v>
      </c>
      <c r="AV155" s="13" t="s">
        <v>83</v>
      </c>
      <c r="AW155" s="13" t="s">
        <v>36</v>
      </c>
      <c r="AX155" s="13" t="s">
        <v>79</v>
      </c>
      <c r="AY155" s="212" t="s">
        <v>205</v>
      </c>
    </row>
    <row r="156" spans="1:65" s="13" customFormat="1">
      <c r="B156" s="201"/>
      <c r="C156" s="202"/>
      <c r="D156" s="203" t="s">
        <v>250</v>
      </c>
      <c r="E156" s="202"/>
      <c r="F156" s="205" t="s">
        <v>856</v>
      </c>
      <c r="G156" s="202"/>
      <c r="H156" s="206">
        <v>5.2530000000000001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250</v>
      </c>
      <c r="AU156" s="212" t="s">
        <v>83</v>
      </c>
      <c r="AV156" s="13" t="s">
        <v>83</v>
      </c>
      <c r="AW156" s="13" t="s">
        <v>4</v>
      </c>
      <c r="AX156" s="13" t="s">
        <v>79</v>
      </c>
      <c r="AY156" s="212" t="s">
        <v>205</v>
      </c>
    </row>
    <row r="157" spans="1:65" s="2" customFormat="1" ht="16.5" customHeight="1">
      <c r="A157" s="35"/>
      <c r="B157" s="36"/>
      <c r="C157" s="224" t="s">
        <v>357</v>
      </c>
      <c r="D157" s="224" t="s">
        <v>298</v>
      </c>
      <c r="E157" s="225" t="s">
        <v>335</v>
      </c>
      <c r="F157" s="226" t="s">
        <v>336</v>
      </c>
      <c r="G157" s="227" t="s">
        <v>247</v>
      </c>
      <c r="H157" s="228">
        <v>8.0340000000000007</v>
      </c>
      <c r="I157" s="229"/>
      <c r="J157" s="230">
        <f>ROUND(I157*H157,2)</f>
        <v>0</v>
      </c>
      <c r="K157" s="226" t="s">
        <v>212</v>
      </c>
      <c r="L157" s="231"/>
      <c r="M157" s="232" t="s">
        <v>19</v>
      </c>
      <c r="N157" s="233" t="s">
        <v>46</v>
      </c>
      <c r="O157" s="65"/>
      <c r="P157" s="188">
        <f>O157*H157</f>
        <v>0</v>
      </c>
      <c r="Q157" s="188">
        <v>0.13100000000000001</v>
      </c>
      <c r="R157" s="188">
        <f>Q157*H157</f>
        <v>1.0524540000000002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286</v>
      </c>
      <c r="AT157" s="190" t="s">
        <v>298</v>
      </c>
      <c r="AU157" s="190" t="s">
        <v>83</v>
      </c>
      <c r="AY157" s="18" t="s">
        <v>205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149</v>
      </c>
      <c r="BM157" s="190" t="s">
        <v>857</v>
      </c>
    </row>
    <row r="158" spans="1:65" s="13" customFormat="1">
      <c r="B158" s="201"/>
      <c r="C158" s="202"/>
      <c r="D158" s="203" t="s">
        <v>250</v>
      </c>
      <c r="E158" s="204" t="s">
        <v>19</v>
      </c>
      <c r="F158" s="205" t="s">
        <v>854</v>
      </c>
      <c r="G158" s="202"/>
      <c r="H158" s="206">
        <v>7.8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36</v>
      </c>
      <c r="AX158" s="13" t="s">
        <v>79</v>
      </c>
      <c r="AY158" s="212" t="s">
        <v>205</v>
      </c>
    </row>
    <row r="159" spans="1:65" s="13" customFormat="1">
      <c r="B159" s="201"/>
      <c r="C159" s="202"/>
      <c r="D159" s="203" t="s">
        <v>250</v>
      </c>
      <c r="E159" s="202"/>
      <c r="F159" s="205" t="s">
        <v>858</v>
      </c>
      <c r="G159" s="202"/>
      <c r="H159" s="206">
        <v>8.0340000000000007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250</v>
      </c>
      <c r="AU159" s="212" t="s">
        <v>83</v>
      </c>
      <c r="AV159" s="13" t="s">
        <v>83</v>
      </c>
      <c r="AW159" s="13" t="s">
        <v>4</v>
      </c>
      <c r="AX159" s="13" t="s">
        <v>79</v>
      </c>
      <c r="AY159" s="212" t="s">
        <v>205</v>
      </c>
    </row>
    <row r="160" spans="1:65" s="2" customFormat="1" ht="24.2" customHeight="1">
      <c r="A160" s="35"/>
      <c r="B160" s="36"/>
      <c r="C160" s="224" t="s">
        <v>7</v>
      </c>
      <c r="D160" s="224" t="s">
        <v>298</v>
      </c>
      <c r="E160" s="225" t="s">
        <v>340</v>
      </c>
      <c r="F160" s="226" t="s">
        <v>341</v>
      </c>
      <c r="G160" s="227" t="s">
        <v>247</v>
      </c>
      <c r="H160" s="228">
        <v>5.665</v>
      </c>
      <c r="I160" s="229"/>
      <c r="J160" s="230">
        <f>ROUND(I160*H160,2)</f>
        <v>0</v>
      </c>
      <c r="K160" s="226" t="s">
        <v>19</v>
      </c>
      <c r="L160" s="231"/>
      <c r="M160" s="232" t="s">
        <v>19</v>
      </c>
      <c r="N160" s="233" t="s">
        <v>46</v>
      </c>
      <c r="O160" s="65"/>
      <c r="P160" s="188">
        <f>O160*H160</f>
        <v>0</v>
      </c>
      <c r="Q160" s="188">
        <v>0.13100000000000001</v>
      </c>
      <c r="R160" s="188">
        <f>Q160*H160</f>
        <v>0.74211500000000008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286</v>
      </c>
      <c r="AT160" s="190" t="s">
        <v>298</v>
      </c>
      <c r="AU160" s="190" t="s">
        <v>83</v>
      </c>
      <c r="AY160" s="18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79</v>
      </c>
      <c r="BK160" s="191">
        <f>ROUND(I160*H160,2)</f>
        <v>0</v>
      </c>
      <c r="BL160" s="18" t="s">
        <v>149</v>
      </c>
      <c r="BM160" s="190" t="s">
        <v>859</v>
      </c>
    </row>
    <row r="161" spans="1:65" s="13" customFormat="1">
      <c r="B161" s="201"/>
      <c r="C161" s="202"/>
      <c r="D161" s="203" t="s">
        <v>250</v>
      </c>
      <c r="E161" s="204" t="s">
        <v>19</v>
      </c>
      <c r="F161" s="205" t="s">
        <v>853</v>
      </c>
      <c r="G161" s="202"/>
      <c r="H161" s="206">
        <v>5.5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250</v>
      </c>
      <c r="AU161" s="212" t="s">
        <v>83</v>
      </c>
      <c r="AV161" s="13" t="s">
        <v>83</v>
      </c>
      <c r="AW161" s="13" t="s">
        <v>36</v>
      </c>
      <c r="AX161" s="13" t="s">
        <v>79</v>
      </c>
      <c r="AY161" s="212" t="s">
        <v>205</v>
      </c>
    </row>
    <row r="162" spans="1:65" s="13" customFormat="1">
      <c r="B162" s="201"/>
      <c r="C162" s="202"/>
      <c r="D162" s="203" t="s">
        <v>250</v>
      </c>
      <c r="E162" s="202"/>
      <c r="F162" s="205" t="s">
        <v>860</v>
      </c>
      <c r="G162" s="202"/>
      <c r="H162" s="206">
        <v>5.665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250</v>
      </c>
      <c r="AU162" s="212" t="s">
        <v>83</v>
      </c>
      <c r="AV162" s="13" t="s">
        <v>83</v>
      </c>
      <c r="AW162" s="13" t="s">
        <v>4</v>
      </c>
      <c r="AX162" s="13" t="s">
        <v>79</v>
      </c>
      <c r="AY162" s="212" t="s">
        <v>205</v>
      </c>
    </row>
    <row r="163" spans="1:65" s="2" customFormat="1" ht="44.25" customHeight="1">
      <c r="A163" s="35"/>
      <c r="B163" s="36"/>
      <c r="C163" s="179" t="s">
        <v>370</v>
      </c>
      <c r="D163" s="179" t="s">
        <v>208</v>
      </c>
      <c r="E163" s="180" t="s">
        <v>345</v>
      </c>
      <c r="F163" s="181" t="s">
        <v>346</v>
      </c>
      <c r="G163" s="182" t="s">
        <v>247</v>
      </c>
      <c r="H163" s="183">
        <v>13.3</v>
      </c>
      <c r="I163" s="184"/>
      <c r="J163" s="185">
        <f>ROUND(I163*H163,2)</f>
        <v>0</v>
      </c>
      <c r="K163" s="181" t="s">
        <v>212</v>
      </c>
      <c r="L163" s="40"/>
      <c r="M163" s="186" t="s">
        <v>19</v>
      </c>
      <c r="N163" s="187" t="s">
        <v>46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149</v>
      </c>
      <c r="AT163" s="190" t="s">
        <v>208</v>
      </c>
      <c r="AU163" s="190" t="s">
        <v>83</v>
      </c>
      <c r="AY163" s="18" t="s">
        <v>205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79</v>
      </c>
      <c r="BK163" s="191">
        <f>ROUND(I163*H163,2)</f>
        <v>0</v>
      </c>
      <c r="BL163" s="18" t="s">
        <v>149</v>
      </c>
      <c r="BM163" s="190" t="s">
        <v>861</v>
      </c>
    </row>
    <row r="164" spans="1:65" s="2" customFormat="1">
      <c r="A164" s="35"/>
      <c r="B164" s="36"/>
      <c r="C164" s="37"/>
      <c r="D164" s="192" t="s">
        <v>215</v>
      </c>
      <c r="E164" s="37"/>
      <c r="F164" s="193" t="s">
        <v>348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215</v>
      </c>
      <c r="AU164" s="18" t="s">
        <v>83</v>
      </c>
    </row>
    <row r="165" spans="1:65" s="13" customFormat="1">
      <c r="B165" s="201"/>
      <c r="C165" s="202"/>
      <c r="D165" s="203" t="s">
        <v>250</v>
      </c>
      <c r="E165" s="204" t="s">
        <v>19</v>
      </c>
      <c r="F165" s="205" t="s">
        <v>862</v>
      </c>
      <c r="G165" s="202"/>
      <c r="H165" s="206">
        <v>13.3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250</v>
      </c>
      <c r="AU165" s="212" t="s">
        <v>83</v>
      </c>
      <c r="AV165" s="13" t="s">
        <v>83</v>
      </c>
      <c r="AW165" s="13" t="s">
        <v>36</v>
      </c>
      <c r="AX165" s="13" t="s">
        <v>79</v>
      </c>
      <c r="AY165" s="212" t="s">
        <v>205</v>
      </c>
    </row>
    <row r="166" spans="1:65" s="2" customFormat="1" ht="16.5" customHeight="1">
      <c r="A166" s="35"/>
      <c r="B166" s="36"/>
      <c r="C166" s="179" t="s">
        <v>376</v>
      </c>
      <c r="D166" s="179" t="s">
        <v>208</v>
      </c>
      <c r="E166" s="180" t="s">
        <v>351</v>
      </c>
      <c r="F166" s="181" t="s">
        <v>352</v>
      </c>
      <c r="G166" s="182" t="s">
        <v>260</v>
      </c>
      <c r="H166" s="183">
        <v>2</v>
      </c>
      <c r="I166" s="184"/>
      <c r="J166" s="185">
        <f>ROUND(I166*H166,2)</f>
        <v>0</v>
      </c>
      <c r="K166" s="181" t="s">
        <v>212</v>
      </c>
      <c r="L166" s="40"/>
      <c r="M166" s="186" t="s">
        <v>19</v>
      </c>
      <c r="N166" s="187" t="s">
        <v>46</v>
      </c>
      <c r="O166" s="65"/>
      <c r="P166" s="188">
        <f>O166*H166</f>
        <v>0</v>
      </c>
      <c r="Q166" s="188">
        <v>3.5999999999999999E-3</v>
      </c>
      <c r="R166" s="188">
        <f>Q166*H166</f>
        <v>7.1999999999999998E-3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149</v>
      </c>
      <c r="AT166" s="190" t="s">
        <v>208</v>
      </c>
      <c r="AU166" s="190" t="s">
        <v>83</v>
      </c>
      <c r="AY166" s="18" t="s">
        <v>205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79</v>
      </c>
      <c r="BK166" s="191">
        <f>ROUND(I166*H166,2)</f>
        <v>0</v>
      </c>
      <c r="BL166" s="18" t="s">
        <v>149</v>
      </c>
      <c r="BM166" s="190" t="s">
        <v>863</v>
      </c>
    </row>
    <row r="167" spans="1:65" s="2" customFormat="1">
      <c r="A167" s="35"/>
      <c r="B167" s="36"/>
      <c r="C167" s="37"/>
      <c r="D167" s="192" t="s">
        <v>215</v>
      </c>
      <c r="E167" s="37"/>
      <c r="F167" s="193" t="s">
        <v>354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215</v>
      </c>
      <c r="AU167" s="18" t="s">
        <v>83</v>
      </c>
    </row>
    <row r="168" spans="1:65" s="13" customFormat="1">
      <c r="B168" s="201"/>
      <c r="C168" s="202"/>
      <c r="D168" s="203" t="s">
        <v>250</v>
      </c>
      <c r="E168" s="204" t="s">
        <v>19</v>
      </c>
      <c r="F168" s="205" t="s">
        <v>864</v>
      </c>
      <c r="G168" s="202"/>
      <c r="H168" s="206">
        <v>2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250</v>
      </c>
      <c r="AU168" s="212" t="s">
        <v>83</v>
      </c>
      <c r="AV168" s="13" t="s">
        <v>83</v>
      </c>
      <c r="AW168" s="13" t="s">
        <v>36</v>
      </c>
      <c r="AX168" s="13" t="s">
        <v>79</v>
      </c>
      <c r="AY168" s="212" t="s">
        <v>205</v>
      </c>
    </row>
    <row r="169" spans="1:65" s="12" customFormat="1" ht="22.9" customHeight="1">
      <c r="B169" s="163"/>
      <c r="C169" s="164"/>
      <c r="D169" s="165" t="s">
        <v>74</v>
      </c>
      <c r="E169" s="177" t="s">
        <v>275</v>
      </c>
      <c r="F169" s="177" t="s">
        <v>356</v>
      </c>
      <c r="G169" s="164"/>
      <c r="H169" s="164"/>
      <c r="I169" s="167"/>
      <c r="J169" s="178">
        <f>BK169</f>
        <v>0</v>
      </c>
      <c r="K169" s="164"/>
      <c r="L169" s="169"/>
      <c r="M169" s="170"/>
      <c r="N169" s="171"/>
      <c r="O169" s="171"/>
      <c r="P169" s="172">
        <f>SUM(P170:P172)</f>
        <v>0</v>
      </c>
      <c r="Q169" s="171"/>
      <c r="R169" s="172">
        <f>SUM(R170:R172)</f>
        <v>2.4666199999999998</v>
      </c>
      <c r="S169" s="171"/>
      <c r="T169" s="173">
        <f>SUM(T170:T172)</f>
        <v>0</v>
      </c>
      <c r="AR169" s="174" t="s">
        <v>79</v>
      </c>
      <c r="AT169" s="175" t="s">
        <v>74</v>
      </c>
      <c r="AU169" s="175" t="s">
        <v>79</v>
      </c>
      <c r="AY169" s="174" t="s">
        <v>205</v>
      </c>
      <c r="BK169" s="176">
        <f>SUM(BK170:BK172)</f>
        <v>0</v>
      </c>
    </row>
    <row r="170" spans="1:65" s="2" customFormat="1" ht="16.5" customHeight="1">
      <c r="A170" s="35"/>
      <c r="B170" s="36"/>
      <c r="C170" s="179" t="s">
        <v>381</v>
      </c>
      <c r="D170" s="179" t="s">
        <v>208</v>
      </c>
      <c r="E170" s="180" t="s">
        <v>358</v>
      </c>
      <c r="F170" s="181" t="s">
        <v>359</v>
      </c>
      <c r="G170" s="182" t="s">
        <v>247</v>
      </c>
      <c r="H170" s="183">
        <v>8.9499999999999993</v>
      </c>
      <c r="I170" s="184"/>
      <c r="J170" s="185">
        <f>ROUND(I170*H170,2)</f>
        <v>0</v>
      </c>
      <c r="K170" s="181" t="s">
        <v>212</v>
      </c>
      <c r="L170" s="40"/>
      <c r="M170" s="186" t="s">
        <v>19</v>
      </c>
      <c r="N170" s="187" t="s">
        <v>46</v>
      </c>
      <c r="O170" s="65"/>
      <c r="P170" s="188">
        <f>O170*H170</f>
        <v>0</v>
      </c>
      <c r="Q170" s="188">
        <v>0.27560000000000001</v>
      </c>
      <c r="R170" s="188">
        <f>Q170*H170</f>
        <v>2.4666199999999998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149</v>
      </c>
      <c r="AT170" s="190" t="s">
        <v>208</v>
      </c>
      <c r="AU170" s="190" t="s">
        <v>83</v>
      </c>
      <c r="AY170" s="18" t="s">
        <v>205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79</v>
      </c>
      <c r="BK170" s="191">
        <f>ROUND(I170*H170,2)</f>
        <v>0</v>
      </c>
      <c r="BL170" s="18" t="s">
        <v>149</v>
      </c>
      <c r="BM170" s="190" t="s">
        <v>865</v>
      </c>
    </row>
    <row r="171" spans="1:65" s="2" customFormat="1">
      <c r="A171" s="35"/>
      <c r="B171" s="36"/>
      <c r="C171" s="37"/>
      <c r="D171" s="192" t="s">
        <v>215</v>
      </c>
      <c r="E171" s="37"/>
      <c r="F171" s="193" t="s">
        <v>361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215</v>
      </c>
      <c r="AU171" s="18" t="s">
        <v>83</v>
      </c>
    </row>
    <row r="172" spans="1:65" s="13" customFormat="1">
      <c r="B172" s="201"/>
      <c r="C172" s="202"/>
      <c r="D172" s="203" t="s">
        <v>250</v>
      </c>
      <c r="E172" s="204" t="s">
        <v>19</v>
      </c>
      <c r="F172" s="205" t="s">
        <v>866</v>
      </c>
      <c r="G172" s="202"/>
      <c r="H172" s="206">
        <v>8.9499999999999993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250</v>
      </c>
      <c r="AU172" s="212" t="s">
        <v>83</v>
      </c>
      <c r="AV172" s="13" t="s">
        <v>83</v>
      </c>
      <c r="AW172" s="13" t="s">
        <v>36</v>
      </c>
      <c r="AX172" s="13" t="s">
        <v>79</v>
      </c>
      <c r="AY172" s="212" t="s">
        <v>205</v>
      </c>
    </row>
    <row r="173" spans="1:65" s="12" customFormat="1" ht="22.9" customHeight="1">
      <c r="B173" s="163"/>
      <c r="C173" s="164"/>
      <c r="D173" s="165" t="s">
        <v>74</v>
      </c>
      <c r="E173" s="177" t="s">
        <v>291</v>
      </c>
      <c r="F173" s="177" t="s">
        <v>369</v>
      </c>
      <c r="G173" s="164"/>
      <c r="H173" s="164"/>
      <c r="I173" s="167"/>
      <c r="J173" s="178">
        <f>BK173</f>
        <v>0</v>
      </c>
      <c r="K173" s="164"/>
      <c r="L173" s="169"/>
      <c r="M173" s="170"/>
      <c r="N173" s="171"/>
      <c r="O173" s="171"/>
      <c r="P173" s="172">
        <f>SUM(P174:P197)</f>
        <v>0</v>
      </c>
      <c r="Q173" s="171"/>
      <c r="R173" s="172">
        <f>SUM(R174:R197)</f>
        <v>6.4119573000000001</v>
      </c>
      <c r="S173" s="171"/>
      <c r="T173" s="173">
        <f>SUM(T174:T197)</f>
        <v>0</v>
      </c>
      <c r="AR173" s="174" t="s">
        <v>79</v>
      </c>
      <c r="AT173" s="175" t="s">
        <v>74</v>
      </c>
      <c r="AU173" s="175" t="s">
        <v>79</v>
      </c>
      <c r="AY173" s="174" t="s">
        <v>205</v>
      </c>
      <c r="BK173" s="176">
        <f>SUM(BK174:BK197)</f>
        <v>0</v>
      </c>
    </row>
    <row r="174" spans="1:65" s="2" customFormat="1" ht="16.5" customHeight="1">
      <c r="A174" s="35"/>
      <c r="B174" s="36"/>
      <c r="C174" s="179" t="s">
        <v>387</v>
      </c>
      <c r="D174" s="179" t="s">
        <v>208</v>
      </c>
      <c r="E174" s="180" t="s">
        <v>371</v>
      </c>
      <c r="F174" s="181" t="s">
        <v>372</v>
      </c>
      <c r="G174" s="182" t="s">
        <v>260</v>
      </c>
      <c r="H174" s="183">
        <v>17.399999999999999</v>
      </c>
      <c r="I174" s="184"/>
      <c r="J174" s="185">
        <f>ROUND(I174*H174,2)</f>
        <v>0</v>
      </c>
      <c r="K174" s="181" t="s">
        <v>212</v>
      </c>
      <c r="L174" s="40"/>
      <c r="M174" s="186" t="s">
        <v>19</v>
      </c>
      <c r="N174" s="187" t="s">
        <v>46</v>
      </c>
      <c r="O174" s="65"/>
      <c r="P174" s="188">
        <f>O174*H174</f>
        <v>0</v>
      </c>
      <c r="Q174" s="188">
        <v>1.3999999999999999E-4</v>
      </c>
      <c r="R174" s="188">
        <f>Q174*H174</f>
        <v>2.4359999999999998E-3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149</v>
      </c>
      <c r="AT174" s="190" t="s">
        <v>208</v>
      </c>
      <c r="AU174" s="190" t="s">
        <v>83</v>
      </c>
      <c r="AY174" s="18" t="s">
        <v>205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79</v>
      </c>
      <c r="BK174" s="191">
        <f>ROUND(I174*H174,2)</f>
        <v>0</v>
      </c>
      <c r="BL174" s="18" t="s">
        <v>149</v>
      </c>
      <c r="BM174" s="190" t="s">
        <v>867</v>
      </c>
    </row>
    <row r="175" spans="1:65" s="2" customFormat="1">
      <c r="A175" s="35"/>
      <c r="B175" s="36"/>
      <c r="C175" s="37"/>
      <c r="D175" s="192" t="s">
        <v>215</v>
      </c>
      <c r="E175" s="37"/>
      <c r="F175" s="193" t="s">
        <v>374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215</v>
      </c>
      <c r="AU175" s="18" t="s">
        <v>83</v>
      </c>
    </row>
    <row r="176" spans="1:65" s="13" customFormat="1">
      <c r="B176" s="201"/>
      <c r="C176" s="202"/>
      <c r="D176" s="203" t="s">
        <v>250</v>
      </c>
      <c r="E176" s="204" t="s">
        <v>19</v>
      </c>
      <c r="F176" s="205" t="s">
        <v>720</v>
      </c>
      <c r="G176" s="202"/>
      <c r="H176" s="206">
        <v>17.399999999999999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250</v>
      </c>
      <c r="AU176" s="212" t="s">
        <v>83</v>
      </c>
      <c r="AV176" s="13" t="s">
        <v>83</v>
      </c>
      <c r="AW176" s="13" t="s">
        <v>36</v>
      </c>
      <c r="AX176" s="13" t="s">
        <v>79</v>
      </c>
      <c r="AY176" s="212" t="s">
        <v>205</v>
      </c>
    </row>
    <row r="177" spans="1:65" s="2" customFormat="1" ht="24.2" customHeight="1">
      <c r="A177" s="35"/>
      <c r="B177" s="36"/>
      <c r="C177" s="179" t="s">
        <v>393</v>
      </c>
      <c r="D177" s="179" t="s">
        <v>208</v>
      </c>
      <c r="E177" s="180" t="s">
        <v>377</v>
      </c>
      <c r="F177" s="181" t="s">
        <v>378</v>
      </c>
      <c r="G177" s="182" t="s">
        <v>260</v>
      </c>
      <c r="H177" s="183">
        <v>17.399999999999999</v>
      </c>
      <c r="I177" s="184"/>
      <c r="J177" s="185">
        <f>ROUND(I177*H177,2)</f>
        <v>0</v>
      </c>
      <c r="K177" s="181" t="s">
        <v>212</v>
      </c>
      <c r="L177" s="40"/>
      <c r="M177" s="186" t="s">
        <v>19</v>
      </c>
      <c r="N177" s="187" t="s">
        <v>46</v>
      </c>
      <c r="O177" s="65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149</v>
      </c>
      <c r="AT177" s="190" t="s">
        <v>208</v>
      </c>
      <c r="AU177" s="190" t="s">
        <v>83</v>
      </c>
      <c r="AY177" s="18" t="s">
        <v>205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79</v>
      </c>
      <c r="BK177" s="191">
        <f>ROUND(I177*H177,2)</f>
        <v>0</v>
      </c>
      <c r="BL177" s="18" t="s">
        <v>149</v>
      </c>
      <c r="BM177" s="190" t="s">
        <v>868</v>
      </c>
    </row>
    <row r="178" spans="1:65" s="2" customFormat="1">
      <c r="A178" s="35"/>
      <c r="B178" s="36"/>
      <c r="C178" s="37"/>
      <c r="D178" s="192" t="s">
        <v>215</v>
      </c>
      <c r="E178" s="37"/>
      <c r="F178" s="193" t="s">
        <v>380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215</v>
      </c>
      <c r="AU178" s="18" t="s">
        <v>83</v>
      </c>
    </row>
    <row r="179" spans="1:65" s="2" customFormat="1" ht="24.2" customHeight="1">
      <c r="A179" s="35"/>
      <c r="B179" s="36"/>
      <c r="C179" s="179" t="s">
        <v>399</v>
      </c>
      <c r="D179" s="179" t="s">
        <v>208</v>
      </c>
      <c r="E179" s="180" t="s">
        <v>382</v>
      </c>
      <c r="F179" s="181" t="s">
        <v>383</v>
      </c>
      <c r="G179" s="182" t="s">
        <v>260</v>
      </c>
      <c r="H179" s="183">
        <v>17.8</v>
      </c>
      <c r="I179" s="184"/>
      <c r="J179" s="185">
        <f>ROUND(I179*H179,2)</f>
        <v>0</v>
      </c>
      <c r="K179" s="181" t="s">
        <v>212</v>
      </c>
      <c r="L179" s="40"/>
      <c r="M179" s="186" t="s">
        <v>19</v>
      </c>
      <c r="N179" s="187" t="s">
        <v>46</v>
      </c>
      <c r="O179" s="65"/>
      <c r="P179" s="188">
        <f>O179*H179</f>
        <v>0</v>
      </c>
      <c r="Q179" s="188">
        <v>0.15540000000000001</v>
      </c>
      <c r="R179" s="188">
        <f>Q179*H179</f>
        <v>2.7661200000000004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149</v>
      </c>
      <c r="AT179" s="190" t="s">
        <v>208</v>
      </c>
      <c r="AU179" s="190" t="s">
        <v>83</v>
      </c>
      <c r="AY179" s="18" t="s">
        <v>205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79</v>
      </c>
      <c r="BK179" s="191">
        <f>ROUND(I179*H179,2)</f>
        <v>0</v>
      </c>
      <c r="BL179" s="18" t="s">
        <v>149</v>
      </c>
      <c r="BM179" s="190" t="s">
        <v>869</v>
      </c>
    </row>
    <row r="180" spans="1:65" s="2" customFormat="1">
      <c r="A180" s="35"/>
      <c r="B180" s="36"/>
      <c r="C180" s="37"/>
      <c r="D180" s="192" t="s">
        <v>215</v>
      </c>
      <c r="E180" s="37"/>
      <c r="F180" s="193" t="s">
        <v>385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215</v>
      </c>
      <c r="AU180" s="18" t="s">
        <v>83</v>
      </c>
    </row>
    <row r="181" spans="1:65" s="13" customFormat="1">
      <c r="B181" s="201"/>
      <c r="C181" s="202"/>
      <c r="D181" s="203" t="s">
        <v>250</v>
      </c>
      <c r="E181" s="204" t="s">
        <v>19</v>
      </c>
      <c r="F181" s="205" t="s">
        <v>870</v>
      </c>
      <c r="G181" s="202"/>
      <c r="H181" s="206">
        <v>17.8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250</v>
      </c>
      <c r="AU181" s="212" t="s">
        <v>83</v>
      </c>
      <c r="AV181" s="13" t="s">
        <v>83</v>
      </c>
      <c r="AW181" s="13" t="s">
        <v>36</v>
      </c>
      <c r="AX181" s="13" t="s">
        <v>79</v>
      </c>
      <c r="AY181" s="212" t="s">
        <v>205</v>
      </c>
    </row>
    <row r="182" spans="1:65" s="2" customFormat="1" ht="16.5" customHeight="1">
      <c r="A182" s="35"/>
      <c r="B182" s="36"/>
      <c r="C182" s="224" t="s">
        <v>406</v>
      </c>
      <c r="D182" s="224" t="s">
        <v>298</v>
      </c>
      <c r="E182" s="225" t="s">
        <v>388</v>
      </c>
      <c r="F182" s="226" t="s">
        <v>389</v>
      </c>
      <c r="G182" s="227" t="s">
        <v>260</v>
      </c>
      <c r="H182" s="228">
        <v>13.566000000000001</v>
      </c>
      <c r="I182" s="229"/>
      <c r="J182" s="230">
        <f>ROUND(I182*H182,2)</f>
        <v>0</v>
      </c>
      <c r="K182" s="226" t="s">
        <v>212</v>
      </c>
      <c r="L182" s="231"/>
      <c r="M182" s="232" t="s">
        <v>19</v>
      </c>
      <c r="N182" s="233" t="s">
        <v>46</v>
      </c>
      <c r="O182" s="65"/>
      <c r="P182" s="188">
        <f>O182*H182</f>
        <v>0</v>
      </c>
      <c r="Q182" s="188">
        <v>0.08</v>
      </c>
      <c r="R182" s="188">
        <f>Q182*H182</f>
        <v>1.08528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286</v>
      </c>
      <c r="AT182" s="190" t="s">
        <v>298</v>
      </c>
      <c r="AU182" s="190" t="s">
        <v>83</v>
      </c>
      <c r="AY182" s="18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149</v>
      </c>
      <c r="BM182" s="190" t="s">
        <v>871</v>
      </c>
    </row>
    <row r="183" spans="1:65" s="13" customFormat="1">
      <c r="B183" s="201"/>
      <c r="C183" s="202"/>
      <c r="D183" s="203" t="s">
        <v>250</v>
      </c>
      <c r="E183" s="204" t="s">
        <v>19</v>
      </c>
      <c r="F183" s="205" t="s">
        <v>872</v>
      </c>
      <c r="G183" s="202"/>
      <c r="H183" s="206">
        <v>13.3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250</v>
      </c>
      <c r="AU183" s="212" t="s">
        <v>83</v>
      </c>
      <c r="AV183" s="13" t="s">
        <v>83</v>
      </c>
      <c r="AW183" s="13" t="s">
        <v>36</v>
      </c>
      <c r="AX183" s="13" t="s">
        <v>79</v>
      </c>
      <c r="AY183" s="212" t="s">
        <v>205</v>
      </c>
    </row>
    <row r="184" spans="1:65" s="13" customFormat="1">
      <c r="B184" s="201"/>
      <c r="C184" s="202"/>
      <c r="D184" s="203" t="s">
        <v>250</v>
      </c>
      <c r="E184" s="202"/>
      <c r="F184" s="205" t="s">
        <v>873</v>
      </c>
      <c r="G184" s="202"/>
      <c r="H184" s="206">
        <v>13.566000000000001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250</v>
      </c>
      <c r="AU184" s="212" t="s">
        <v>83</v>
      </c>
      <c r="AV184" s="13" t="s">
        <v>83</v>
      </c>
      <c r="AW184" s="13" t="s">
        <v>4</v>
      </c>
      <c r="AX184" s="13" t="s">
        <v>79</v>
      </c>
      <c r="AY184" s="212" t="s">
        <v>205</v>
      </c>
    </row>
    <row r="185" spans="1:65" s="2" customFormat="1" ht="16.5" customHeight="1">
      <c r="A185" s="35"/>
      <c r="B185" s="36"/>
      <c r="C185" s="224" t="s">
        <v>411</v>
      </c>
      <c r="D185" s="224" t="s">
        <v>298</v>
      </c>
      <c r="E185" s="225" t="s">
        <v>394</v>
      </c>
      <c r="F185" s="226" t="s">
        <v>395</v>
      </c>
      <c r="G185" s="227" t="s">
        <v>260</v>
      </c>
      <c r="H185" s="228">
        <v>4.59</v>
      </c>
      <c r="I185" s="229"/>
      <c r="J185" s="230">
        <f>ROUND(I185*H185,2)</f>
        <v>0</v>
      </c>
      <c r="K185" s="226" t="s">
        <v>212</v>
      </c>
      <c r="L185" s="231"/>
      <c r="M185" s="232" t="s">
        <v>19</v>
      </c>
      <c r="N185" s="233" t="s">
        <v>46</v>
      </c>
      <c r="O185" s="65"/>
      <c r="P185" s="188">
        <f>O185*H185</f>
        <v>0</v>
      </c>
      <c r="Q185" s="188">
        <v>6.5670000000000006E-2</v>
      </c>
      <c r="R185" s="188">
        <f>Q185*H185</f>
        <v>0.30142530000000001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286</v>
      </c>
      <c r="AT185" s="190" t="s">
        <v>298</v>
      </c>
      <c r="AU185" s="190" t="s">
        <v>83</v>
      </c>
      <c r="AY185" s="18" t="s">
        <v>205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79</v>
      </c>
      <c r="BK185" s="191">
        <f>ROUND(I185*H185,2)</f>
        <v>0</v>
      </c>
      <c r="BL185" s="18" t="s">
        <v>149</v>
      </c>
      <c r="BM185" s="190" t="s">
        <v>874</v>
      </c>
    </row>
    <row r="186" spans="1:65" s="13" customFormat="1">
      <c r="B186" s="201"/>
      <c r="C186" s="202"/>
      <c r="D186" s="203" t="s">
        <v>250</v>
      </c>
      <c r="E186" s="204" t="s">
        <v>19</v>
      </c>
      <c r="F186" s="205" t="s">
        <v>728</v>
      </c>
      <c r="G186" s="202"/>
      <c r="H186" s="206">
        <v>4.5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250</v>
      </c>
      <c r="AU186" s="212" t="s">
        <v>83</v>
      </c>
      <c r="AV186" s="13" t="s">
        <v>83</v>
      </c>
      <c r="AW186" s="13" t="s">
        <v>36</v>
      </c>
      <c r="AX186" s="13" t="s">
        <v>79</v>
      </c>
      <c r="AY186" s="212" t="s">
        <v>205</v>
      </c>
    </row>
    <row r="187" spans="1:65" s="13" customFormat="1">
      <c r="B187" s="201"/>
      <c r="C187" s="202"/>
      <c r="D187" s="203" t="s">
        <v>250</v>
      </c>
      <c r="E187" s="202"/>
      <c r="F187" s="205" t="s">
        <v>729</v>
      </c>
      <c r="G187" s="202"/>
      <c r="H187" s="206">
        <v>4.59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250</v>
      </c>
      <c r="AU187" s="212" t="s">
        <v>83</v>
      </c>
      <c r="AV187" s="13" t="s">
        <v>83</v>
      </c>
      <c r="AW187" s="13" t="s">
        <v>4</v>
      </c>
      <c r="AX187" s="13" t="s">
        <v>79</v>
      </c>
      <c r="AY187" s="212" t="s">
        <v>205</v>
      </c>
    </row>
    <row r="188" spans="1:65" s="2" customFormat="1" ht="24.2" customHeight="1">
      <c r="A188" s="35"/>
      <c r="B188" s="36"/>
      <c r="C188" s="179" t="s">
        <v>418</v>
      </c>
      <c r="D188" s="179" t="s">
        <v>208</v>
      </c>
      <c r="E188" s="180" t="s">
        <v>400</v>
      </c>
      <c r="F188" s="181" t="s">
        <v>401</v>
      </c>
      <c r="G188" s="182" t="s">
        <v>260</v>
      </c>
      <c r="H188" s="183">
        <v>17.399999999999999</v>
      </c>
      <c r="I188" s="184"/>
      <c r="J188" s="185">
        <f>ROUND(I188*H188,2)</f>
        <v>0</v>
      </c>
      <c r="K188" s="181" t="s">
        <v>212</v>
      </c>
      <c r="L188" s="40"/>
      <c r="M188" s="186" t="s">
        <v>19</v>
      </c>
      <c r="N188" s="187" t="s">
        <v>46</v>
      </c>
      <c r="O188" s="65"/>
      <c r="P188" s="188">
        <f>O188*H188</f>
        <v>0</v>
      </c>
      <c r="Q188" s="188">
        <v>0.10095</v>
      </c>
      <c r="R188" s="188">
        <f>Q188*H188</f>
        <v>1.7565299999999999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149</v>
      </c>
      <c r="AT188" s="190" t="s">
        <v>208</v>
      </c>
      <c r="AU188" s="190" t="s">
        <v>83</v>
      </c>
      <c r="AY188" s="18" t="s">
        <v>205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79</v>
      </c>
      <c r="BK188" s="191">
        <f>ROUND(I188*H188,2)</f>
        <v>0</v>
      </c>
      <c r="BL188" s="18" t="s">
        <v>149</v>
      </c>
      <c r="BM188" s="190" t="s">
        <v>875</v>
      </c>
    </row>
    <row r="189" spans="1:65" s="2" customFormat="1">
      <c r="A189" s="35"/>
      <c r="B189" s="36"/>
      <c r="C189" s="37"/>
      <c r="D189" s="192" t="s">
        <v>215</v>
      </c>
      <c r="E189" s="37"/>
      <c r="F189" s="193" t="s">
        <v>403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215</v>
      </c>
      <c r="AU189" s="18" t="s">
        <v>83</v>
      </c>
    </row>
    <row r="190" spans="1:65" s="13" customFormat="1">
      <c r="B190" s="201"/>
      <c r="C190" s="202"/>
      <c r="D190" s="203" t="s">
        <v>250</v>
      </c>
      <c r="E190" s="204" t="s">
        <v>19</v>
      </c>
      <c r="F190" s="205" t="s">
        <v>876</v>
      </c>
      <c r="G190" s="202"/>
      <c r="H190" s="206">
        <v>14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250</v>
      </c>
      <c r="AU190" s="212" t="s">
        <v>83</v>
      </c>
      <c r="AV190" s="13" t="s">
        <v>83</v>
      </c>
      <c r="AW190" s="13" t="s">
        <v>36</v>
      </c>
      <c r="AX190" s="13" t="s">
        <v>75</v>
      </c>
      <c r="AY190" s="212" t="s">
        <v>205</v>
      </c>
    </row>
    <row r="191" spans="1:65" s="13" customFormat="1">
      <c r="B191" s="201"/>
      <c r="C191" s="202"/>
      <c r="D191" s="203" t="s">
        <v>250</v>
      </c>
      <c r="E191" s="204" t="s">
        <v>19</v>
      </c>
      <c r="F191" s="205" t="s">
        <v>877</v>
      </c>
      <c r="G191" s="202"/>
      <c r="H191" s="206">
        <v>3.4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250</v>
      </c>
      <c r="AU191" s="212" t="s">
        <v>83</v>
      </c>
      <c r="AV191" s="13" t="s">
        <v>83</v>
      </c>
      <c r="AW191" s="13" t="s">
        <v>36</v>
      </c>
      <c r="AX191" s="13" t="s">
        <v>75</v>
      </c>
      <c r="AY191" s="212" t="s">
        <v>205</v>
      </c>
    </row>
    <row r="192" spans="1:65" s="14" customFormat="1">
      <c r="B192" s="213"/>
      <c r="C192" s="214"/>
      <c r="D192" s="203" t="s">
        <v>250</v>
      </c>
      <c r="E192" s="215" t="s">
        <v>19</v>
      </c>
      <c r="F192" s="216" t="s">
        <v>253</v>
      </c>
      <c r="G192" s="214"/>
      <c r="H192" s="217">
        <v>17.399999999999999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250</v>
      </c>
      <c r="AU192" s="223" t="s">
        <v>83</v>
      </c>
      <c r="AV192" s="14" t="s">
        <v>149</v>
      </c>
      <c r="AW192" s="14" t="s">
        <v>36</v>
      </c>
      <c r="AX192" s="14" t="s">
        <v>79</v>
      </c>
      <c r="AY192" s="223" t="s">
        <v>205</v>
      </c>
    </row>
    <row r="193" spans="1:65" s="2" customFormat="1" ht="16.5" customHeight="1">
      <c r="A193" s="35"/>
      <c r="B193" s="36"/>
      <c r="C193" s="224" t="s">
        <v>425</v>
      </c>
      <c r="D193" s="224" t="s">
        <v>298</v>
      </c>
      <c r="E193" s="225" t="s">
        <v>407</v>
      </c>
      <c r="F193" s="226" t="s">
        <v>408</v>
      </c>
      <c r="G193" s="227" t="s">
        <v>260</v>
      </c>
      <c r="H193" s="228">
        <v>17.748000000000001</v>
      </c>
      <c r="I193" s="229"/>
      <c r="J193" s="230">
        <f>ROUND(I193*H193,2)</f>
        <v>0</v>
      </c>
      <c r="K193" s="226" t="s">
        <v>212</v>
      </c>
      <c r="L193" s="231"/>
      <c r="M193" s="232" t="s">
        <v>19</v>
      </c>
      <c r="N193" s="233" t="s">
        <v>46</v>
      </c>
      <c r="O193" s="65"/>
      <c r="P193" s="188">
        <f>O193*H193</f>
        <v>0</v>
      </c>
      <c r="Q193" s="188">
        <v>2.8000000000000001E-2</v>
      </c>
      <c r="R193" s="188">
        <f>Q193*H193</f>
        <v>0.49694400000000005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286</v>
      </c>
      <c r="AT193" s="190" t="s">
        <v>298</v>
      </c>
      <c r="AU193" s="190" t="s">
        <v>83</v>
      </c>
      <c r="AY193" s="18" t="s">
        <v>205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79</v>
      </c>
      <c r="BK193" s="191">
        <f>ROUND(I193*H193,2)</f>
        <v>0</v>
      </c>
      <c r="BL193" s="18" t="s">
        <v>149</v>
      </c>
      <c r="BM193" s="190" t="s">
        <v>878</v>
      </c>
    </row>
    <row r="194" spans="1:65" s="13" customFormat="1">
      <c r="B194" s="201"/>
      <c r="C194" s="202"/>
      <c r="D194" s="203" t="s">
        <v>250</v>
      </c>
      <c r="E194" s="202"/>
      <c r="F194" s="205" t="s">
        <v>879</v>
      </c>
      <c r="G194" s="202"/>
      <c r="H194" s="206">
        <v>17.748000000000001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250</v>
      </c>
      <c r="AU194" s="212" t="s">
        <v>83</v>
      </c>
      <c r="AV194" s="13" t="s">
        <v>83</v>
      </c>
      <c r="AW194" s="13" t="s">
        <v>4</v>
      </c>
      <c r="AX194" s="13" t="s">
        <v>79</v>
      </c>
      <c r="AY194" s="212" t="s">
        <v>205</v>
      </c>
    </row>
    <row r="195" spans="1:65" s="2" customFormat="1" ht="16.5" customHeight="1">
      <c r="A195" s="35"/>
      <c r="B195" s="36"/>
      <c r="C195" s="179" t="s">
        <v>431</v>
      </c>
      <c r="D195" s="179" t="s">
        <v>208</v>
      </c>
      <c r="E195" s="180" t="s">
        <v>412</v>
      </c>
      <c r="F195" s="181" t="s">
        <v>413</v>
      </c>
      <c r="G195" s="182" t="s">
        <v>247</v>
      </c>
      <c r="H195" s="183">
        <v>8.9499999999999993</v>
      </c>
      <c r="I195" s="184"/>
      <c r="J195" s="185">
        <f>ROUND(I195*H195,2)</f>
        <v>0</v>
      </c>
      <c r="K195" s="181" t="s">
        <v>212</v>
      </c>
      <c r="L195" s="40"/>
      <c r="M195" s="186" t="s">
        <v>19</v>
      </c>
      <c r="N195" s="187" t="s">
        <v>46</v>
      </c>
      <c r="O195" s="65"/>
      <c r="P195" s="188">
        <f>O195*H195</f>
        <v>0</v>
      </c>
      <c r="Q195" s="188">
        <v>3.6000000000000002E-4</v>
      </c>
      <c r="R195" s="188">
        <f>Q195*H195</f>
        <v>3.222E-3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149</v>
      </c>
      <c r="AT195" s="190" t="s">
        <v>208</v>
      </c>
      <c r="AU195" s="190" t="s">
        <v>83</v>
      </c>
      <c r="AY195" s="18" t="s">
        <v>205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79</v>
      </c>
      <c r="BK195" s="191">
        <f>ROUND(I195*H195,2)</f>
        <v>0</v>
      </c>
      <c r="BL195" s="18" t="s">
        <v>149</v>
      </c>
      <c r="BM195" s="190" t="s">
        <v>880</v>
      </c>
    </row>
    <row r="196" spans="1:65" s="2" customFormat="1">
      <c r="A196" s="35"/>
      <c r="B196" s="36"/>
      <c r="C196" s="37"/>
      <c r="D196" s="192" t="s">
        <v>215</v>
      </c>
      <c r="E196" s="37"/>
      <c r="F196" s="193" t="s">
        <v>415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215</v>
      </c>
      <c r="AU196" s="18" t="s">
        <v>83</v>
      </c>
    </row>
    <row r="197" spans="1:65" s="13" customFormat="1">
      <c r="B197" s="201"/>
      <c r="C197" s="202"/>
      <c r="D197" s="203" t="s">
        <v>250</v>
      </c>
      <c r="E197" s="204" t="s">
        <v>19</v>
      </c>
      <c r="F197" s="205" t="s">
        <v>866</v>
      </c>
      <c r="G197" s="202"/>
      <c r="H197" s="206">
        <v>8.9499999999999993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250</v>
      </c>
      <c r="AU197" s="212" t="s">
        <v>83</v>
      </c>
      <c r="AV197" s="13" t="s">
        <v>83</v>
      </c>
      <c r="AW197" s="13" t="s">
        <v>36</v>
      </c>
      <c r="AX197" s="13" t="s">
        <v>79</v>
      </c>
      <c r="AY197" s="212" t="s">
        <v>205</v>
      </c>
    </row>
    <row r="198" spans="1:65" s="12" customFormat="1" ht="22.9" customHeight="1">
      <c r="B198" s="163"/>
      <c r="C198" s="164"/>
      <c r="D198" s="165" t="s">
        <v>74</v>
      </c>
      <c r="E198" s="177" t="s">
        <v>416</v>
      </c>
      <c r="F198" s="177" t="s">
        <v>417</v>
      </c>
      <c r="G198" s="164"/>
      <c r="H198" s="164"/>
      <c r="I198" s="167"/>
      <c r="J198" s="178">
        <f>BK198</f>
        <v>0</v>
      </c>
      <c r="K198" s="164"/>
      <c r="L198" s="169"/>
      <c r="M198" s="170"/>
      <c r="N198" s="171"/>
      <c r="O198" s="171"/>
      <c r="P198" s="172">
        <f>SUM(P199:P214)</f>
        <v>0</v>
      </c>
      <c r="Q198" s="171"/>
      <c r="R198" s="172">
        <f>SUM(R199:R214)</f>
        <v>0</v>
      </c>
      <c r="S198" s="171"/>
      <c r="T198" s="173">
        <f>SUM(T199:T214)</f>
        <v>0</v>
      </c>
      <c r="AR198" s="174" t="s">
        <v>79</v>
      </c>
      <c r="AT198" s="175" t="s">
        <v>74</v>
      </c>
      <c r="AU198" s="175" t="s">
        <v>79</v>
      </c>
      <c r="AY198" s="174" t="s">
        <v>205</v>
      </c>
      <c r="BK198" s="176">
        <f>SUM(BK199:BK214)</f>
        <v>0</v>
      </c>
    </row>
    <row r="199" spans="1:65" s="2" customFormat="1" ht="24.2" customHeight="1">
      <c r="A199" s="35"/>
      <c r="B199" s="36"/>
      <c r="C199" s="179" t="s">
        <v>438</v>
      </c>
      <c r="D199" s="179" t="s">
        <v>208</v>
      </c>
      <c r="E199" s="180" t="s">
        <v>537</v>
      </c>
      <c r="F199" s="181" t="s">
        <v>538</v>
      </c>
      <c r="G199" s="182" t="s">
        <v>301</v>
      </c>
      <c r="H199" s="183">
        <v>4.5819999999999999</v>
      </c>
      <c r="I199" s="184"/>
      <c r="J199" s="185">
        <f>ROUND(I199*H199,2)</f>
        <v>0</v>
      </c>
      <c r="K199" s="181" t="s">
        <v>212</v>
      </c>
      <c r="L199" s="40"/>
      <c r="M199" s="186" t="s">
        <v>19</v>
      </c>
      <c r="N199" s="187" t="s">
        <v>46</v>
      </c>
      <c r="O199" s="65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149</v>
      </c>
      <c r="AT199" s="190" t="s">
        <v>208</v>
      </c>
      <c r="AU199" s="190" t="s">
        <v>83</v>
      </c>
      <c r="AY199" s="18" t="s">
        <v>205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79</v>
      </c>
      <c r="BK199" s="191">
        <f>ROUND(I199*H199,2)</f>
        <v>0</v>
      </c>
      <c r="BL199" s="18" t="s">
        <v>149</v>
      </c>
      <c r="BM199" s="190" t="s">
        <v>881</v>
      </c>
    </row>
    <row r="200" spans="1:65" s="2" customFormat="1">
      <c r="A200" s="35"/>
      <c r="B200" s="36"/>
      <c r="C200" s="37"/>
      <c r="D200" s="192" t="s">
        <v>215</v>
      </c>
      <c r="E200" s="37"/>
      <c r="F200" s="193" t="s">
        <v>540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215</v>
      </c>
      <c r="AU200" s="18" t="s">
        <v>83</v>
      </c>
    </row>
    <row r="201" spans="1:65" s="13" customFormat="1">
      <c r="B201" s="201"/>
      <c r="C201" s="202"/>
      <c r="D201" s="203" t="s">
        <v>250</v>
      </c>
      <c r="E201" s="204" t="s">
        <v>19</v>
      </c>
      <c r="F201" s="205" t="s">
        <v>882</v>
      </c>
      <c r="G201" s="202"/>
      <c r="H201" s="206">
        <v>4.5819999999999999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250</v>
      </c>
      <c r="AU201" s="212" t="s">
        <v>83</v>
      </c>
      <c r="AV201" s="13" t="s">
        <v>83</v>
      </c>
      <c r="AW201" s="13" t="s">
        <v>36</v>
      </c>
      <c r="AX201" s="13" t="s">
        <v>79</v>
      </c>
      <c r="AY201" s="212" t="s">
        <v>205</v>
      </c>
    </row>
    <row r="202" spans="1:65" s="2" customFormat="1" ht="24.2" customHeight="1">
      <c r="A202" s="35"/>
      <c r="B202" s="36"/>
      <c r="C202" s="179" t="s">
        <v>525</v>
      </c>
      <c r="D202" s="179" t="s">
        <v>208</v>
      </c>
      <c r="E202" s="180" t="s">
        <v>543</v>
      </c>
      <c r="F202" s="181" t="s">
        <v>427</v>
      </c>
      <c r="G202" s="182" t="s">
        <v>301</v>
      </c>
      <c r="H202" s="183">
        <v>178.69800000000001</v>
      </c>
      <c r="I202" s="184"/>
      <c r="J202" s="185">
        <f>ROUND(I202*H202,2)</f>
        <v>0</v>
      </c>
      <c r="K202" s="181" t="s">
        <v>212</v>
      </c>
      <c r="L202" s="40"/>
      <c r="M202" s="186" t="s">
        <v>19</v>
      </c>
      <c r="N202" s="187" t="s">
        <v>46</v>
      </c>
      <c r="O202" s="6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149</v>
      </c>
      <c r="AT202" s="190" t="s">
        <v>208</v>
      </c>
      <c r="AU202" s="190" t="s">
        <v>83</v>
      </c>
      <c r="AY202" s="18" t="s">
        <v>205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79</v>
      </c>
      <c r="BK202" s="191">
        <f>ROUND(I202*H202,2)</f>
        <v>0</v>
      </c>
      <c r="BL202" s="18" t="s">
        <v>149</v>
      </c>
      <c r="BM202" s="190" t="s">
        <v>883</v>
      </c>
    </row>
    <row r="203" spans="1:65" s="2" customFormat="1">
      <c r="A203" s="35"/>
      <c r="B203" s="36"/>
      <c r="C203" s="37"/>
      <c r="D203" s="192" t="s">
        <v>215</v>
      </c>
      <c r="E203" s="37"/>
      <c r="F203" s="193" t="s">
        <v>545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215</v>
      </c>
      <c r="AU203" s="18" t="s">
        <v>83</v>
      </c>
    </row>
    <row r="204" spans="1:65" s="13" customFormat="1">
      <c r="B204" s="201"/>
      <c r="C204" s="202"/>
      <c r="D204" s="203" t="s">
        <v>250</v>
      </c>
      <c r="E204" s="202"/>
      <c r="F204" s="205" t="s">
        <v>884</v>
      </c>
      <c r="G204" s="202"/>
      <c r="H204" s="206">
        <v>178.69800000000001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250</v>
      </c>
      <c r="AU204" s="212" t="s">
        <v>83</v>
      </c>
      <c r="AV204" s="13" t="s">
        <v>83</v>
      </c>
      <c r="AW204" s="13" t="s">
        <v>4</v>
      </c>
      <c r="AX204" s="13" t="s">
        <v>79</v>
      </c>
      <c r="AY204" s="212" t="s">
        <v>205</v>
      </c>
    </row>
    <row r="205" spans="1:65" s="2" customFormat="1" ht="24.2" customHeight="1">
      <c r="A205" s="35"/>
      <c r="B205" s="36"/>
      <c r="C205" s="179" t="s">
        <v>528</v>
      </c>
      <c r="D205" s="179" t="s">
        <v>208</v>
      </c>
      <c r="E205" s="180" t="s">
        <v>419</v>
      </c>
      <c r="F205" s="181" t="s">
        <v>420</v>
      </c>
      <c r="G205" s="182" t="s">
        <v>301</v>
      </c>
      <c r="H205" s="183">
        <v>18.195</v>
      </c>
      <c r="I205" s="184"/>
      <c r="J205" s="185">
        <f>ROUND(I205*H205,2)</f>
        <v>0</v>
      </c>
      <c r="K205" s="181" t="s">
        <v>212</v>
      </c>
      <c r="L205" s="40"/>
      <c r="M205" s="186" t="s">
        <v>19</v>
      </c>
      <c r="N205" s="187" t="s">
        <v>46</v>
      </c>
      <c r="O205" s="65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149</v>
      </c>
      <c r="AT205" s="190" t="s">
        <v>208</v>
      </c>
      <c r="AU205" s="190" t="s">
        <v>83</v>
      </c>
      <c r="AY205" s="18" t="s">
        <v>205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79</v>
      </c>
      <c r="BK205" s="191">
        <f>ROUND(I205*H205,2)</f>
        <v>0</v>
      </c>
      <c r="BL205" s="18" t="s">
        <v>149</v>
      </c>
      <c r="BM205" s="190" t="s">
        <v>885</v>
      </c>
    </row>
    <row r="206" spans="1:65" s="2" customFormat="1">
      <c r="A206" s="35"/>
      <c r="B206" s="36"/>
      <c r="C206" s="37"/>
      <c r="D206" s="192" t="s">
        <v>215</v>
      </c>
      <c r="E206" s="37"/>
      <c r="F206" s="193" t="s">
        <v>422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215</v>
      </c>
      <c r="AU206" s="18" t="s">
        <v>83</v>
      </c>
    </row>
    <row r="207" spans="1:65" s="13" customFormat="1">
      <c r="B207" s="201"/>
      <c r="C207" s="202"/>
      <c r="D207" s="203" t="s">
        <v>250</v>
      </c>
      <c r="E207" s="204" t="s">
        <v>19</v>
      </c>
      <c r="F207" s="205" t="s">
        <v>886</v>
      </c>
      <c r="G207" s="202"/>
      <c r="H207" s="206">
        <v>11.477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250</v>
      </c>
      <c r="AU207" s="212" t="s">
        <v>83</v>
      </c>
      <c r="AV207" s="13" t="s">
        <v>83</v>
      </c>
      <c r="AW207" s="13" t="s">
        <v>36</v>
      </c>
      <c r="AX207" s="13" t="s">
        <v>75</v>
      </c>
      <c r="AY207" s="212" t="s">
        <v>205</v>
      </c>
    </row>
    <row r="208" spans="1:65" s="13" customFormat="1">
      <c r="B208" s="201"/>
      <c r="C208" s="202"/>
      <c r="D208" s="203" t="s">
        <v>250</v>
      </c>
      <c r="E208" s="204" t="s">
        <v>19</v>
      </c>
      <c r="F208" s="205" t="s">
        <v>887</v>
      </c>
      <c r="G208" s="202"/>
      <c r="H208" s="206">
        <v>6.718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250</v>
      </c>
      <c r="AU208" s="212" t="s">
        <v>83</v>
      </c>
      <c r="AV208" s="13" t="s">
        <v>83</v>
      </c>
      <c r="AW208" s="13" t="s">
        <v>36</v>
      </c>
      <c r="AX208" s="13" t="s">
        <v>75</v>
      </c>
      <c r="AY208" s="212" t="s">
        <v>205</v>
      </c>
    </row>
    <row r="209" spans="1:65" s="14" customFormat="1">
      <c r="B209" s="213"/>
      <c r="C209" s="214"/>
      <c r="D209" s="203" t="s">
        <v>250</v>
      </c>
      <c r="E209" s="215" t="s">
        <v>19</v>
      </c>
      <c r="F209" s="216" t="s">
        <v>253</v>
      </c>
      <c r="G209" s="214"/>
      <c r="H209" s="217">
        <v>18.195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250</v>
      </c>
      <c r="AU209" s="223" t="s">
        <v>83</v>
      </c>
      <c r="AV209" s="14" t="s">
        <v>149</v>
      </c>
      <c r="AW209" s="14" t="s">
        <v>36</v>
      </c>
      <c r="AX209" s="14" t="s">
        <v>79</v>
      </c>
      <c r="AY209" s="223" t="s">
        <v>205</v>
      </c>
    </row>
    <row r="210" spans="1:65" s="2" customFormat="1" ht="24.2" customHeight="1">
      <c r="A210" s="35"/>
      <c r="B210" s="36"/>
      <c r="C210" s="179" t="s">
        <v>530</v>
      </c>
      <c r="D210" s="179" t="s">
        <v>208</v>
      </c>
      <c r="E210" s="180" t="s">
        <v>426</v>
      </c>
      <c r="F210" s="181" t="s">
        <v>427</v>
      </c>
      <c r="G210" s="182" t="s">
        <v>301</v>
      </c>
      <c r="H210" s="183">
        <v>709.60500000000002</v>
      </c>
      <c r="I210" s="184"/>
      <c r="J210" s="185">
        <f>ROUND(I210*H210,2)</f>
        <v>0</v>
      </c>
      <c r="K210" s="181" t="s">
        <v>212</v>
      </c>
      <c r="L210" s="40"/>
      <c r="M210" s="186" t="s">
        <v>19</v>
      </c>
      <c r="N210" s="187" t="s">
        <v>46</v>
      </c>
      <c r="O210" s="65"/>
      <c r="P210" s="188">
        <f>O210*H210</f>
        <v>0</v>
      </c>
      <c r="Q210" s="188">
        <v>0</v>
      </c>
      <c r="R210" s="188">
        <f>Q210*H210</f>
        <v>0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149</v>
      </c>
      <c r="AT210" s="190" t="s">
        <v>208</v>
      </c>
      <c r="AU210" s="190" t="s">
        <v>83</v>
      </c>
      <c r="AY210" s="18" t="s">
        <v>205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79</v>
      </c>
      <c r="BK210" s="191">
        <f>ROUND(I210*H210,2)</f>
        <v>0</v>
      </c>
      <c r="BL210" s="18" t="s">
        <v>149</v>
      </c>
      <c r="BM210" s="190" t="s">
        <v>888</v>
      </c>
    </row>
    <row r="211" spans="1:65" s="2" customFormat="1">
      <c r="A211" s="35"/>
      <c r="B211" s="36"/>
      <c r="C211" s="37"/>
      <c r="D211" s="192" t="s">
        <v>215</v>
      </c>
      <c r="E211" s="37"/>
      <c r="F211" s="193" t="s">
        <v>429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215</v>
      </c>
      <c r="AU211" s="18" t="s">
        <v>83</v>
      </c>
    </row>
    <row r="212" spans="1:65" s="13" customFormat="1">
      <c r="B212" s="201"/>
      <c r="C212" s="202"/>
      <c r="D212" s="203" t="s">
        <v>250</v>
      </c>
      <c r="E212" s="202"/>
      <c r="F212" s="205" t="s">
        <v>889</v>
      </c>
      <c r="G212" s="202"/>
      <c r="H212" s="206">
        <v>709.60500000000002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250</v>
      </c>
      <c r="AU212" s="212" t="s">
        <v>83</v>
      </c>
      <c r="AV212" s="13" t="s">
        <v>83</v>
      </c>
      <c r="AW212" s="13" t="s">
        <v>4</v>
      </c>
      <c r="AX212" s="13" t="s">
        <v>79</v>
      </c>
      <c r="AY212" s="212" t="s">
        <v>205</v>
      </c>
    </row>
    <row r="213" spans="1:65" s="2" customFormat="1" ht="16.5" customHeight="1">
      <c r="A213" s="35"/>
      <c r="B213" s="36"/>
      <c r="C213" s="179" t="s">
        <v>536</v>
      </c>
      <c r="D213" s="179" t="s">
        <v>208</v>
      </c>
      <c r="E213" s="180" t="s">
        <v>432</v>
      </c>
      <c r="F213" s="181" t="s">
        <v>433</v>
      </c>
      <c r="G213" s="182" t="s">
        <v>301</v>
      </c>
      <c r="H213" s="183">
        <v>22.777000000000001</v>
      </c>
      <c r="I213" s="184"/>
      <c r="J213" s="185">
        <f>ROUND(I213*H213,2)</f>
        <v>0</v>
      </c>
      <c r="K213" s="181" t="s">
        <v>212</v>
      </c>
      <c r="L213" s="40"/>
      <c r="M213" s="186" t="s">
        <v>19</v>
      </c>
      <c r="N213" s="187" t="s">
        <v>46</v>
      </c>
      <c r="O213" s="6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149</v>
      </c>
      <c r="AT213" s="190" t="s">
        <v>208</v>
      </c>
      <c r="AU213" s="190" t="s">
        <v>83</v>
      </c>
      <c r="AY213" s="18" t="s">
        <v>205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79</v>
      </c>
      <c r="BK213" s="191">
        <f>ROUND(I213*H213,2)</f>
        <v>0</v>
      </c>
      <c r="BL213" s="18" t="s">
        <v>149</v>
      </c>
      <c r="BM213" s="190" t="s">
        <v>890</v>
      </c>
    </row>
    <row r="214" spans="1:65" s="2" customFormat="1">
      <c r="A214" s="35"/>
      <c r="B214" s="36"/>
      <c r="C214" s="37"/>
      <c r="D214" s="192" t="s">
        <v>215</v>
      </c>
      <c r="E214" s="37"/>
      <c r="F214" s="193" t="s">
        <v>435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215</v>
      </c>
      <c r="AU214" s="18" t="s">
        <v>83</v>
      </c>
    </row>
    <row r="215" spans="1:65" s="12" customFormat="1" ht="22.9" customHeight="1">
      <c r="B215" s="163"/>
      <c r="C215" s="164"/>
      <c r="D215" s="165" t="s">
        <v>74</v>
      </c>
      <c r="E215" s="177" t="s">
        <v>436</v>
      </c>
      <c r="F215" s="177" t="s">
        <v>437</v>
      </c>
      <c r="G215" s="164"/>
      <c r="H215" s="164"/>
      <c r="I215" s="167"/>
      <c r="J215" s="178">
        <f>BK215</f>
        <v>0</v>
      </c>
      <c r="K215" s="164"/>
      <c r="L215" s="169"/>
      <c r="M215" s="170"/>
      <c r="N215" s="171"/>
      <c r="O215" s="171"/>
      <c r="P215" s="172">
        <f>SUM(P216:P217)</f>
        <v>0</v>
      </c>
      <c r="Q215" s="171"/>
      <c r="R215" s="172">
        <f>SUM(R216:R217)</f>
        <v>0</v>
      </c>
      <c r="S215" s="171"/>
      <c r="T215" s="173">
        <f>SUM(T216:T217)</f>
        <v>0</v>
      </c>
      <c r="AR215" s="174" t="s">
        <v>79</v>
      </c>
      <c r="AT215" s="175" t="s">
        <v>74</v>
      </c>
      <c r="AU215" s="175" t="s">
        <v>79</v>
      </c>
      <c r="AY215" s="174" t="s">
        <v>205</v>
      </c>
      <c r="BK215" s="176">
        <f>SUM(BK216:BK217)</f>
        <v>0</v>
      </c>
    </row>
    <row r="216" spans="1:65" s="2" customFormat="1" ht="24.2" customHeight="1">
      <c r="A216" s="35"/>
      <c r="B216" s="36"/>
      <c r="C216" s="179" t="s">
        <v>542</v>
      </c>
      <c r="D216" s="179" t="s">
        <v>208</v>
      </c>
      <c r="E216" s="180" t="s">
        <v>439</v>
      </c>
      <c r="F216" s="181" t="s">
        <v>440</v>
      </c>
      <c r="G216" s="182" t="s">
        <v>301</v>
      </c>
      <c r="H216" s="183">
        <v>15.125999999999999</v>
      </c>
      <c r="I216" s="184"/>
      <c r="J216" s="185">
        <f>ROUND(I216*H216,2)</f>
        <v>0</v>
      </c>
      <c r="K216" s="181" t="s">
        <v>212</v>
      </c>
      <c r="L216" s="40"/>
      <c r="M216" s="186" t="s">
        <v>19</v>
      </c>
      <c r="N216" s="187" t="s">
        <v>46</v>
      </c>
      <c r="O216" s="65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149</v>
      </c>
      <c r="AT216" s="190" t="s">
        <v>208</v>
      </c>
      <c r="AU216" s="190" t="s">
        <v>83</v>
      </c>
      <c r="AY216" s="18" t="s">
        <v>205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79</v>
      </c>
      <c r="BK216" s="191">
        <f>ROUND(I216*H216,2)</f>
        <v>0</v>
      </c>
      <c r="BL216" s="18" t="s">
        <v>149</v>
      </c>
      <c r="BM216" s="190" t="s">
        <v>891</v>
      </c>
    </row>
    <row r="217" spans="1:65" s="2" customFormat="1">
      <c r="A217" s="35"/>
      <c r="B217" s="36"/>
      <c r="C217" s="37"/>
      <c r="D217" s="192" t="s">
        <v>215</v>
      </c>
      <c r="E217" s="37"/>
      <c r="F217" s="193" t="s">
        <v>442</v>
      </c>
      <c r="G217" s="37"/>
      <c r="H217" s="37"/>
      <c r="I217" s="194"/>
      <c r="J217" s="37"/>
      <c r="K217" s="37"/>
      <c r="L217" s="40"/>
      <c r="M217" s="197"/>
      <c r="N217" s="198"/>
      <c r="O217" s="199"/>
      <c r="P217" s="199"/>
      <c r="Q217" s="199"/>
      <c r="R217" s="199"/>
      <c r="S217" s="199"/>
      <c r="T217" s="200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215</v>
      </c>
      <c r="AU217" s="18" t="s">
        <v>83</v>
      </c>
    </row>
    <row r="218" spans="1:65" s="2" customFormat="1" ht="6.95" customHeight="1">
      <c r="A218" s="35"/>
      <c r="B218" s="48"/>
      <c r="C218" s="49"/>
      <c r="D218" s="49"/>
      <c r="E218" s="49"/>
      <c r="F218" s="49"/>
      <c r="G218" s="49"/>
      <c r="H218" s="49"/>
      <c r="I218" s="49"/>
      <c r="J218" s="49"/>
      <c r="K218" s="49"/>
      <c r="L218" s="40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algorithmName="SHA-512" hashValue="2bJqQ4OvH12Kp/aME6NXsv8YMP4vREJI+fDEkLff8Cf91pk6ztpnuiIxxxsOxvyzxMcFKK8/iRjNmuxUCyZmJA==" saltValue="OMrHUEeIOpjsWBL0h/6Brchg5nZ+8jkDAURuF8zedyBELix+4JqiziA09bsR+yPjOr/H21fa73DMewt/J6Jh2Q==" spinCount="100000" sheet="1" objects="1" scenarios="1" formatColumns="0" formatRows="0" autoFilter="0"/>
  <autoFilter ref="C91:K217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101" r:id="rId2"/>
    <hyperlink ref="F106" r:id="rId3"/>
    <hyperlink ref="F109" r:id="rId4"/>
    <hyperlink ref="F112" r:id="rId5"/>
    <hyperlink ref="F117" r:id="rId6"/>
    <hyperlink ref="F120" r:id="rId7"/>
    <hyperlink ref="F123" r:id="rId8"/>
    <hyperlink ref="F126" r:id="rId9"/>
    <hyperlink ref="F128" r:id="rId10"/>
    <hyperlink ref="F130" r:id="rId11"/>
    <hyperlink ref="F133" r:id="rId12"/>
    <hyperlink ref="F135" r:id="rId13"/>
    <hyperlink ref="F140" r:id="rId14"/>
    <hyperlink ref="F142" r:id="rId15"/>
    <hyperlink ref="F146" r:id="rId16"/>
    <hyperlink ref="F149" r:id="rId17"/>
    <hyperlink ref="F164" r:id="rId18"/>
    <hyperlink ref="F167" r:id="rId19"/>
    <hyperlink ref="F171" r:id="rId20"/>
    <hyperlink ref="F175" r:id="rId21"/>
    <hyperlink ref="F178" r:id="rId22"/>
    <hyperlink ref="F180" r:id="rId23"/>
    <hyperlink ref="F189" r:id="rId24"/>
    <hyperlink ref="F196" r:id="rId25"/>
    <hyperlink ref="F200" r:id="rId26"/>
    <hyperlink ref="F203" r:id="rId27"/>
    <hyperlink ref="F206" r:id="rId28"/>
    <hyperlink ref="F211" r:id="rId29"/>
    <hyperlink ref="F214" r:id="rId30"/>
    <hyperlink ref="F217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109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892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ROUND(J91,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ROUND((SUM(BE91:BE207)),  2)</f>
        <v>0</v>
      </c>
      <c r="G35" s="35"/>
      <c r="H35" s="35"/>
      <c r="I35" s="125">
        <v>0.21</v>
      </c>
      <c r="J35" s="124">
        <f>ROUND(((SUM(BE91:BE207))*I35),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ROUND((SUM(BF91:BF207)),  2)</f>
        <v>0</v>
      </c>
      <c r="G36" s="35"/>
      <c r="H36" s="35"/>
      <c r="I36" s="125">
        <v>0.15</v>
      </c>
      <c r="J36" s="124">
        <f>ROUND(((SUM(BF91:BF207))*I36),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ROUND((SUM(BG91:BG207)),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ROUND((SUM(BH91:BH207)),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ROUND((SUM(BI91:BI207)),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1.7 - Sjezd do MK - 7. sjedz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J91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J92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J93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J141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239</v>
      </c>
      <c r="E67" s="149"/>
      <c r="F67" s="149"/>
      <c r="G67" s="149"/>
      <c r="H67" s="149"/>
      <c r="I67" s="149"/>
      <c r="J67" s="150">
        <f>J166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240</v>
      </c>
      <c r="E68" s="149"/>
      <c r="F68" s="149"/>
      <c r="G68" s="149"/>
      <c r="H68" s="149"/>
      <c r="I68" s="149"/>
      <c r="J68" s="150">
        <f>J188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241</v>
      </c>
      <c r="E69" s="149"/>
      <c r="F69" s="149"/>
      <c r="G69" s="149"/>
      <c r="H69" s="149"/>
      <c r="I69" s="149"/>
      <c r="J69" s="150">
        <f>J205</f>
        <v>0</v>
      </c>
      <c r="K69" s="98"/>
      <c r="L69" s="151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189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0" t="str">
        <f>E7</f>
        <v>Rekonstrukce chodníku ul. Jiříkovská, Rumburk</v>
      </c>
      <c r="F79" s="381"/>
      <c r="G79" s="381"/>
      <c r="H79" s="381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30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80" t="s">
        <v>178</v>
      </c>
      <c r="F81" s="379"/>
      <c r="G81" s="379"/>
      <c r="H81" s="379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179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41" t="str">
        <f>E11</f>
        <v>1.7 - Sjezd do MK - 7. sjedz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F14</f>
        <v>k.ú. Rumburk</v>
      </c>
      <c r="G85" s="37"/>
      <c r="H85" s="37"/>
      <c r="I85" s="30" t="s">
        <v>23</v>
      </c>
      <c r="J85" s="60" t="str">
        <f>IF(J14="","",J14)</f>
        <v>5. 4. 2023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E17</f>
        <v>Město Rumburk</v>
      </c>
      <c r="G87" s="37"/>
      <c r="H87" s="37"/>
      <c r="I87" s="30" t="s">
        <v>32</v>
      </c>
      <c r="J87" s="33" t="str">
        <f>E23</f>
        <v xml:space="preserve">ProProjekt s.r.o.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IF(E20="","",E20)</f>
        <v>Vyplň údaj</v>
      </c>
      <c r="G88" s="37"/>
      <c r="H88" s="37"/>
      <c r="I88" s="30" t="s">
        <v>37</v>
      </c>
      <c r="J88" s="33" t="str">
        <f>E26</f>
        <v>Martin Rousek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52"/>
      <c r="B90" s="153"/>
      <c r="C90" s="154" t="s">
        <v>190</v>
      </c>
      <c r="D90" s="155" t="s">
        <v>60</v>
      </c>
      <c r="E90" s="155" t="s">
        <v>56</v>
      </c>
      <c r="F90" s="155" t="s">
        <v>57</v>
      </c>
      <c r="G90" s="155" t="s">
        <v>191</v>
      </c>
      <c r="H90" s="155" t="s">
        <v>192</v>
      </c>
      <c r="I90" s="155" t="s">
        <v>193</v>
      </c>
      <c r="J90" s="155" t="s">
        <v>183</v>
      </c>
      <c r="K90" s="156" t="s">
        <v>194</v>
      </c>
      <c r="L90" s="157"/>
      <c r="M90" s="69" t="s">
        <v>19</v>
      </c>
      <c r="N90" s="70" t="s">
        <v>45</v>
      </c>
      <c r="O90" s="70" t="s">
        <v>195</v>
      </c>
      <c r="P90" s="70" t="s">
        <v>196</v>
      </c>
      <c r="Q90" s="70" t="s">
        <v>197</v>
      </c>
      <c r="R90" s="70" t="s">
        <v>198</v>
      </c>
      <c r="S90" s="70" t="s">
        <v>199</v>
      </c>
      <c r="T90" s="71" t="s">
        <v>200</v>
      </c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</row>
    <row r="91" spans="1:65" s="2" customFormat="1" ht="22.9" customHeight="1">
      <c r="A91" s="35"/>
      <c r="B91" s="36"/>
      <c r="C91" s="76" t="s">
        <v>201</v>
      </c>
      <c r="D91" s="37"/>
      <c r="E91" s="37"/>
      <c r="F91" s="37"/>
      <c r="G91" s="37"/>
      <c r="H91" s="37"/>
      <c r="I91" s="37"/>
      <c r="J91" s="158">
        <f>BK91</f>
        <v>0</v>
      </c>
      <c r="K91" s="37"/>
      <c r="L91" s="40"/>
      <c r="M91" s="72"/>
      <c r="N91" s="159"/>
      <c r="O91" s="73"/>
      <c r="P91" s="160">
        <f>P92</f>
        <v>0</v>
      </c>
      <c r="Q91" s="73"/>
      <c r="R91" s="160">
        <f>R92</f>
        <v>11.130850200000001</v>
      </c>
      <c r="S91" s="73"/>
      <c r="T91" s="161">
        <f>T92</f>
        <v>5.923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184</v>
      </c>
      <c r="BK91" s="162">
        <f>BK92</f>
        <v>0</v>
      </c>
    </row>
    <row r="92" spans="1:65" s="12" customFormat="1" ht="25.9" customHeight="1">
      <c r="B92" s="163"/>
      <c r="C92" s="164"/>
      <c r="D92" s="165" t="s">
        <v>74</v>
      </c>
      <c r="E92" s="166" t="s">
        <v>242</v>
      </c>
      <c r="F92" s="166" t="s">
        <v>243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P93+P141+P166+P188+P205</f>
        <v>0</v>
      </c>
      <c r="Q92" s="171"/>
      <c r="R92" s="172">
        <f>R93+R141+R166+R188+R205</f>
        <v>11.130850200000001</v>
      </c>
      <c r="S92" s="171"/>
      <c r="T92" s="173">
        <f>T93+T141+T166+T188+T205</f>
        <v>5.923</v>
      </c>
      <c r="AR92" s="174" t="s">
        <v>79</v>
      </c>
      <c r="AT92" s="175" t="s">
        <v>74</v>
      </c>
      <c r="AU92" s="175" t="s">
        <v>75</v>
      </c>
      <c r="AY92" s="174" t="s">
        <v>205</v>
      </c>
      <c r="BK92" s="176">
        <f>BK93+BK141+BK166+BK188+BK205</f>
        <v>0</v>
      </c>
    </row>
    <row r="93" spans="1:65" s="12" customFormat="1" ht="22.9" customHeight="1">
      <c r="B93" s="163"/>
      <c r="C93" s="164"/>
      <c r="D93" s="165" t="s">
        <v>74</v>
      </c>
      <c r="E93" s="177" t="s">
        <v>79</v>
      </c>
      <c r="F93" s="177" t="s">
        <v>244</v>
      </c>
      <c r="G93" s="164"/>
      <c r="H93" s="164"/>
      <c r="I93" s="167"/>
      <c r="J93" s="178">
        <f>BK93</f>
        <v>0</v>
      </c>
      <c r="K93" s="164"/>
      <c r="L93" s="169"/>
      <c r="M93" s="170"/>
      <c r="N93" s="171"/>
      <c r="O93" s="171"/>
      <c r="P93" s="172">
        <f>SUM(P94:P140)</f>
        <v>0</v>
      </c>
      <c r="Q93" s="171"/>
      <c r="R93" s="172">
        <f>SUM(R94:R140)</f>
        <v>1.8979999999999999</v>
      </c>
      <c r="S93" s="171"/>
      <c r="T93" s="173">
        <f>SUM(T94:T140)</f>
        <v>5.923</v>
      </c>
      <c r="AR93" s="174" t="s">
        <v>79</v>
      </c>
      <c r="AT93" s="175" t="s">
        <v>74</v>
      </c>
      <c r="AU93" s="175" t="s">
        <v>79</v>
      </c>
      <c r="AY93" s="174" t="s">
        <v>205</v>
      </c>
      <c r="BK93" s="176">
        <f>SUM(BK94:BK140)</f>
        <v>0</v>
      </c>
    </row>
    <row r="94" spans="1:65" s="2" customFormat="1" ht="37.9" customHeight="1">
      <c r="A94" s="35"/>
      <c r="B94" s="36"/>
      <c r="C94" s="179" t="s">
        <v>79</v>
      </c>
      <c r="D94" s="179" t="s">
        <v>208</v>
      </c>
      <c r="E94" s="180" t="s">
        <v>893</v>
      </c>
      <c r="F94" s="181" t="s">
        <v>894</v>
      </c>
      <c r="G94" s="182" t="s">
        <v>247</v>
      </c>
      <c r="H94" s="183">
        <v>4.5</v>
      </c>
      <c r="I94" s="184"/>
      <c r="J94" s="185">
        <f>ROUND(I94*H94,2)</f>
        <v>0</v>
      </c>
      <c r="K94" s="181" t="s">
        <v>212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0.26</v>
      </c>
      <c r="T94" s="189">
        <f>S94*H94</f>
        <v>1.17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149</v>
      </c>
      <c r="AT94" s="190" t="s">
        <v>208</v>
      </c>
      <c r="AU94" s="190" t="s">
        <v>83</v>
      </c>
      <c r="AY94" s="18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79</v>
      </c>
      <c r="BK94" s="191">
        <f>ROUND(I94*H94,2)</f>
        <v>0</v>
      </c>
      <c r="BL94" s="18" t="s">
        <v>149</v>
      </c>
      <c r="BM94" s="190" t="s">
        <v>895</v>
      </c>
    </row>
    <row r="95" spans="1:65" s="2" customFormat="1">
      <c r="A95" s="35"/>
      <c r="B95" s="36"/>
      <c r="C95" s="37"/>
      <c r="D95" s="192" t="s">
        <v>215</v>
      </c>
      <c r="E95" s="37"/>
      <c r="F95" s="193" t="s">
        <v>896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215</v>
      </c>
      <c r="AU95" s="18" t="s">
        <v>83</v>
      </c>
    </row>
    <row r="96" spans="1:65" s="13" customFormat="1">
      <c r="B96" s="201"/>
      <c r="C96" s="202"/>
      <c r="D96" s="203" t="s">
        <v>250</v>
      </c>
      <c r="E96" s="204" t="s">
        <v>19</v>
      </c>
      <c r="F96" s="205" t="s">
        <v>897</v>
      </c>
      <c r="G96" s="202"/>
      <c r="H96" s="206">
        <v>4.5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250</v>
      </c>
      <c r="AU96" s="212" t="s">
        <v>83</v>
      </c>
      <c r="AV96" s="13" t="s">
        <v>83</v>
      </c>
      <c r="AW96" s="13" t="s">
        <v>36</v>
      </c>
      <c r="AX96" s="13" t="s">
        <v>79</v>
      </c>
      <c r="AY96" s="212" t="s">
        <v>205</v>
      </c>
    </row>
    <row r="97" spans="1:65" s="2" customFormat="1" ht="37.9" customHeight="1">
      <c r="A97" s="35"/>
      <c r="B97" s="36"/>
      <c r="C97" s="179" t="s">
        <v>83</v>
      </c>
      <c r="D97" s="179" t="s">
        <v>208</v>
      </c>
      <c r="E97" s="180" t="s">
        <v>444</v>
      </c>
      <c r="F97" s="181" t="s">
        <v>445</v>
      </c>
      <c r="G97" s="182" t="s">
        <v>247</v>
      </c>
      <c r="H97" s="183">
        <v>7</v>
      </c>
      <c r="I97" s="184"/>
      <c r="J97" s="185">
        <f>ROUND(I97*H97,2)</f>
        <v>0</v>
      </c>
      <c r="K97" s="181" t="s">
        <v>212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0.28999999999999998</v>
      </c>
      <c r="T97" s="189">
        <f>S97*H97</f>
        <v>2.0299999999999998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149</v>
      </c>
      <c r="AT97" s="190" t="s">
        <v>208</v>
      </c>
      <c r="AU97" s="190" t="s">
        <v>83</v>
      </c>
      <c r="AY97" s="18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149</v>
      </c>
      <c r="BM97" s="190" t="s">
        <v>898</v>
      </c>
    </row>
    <row r="98" spans="1:65" s="2" customFormat="1">
      <c r="A98" s="35"/>
      <c r="B98" s="36"/>
      <c r="C98" s="37"/>
      <c r="D98" s="192" t="s">
        <v>215</v>
      </c>
      <c r="E98" s="37"/>
      <c r="F98" s="193" t="s">
        <v>447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215</v>
      </c>
      <c r="AU98" s="18" t="s">
        <v>83</v>
      </c>
    </row>
    <row r="99" spans="1:65" s="13" customFormat="1">
      <c r="B99" s="201"/>
      <c r="C99" s="202"/>
      <c r="D99" s="203" t="s">
        <v>250</v>
      </c>
      <c r="E99" s="204" t="s">
        <v>19</v>
      </c>
      <c r="F99" s="205" t="s">
        <v>899</v>
      </c>
      <c r="G99" s="202"/>
      <c r="H99" s="206">
        <v>52.1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250</v>
      </c>
      <c r="AU99" s="212" t="s">
        <v>83</v>
      </c>
      <c r="AV99" s="13" t="s">
        <v>83</v>
      </c>
      <c r="AW99" s="13" t="s">
        <v>36</v>
      </c>
      <c r="AX99" s="13" t="s">
        <v>75</v>
      </c>
      <c r="AY99" s="212" t="s">
        <v>205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897</v>
      </c>
      <c r="G100" s="202"/>
      <c r="H100" s="206">
        <v>4.5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75</v>
      </c>
      <c r="AY100" s="212" t="s">
        <v>205</v>
      </c>
    </row>
    <row r="101" spans="1:65" s="13" customFormat="1">
      <c r="B101" s="201"/>
      <c r="C101" s="202"/>
      <c r="D101" s="203" t="s">
        <v>250</v>
      </c>
      <c r="E101" s="204" t="s">
        <v>19</v>
      </c>
      <c r="F101" s="205" t="s">
        <v>900</v>
      </c>
      <c r="G101" s="202"/>
      <c r="H101" s="206">
        <v>-49.6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250</v>
      </c>
      <c r="AU101" s="212" t="s">
        <v>83</v>
      </c>
      <c r="AV101" s="13" t="s">
        <v>83</v>
      </c>
      <c r="AW101" s="13" t="s">
        <v>36</v>
      </c>
      <c r="AX101" s="13" t="s">
        <v>75</v>
      </c>
      <c r="AY101" s="212" t="s">
        <v>205</v>
      </c>
    </row>
    <row r="102" spans="1:65" s="14" customFormat="1">
      <c r="B102" s="213"/>
      <c r="C102" s="214"/>
      <c r="D102" s="203" t="s">
        <v>250</v>
      </c>
      <c r="E102" s="215" t="s">
        <v>19</v>
      </c>
      <c r="F102" s="216" t="s">
        <v>253</v>
      </c>
      <c r="G102" s="214"/>
      <c r="H102" s="217">
        <v>7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250</v>
      </c>
      <c r="AU102" s="223" t="s">
        <v>83</v>
      </c>
      <c r="AV102" s="14" t="s">
        <v>149</v>
      </c>
      <c r="AW102" s="14" t="s">
        <v>36</v>
      </c>
      <c r="AX102" s="14" t="s">
        <v>79</v>
      </c>
      <c r="AY102" s="223" t="s">
        <v>205</v>
      </c>
    </row>
    <row r="103" spans="1:65" s="2" customFormat="1" ht="33" customHeight="1">
      <c r="A103" s="35"/>
      <c r="B103" s="36"/>
      <c r="C103" s="179" t="s">
        <v>126</v>
      </c>
      <c r="D103" s="179" t="s">
        <v>208</v>
      </c>
      <c r="E103" s="180" t="s">
        <v>450</v>
      </c>
      <c r="F103" s="181" t="s">
        <v>451</v>
      </c>
      <c r="G103" s="182" t="s">
        <v>247</v>
      </c>
      <c r="H103" s="183">
        <v>2.5</v>
      </c>
      <c r="I103" s="184"/>
      <c r="J103" s="185">
        <f>ROUND(I103*H103,2)</f>
        <v>0</v>
      </c>
      <c r="K103" s="181" t="s">
        <v>212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0.24</v>
      </c>
      <c r="T103" s="189">
        <f>S103*H103</f>
        <v>0.6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149</v>
      </c>
      <c r="AT103" s="190" t="s">
        <v>208</v>
      </c>
      <c r="AU103" s="190" t="s">
        <v>83</v>
      </c>
      <c r="AY103" s="18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149</v>
      </c>
      <c r="BM103" s="190" t="s">
        <v>901</v>
      </c>
    </row>
    <row r="104" spans="1:65" s="2" customFormat="1">
      <c r="A104" s="35"/>
      <c r="B104" s="36"/>
      <c r="C104" s="37"/>
      <c r="D104" s="192" t="s">
        <v>215</v>
      </c>
      <c r="E104" s="37"/>
      <c r="F104" s="193" t="s">
        <v>453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215</v>
      </c>
      <c r="AU104" s="18" t="s">
        <v>83</v>
      </c>
    </row>
    <row r="105" spans="1:65" s="13" customFormat="1">
      <c r="B105" s="201"/>
      <c r="C105" s="202"/>
      <c r="D105" s="203" t="s">
        <v>250</v>
      </c>
      <c r="E105" s="204" t="s">
        <v>19</v>
      </c>
      <c r="F105" s="205" t="s">
        <v>899</v>
      </c>
      <c r="G105" s="202"/>
      <c r="H105" s="206">
        <v>52.1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250</v>
      </c>
      <c r="AU105" s="212" t="s">
        <v>83</v>
      </c>
      <c r="AV105" s="13" t="s">
        <v>83</v>
      </c>
      <c r="AW105" s="13" t="s">
        <v>36</v>
      </c>
      <c r="AX105" s="13" t="s">
        <v>75</v>
      </c>
      <c r="AY105" s="212" t="s">
        <v>205</v>
      </c>
    </row>
    <row r="106" spans="1:65" s="13" customFormat="1">
      <c r="B106" s="201"/>
      <c r="C106" s="202"/>
      <c r="D106" s="203" t="s">
        <v>250</v>
      </c>
      <c r="E106" s="204" t="s">
        <v>19</v>
      </c>
      <c r="F106" s="205" t="s">
        <v>900</v>
      </c>
      <c r="G106" s="202"/>
      <c r="H106" s="206">
        <v>-49.6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250</v>
      </c>
      <c r="AU106" s="212" t="s">
        <v>83</v>
      </c>
      <c r="AV106" s="13" t="s">
        <v>83</v>
      </c>
      <c r="AW106" s="13" t="s">
        <v>36</v>
      </c>
      <c r="AX106" s="13" t="s">
        <v>75</v>
      </c>
      <c r="AY106" s="212" t="s">
        <v>205</v>
      </c>
    </row>
    <row r="107" spans="1:65" s="14" customFormat="1">
      <c r="B107" s="213"/>
      <c r="C107" s="214"/>
      <c r="D107" s="203" t="s">
        <v>250</v>
      </c>
      <c r="E107" s="215" t="s">
        <v>19</v>
      </c>
      <c r="F107" s="216" t="s">
        <v>253</v>
      </c>
      <c r="G107" s="214"/>
      <c r="H107" s="217">
        <v>2.5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250</v>
      </c>
      <c r="AU107" s="223" t="s">
        <v>83</v>
      </c>
      <c r="AV107" s="14" t="s">
        <v>149</v>
      </c>
      <c r="AW107" s="14" t="s">
        <v>36</v>
      </c>
      <c r="AX107" s="14" t="s">
        <v>79</v>
      </c>
      <c r="AY107" s="223" t="s">
        <v>205</v>
      </c>
    </row>
    <row r="108" spans="1:65" s="2" customFormat="1" ht="33" customHeight="1">
      <c r="A108" s="35"/>
      <c r="B108" s="36"/>
      <c r="C108" s="179" t="s">
        <v>149</v>
      </c>
      <c r="D108" s="179" t="s">
        <v>208</v>
      </c>
      <c r="E108" s="180" t="s">
        <v>457</v>
      </c>
      <c r="F108" s="181" t="s">
        <v>458</v>
      </c>
      <c r="G108" s="182" t="s">
        <v>247</v>
      </c>
      <c r="H108" s="183">
        <v>2.5</v>
      </c>
      <c r="I108" s="184"/>
      <c r="J108" s="185">
        <f>ROUND(I108*H108,2)</f>
        <v>0</v>
      </c>
      <c r="K108" s="181" t="s">
        <v>212</v>
      </c>
      <c r="L108" s="40"/>
      <c r="M108" s="186" t="s">
        <v>19</v>
      </c>
      <c r="N108" s="187" t="s">
        <v>46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0.316</v>
      </c>
      <c r="T108" s="189">
        <f>S108*H108</f>
        <v>0.79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149</v>
      </c>
      <c r="AT108" s="190" t="s">
        <v>208</v>
      </c>
      <c r="AU108" s="190" t="s">
        <v>83</v>
      </c>
      <c r="AY108" s="18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149</v>
      </c>
      <c r="BM108" s="190" t="s">
        <v>902</v>
      </c>
    </row>
    <row r="109" spans="1:65" s="2" customFormat="1">
      <c r="A109" s="35"/>
      <c r="B109" s="36"/>
      <c r="C109" s="37"/>
      <c r="D109" s="192" t="s">
        <v>215</v>
      </c>
      <c r="E109" s="37"/>
      <c r="F109" s="193" t="s">
        <v>460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215</v>
      </c>
      <c r="AU109" s="18" t="s">
        <v>83</v>
      </c>
    </row>
    <row r="110" spans="1:65" s="13" customFormat="1">
      <c r="B110" s="201"/>
      <c r="C110" s="202"/>
      <c r="D110" s="203" t="s">
        <v>250</v>
      </c>
      <c r="E110" s="204" t="s">
        <v>19</v>
      </c>
      <c r="F110" s="205" t="s">
        <v>899</v>
      </c>
      <c r="G110" s="202"/>
      <c r="H110" s="206">
        <v>52.1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250</v>
      </c>
      <c r="AU110" s="212" t="s">
        <v>83</v>
      </c>
      <c r="AV110" s="13" t="s">
        <v>83</v>
      </c>
      <c r="AW110" s="13" t="s">
        <v>36</v>
      </c>
      <c r="AX110" s="13" t="s">
        <v>75</v>
      </c>
      <c r="AY110" s="212" t="s">
        <v>205</v>
      </c>
    </row>
    <row r="111" spans="1:65" s="13" customFormat="1">
      <c r="B111" s="201"/>
      <c r="C111" s="202"/>
      <c r="D111" s="203" t="s">
        <v>250</v>
      </c>
      <c r="E111" s="204" t="s">
        <v>19</v>
      </c>
      <c r="F111" s="205" t="s">
        <v>900</v>
      </c>
      <c r="G111" s="202"/>
      <c r="H111" s="206">
        <v>-49.6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250</v>
      </c>
      <c r="AU111" s="212" t="s">
        <v>83</v>
      </c>
      <c r="AV111" s="13" t="s">
        <v>83</v>
      </c>
      <c r="AW111" s="13" t="s">
        <v>36</v>
      </c>
      <c r="AX111" s="13" t="s">
        <v>75</v>
      </c>
      <c r="AY111" s="212" t="s">
        <v>205</v>
      </c>
    </row>
    <row r="112" spans="1:65" s="14" customFormat="1">
      <c r="B112" s="213"/>
      <c r="C112" s="214"/>
      <c r="D112" s="203" t="s">
        <v>250</v>
      </c>
      <c r="E112" s="215" t="s">
        <v>19</v>
      </c>
      <c r="F112" s="216" t="s">
        <v>253</v>
      </c>
      <c r="G112" s="214"/>
      <c r="H112" s="217">
        <v>2.5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250</v>
      </c>
      <c r="AU112" s="223" t="s">
        <v>83</v>
      </c>
      <c r="AV112" s="14" t="s">
        <v>149</v>
      </c>
      <c r="AW112" s="14" t="s">
        <v>36</v>
      </c>
      <c r="AX112" s="14" t="s">
        <v>79</v>
      </c>
      <c r="AY112" s="223" t="s">
        <v>205</v>
      </c>
    </row>
    <row r="113" spans="1:65" s="2" customFormat="1" ht="24.2" customHeight="1">
      <c r="A113" s="35"/>
      <c r="B113" s="36"/>
      <c r="C113" s="179" t="s">
        <v>204</v>
      </c>
      <c r="D113" s="179" t="s">
        <v>208</v>
      </c>
      <c r="E113" s="180" t="s">
        <v>258</v>
      </c>
      <c r="F113" s="181" t="s">
        <v>259</v>
      </c>
      <c r="G113" s="182" t="s">
        <v>260</v>
      </c>
      <c r="H113" s="183">
        <v>5</v>
      </c>
      <c r="I113" s="184"/>
      <c r="J113" s="185">
        <f>ROUND(I113*H113,2)</f>
        <v>0</v>
      </c>
      <c r="K113" s="181" t="s">
        <v>212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0.20499999999999999</v>
      </c>
      <c r="T113" s="189">
        <f>S113*H113</f>
        <v>1.0249999999999999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149</v>
      </c>
      <c r="AT113" s="190" t="s">
        <v>208</v>
      </c>
      <c r="AU113" s="190" t="s">
        <v>83</v>
      </c>
      <c r="AY113" s="18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149</v>
      </c>
      <c r="BM113" s="190" t="s">
        <v>903</v>
      </c>
    </row>
    <row r="114" spans="1:65" s="2" customFormat="1">
      <c r="A114" s="35"/>
      <c r="B114" s="36"/>
      <c r="C114" s="37"/>
      <c r="D114" s="192" t="s">
        <v>215</v>
      </c>
      <c r="E114" s="37"/>
      <c r="F114" s="193" t="s">
        <v>262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215</v>
      </c>
      <c r="AU114" s="18" t="s">
        <v>83</v>
      </c>
    </row>
    <row r="115" spans="1:65" s="13" customFormat="1">
      <c r="B115" s="201"/>
      <c r="C115" s="202"/>
      <c r="D115" s="203" t="s">
        <v>250</v>
      </c>
      <c r="E115" s="204" t="s">
        <v>19</v>
      </c>
      <c r="F115" s="205" t="s">
        <v>462</v>
      </c>
      <c r="G115" s="202"/>
      <c r="H115" s="206">
        <v>5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250</v>
      </c>
      <c r="AU115" s="212" t="s">
        <v>83</v>
      </c>
      <c r="AV115" s="13" t="s">
        <v>83</v>
      </c>
      <c r="AW115" s="13" t="s">
        <v>36</v>
      </c>
      <c r="AX115" s="13" t="s">
        <v>79</v>
      </c>
      <c r="AY115" s="212" t="s">
        <v>205</v>
      </c>
    </row>
    <row r="116" spans="1:65" s="2" customFormat="1" ht="24.2" customHeight="1">
      <c r="A116" s="35"/>
      <c r="B116" s="36"/>
      <c r="C116" s="179" t="s">
        <v>275</v>
      </c>
      <c r="D116" s="179" t="s">
        <v>208</v>
      </c>
      <c r="E116" s="180" t="s">
        <v>463</v>
      </c>
      <c r="F116" s="181" t="s">
        <v>464</v>
      </c>
      <c r="G116" s="182" t="s">
        <v>260</v>
      </c>
      <c r="H116" s="183">
        <v>7.7</v>
      </c>
      <c r="I116" s="184"/>
      <c r="J116" s="185">
        <f>ROUND(I116*H116,2)</f>
        <v>0</v>
      </c>
      <c r="K116" s="181" t="s">
        <v>212</v>
      </c>
      <c r="L116" s="40"/>
      <c r="M116" s="186" t="s">
        <v>19</v>
      </c>
      <c r="N116" s="187" t="s">
        <v>46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0.04</v>
      </c>
      <c r="T116" s="189">
        <f>S116*H116</f>
        <v>0.308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149</v>
      </c>
      <c r="AT116" s="190" t="s">
        <v>208</v>
      </c>
      <c r="AU116" s="190" t="s">
        <v>83</v>
      </c>
      <c r="AY116" s="18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149</v>
      </c>
      <c r="BM116" s="190" t="s">
        <v>904</v>
      </c>
    </row>
    <row r="117" spans="1:65" s="2" customFormat="1">
      <c r="A117" s="35"/>
      <c r="B117" s="36"/>
      <c r="C117" s="37"/>
      <c r="D117" s="192" t="s">
        <v>215</v>
      </c>
      <c r="E117" s="37"/>
      <c r="F117" s="193" t="s">
        <v>466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215</v>
      </c>
      <c r="AU117" s="18" t="s">
        <v>83</v>
      </c>
    </row>
    <row r="118" spans="1:65" s="13" customFormat="1">
      <c r="B118" s="201"/>
      <c r="C118" s="202"/>
      <c r="D118" s="203" t="s">
        <v>250</v>
      </c>
      <c r="E118" s="204" t="s">
        <v>19</v>
      </c>
      <c r="F118" s="205" t="s">
        <v>905</v>
      </c>
      <c r="G118" s="202"/>
      <c r="H118" s="206">
        <v>7.7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250</v>
      </c>
      <c r="AU118" s="212" t="s">
        <v>83</v>
      </c>
      <c r="AV118" s="13" t="s">
        <v>83</v>
      </c>
      <c r="AW118" s="13" t="s">
        <v>36</v>
      </c>
      <c r="AX118" s="13" t="s">
        <v>79</v>
      </c>
      <c r="AY118" s="212" t="s">
        <v>205</v>
      </c>
    </row>
    <row r="119" spans="1:65" s="2" customFormat="1" ht="24.2" customHeight="1">
      <c r="A119" s="35"/>
      <c r="B119" s="36"/>
      <c r="C119" s="179" t="s">
        <v>280</v>
      </c>
      <c r="D119" s="179" t="s">
        <v>208</v>
      </c>
      <c r="E119" s="180" t="s">
        <v>265</v>
      </c>
      <c r="F119" s="181" t="s">
        <v>266</v>
      </c>
      <c r="G119" s="182" t="s">
        <v>267</v>
      </c>
      <c r="H119" s="183">
        <v>0.82499999999999996</v>
      </c>
      <c r="I119" s="184"/>
      <c r="J119" s="185">
        <f>ROUND(I119*H119,2)</f>
        <v>0</v>
      </c>
      <c r="K119" s="181" t="s">
        <v>212</v>
      </c>
      <c r="L119" s="40"/>
      <c r="M119" s="186" t="s">
        <v>19</v>
      </c>
      <c r="N119" s="187" t="s">
        <v>46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149</v>
      </c>
      <c r="AT119" s="190" t="s">
        <v>208</v>
      </c>
      <c r="AU119" s="190" t="s">
        <v>83</v>
      </c>
      <c r="AY119" s="18" t="s">
        <v>205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149</v>
      </c>
      <c r="BM119" s="190" t="s">
        <v>906</v>
      </c>
    </row>
    <row r="120" spans="1:65" s="2" customFormat="1">
      <c r="A120" s="35"/>
      <c r="B120" s="36"/>
      <c r="C120" s="37"/>
      <c r="D120" s="192" t="s">
        <v>215</v>
      </c>
      <c r="E120" s="37"/>
      <c r="F120" s="193" t="s">
        <v>269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215</v>
      </c>
      <c r="AU120" s="18" t="s">
        <v>83</v>
      </c>
    </row>
    <row r="121" spans="1:65" s="13" customFormat="1">
      <c r="B121" s="201"/>
      <c r="C121" s="202"/>
      <c r="D121" s="203" t="s">
        <v>250</v>
      </c>
      <c r="E121" s="204" t="s">
        <v>19</v>
      </c>
      <c r="F121" s="205" t="s">
        <v>907</v>
      </c>
      <c r="G121" s="202"/>
      <c r="H121" s="206">
        <v>0.82499999999999996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250</v>
      </c>
      <c r="AU121" s="212" t="s">
        <v>83</v>
      </c>
      <c r="AV121" s="13" t="s">
        <v>83</v>
      </c>
      <c r="AW121" s="13" t="s">
        <v>36</v>
      </c>
      <c r="AX121" s="13" t="s">
        <v>79</v>
      </c>
      <c r="AY121" s="212" t="s">
        <v>205</v>
      </c>
    </row>
    <row r="122" spans="1:65" s="2" customFormat="1" ht="24.2" customHeight="1">
      <c r="A122" s="35"/>
      <c r="B122" s="36"/>
      <c r="C122" s="179" t="s">
        <v>286</v>
      </c>
      <c r="D122" s="179" t="s">
        <v>208</v>
      </c>
      <c r="E122" s="180" t="s">
        <v>271</v>
      </c>
      <c r="F122" s="181" t="s">
        <v>272</v>
      </c>
      <c r="G122" s="182" t="s">
        <v>267</v>
      </c>
      <c r="H122" s="183">
        <v>0.82499999999999996</v>
      </c>
      <c r="I122" s="184"/>
      <c r="J122" s="185">
        <f>ROUND(I122*H122,2)</f>
        <v>0</v>
      </c>
      <c r="K122" s="181" t="s">
        <v>212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149</v>
      </c>
      <c r="AT122" s="190" t="s">
        <v>208</v>
      </c>
      <c r="AU122" s="190" t="s">
        <v>83</v>
      </c>
      <c r="AY122" s="18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149</v>
      </c>
      <c r="BM122" s="190" t="s">
        <v>908</v>
      </c>
    </row>
    <row r="123" spans="1:65" s="2" customFormat="1">
      <c r="A123" s="35"/>
      <c r="B123" s="36"/>
      <c r="C123" s="37"/>
      <c r="D123" s="192" t="s">
        <v>215</v>
      </c>
      <c r="E123" s="37"/>
      <c r="F123" s="193" t="s">
        <v>274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215</v>
      </c>
      <c r="AU123" s="18" t="s">
        <v>83</v>
      </c>
    </row>
    <row r="124" spans="1:65" s="2" customFormat="1" ht="37.9" customHeight="1">
      <c r="A124" s="35"/>
      <c r="B124" s="36"/>
      <c r="C124" s="179" t="s">
        <v>291</v>
      </c>
      <c r="D124" s="179" t="s">
        <v>208</v>
      </c>
      <c r="E124" s="180" t="s">
        <v>276</v>
      </c>
      <c r="F124" s="181" t="s">
        <v>277</v>
      </c>
      <c r="G124" s="182" t="s">
        <v>267</v>
      </c>
      <c r="H124" s="183">
        <v>0.82499999999999996</v>
      </c>
      <c r="I124" s="184"/>
      <c r="J124" s="185">
        <f>ROUND(I124*H124,2)</f>
        <v>0</v>
      </c>
      <c r="K124" s="181" t="s">
        <v>212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149</v>
      </c>
      <c r="AT124" s="190" t="s">
        <v>208</v>
      </c>
      <c r="AU124" s="190" t="s">
        <v>83</v>
      </c>
      <c r="AY124" s="18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149</v>
      </c>
      <c r="BM124" s="190" t="s">
        <v>909</v>
      </c>
    </row>
    <row r="125" spans="1:65" s="2" customFormat="1">
      <c r="A125" s="35"/>
      <c r="B125" s="36"/>
      <c r="C125" s="37"/>
      <c r="D125" s="192" t="s">
        <v>215</v>
      </c>
      <c r="E125" s="37"/>
      <c r="F125" s="193" t="s">
        <v>279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215</v>
      </c>
      <c r="AU125" s="18" t="s">
        <v>83</v>
      </c>
    </row>
    <row r="126" spans="1:65" s="2" customFormat="1" ht="37.9" customHeight="1">
      <c r="A126" s="35"/>
      <c r="B126" s="36"/>
      <c r="C126" s="179" t="s">
        <v>297</v>
      </c>
      <c r="D126" s="179" t="s">
        <v>208</v>
      </c>
      <c r="E126" s="180" t="s">
        <v>281</v>
      </c>
      <c r="F126" s="181" t="s">
        <v>282</v>
      </c>
      <c r="G126" s="182" t="s">
        <v>267</v>
      </c>
      <c r="H126" s="183">
        <v>24.75</v>
      </c>
      <c r="I126" s="184"/>
      <c r="J126" s="185">
        <f>ROUND(I126*H126,2)</f>
        <v>0</v>
      </c>
      <c r="K126" s="181" t="s">
        <v>212</v>
      </c>
      <c r="L126" s="40"/>
      <c r="M126" s="186" t="s">
        <v>19</v>
      </c>
      <c r="N126" s="187" t="s">
        <v>46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149</v>
      </c>
      <c r="AT126" s="190" t="s">
        <v>208</v>
      </c>
      <c r="AU126" s="190" t="s">
        <v>83</v>
      </c>
      <c r="AY126" s="18" t="s">
        <v>205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79</v>
      </c>
      <c r="BK126" s="191">
        <f>ROUND(I126*H126,2)</f>
        <v>0</v>
      </c>
      <c r="BL126" s="18" t="s">
        <v>149</v>
      </c>
      <c r="BM126" s="190" t="s">
        <v>910</v>
      </c>
    </row>
    <row r="127" spans="1:65" s="2" customFormat="1">
      <c r="A127" s="35"/>
      <c r="B127" s="36"/>
      <c r="C127" s="37"/>
      <c r="D127" s="192" t="s">
        <v>215</v>
      </c>
      <c r="E127" s="37"/>
      <c r="F127" s="193" t="s">
        <v>284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215</v>
      </c>
      <c r="AU127" s="18" t="s">
        <v>83</v>
      </c>
    </row>
    <row r="128" spans="1:65" s="13" customFormat="1">
      <c r="B128" s="201"/>
      <c r="C128" s="202"/>
      <c r="D128" s="203" t="s">
        <v>250</v>
      </c>
      <c r="E128" s="202"/>
      <c r="F128" s="205" t="s">
        <v>911</v>
      </c>
      <c r="G128" s="202"/>
      <c r="H128" s="206">
        <v>24.75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250</v>
      </c>
      <c r="AU128" s="212" t="s">
        <v>83</v>
      </c>
      <c r="AV128" s="13" t="s">
        <v>83</v>
      </c>
      <c r="AW128" s="13" t="s">
        <v>4</v>
      </c>
      <c r="AX128" s="13" t="s">
        <v>79</v>
      </c>
      <c r="AY128" s="212" t="s">
        <v>205</v>
      </c>
    </row>
    <row r="129" spans="1:65" s="2" customFormat="1" ht="24.2" customHeight="1">
      <c r="A129" s="35"/>
      <c r="B129" s="36"/>
      <c r="C129" s="179" t="s">
        <v>304</v>
      </c>
      <c r="D129" s="179" t="s">
        <v>208</v>
      </c>
      <c r="E129" s="180" t="s">
        <v>287</v>
      </c>
      <c r="F129" s="181" t="s">
        <v>288</v>
      </c>
      <c r="G129" s="182" t="s">
        <v>267</v>
      </c>
      <c r="H129" s="183">
        <v>0.82499999999999996</v>
      </c>
      <c r="I129" s="184"/>
      <c r="J129" s="185">
        <f>ROUND(I129*H129,2)</f>
        <v>0</v>
      </c>
      <c r="K129" s="181" t="s">
        <v>212</v>
      </c>
      <c r="L129" s="40"/>
      <c r="M129" s="186" t="s">
        <v>19</v>
      </c>
      <c r="N129" s="187" t="s">
        <v>46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149</v>
      </c>
      <c r="AT129" s="190" t="s">
        <v>208</v>
      </c>
      <c r="AU129" s="190" t="s">
        <v>83</v>
      </c>
      <c r="AY129" s="18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79</v>
      </c>
      <c r="BK129" s="191">
        <f>ROUND(I129*H129,2)</f>
        <v>0</v>
      </c>
      <c r="BL129" s="18" t="s">
        <v>149</v>
      </c>
      <c r="BM129" s="190" t="s">
        <v>912</v>
      </c>
    </row>
    <row r="130" spans="1:65" s="2" customFormat="1">
      <c r="A130" s="35"/>
      <c r="B130" s="36"/>
      <c r="C130" s="37"/>
      <c r="D130" s="192" t="s">
        <v>215</v>
      </c>
      <c r="E130" s="37"/>
      <c r="F130" s="193" t="s">
        <v>290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215</v>
      </c>
      <c r="AU130" s="18" t="s">
        <v>83</v>
      </c>
    </row>
    <row r="131" spans="1:65" s="2" customFormat="1" ht="24.2" customHeight="1">
      <c r="A131" s="35"/>
      <c r="B131" s="36"/>
      <c r="C131" s="179" t="s">
        <v>309</v>
      </c>
      <c r="D131" s="179" t="s">
        <v>208</v>
      </c>
      <c r="E131" s="180" t="s">
        <v>292</v>
      </c>
      <c r="F131" s="181" t="s">
        <v>293</v>
      </c>
      <c r="G131" s="182" t="s">
        <v>267</v>
      </c>
      <c r="H131" s="183">
        <v>0.82499999999999996</v>
      </c>
      <c r="I131" s="184"/>
      <c r="J131" s="185">
        <f>ROUND(I131*H131,2)</f>
        <v>0</v>
      </c>
      <c r="K131" s="181" t="s">
        <v>212</v>
      </c>
      <c r="L131" s="40"/>
      <c r="M131" s="186" t="s">
        <v>19</v>
      </c>
      <c r="N131" s="187" t="s">
        <v>46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149</v>
      </c>
      <c r="AT131" s="190" t="s">
        <v>208</v>
      </c>
      <c r="AU131" s="190" t="s">
        <v>83</v>
      </c>
      <c r="AY131" s="18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79</v>
      </c>
      <c r="BK131" s="191">
        <f>ROUND(I131*H131,2)</f>
        <v>0</v>
      </c>
      <c r="BL131" s="18" t="s">
        <v>149</v>
      </c>
      <c r="BM131" s="190" t="s">
        <v>913</v>
      </c>
    </row>
    <row r="132" spans="1:65" s="2" customFormat="1">
      <c r="A132" s="35"/>
      <c r="B132" s="36"/>
      <c r="C132" s="37"/>
      <c r="D132" s="192" t="s">
        <v>215</v>
      </c>
      <c r="E132" s="37"/>
      <c r="F132" s="193" t="s">
        <v>295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215</v>
      </c>
      <c r="AU132" s="18" t="s">
        <v>83</v>
      </c>
    </row>
    <row r="133" spans="1:65" s="13" customFormat="1">
      <c r="B133" s="201"/>
      <c r="C133" s="202"/>
      <c r="D133" s="203" t="s">
        <v>250</v>
      </c>
      <c r="E133" s="204" t="s">
        <v>19</v>
      </c>
      <c r="F133" s="205" t="s">
        <v>914</v>
      </c>
      <c r="G133" s="202"/>
      <c r="H133" s="206">
        <v>0.82499999999999996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250</v>
      </c>
      <c r="AU133" s="212" t="s">
        <v>83</v>
      </c>
      <c r="AV133" s="13" t="s">
        <v>83</v>
      </c>
      <c r="AW133" s="13" t="s">
        <v>36</v>
      </c>
      <c r="AX133" s="13" t="s">
        <v>79</v>
      </c>
      <c r="AY133" s="212" t="s">
        <v>205</v>
      </c>
    </row>
    <row r="134" spans="1:65" s="2" customFormat="1" ht="16.5" customHeight="1">
      <c r="A134" s="35"/>
      <c r="B134" s="36"/>
      <c r="C134" s="224" t="s">
        <v>316</v>
      </c>
      <c r="D134" s="224" t="s">
        <v>298</v>
      </c>
      <c r="E134" s="225" t="s">
        <v>299</v>
      </c>
      <c r="F134" s="226" t="s">
        <v>300</v>
      </c>
      <c r="G134" s="227" t="s">
        <v>301</v>
      </c>
      <c r="H134" s="228">
        <v>1.8979999999999999</v>
      </c>
      <c r="I134" s="229"/>
      <c r="J134" s="230">
        <f>ROUND(I134*H134,2)</f>
        <v>0</v>
      </c>
      <c r="K134" s="226" t="s">
        <v>212</v>
      </c>
      <c r="L134" s="231"/>
      <c r="M134" s="232" t="s">
        <v>19</v>
      </c>
      <c r="N134" s="233" t="s">
        <v>46</v>
      </c>
      <c r="O134" s="65"/>
      <c r="P134" s="188">
        <f>O134*H134</f>
        <v>0</v>
      </c>
      <c r="Q134" s="188">
        <v>1</v>
      </c>
      <c r="R134" s="188">
        <f>Q134*H134</f>
        <v>1.8979999999999999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286</v>
      </c>
      <c r="AT134" s="190" t="s">
        <v>298</v>
      </c>
      <c r="AU134" s="190" t="s">
        <v>83</v>
      </c>
      <c r="AY134" s="18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79</v>
      </c>
      <c r="BK134" s="191">
        <f>ROUND(I134*H134,2)</f>
        <v>0</v>
      </c>
      <c r="BL134" s="18" t="s">
        <v>149</v>
      </c>
      <c r="BM134" s="190" t="s">
        <v>915</v>
      </c>
    </row>
    <row r="135" spans="1:65" s="13" customFormat="1">
      <c r="B135" s="201"/>
      <c r="C135" s="202"/>
      <c r="D135" s="203" t="s">
        <v>250</v>
      </c>
      <c r="E135" s="202"/>
      <c r="F135" s="205" t="s">
        <v>916</v>
      </c>
      <c r="G135" s="202"/>
      <c r="H135" s="206">
        <v>1.8979999999999999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250</v>
      </c>
      <c r="AU135" s="212" t="s">
        <v>83</v>
      </c>
      <c r="AV135" s="13" t="s">
        <v>83</v>
      </c>
      <c r="AW135" s="13" t="s">
        <v>4</v>
      </c>
      <c r="AX135" s="13" t="s">
        <v>79</v>
      </c>
      <c r="AY135" s="212" t="s">
        <v>205</v>
      </c>
    </row>
    <row r="136" spans="1:65" s="2" customFormat="1" ht="24.2" customHeight="1">
      <c r="A136" s="35"/>
      <c r="B136" s="36"/>
      <c r="C136" s="179" t="s">
        <v>322</v>
      </c>
      <c r="D136" s="179" t="s">
        <v>208</v>
      </c>
      <c r="E136" s="180" t="s">
        <v>305</v>
      </c>
      <c r="F136" s="181" t="s">
        <v>306</v>
      </c>
      <c r="G136" s="182" t="s">
        <v>267</v>
      </c>
      <c r="H136" s="183">
        <v>0.82499999999999996</v>
      </c>
      <c r="I136" s="184"/>
      <c r="J136" s="185">
        <f>ROUND(I136*H136,2)</f>
        <v>0</v>
      </c>
      <c r="K136" s="181" t="s">
        <v>212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149</v>
      </c>
      <c r="AT136" s="190" t="s">
        <v>208</v>
      </c>
      <c r="AU136" s="190" t="s">
        <v>83</v>
      </c>
      <c r="AY136" s="18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149</v>
      </c>
      <c r="BM136" s="190" t="s">
        <v>917</v>
      </c>
    </row>
    <row r="137" spans="1:65" s="2" customFormat="1">
      <c r="A137" s="35"/>
      <c r="B137" s="36"/>
      <c r="C137" s="37"/>
      <c r="D137" s="192" t="s">
        <v>215</v>
      </c>
      <c r="E137" s="37"/>
      <c r="F137" s="193" t="s">
        <v>308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215</v>
      </c>
      <c r="AU137" s="18" t="s">
        <v>83</v>
      </c>
    </row>
    <row r="138" spans="1:65" s="2" customFormat="1" ht="16.5" customHeight="1">
      <c r="A138" s="35"/>
      <c r="B138" s="36"/>
      <c r="C138" s="179" t="s">
        <v>8</v>
      </c>
      <c r="D138" s="179" t="s">
        <v>208</v>
      </c>
      <c r="E138" s="180" t="s">
        <v>310</v>
      </c>
      <c r="F138" s="181" t="s">
        <v>311</v>
      </c>
      <c r="G138" s="182" t="s">
        <v>247</v>
      </c>
      <c r="H138" s="183">
        <v>16.5</v>
      </c>
      <c r="I138" s="184"/>
      <c r="J138" s="185">
        <f>ROUND(I138*H138,2)</f>
        <v>0</v>
      </c>
      <c r="K138" s="181" t="s">
        <v>212</v>
      </c>
      <c r="L138" s="40"/>
      <c r="M138" s="186" t="s">
        <v>19</v>
      </c>
      <c r="N138" s="187" t="s">
        <v>46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149</v>
      </c>
      <c r="AT138" s="190" t="s">
        <v>208</v>
      </c>
      <c r="AU138" s="190" t="s">
        <v>83</v>
      </c>
      <c r="AY138" s="18" t="s">
        <v>205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79</v>
      </c>
      <c r="BK138" s="191">
        <f>ROUND(I138*H138,2)</f>
        <v>0</v>
      </c>
      <c r="BL138" s="18" t="s">
        <v>149</v>
      </c>
      <c r="BM138" s="190" t="s">
        <v>918</v>
      </c>
    </row>
    <row r="139" spans="1:65" s="2" customFormat="1">
      <c r="A139" s="35"/>
      <c r="B139" s="36"/>
      <c r="C139" s="37"/>
      <c r="D139" s="192" t="s">
        <v>215</v>
      </c>
      <c r="E139" s="37"/>
      <c r="F139" s="193" t="s">
        <v>313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215</v>
      </c>
      <c r="AU139" s="18" t="s">
        <v>83</v>
      </c>
    </row>
    <row r="140" spans="1:65" s="13" customFormat="1">
      <c r="B140" s="201"/>
      <c r="C140" s="202"/>
      <c r="D140" s="203" t="s">
        <v>250</v>
      </c>
      <c r="E140" s="204" t="s">
        <v>19</v>
      </c>
      <c r="F140" s="205" t="s">
        <v>919</v>
      </c>
      <c r="G140" s="202"/>
      <c r="H140" s="206">
        <v>16.5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250</v>
      </c>
      <c r="AU140" s="212" t="s">
        <v>83</v>
      </c>
      <c r="AV140" s="13" t="s">
        <v>83</v>
      </c>
      <c r="AW140" s="13" t="s">
        <v>36</v>
      </c>
      <c r="AX140" s="13" t="s">
        <v>79</v>
      </c>
      <c r="AY140" s="212" t="s">
        <v>205</v>
      </c>
    </row>
    <row r="141" spans="1:65" s="12" customFormat="1" ht="22.9" customHeight="1">
      <c r="B141" s="163"/>
      <c r="C141" s="164"/>
      <c r="D141" s="165" t="s">
        <v>74</v>
      </c>
      <c r="E141" s="177" t="s">
        <v>204</v>
      </c>
      <c r="F141" s="177" t="s">
        <v>315</v>
      </c>
      <c r="G141" s="164"/>
      <c r="H141" s="164"/>
      <c r="I141" s="167"/>
      <c r="J141" s="178">
        <f>BK141</f>
        <v>0</v>
      </c>
      <c r="K141" s="164"/>
      <c r="L141" s="169"/>
      <c r="M141" s="170"/>
      <c r="N141" s="171"/>
      <c r="O141" s="171"/>
      <c r="P141" s="172">
        <f>SUM(P142:P165)</f>
        <v>0</v>
      </c>
      <c r="Q141" s="171"/>
      <c r="R141" s="172">
        <f>SUM(R142:R165)</f>
        <v>3.7110750000000001</v>
      </c>
      <c r="S141" s="171"/>
      <c r="T141" s="173">
        <f>SUM(T142:T165)</f>
        <v>0</v>
      </c>
      <c r="AR141" s="174" t="s">
        <v>79</v>
      </c>
      <c r="AT141" s="175" t="s">
        <v>74</v>
      </c>
      <c r="AU141" s="175" t="s">
        <v>79</v>
      </c>
      <c r="AY141" s="174" t="s">
        <v>205</v>
      </c>
      <c r="BK141" s="176">
        <f>SUM(BK142:BK165)</f>
        <v>0</v>
      </c>
    </row>
    <row r="142" spans="1:65" s="2" customFormat="1" ht="21.75" customHeight="1">
      <c r="A142" s="35"/>
      <c r="B142" s="36"/>
      <c r="C142" s="179" t="s">
        <v>334</v>
      </c>
      <c r="D142" s="179" t="s">
        <v>208</v>
      </c>
      <c r="E142" s="180" t="s">
        <v>317</v>
      </c>
      <c r="F142" s="181" t="s">
        <v>318</v>
      </c>
      <c r="G142" s="182" t="s">
        <v>247</v>
      </c>
      <c r="H142" s="183">
        <v>16.5</v>
      </c>
      <c r="I142" s="184"/>
      <c r="J142" s="185">
        <f>ROUND(I142*H142,2)</f>
        <v>0</v>
      </c>
      <c r="K142" s="181" t="s">
        <v>212</v>
      </c>
      <c r="L142" s="40"/>
      <c r="M142" s="186" t="s">
        <v>19</v>
      </c>
      <c r="N142" s="187" t="s">
        <v>46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149</v>
      </c>
      <c r="AT142" s="190" t="s">
        <v>208</v>
      </c>
      <c r="AU142" s="190" t="s">
        <v>83</v>
      </c>
      <c r="AY142" s="18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79</v>
      </c>
      <c r="BK142" s="191">
        <f>ROUND(I142*H142,2)</f>
        <v>0</v>
      </c>
      <c r="BL142" s="18" t="s">
        <v>149</v>
      </c>
      <c r="BM142" s="190" t="s">
        <v>920</v>
      </c>
    </row>
    <row r="143" spans="1:65" s="2" customFormat="1">
      <c r="A143" s="35"/>
      <c r="B143" s="36"/>
      <c r="C143" s="37"/>
      <c r="D143" s="192" t="s">
        <v>215</v>
      </c>
      <c r="E143" s="37"/>
      <c r="F143" s="193" t="s">
        <v>320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215</v>
      </c>
      <c r="AU143" s="18" t="s">
        <v>83</v>
      </c>
    </row>
    <row r="144" spans="1:65" s="13" customFormat="1">
      <c r="B144" s="201"/>
      <c r="C144" s="202"/>
      <c r="D144" s="203" t="s">
        <v>250</v>
      </c>
      <c r="E144" s="204" t="s">
        <v>19</v>
      </c>
      <c r="F144" s="205" t="s">
        <v>921</v>
      </c>
      <c r="G144" s="202"/>
      <c r="H144" s="206">
        <v>16.5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250</v>
      </c>
      <c r="AU144" s="212" t="s">
        <v>83</v>
      </c>
      <c r="AV144" s="13" t="s">
        <v>83</v>
      </c>
      <c r="AW144" s="13" t="s">
        <v>36</v>
      </c>
      <c r="AX144" s="13" t="s">
        <v>79</v>
      </c>
      <c r="AY144" s="212" t="s">
        <v>205</v>
      </c>
    </row>
    <row r="145" spans="1:65" s="2" customFormat="1" ht="37.9" customHeight="1">
      <c r="A145" s="35"/>
      <c r="B145" s="36"/>
      <c r="C145" s="179" t="s">
        <v>339</v>
      </c>
      <c r="D145" s="179" t="s">
        <v>208</v>
      </c>
      <c r="E145" s="180" t="s">
        <v>323</v>
      </c>
      <c r="F145" s="181" t="s">
        <v>324</v>
      </c>
      <c r="G145" s="182" t="s">
        <v>247</v>
      </c>
      <c r="H145" s="183">
        <v>16.5</v>
      </c>
      <c r="I145" s="184"/>
      <c r="J145" s="185">
        <f>ROUND(I145*H145,2)</f>
        <v>0</v>
      </c>
      <c r="K145" s="181" t="s">
        <v>212</v>
      </c>
      <c r="L145" s="40"/>
      <c r="M145" s="186" t="s">
        <v>19</v>
      </c>
      <c r="N145" s="187" t="s">
        <v>46</v>
      </c>
      <c r="O145" s="65"/>
      <c r="P145" s="188">
        <f>O145*H145</f>
        <v>0</v>
      </c>
      <c r="Q145" s="188">
        <v>8.9219999999999994E-2</v>
      </c>
      <c r="R145" s="188">
        <f>Q145*H145</f>
        <v>1.4721299999999999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149</v>
      </c>
      <c r="AT145" s="190" t="s">
        <v>208</v>
      </c>
      <c r="AU145" s="190" t="s">
        <v>83</v>
      </c>
      <c r="AY145" s="18" t="s">
        <v>205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79</v>
      </c>
      <c r="BK145" s="191">
        <f>ROUND(I145*H145,2)</f>
        <v>0</v>
      </c>
      <c r="BL145" s="18" t="s">
        <v>149</v>
      </c>
      <c r="BM145" s="190" t="s">
        <v>922</v>
      </c>
    </row>
    <row r="146" spans="1:65" s="2" customFormat="1">
      <c r="A146" s="35"/>
      <c r="B146" s="36"/>
      <c r="C146" s="37"/>
      <c r="D146" s="192" t="s">
        <v>215</v>
      </c>
      <c r="E146" s="37"/>
      <c r="F146" s="193" t="s">
        <v>326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215</v>
      </c>
      <c r="AU146" s="18" t="s">
        <v>83</v>
      </c>
    </row>
    <row r="147" spans="1:65" s="13" customFormat="1">
      <c r="B147" s="201"/>
      <c r="C147" s="202"/>
      <c r="D147" s="203" t="s">
        <v>250</v>
      </c>
      <c r="E147" s="204" t="s">
        <v>19</v>
      </c>
      <c r="F147" s="205" t="s">
        <v>923</v>
      </c>
      <c r="G147" s="202"/>
      <c r="H147" s="206">
        <v>6.2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250</v>
      </c>
      <c r="AU147" s="212" t="s">
        <v>83</v>
      </c>
      <c r="AV147" s="13" t="s">
        <v>83</v>
      </c>
      <c r="AW147" s="13" t="s">
        <v>36</v>
      </c>
      <c r="AX147" s="13" t="s">
        <v>75</v>
      </c>
      <c r="AY147" s="212" t="s">
        <v>205</v>
      </c>
    </row>
    <row r="148" spans="1:65" s="13" customFormat="1">
      <c r="B148" s="201"/>
      <c r="C148" s="202"/>
      <c r="D148" s="203" t="s">
        <v>250</v>
      </c>
      <c r="E148" s="204" t="s">
        <v>19</v>
      </c>
      <c r="F148" s="205" t="s">
        <v>924</v>
      </c>
      <c r="G148" s="202"/>
      <c r="H148" s="206">
        <v>4.5999999999999996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250</v>
      </c>
      <c r="AU148" s="212" t="s">
        <v>83</v>
      </c>
      <c r="AV148" s="13" t="s">
        <v>83</v>
      </c>
      <c r="AW148" s="13" t="s">
        <v>36</v>
      </c>
      <c r="AX148" s="13" t="s">
        <v>75</v>
      </c>
      <c r="AY148" s="212" t="s">
        <v>205</v>
      </c>
    </row>
    <row r="149" spans="1:65" s="13" customFormat="1">
      <c r="B149" s="201"/>
      <c r="C149" s="202"/>
      <c r="D149" s="203" t="s">
        <v>250</v>
      </c>
      <c r="E149" s="204" t="s">
        <v>19</v>
      </c>
      <c r="F149" s="205" t="s">
        <v>925</v>
      </c>
      <c r="G149" s="202"/>
      <c r="H149" s="206">
        <v>5.7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250</v>
      </c>
      <c r="AU149" s="212" t="s">
        <v>83</v>
      </c>
      <c r="AV149" s="13" t="s">
        <v>83</v>
      </c>
      <c r="AW149" s="13" t="s">
        <v>36</v>
      </c>
      <c r="AX149" s="13" t="s">
        <v>75</v>
      </c>
      <c r="AY149" s="212" t="s">
        <v>205</v>
      </c>
    </row>
    <row r="150" spans="1:65" s="14" customFormat="1">
      <c r="B150" s="213"/>
      <c r="C150" s="214"/>
      <c r="D150" s="203" t="s">
        <v>250</v>
      </c>
      <c r="E150" s="215" t="s">
        <v>19</v>
      </c>
      <c r="F150" s="216" t="s">
        <v>253</v>
      </c>
      <c r="G150" s="214"/>
      <c r="H150" s="217">
        <v>16.5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250</v>
      </c>
      <c r="AU150" s="223" t="s">
        <v>83</v>
      </c>
      <c r="AV150" s="14" t="s">
        <v>149</v>
      </c>
      <c r="AW150" s="14" t="s">
        <v>36</v>
      </c>
      <c r="AX150" s="14" t="s">
        <v>79</v>
      </c>
      <c r="AY150" s="223" t="s">
        <v>205</v>
      </c>
    </row>
    <row r="151" spans="1:65" s="2" customFormat="1" ht="16.5" customHeight="1">
      <c r="A151" s="35"/>
      <c r="B151" s="36"/>
      <c r="C151" s="224" t="s">
        <v>344</v>
      </c>
      <c r="D151" s="224" t="s">
        <v>298</v>
      </c>
      <c r="E151" s="225" t="s">
        <v>330</v>
      </c>
      <c r="F151" s="226" t="s">
        <v>331</v>
      </c>
      <c r="G151" s="227" t="s">
        <v>247</v>
      </c>
      <c r="H151" s="228">
        <v>6.3860000000000001</v>
      </c>
      <c r="I151" s="229"/>
      <c r="J151" s="230">
        <f>ROUND(I151*H151,2)</f>
        <v>0</v>
      </c>
      <c r="K151" s="226" t="s">
        <v>212</v>
      </c>
      <c r="L151" s="231"/>
      <c r="M151" s="232" t="s">
        <v>19</v>
      </c>
      <c r="N151" s="233" t="s">
        <v>46</v>
      </c>
      <c r="O151" s="65"/>
      <c r="P151" s="188">
        <f>O151*H151</f>
        <v>0</v>
      </c>
      <c r="Q151" s="188">
        <v>0.13100000000000001</v>
      </c>
      <c r="R151" s="188">
        <f>Q151*H151</f>
        <v>0.83656600000000003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286</v>
      </c>
      <c r="AT151" s="190" t="s">
        <v>298</v>
      </c>
      <c r="AU151" s="190" t="s">
        <v>83</v>
      </c>
      <c r="AY151" s="18" t="s">
        <v>205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79</v>
      </c>
      <c r="BK151" s="191">
        <f>ROUND(I151*H151,2)</f>
        <v>0</v>
      </c>
      <c r="BL151" s="18" t="s">
        <v>149</v>
      </c>
      <c r="BM151" s="190" t="s">
        <v>926</v>
      </c>
    </row>
    <row r="152" spans="1:65" s="13" customFormat="1">
      <c r="B152" s="201"/>
      <c r="C152" s="202"/>
      <c r="D152" s="203" t="s">
        <v>250</v>
      </c>
      <c r="E152" s="204" t="s">
        <v>19</v>
      </c>
      <c r="F152" s="205" t="s">
        <v>923</v>
      </c>
      <c r="G152" s="202"/>
      <c r="H152" s="206">
        <v>6.2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250</v>
      </c>
      <c r="AU152" s="212" t="s">
        <v>83</v>
      </c>
      <c r="AV152" s="13" t="s">
        <v>83</v>
      </c>
      <c r="AW152" s="13" t="s">
        <v>36</v>
      </c>
      <c r="AX152" s="13" t="s">
        <v>79</v>
      </c>
      <c r="AY152" s="212" t="s">
        <v>205</v>
      </c>
    </row>
    <row r="153" spans="1:65" s="13" customFormat="1">
      <c r="B153" s="201"/>
      <c r="C153" s="202"/>
      <c r="D153" s="203" t="s">
        <v>250</v>
      </c>
      <c r="E153" s="202"/>
      <c r="F153" s="205" t="s">
        <v>927</v>
      </c>
      <c r="G153" s="202"/>
      <c r="H153" s="206">
        <v>6.3860000000000001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250</v>
      </c>
      <c r="AU153" s="212" t="s">
        <v>83</v>
      </c>
      <c r="AV153" s="13" t="s">
        <v>83</v>
      </c>
      <c r="AW153" s="13" t="s">
        <v>4</v>
      </c>
      <c r="AX153" s="13" t="s">
        <v>79</v>
      </c>
      <c r="AY153" s="212" t="s">
        <v>205</v>
      </c>
    </row>
    <row r="154" spans="1:65" s="2" customFormat="1" ht="16.5" customHeight="1">
      <c r="A154" s="35"/>
      <c r="B154" s="36"/>
      <c r="C154" s="224" t="s">
        <v>350</v>
      </c>
      <c r="D154" s="224" t="s">
        <v>298</v>
      </c>
      <c r="E154" s="225" t="s">
        <v>335</v>
      </c>
      <c r="F154" s="226" t="s">
        <v>336</v>
      </c>
      <c r="G154" s="227" t="s">
        <v>247</v>
      </c>
      <c r="H154" s="228">
        <v>5.8710000000000004</v>
      </c>
      <c r="I154" s="229"/>
      <c r="J154" s="230">
        <f>ROUND(I154*H154,2)</f>
        <v>0</v>
      </c>
      <c r="K154" s="226" t="s">
        <v>212</v>
      </c>
      <c r="L154" s="231"/>
      <c r="M154" s="232" t="s">
        <v>19</v>
      </c>
      <c r="N154" s="233" t="s">
        <v>46</v>
      </c>
      <c r="O154" s="65"/>
      <c r="P154" s="188">
        <f>O154*H154</f>
        <v>0</v>
      </c>
      <c r="Q154" s="188">
        <v>0.13100000000000001</v>
      </c>
      <c r="R154" s="188">
        <f>Q154*H154</f>
        <v>0.76910100000000003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286</v>
      </c>
      <c r="AT154" s="190" t="s">
        <v>298</v>
      </c>
      <c r="AU154" s="190" t="s">
        <v>83</v>
      </c>
      <c r="AY154" s="18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79</v>
      </c>
      <c r="BK154" s="191">
        <f>ROUND(I154*H154,2)</f>
        <v>0</v>
      </c>
      <c r="BL154" s="18" t="s">
        <v>149</v>
      </c>
      <c r="BM154" s="190" t="s">
        <v>928</v>
      </c>
    </row>
    <row r="155" spans="1:65" s="13" customFormat="1">
      <c r="B155" s="201"/>
      <c r="C155" s="202"/>
      <c r="D155" s="203" t="s">
        <v>250</v>
      </c>
      <c r="E155" s="204" t="s">
        <v>19</v>
      </c>
      <c r="F155" s="205" t="s">
        <v>925</v>
      </c>
      <c r="G155" s="202"/>
      <c r="H155" s="206">
        <v>5.7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250</v>
      </c>
      <c r="AU155" s="212" t="s">
        <v>83</v>
      </c>
      <c r="AV155" s="13" t="s">
        <v>83</v>
      </c>
      <c r="AW155" s="13" t="s">
        <v>36</v>
      </c>
      <c r="AX155" s="13" t="s">
        <v>79</v>
      </c>
      <c r="AY155" s="212" t="s">
        <v>205</v>
      </c>
    </row>
    <row r="156" spans="1:65" s="13" customFormat="1">
      <c r="B156" s="201"/>
      <c r="C156" s="202"/>
      <c r="D156" s="203" t="s">
        <v>250</v>
      </c>
      <c r="E156" s="202"/>
      <c r="F156" s="205" t="s">
        <v>929</v>
      </c>
      <c r="G156" s="202"/>
      <c r="H156" s="206">
        <v>5.8710000000000004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250</v>
      </c>
      <c r="AU156" s="212" t="s">
        <v>83</v>
      </c>
      <c r="AV156" s="13" t="s">
        <v>83</v>
      </c>
      <c r="AW156" s="13" t="s">
        <v>4</v>
      </c>
      <c r="AX156" s="13" t="s">
        <v>79</v>
      </c>
      <c r="AY156" s="212" t="s">
        <v>205</v>
      </c>
    </row>
    <row r="157" spans="1:65" s="2" customFormat="1" ht="24.2" customHeight="1">
      <c r="A157" s="35"/>
      <c r="B157" s="36"/>
      <c r="C157" s="224" t="s">
        <v>357</v>
      </c>
      <c r="D157" s="224" t="s">
        <v>298</v>
      </c>
      <c r="E157" s="225" t="s">
        <v>340</v>
      </c>
      <c r="F157" s="226" t="s">
        <v>341</v>
      </c>
      <c r="G157" s="227" t="s">
        <v>247</v>
      </c>
      <c r="H157" s="228">
        <v>4.7380000000000004</v>
      </c>
      <c r="I157" s="229"/>
      <c r="J157" s="230">
        <f>ROUND(I157*H157,2)</f>
        <v>0</v>
      </c>
      <c r="K157" s="226" t="s">
        <v>19</v>
      </c>
      <c r="L157" s="231"/>
      <c r="M157" s="232" t="s">
        <v>19</v>
      </c>
      <c r="N157" s="233" t="s">
        <v>46</v>
      </c>
      <c r="O157" s="65"/>
      <c r="P157" s="188">
        <f>O157*H157</f>
        <v>0</v>
      </c>
      <c r="Q157" s="188">
        <v>0.13100000000000001</v>
      </c>
      <c r="R157" s="188">
        <f>Q157*H157</f>
        <v>0.62067800000000006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286</v>
      </c>
      <c r="AT157" s="190" t="s">
        <v>298</v>
      </c>
      <c r="AU157" s="190" t="s">
        <v>83</v>
      </c>
      <c r="AY157" s="18" t="s">
        <v>205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149</v>
      </c>
      <c r="BM157" s="190" t="s">
        <v>930</v>
      </c>
    </row>
    <row r="158" spans="1:65" s="13" customFormat="1">
      <c r="B158" s="201"/>
      <c r="C158" s="202"/>
      <c r="D158" s="203" t="s">
        <v>250</v>
      </c>
      <c r="E158" s="204" t="s">
        <v>19</v>
      </c>
      <c r="F158" s="205" t="s">
        <v>924</v>
      </c>
      <c r="G158" s="202"/>
      <c r="H158" s="206">
        <v>4.5999999999999996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36</v>
      </c>
      <c r="AX158" s="13" t="s">
        <v>79</v>
      </c>
      <c r="AY158" s="212" t="s">
        <v>205</v>
      </c>
    </row>
    <row r="159" spans="1:65" s="13" customFormat="1">
      <c r="B159" s="201"/>
      <c r="C159" s="202"/>
      <c r="D159" s="203" t="s">
        <v>250</v>
      </c>
      <c r="E159" s="202"/>
      <c r="F159" s="205" t="s">
        <v>931</v>
      </c>
      <c r="G159" s="202"/>
      <c r="H159" s="206">
        <v>4.7380000000000004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250</v>
      </c>
      <c r="AU159" s="212" t="s">
        <v>83</v>
      </c>
      <c r="AV159" s="13" t="s">
        <v>83</v>
      </c>
      <c r="AW159" s="13" t="s">
        <v>4</v>
      </c>
      <c r="AX159" s="13" t="s">
        <v>79</v>
      </c>
      <c r="AY159" s="212" t="s">
        <v>205</v>
      </c>
    </row>
    <row r="160" spans="1:65" s="2" customFormat="1" ht="44.25" customHeight="1">
      <c r="A160" s="35"/>
      <c r="B160" s="36"/>
      <c r="C160" s="179" t="s">
        <v>7</v>
      </c>
      <c r="D160" s="179" t="s">
        <v>208</v>
      </c>
      <c r="E160" s="180" t="s">
        <v>345</v>
      </c>
      <c r="F160" s="181" t="s">
        <v>346</v>
      </c>
      <c r="G160" s="182" t="s">
        <v>247</v>
      </c>
      <c r="H160" s="183">
        <v>10.3</v>
      </c>
      <c r="I160" s="184"/>
      <c r="J160" s="185">
        <f>ROUND(I160*H160,2)</f>
        <v>0</v>
      </c>
      <c r="K160" s="181" t="s">
        <v>212</v>
      </c>
      <c r="L160" s="40"/>
      <c r="M160" s="186" t="s">
        <v>19</v>
      </c>
      <c r="N160" s="187" t="s">
        <v>46</v>
      </c>
      <c r="O160" s="65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149</v>
      </c>
      <c r="AT160" s="190" t="s">
        <v>208</v>
      </c>
      <c r="AU160" s="190" t="s">
        <v>83</v>
      </c>
      <c r="AY160" s="18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79</v>
      </c>
      <c r="BK160" s="191">
        <f>ROUND(I160*H160,2)</f>
        <v>0</v>
      </c>
      <c r="BL160" s="18" t="s">
        <v>149</v>
      </c>
      <c r="BM160" s="190" t="s">
        <v>932</v>
      </c>
    </row>
    <row r="161" spans="1:65" s="2" customFormat="1">
      <c r="A161" s="35"/>
      <c r="B161" s="36"/>
      <c r="C161" s="37"/>
      <c r="D161" s="192" t="s">
        <v>215</v>
      </c>
      <c r="E161" s="37"/>
      <c r="F161" s="193" t="s">
        <v>348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215</v>
      </c>
      <c r="AU161" s="18" t="s">
        <v>83</v>
      </c>
    </row>
    <row r="162" spans="1:65" s="13" customFormat="1">
      <c r="B162" s="201"/>
      <c r="C162" s="202"/>
      <c r="D162" s="203" t="s">
        <v>250</v>
      </c>
      <c r="E162" s="204" t="s">
        <v>19</v>
      </c>
      <c r="F162" s="205" t="s">
        <v>933</v>
      </c>
      <c r="G162" s="202"/>
      <c r="H162" s="206">
        <v>10.3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250</v>
      </c>
      <c r="AU162" s="212" t="s">
        <v>83</v>
      </c>
      <c r="AV162" s="13" t="s">
        <v>83</v>
      </c>
      <c r="AW162" s="13" t="s">
        <v>36</v>
      </c>
      <c r="AX162" s="13" t="s">
        <v>79</v>
      </c>
      <c r="AY162" s="212" t="s">
        <v>205</v>
      </c>
    </row>
    <row r="163" spans="1:65" s="2" customFormat="1" ht="16.5" customHeight="1">
      <c r="A163" s="35"/>
      <c r="B163" s="36"/>
      <c r="C163" s="179" t="s">
        <v>370</v>
      </c>
      <c r="D163" s="179" t="s">
        <v>208</v>
      </c>
      <c r="E163" s="180" t="s">
        <v>351</v>
      </c>
      <c r="F163" s="181" t="s">
        <v>352</v>
      </c>
      <c r="G163" s="182" t="s">
        <v>260</v>
      </c>
      <c r="H163" s="183">
        <v>3.5</v>
      </c>
      <c r="I163" s="184"/>
      <c r="J163" s="185">
        <f>ROUND(I163*H163,2)</f>
        <v>0</v>
      </c>
      <c r="K163" s="181" t="s">
        <v>212</v>
      </c>
      <c r="L163" s="40"/>
      <c r="M163" s="186" t="s">
        <v>19</v>
      </c>
      <c r="N163" s="187" t="s">
        <v>46</v>
      </c>
      <c r="O163" s="65"/>
      <c r="P163" s="188">
        <f>O163*H163</f>
        <v>0</v>
      </c>
      <c r="Q163" s="188">
        <v>3.5999999999999999E-3</v>
      </c>
      <c r="R163" s="188">
        <f>Q163*H163</f>
        <v>1.26E-2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149</v>
      </c>
      <c r="AT163" s="190" t="s">
        <v>208</v>
      </c>
      <c r="AU163" s="190" t="s">
        <v>83</v>
      </c>
      <c r="AY163" s="18" t="s">
        <v>205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79</v>
      </c>
      <c r="BK163" s="191">
        <f>ROUND(I163*H163,2)</f>
        <v>0</v>
      </c>
      <c r="BL163" s="18" t="s">
        <v>149</v>
      </c>
      <c r="BM163" s="190" t="s">
        <v>934</v>
      </c>
    </row>
    <row r="164" spans="1:65" s="2" customFormat="1">
      <c r="A164" s="35"/>
      <c r="B164" s="36"/>
      <c r="C164" s="37"/>
      <c r="D164" s="192" t="s">
        <v>215</v>
      </c>
      <c r="E164" s="37"/>
      <c r="F164" s="193" t="s">
        <v>354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215</v>
      </c>
      <c r="AU164" s="18" t="s">
        <v>83</v>
      </c>
    </row>
    <row r="165" spans="1:65" s="13" customFormat="1">
      <c r="B165" s="201"/>
      <c r="C165" s="202"/>
      <c r="D165" s="203" t="s">
        <v>250</v>
      </c>
      <c r="E165" s="204" t="s">
        <v>19</v>
      </c>
      <c r="F165" s="205" t="s">
        <v>502</v>
      </c>
      <c r="G165" s="202"/>
      <c r="H165" s="206">
        <v>3.5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250</v>
      </c>
      <c r="AU165" s="212" t="s">
        <v>83</v>
      </c>
      <c r="AV165" s="13" t="s">
        <v>83</v>
      </c>
      <c r="AW165" s="13" t="s">
        <v>36</v>
      </c>
      <c r="AX165" s="13" t="s">
        <v>79</v>
      </c>
      <c r="AY165" s="212" t="s">
        <v>205</v>
      </c>
    </row>
    <row r="166" spans="1:65" s="12" customFormat="1" ht="22.9" customHeight="1">
      <c r="B166" s="163"/>
      <c r="C166" s="164"/>
      <c r="D166" s="165" t="s">
        <v>74</v>
      </c>
      <c r="E166" s="177" t="s">
        <v>291</v>
      </c>
      <c r="F166" s="177" t="s">
        <v>369</v>
      </c>
      <c r="G166" s="164"/>
      <c r="H166" s="164"/>
      <c r="I166" s="167"/>
      <c r="J166" s="178">
        <f>BK166</f>
        <v>0</v>
      </c>
      <c r="K166" s="164"/>
      <c r="L166" s="169"/>
      <c r="M166" s="170"/>
      <c r="N166" s="171"/>
      <c r="O166" s="171"/>
      <c r="P166" s="172">
        <f>SUM(P167:P187)</f>
        <v>0</v>
      </c>
      <c r="Q166" s="171"/>
      <c r="R166" s="172">
        <f>SUM(R167:R187)</f>
        <v>5.5217752000000004</v>
      </c>
      <c r="S166" s="171"/>
      <c r="T166" s="173">
        <f>SUM(T167:T187)</f>
        <v>0</v>
      </c>
      <c r="AR166" s="174" t="s">
        <v>79</v>
      </c>
      <c r="AT166" s="175" t="s">
        <v>74</v>
      </c>
      <c r="AU166" s="175" t="s">
        <v>79</v>
      </c>
      <c r="AY166" s="174" t="s">
        <v>205</v>
      </c>
      <c r="BK166" s="176">
        <f>SUM(BK167:BK187)</f>
        <v>0</v>
      </c>
    </row>
    <row r="167" spans="1:65" s="2" customFormat="1" ht="16.5" customHeight="1">
      <c r="A167" s="35"/>
      <c r="B167" s="36"/>
      <c r="C167" s="179" t="s">
        <v>376</v>
      </c>
      <c r="D167" s="179" t="s">
        <v>208</v>
      </c>
      <c r="E167" s="180" t="s">
        <v>371</v>
      </c>
      <c r="F167" s="181" t="s">
        <v>372</v>
      </c>
      <c r="G167" s="182" t="s">
        <v>260</v>
      </c>
      <c r="H167" s="183">
        <v>11</v>
      </c>
      <c r="I167" s="184"/>
      <c r="J167" s="185">
        <f>ROUND(I167*H167,2)</f>
        <v>0</v>
      </c>
      <c r="K167" s="181" t="s">
        <v>212</v>
      </c>
      <c r="L167" s="40"/>
      <c r="M167" s="186" t="s">
        <v>19</v>
      </c>
      <c r="N167" s="187" t="s">
        <v>46</v>
      </c>
      <c r="O167" s="65"/>
      <c r="P167" s="188">
        <f>O167*H167</f>
        <v>0</v>
      </c>
      <c r="Q167" s="188">
        <v>1.3999999999999999E-4</v>
      </c>
      <c r="R167" s="188">
        <f>Q167*H167</f>
        <v>1.5399999999999999E-3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149</v>
      </c>
      <c r="AT167" s="190" t="s">
        <v>208</v>
      </c>
      <c r="AU167" s="190" t="s">
        <v>83</v>
      </c>
      <c r="AY167" s="18" t="s">
        <v>205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79</v>
      </c>
      <c r="BK167" s="191">
        <f>ROUND(I167*H167,2)</f>
        <v>0</v>
      </c>
      <c r="BL167" s="18" t="s">
        <v>149</v>
      </c>
      <c r="BM167" s="190" t="s">
        <v>935</v>
      </c>
    </row>
    <row r="168" spans="1:65" s="2" customFormat="1">
      <c r="A168" s="35"/>
      <c r="B168" s="36"/>
      <c r="C168" s="37"/>
      <c r="D168" s="192" t="s">
        <v>215</v>
      </c>
      <c r="E168" s="37"/>
      <c r="F168" s="193" t="s">
        <v>374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215</v>
      </c>
      <c r="AU168" s="18" t="s">
        <v>83</v>
      </c>
    </row>
    <row r="169" spans="1:65" s="13" customFormat="1">
      <c r="B169" s="201"/>
      <c r="C169" s="202"/>
      <c r="D169" s="203" t="s">
        <v>250</v>
      </c>
      <c r="E169" s="204" t="s">
        <v>19</v>
      </c>
      <c r="F169" s="205" t="s">
        <v>936</v>
      </c>
      <c r="G169" s="202"/>
      <c r="H169" s="206">
        <v>11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250</v>
      </c>
      <c r="AU169" s="212" t="s">
        <v>83</v>
      </c>
      <c r="AV169" s="13" t="s">
        <v>83</v>
      </c>
      <c r="AW169" s="13" t="s">
        <v>36</v>
      </c>
      <c r="AX169" s="13" t="s">
        <v>79</v>
      </c>
      <c r="AY169" s="212" t="s">
        <v>205</v>
      </c>
    </row>
    <row r="170" spans="1:65" s="2" customFormat="1" ht="24.2" customHeight="1">
      <c r="A170" s="35"/>
      <c r="B170" s="36"/>
      <c r="C170" s="179" t="s">
        <v>381</v>
      </c>
      <c r="D170" s="179" t="s">
        <v>208</v>
      </c>
      <c r="E170" s="180" t="s">
        <v>377</v>
      </c>
      <c r="F170" s="181" t="s">
        <v>378</v>
      </c>
      <c r="G170" s="182" t="s">
        <v>260</v>
      </c>
      <c r="H170" s="183">
        <v>11</v>
      </c>
      <c r="I170" s="184"/>
      <c r="J170" s="185">
        <f>ROUND(I170*H170,2)</f>
        <v>0</v>
      </c>
      <c r="K170" s="181" t="s">
        <v>212</v>
      </c>
      <c r="L170" s="40"/>
      <c r="M170" s="186" t="s">
        <v>19</v>
      </c>
      <c r="N170" s="187" t="s">
        <v>46</v>
      </c>
      <c r="O170" s="65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149</v>
      </c>
      <c r="AT170" s="190" t="s">
        <v>208</v>
      </c>
      <c r="AU170" s="190" t="s">
        <v>83</v>
      </c>
      <c r="AY170" s="18" t="s">
        <v>205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79</v>
      </c>
      <c r="BK170" s="191">
        <f>ROUND(I170*H170,2)</f>
        <v>0</v>
      </c>
      <c r="BL170" s="18" t="s">
        <v>149</v>
      </c>
      <c r="BM170" s="190" t="s">
        <v>937</v>
      </c>
    </row>
    <row r="171" spans="1:65" s="2" customFormat="1">
      <c r="A171" s="35"/>
      <c r="B171" s="36"/>
      <c r="C171" s="37"/>
      <c r="D171" s="192" t="s">
        <v>215</v>
      </c>
      <c r="E171" s="37"/>
      <c r="F171" s="193" t="s">
        <v>380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215</v>
      </c>
      <c r="AU171" s="18" t="s">
        <v>83</v>
      </c>
    </row>
    <row r="172" spans="1:65" s="2" customFormat="1" ht="24.2" customHeight="1">
      <c r="A172" s="35"/>
      <c r="B172" s="36"/>
      <c r="C172" s="179" t="s">
        <v>387</v>
      </c>
      <c r="D172" s="179" t="s">
        <v>208</v>
      </c>
      <c r="E172" s="180" t="s">
        <v>382</v>
      </c>
      <c r="F172" s="181" t="s">
        <v>383</v>
      </c>
      <c r="G172" s="182" t="s">
        <v>260</v>
      </c>
      <c r="H172" s="183">
        <v>16.100000000000001</v>
      </c>
      <c r="I172" s="184"/>
      <c r="J172" s="185">
        <f>ROUND(I172*H172,2)</f>
        <v>0</v>
      </c>
      <c r="K172" s="181" t="s">
        <v>212</v>
      </c>
      <c r="L172" s="40"/>
      <c r="M172" s="186" t="s">
        <v>19</v>
      </c>
      <c r="N172" s="187" t="s">
        <v>46</v>
      </c>
      <c r="O172" s="65"/>
      <c r="P172" s="188">
        <f>O172*H172</f>
        <v>0</v>
      </c>
      <c r="Q172" s="188">
        <v>0.15540000000000001</v>
      </c>
      <c r="R172" s="188">
        <f>Q172*H172</f>
        <v>2.5019400000000003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149</v>
      </c>
      <c r="AT172" s="190" t="s">
        <v>208</v>
      </c>
      <c r="AU172" s="190" t="s">
        <v>83</v>
      </c>
      <c r="AY172" s="18" t="s">
        <v>205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79</v>
      </c>
      <c r="BK172" s="191">
        <f>ROUND(I172*H172,2)</f>
        <v>0</v>
      </c>
      <c r="BL172" s="18" t="s">
        <v>149</v>
      </c>
      <c r="BM172" s="190" t="s">
        <v>938</v>
      </c>
    </row>
    <row r="173" spans="1:65" s="2" customFormat="1">
      <c r="A173" s="35"/>
      <c r="B173" s="36"/>
      <c r="C173" s="37"/>
      <c r="D173" s="192" t="s">
        <v>215</v>
      </c>
      <c r="E173" s="37"/>
      <c r="F173" s="193" t="s">
        <v>385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215</v>
      </c>
      <c r="AU173" s="18" t="s">
        <v>83</v>
      </c>
    </row>
    <row r="174" spans="1:65" s="13" customFormat="1">
      <c r="B174" s="201"/>
      <c r="C174" s="202"/>
      <c r="D174" s="203" t="s">
        <v>250</v>
      </c>
      <c r="E174" s="204" t="s">
        <v>19</v>
      </c>
      <c r="F174" s="205" t="s">
        <v>939</v>
      </c>
      <c r="G174" s="202"/>
      <c r="H174" s="206">
        <v>16.100000000000001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250</v>
      </c>
      <c r="AU174" s="212" t="s">
        <v>83</v>
      </c>
      <c r="AV174" s="13" t="s">
        <v>83</v>
      </c>
      <c r="AW174" s="13" t="s">
        <v>36</v>
      </c>
      <c r="AX174" s="13" t="s">
        <v>79</v>
      </c>
      <c r="AY174" s="212" t="s">
        <v>205</v>
      </c>
    </row>
    <row r="175" spans="1:65" s="2" customFormat="1" ht="16.5" customHeight="1">
      <c r="A175" s="35"/>
      <c r="B175" s="36"/>
      <c r="C175" s="224" t="s">
        <v>393</v>
      </c>
      <c r="D175" s="224" t="s">
        <v>298</v>
      </c>
      <c r="E175" s="225" t="s">
        <v>388</v>
      </c>
      <c r="F175" s="226" t="s">
        <v>389</v>
      </c>
      <c r="G175" s="227" t="s">
        <v>260</v>
      </c>
      <c r="H175" s="228">
        <v>13.362</v>
      </c>
      <c r="I175" s="229"/>
      <c r="J175" s="230">
        <f>ROUND(I175*H175,2)</f>
        <v>0</v>
      </c>
      <c r="K175" s="226" t="s">
        <v>212</v>
      </c>
      <c r="L175" s="231"/>
      <c r="M175" s="232" t="s">
        <v>19</v>
      </c>
      <c r="N175" s="233" t="s">
        <v>46</v>
      </c>
      <c r="O175" s="65"/>
      <c r="P175" s="188">
        <f>O175*H175</f>
        <v>0</v>
      </c>
      <c r="Q175" s="188">
        <v>0.08</v>
      </c>
      <c r="R175" s="188">
        <f>Q175*H175</f>
        <v>1.0689600000000001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286</v>
      </c>
      <c r="AT175" s="190" t="s">
        <v>298</v>
      </c>
      <c r="AU175" s="190" t="s">
        <v>83</v>
      </c>
      <c r="AY175" s="18" t="s">
        <v>205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79</v>
      </c>
      <c r="BK175" s="191">
        <f>ROUND(I175*H175,2)</f>
        <v>0</v>
      </c>
      <c r="BL175" s="18" t="s">
        <v>149</v>
      </c>
      <c r="BM175" s="190" t="s">
        <v>940</v>
      </c>
    </row>
    <row r="176" spans="1:65" s="13" customFormat="1">
      <c r="B176" s="201"/>
      <c r="C176" s="202"/>
      <c r="D176" s="203" t="s">
        <v>250</v>
      </c>
      <c r="E176" s="204" t="s">
        <v>19</v>
      </c>
      <c r="F176" s="205" t="s">
        <v>803</v>
      </c>
      <c r="G176" s="202"/>
      <c r="H176" s="206">
        <v>13.1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250</v>
      </c>
      <c r="AU176" s="212" t="s">
        <v>83</v>
      </c>
      <c r="AV176" s="13" t="s">
        <v>83</v>
      </c>
      <c r="AW176" s="13" t="s">
        <v>36</v>
      </c>
      <c r="AX176" s="13" t="s">
        <v>79</v>
      </c>
      <c r="AY176" s="212" t="s">
        <v>205</v>
      </c>
    </row>
    <row r="177" spans="1:65" s="13" customFormat="1">
      <c r="B177" s="201"/>
      <c r="C177" s="202"/>
      <c r="D177" s="203" t="s">
        <v>250</v>
      </c>
      <c r="E177" s="202"/>
      <c r="F177" s="205" t="s">
        <v>804</v>
      </c>
      <c r="G177" s="202"/>
      <c r="H177" s="206">
        <v>13.362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250</v>
      </c>
      <c r="AU177" s="212" t="s">
        <v>83</v>
      </c>
      <c r="AV177" s="13" t="s">
        <v>83</v>
      </c>
      <c r="AW177" s="13" t="s">
        <v>4</v>
      </c>
      <c r="AX177" s="13" t="s">
        <v>79</v>
      </c>
      <c r="AY177" s="212" t="s">
        <v>205</v>
      </c>
    </row>
    <row r="178" spans="1:65" s="2" customFormat="1" ht="16.5" customHeight="1">
      <c r="A178" s="35"/>
      <c r="B178" s="36"/>
      <c r="C178" s="224" t="s">
        <v>399</v>
      </c>
      <c r="D178" s="224" t="s">
        <v>298</v>
      </c>
      <c r="E178" s="225" t="s">
        <v>394</v>
      </c>
      <c r="F178" s="226" t="s">
        <v>395</v>
      </c>
      <c r="G178" s="227" t="s">
        <v>260</v>
      </c>
      <c r="H178" s="228">
        <v>3.06</v>
      </c>
      <c r="I178" s="229"/>
      <c r="J178" s="230">
        <f>ROUND(I178*H178,2)</f>
        <v>0</v>
      </c>
      <c r="K178" s="226" t="s">
        <v>212</v>
      </c>
      <c r="L178" s="231"/>
      <c r="M178" s="232" t="s">
        <v>19</v>
      </c>
      <c r="N178" s="233" t="s">
        <v>46</v>
      </c>
      <c r="O178" s="65"/>
      <c r="P178" s="188">
        <f>O178*H178</f>
        <v>0</v>
      </c>
      <c r="Q178" s="188">
        <v>6.5670000000000006E-2</v>
      </c>
      <c r="R178" s="188">
        <f>Q178*H178</f>
        <v>0.20095020000000002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286</v>
      </c>
      <c r="AT178" s="190" t="s">
        <v>298</v>
      </c>
      <c r="AU178" s="190" t="s">
        <v>83</v>
      </c>
      <c r="AY178" s="18" t="s">
        <v>205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79</v>
      </c>
      <c r="BK178" s="191">
        <f>ROUND(I178*H178,2)</f>
        <v>0</v>
      </c>
      <c r="BL178" s="18" t="s">
        <v>149</v>
      </c>
      <c r="BM178" s="190" t="s">
        <v>941</v>
      </c>
    </row>
    <row r="179" spans="1:65" s="13" customFormat="1">
      <c r="B179" s="201"/>
      <c r="C179" s="202"/>
      <c r="D179" s="203" t="s">
        <v>250</v>
      </c>
      <c r="E179" s="204" t="s">
        <v>19</v>
      </c>
      <c r="F179" s="205" t="s">
        <v>520</v>
      </c>
      <c r="G179" s="202"/>
      <c r="H179" s="206">
        <v>3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250</v>
      </c>
      <c r="AU179" s="212" t="s">
        <v>83</v>
      </c>
      <c r="AV179" s="13" t="s">
        <v>83</v>
      </c>
      <c r="AW179" s="13" t="s">
        <v>36</v>
      </c>
      <c r="AX179" s="13" t="s">
        <v>79</v>
      </c>
      <c r="AY179" s="212" t="s">
        <v>205</v>
      </c>
    </row>
    <row r="180" spans="1:65" s="13" customFormat="1">
      <c r="B180" s="201"/>
      <c r="C180" s="202"/>
      <c r="D180" s="203" t="s">
        <v>250</v>
      </c>
      <c r="E180" s="202"/>
      <c r="F180" s="205" t="s">
        <v>521</v>
      </c>
      <c r="G180" s="202"/>
      <c r="H180" s="206">
        <v>3.06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250</v>
      </c>
      <c r="AU180" s="212" t="s">
        <v>83</v>
      </c>
      <c r="AV180" s="13" t="s">
        <v>83</v>
      </c>
      <c r="AW180" s="13" t="s">
        <v>4</v>
      </c>
      <c r="AX180" s="13" t="s">
        <v>79</v>
      </c>
      <c r="AY180" s="212" t="s">
        <v>205</v>
      </c>
    </row>
    <row r="181" spans="1:65" s="2" customFormat="1" ht="24.2" customHeight="1">
      <c r="A181" s="35"/>
      <c r="B181" s="36"/>
      <c r="C181" s="179" t="s">
        <v>406</v>
      </c>
      <c r="D181" s="179" t="s">
        <v>208</v>
      </c>
      <c r="E181" s="180" t="s">
        <v>400</v>
      </c>
      <c r="F181" s="181" t="s">
        <v>401</v>
      </c>
      <c r="G181" s="182" t="s">
        <v>260</v>
      </c>
      <c r="H181" s="183">
        <v>13.5</v>
      </c>
      <c r="I181" s="184"/>
      <c r="J181" s="185">
        <f>ROUND(I181*H181,2)</f>
        <v>0</v>
      </c>
      <c r="K181" s="181" t="s">
        <v>212</v>
      </c>
      <c r="L181" s="40"/>
      <c r="M181" s="186" t="s">
        <v>19</v>
      </c>
      <c r="N181" s="187" t="s">
        <v>46</v>
      </c>
      <c r="O181" s="65"/>
      <c r="P181" s="188">
        <f>O181*H181</f>
        <v>0</v>
      </c>
      <c r="Q181" s="188">
        <v>0.10095</v>
      </c>
      <c r="R181" s="188">
        <f>Q181*H181</f>
        <v>1.362825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149</v>
      </c>
      <c r="AT181" s="190" t="s">
        <v>208</v>
      </c>
      <c r="AU181" s="190" t="s">
        <v>83</v>
      </c>
      <c r="AY181" s="18" t="s">
        <v>205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79</v>
      </c>
      <c r="BK181" s="191">
        <f>ROUND(I181*H181,2)</f>
        <v>0</v>
      </c>
      <c r="BL181" s="18" t="s">
        <v>149</v>
      </c>
      <c r="BM181" s="190" t="s">
        <v>942</v>
      </c>
    </row>
    <row r="182" spans="1:65" s="2" customFormat="1">
      <c r="A182" s="35"/>
      <c r="B182" s="36"/>
      <c r="C182" s="37"/>
      <c r="D182" s="192" t="s">
        <v>215</v>
      </c>
      <c r="E182" s="37"/>
      <c r="F182" s="193" t="s">
        <v>403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215</v>
      </c>
      <c r="AU182" s="18" t="s">
        <v>83</v>
      </c>
    </row>
    <row r="183" spans="1:65" s="13" customFormat="1">
      <c r="B183" s="201"/>
      <c r="C183" s="202"/>
      <c r="D183" s="203" t="s">
        <v>250</v>
      </c>
      <c r="E183" s="204" t="s">
        <v>19</v>
      </c>
      <c r="F183" s="205" t="s">
        <v>943</v>
      </c>
      <c r="G183" s="202"/>
      <c r="H183" s="206">
        <v>13.5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250</v>
      </c>
      <c r="AU183" s="212" t="s">
        <v>83</v>
      </c>
      <c r="AV183" s="13" t="s">
        <v>83</v>
      </c>
      <c r="AW183" s="13" t="s">
        <v>36</v>
      </c>
      <c r="AX183" s="13" t="s">
        <v>79</v>
      </c>
      <c r="AY183" s="212" t="s">
        <v>205</v>
      </c>
    </row>
    <row r="184" spans="1:65" s="2" customFormat="1" ht="16.5" customHeight="1">
      <c r="A184" s="35"/>
      <c r="B184" s="36"/>
      <c r="C184" s="224" t="s">
        <v>411</v>
      </c>
      <c r="D184" s="224" t="s">
        <v>298</v>
      </c>
      <c r="E184" s="225" t="s">
        <v>407</v>
      </c>
      <c r="F184" s="226" t="s">
        <v>408</v>
      </c>
      <c r="G184" s="227" t="s">
        <v>260</v>
      </c>
      <c r="H184" s="228">
        <v>13.77</v>
      </c>
      <c r="I184" s="229"/>
      <c r="J184" s="230">
        <f>ROUND(I184*H184,2)</f>
        <v>0</v>
      </c>
      <c r="K184" s="226" t="s">
        <v>212</v>
      </c>
      <c r="L184" s="231"/>
      <c r="M184" s="232" t="s">
        <v>19</v>
      </c>
      <c r="N184" s="233" t="s">
        <v>46</v>
      </c>
      <c r="O184" s="65"/>
      <c r="P184" s="188">
        <f>O184*H184</f>
        <v>0</v>
      </c>
      <c r="Q184" s="188">
        <v>2.8000000000000001E-2</v>
      </c>
      <c r="R184" s="188">
        <f>Q184*H184</f>
        <v>0.38556000000000001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286</v>
      </c>
      <c r="AT184" s="190" t="s">
        <v>298</v>
      </c>
      <c r="AU184" s="190" t="s">
        <v>83</v>
      </c>
      <c r="AY184" s="18" t="s">
        <v>205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79</v>
      </c>
      <c r="BK184" s="191">
        <f>ROUND(I184*H184,2)</f>
        <v>0</v>
      </c>
      <c r="BL184" s="18" t="s">
        <v>149</v>
      </c>
      <c r="BM184" s="190" t="s">
        <v>944</v>
      </c>
    </row>
    <row r="185" spans="1:65" s="13" customFormat="1">
      <c r="B185" s="201"/>
      <c r="C185" s="202"/>
      <c r="D185" s="203" t="s">
        <v>250</v>
      </c>
      <c r="E185" s="202"/>
      <c r="F185" s="205" t="s">
        <v>945</v>
      </c>
      <c r="G185" s="202"/>
      <c r="H185" s="206">
        <v>13.77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250</v>
      </c>
      <c r="AU185" s="212" t="s">
        <v>83</v>
      </c>
      <c r="AV185" s="13" t="s">
        <v>83</v>
      </c>
      <c r="AW185" s="13" t="s">
        <v>4</v>
      </c>
      <c r="AX185" s="13" t="s">
        <v>79</v>
      </c>
      <c r="AY185" s="212" t="s">
        <v>205</v>
      </c>
    </row>
    <row r="186" spans="1:65" s="2" customFormat="1" ht="33" customHeight="1">
      <c r="A186" s="35"/>
      <c r="B186" s="36"/>
      <c r="C186" s="179" t="s">
        <v>418</v>
      </c>
      <c r="D186" s="179" t="s">
        <v>208</v>
      </c>
      <c r="E186" s="180" t="s">
        <v>946</v>
      </c>
      <c r="F186" s="181" t="s">
        <v>947</v>
      </c>
      <c r="G186" s="182" t="s">
        <v>247</v>
      </c>
      <c r="H186" s="183">
        <v>4.5</v>
      </c>
      <c r="I186" s="184"/>
      <c r="J186" s="185">
        <f>ROUND(I186*H186,2)</f>
        <v>0</v>
      </c>
      <c r="K186" s="181" t="s">
        <v>212</v>
      </c>
      <c r="L186" s="40"/>
      <c r="M186" s="186" t="s">
        <v>19</v>
      </c>
      <c r="N186" s="187" t="s">
        <v>46</v>
      </c>
      <c r="O186" s="65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149</v>
      </c>
      <c r="AT186" s="190" t="s">
        <v>208</v>
      </c>
      <c r="AU186" s="190" t="s">
        <v>83</v>
      </c>
      <c r="AY186" s="18" t="s">
        <v>205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79</v>
      </c>
      <c r="BK186" s="191">
        <f>ROUND(I186*H186,2)</f>
        <v>0</v>
      </c>
      <c r="BL186" s="18" t="s">
        <v>149</v>
      </c>
      <c r="BM186" s="190" t="s">
        <v>948</v>
      </c>
    </row>
    <row r="187" spans="1:65" s="2" customFormat="1">
      <c r="A187" s="35"/>
      <c r="B187" s="36"/>
      <c r="C187" s="37"/>
      <c r="D187" s="192" t="s">
        <v>215</v>
      </c>
      <c r="E187" s="37"/>
      <c r="F187" s="193" t="s">
        <v>949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215</v>
      </c>
      <c r="AU187" s="18" t="s">
        <v>83</v>
      </c>
    </row>
    <row r="188" spans="1:65" s="12" customFormat="1" ht="22.9" customHeight="1">
      <c r="B188" s="163"/>
      <c r="C188" s="164"/>
      <c r="D188" s="165" t="s">
        <v>74</v>
      </c>
      <c r="E188" s="177" t="s">
        <v>416</v>
      </c>
      <c r="F188" s="177" t="s">
        <v>417</v>
      </c>
      <c r="G188" s="164"/>
      <c r="H188" s="164"/>
      <c r="I188" s="167"/>
      <c r="J188" s="178">
        <f>BK188</f>
        <v>0</v>
      </c>
      <c r="K188" s="164"/>
      <c r="L188" s="169"/>
      <c r="M188" s="170"/>
      <c r="N188" s="171"/>
      <c r="O188" s="171"/>
      <c r="P188" s="172">
        <f>SUM(P189:P204)</f>
        <v>0</v>
      </c>
      <c r="Q188" s="171"/>
      <c r="R188" s="172">
        <f>SUM(R189:R204)</f>
        <v>0</v>
      </c>
      <c r="S188" s="171"/>
      <c r="T188" s="173">
        <f>SUM(T189:T204)</f>
        <v>0</v>
      </c>
      <c r="AR188" s="174" t="s">
        <v>79</v>
      </c>
      <c r="AT188" s="175" t="s">
        <v>74</v>
      </c>
      <c r="AU188" s="175" t="s">
        <v>79</v>
      </c>
      <c r="AY188" s="174" t="s">
        <v>205</v>
      </c>
      <c r="BK188" s="176">
        <f>SUM(BK189:BK204)</f>
        <v>0</v>
      </c>
    </row>
    <row r="189" spans="1:65" s="2" customFormat="1" ht="24.2" customHeight="1">
      <c r="A189" s="35"/>
      <c r="B189" s="36"/>
      <c r="C189" s="179" t="s">
        <v>425</v>
      </c>
      <c r="D189" s="179" t="s">
        <v>208</v>
      </c>
      <c r="E189" s="180" t="s">
        <v>537</v>
      </c>
      <c r="F189" s="181" t="s">
        <v>538</v>
      </c>
      <c r="G189" s="182" t="s">
        <v>301</v>
      </c>
      <c r="H189" s="183">
        <v>2.0299999999999998</v>
      </c>
      <c r="I189" s="184"/>
      <c r="J189" s="185">
        <f>ROUND(I189*H189,2)</f>
        <v>0</v>
      </c>
      <c r="K189" s="181" t="s">
        <v>212</v>
      </c>
      <c r="L189" s="40"/>
      <c r="M189" s="186" t="s">
        <v>19</v>
      </c>
      <c r="N189" s="187" t="s">
        <v>46</v>
      </c>
      <c r="O189" s="65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149</v>
      </c>
      <c r="AT189" s="190" t="s">
        <v>208</v>
      </c>
      <c r="AU189" s="190" t="s">
        <v>83</v>
      </c>
      <c r="AY189" s="18" t="s">
        <v>205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79</v>
      </c>
      <c r="BK189" s="191">
        <f>ROUND(I189*H189,2)</f>
        <v>0</v>
      </c>
      <c r="BL189" s="18" t="s">
        <v>149</v>
      </c>
      <c r="BM189" s="190" t="s">
        <v>950</v>
      </c>
    </row>
    <row r="190" spans="1:65" s="2" customFormat="1">
      <c r="A190" s="35"/>
      <c r="B190" s="36"/>
      <c r="C190" s="37"/>
      <c r="D190" s="192" t="s">
        <v>215</v>
      </c>
      <c r="E190" s="37"/>
      <c r="F190" s="193" t="s">
        <v>540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215</v>
      </c>
      <c r="AU190" s="18" t="s">
        <v>83</v>
      </c>
    </row>
    <row r="191" spans="1:65" s="13" customFormat="1">
      <c r="B191" s="201"/>
      <c r="C191" s="202"/>
      <c r="D191" s="203" t="s">
        <v>250</v>
      </c>
      <c r="E191" s="204" t="s">
        <v>19</v>
      </c>
      <c r="F191" s="205" t="s">
        <v>951</v>
      </c>
      <c r="G191" s="202"/>
      <c r="H191" s="206">
        <v>2.0299999999999998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250</v>
      </c>
      <c r="AU191" s="212" t="s">
        <v>83</v>
      </c>
      <c r="AV191" s="13" t="s">
        <v>83</v>
      </c>
      <c r="AW191" s="13" t="s">
        <v>36</v>
      </c>
      <c r="AX191" s="13" t="s">
        <v>79</v>
      </c>
      <c r="AY191" s="212" t="s">
        <v>205</v>
      </c>
    </row>
    <row r="192" spans="1:65" s="2" customFormat="1" ht="24.2" customHeight="1">
      <c r="A192" s="35"/>
      <c r="B192" s="36"/>
      <c r="C192" s="179" t="s">
        <v>431</v>
      </c>
      <c r="D192" s="179" t="s">
        <v>208</v>
      </c>
      <c r="E192" s="180" t="s">
        <v>543</v>
      </c>
      <c r="F192" s="181" t="s">
        <v>427</v>
      </c>
      <c r="G192" s="182" t="s">
        <v>301</v>
      </c>
      <c r="H192" s="183">
        <v>79.17</v>
      </c>
      <c r="I192" s="184"/>
      <c r="J192" s="185">
        <f>ROUND(I192*H192,2)</f>
        <v>0</v>
      </c>
      <c r="K192" s="181" t="s">
        <v>212</v>
      </c>
      <c r="L192" s="40"/>
      <c r="M192" s="186" t="s">
        <v>19</v>
      </c>
      <c r="N192" s="187" t="s">
        <v>46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149</v>
      </c>
      <c r="AT192" s="190" t="s">
        <v>208</v>
      </c>
      <c r="AU192" s="190" t="s">
        <v>83</v>
      </c>
      <c r="AY192" s="18" t="s">
        <v>205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79</v>
      </c>
      <c r="BK192" s="191">
        <f>ROUND(I192*H192,2)</f>
        <v>0</v>
      </c>
      <c r="BL192" s="18" t="s">
        <v>149</v>
      </c>
      <c r="BM192" s="190" t="s">
        <v>952</v>
      </c>
    </row>
    <row r="193" spans="1:65" s="2" customFormat="1">
      <c r="A193" s="35"/>
      <c r="B193" s="36"/>
      <c r="C193" s="37"/>
      <c r="D193" s="192" t="s">
        <v>215</v>
      </c>
      <c r="E193" s="37"/>
      <c r="F193" s="193" t="s">
        <v>545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215</v>
      </c>
      <c r="AU193" s="18" t="s">
        <v>83</v>
      </c>
    </row>
    <row r="194" spans="1:65" s="13" customFormat="1">
      <c r="B194" s="201"/>
      <c r="C194" s="202"/>
      <c r="D194" s="203" t="s">
        <v>250</v>
      </c>
      <c r="E194" s="202"/>
      <c r="F194" s="205" t="s">
        <v>953</v>
      </c>
      <c r="G194" s="202"/>
      <c r="H194" s="206">
        <v>79.17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250</v>
      </c>
      <c r="AU194" s="212" t="s">
        <v>83</v>
      </c>
      <c r="AV194" s="13" t="s">
        <v>83</v>
      </c>
      <c r="AW194" s="13" t="s">
        <v>4</v>
      </c>
      <c r="AX194" s="13" t="s">
        <v>79</v>
      </c>
      <c r="AY194" s="212" t="s">
        <v>205</v>
      </c>
    </row>
    <row r="195" spans="1:65" s="2" customFormat="1" ht="24.2" customHeight="1">
      <c r="A195" s="35"/>
      <c r="B195" s="36"/>
      <c r="C195" s="179" t="s">
        <v>438</v>
      </c>
      <c r="D195" s="179" t="s">
        <v>208</v>
      </c>
      <c r="E195" s="180" t="s">
        <v>419</v>
      </c>
      <c r="F195" s="181" t="s">
        <v>420</v>
      </c>
      <c r="G195" s="182" t="s">
        <v>301</v>
      </c>
      <c r="H195" s="183">
        <v>3.8929999999999998</v>
      </c>
      <c r="I195" s="184"/>
      <c r="J195" s="185">
        <f>ROUND(I195*H195,2)</f>
        <v>0</v>
      </c>
      <c r="K195" s="181" t="s">
        <v>212</v>
      </c>
      <c r="L195" s="40"/>
      <c r="M195" s="186" t="s">
        <v>19</v>
      </c>
      <c r="N195" s="187" t="s">
        <v>46</v>
      </c>
      <c r="O195" s="65"/>
      <c r="P195" s="188">
        <f>O195*H195</f>
        <v>0</v>
      </c>
      <c r="Q195" s="188">
        <v>0</v>
      </c>
      <c r="R195" s="188">
        <f>Q195*H195</f>
        <v>0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149</v>
      </c>
      <c r="AT195" s="190" t="s">
        <v>208</v>
      </c>
      <c r="AU195" s="190" t="s">
        <v>83</v>
      </c>
      <c r="AY195" s="18" t="s">
        <v>205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79</v>
      </c>
      <c r="BK195" s="191">
        <f>ROUND(I195*H195,2)</f>
        <v>0</v>
      </c>
      <c r="BL195" s="18" t="s">
        <v>149</v>
      </c>
      <c r="BM195" s="190" t="s">
        <v>954</v>
      </c>
    </row>
    <row r="196" spans="1:65" s="2" customFormat="1">
      <c r="A196" s="35"/>
      <c r="B196" s="36"/>
      <c r="C196" s="37"/>
      <c r="D196" s="192" t="s">
        <v>215</v>
      </c>
      <c r="E196" s="37"/>
      <c r="F196" s="193" t="s">
        <v>422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215</v>
      </c>
      <c r="AU196" s="18" t="s">
        <v>83</v>
      </c>
    </row>
    <row r="197" spans="1:65" s="13" customFormat="1">
      <c r="B197" s="201"/>
      <c r="C197" s="202"/>
      <c r="D197" s="203" t="s">
        <v>250</v>
      </c>
      <c r="E197" s="204" t="s">
        <v>19</v>
      </c>
      <c r="F197" s="205" t="s">
        <v>955</v>
      </c>
      <c r="G197" s="202"/>
      <c r="H197" s="206">
        <v>3.1030000000000002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250</v>
      </c>
      <c r="AU197" s="212" t="s">
        <v>83</v>
      </c>
      <c r="AV197" s="13" t="s">
        <v>83</v>
      </c>
      <c r="AW197" s="13" t="s">
        <v>36</v>
      </c>
      <c r="AX197" s="13" t="s">
        <v>75</v>
      </c>
      <c r="AY197" s="212" t="s">
        <v>205</v>
      </c>
    </row>
    <row r="198" spans="1:65" s="13" customFormat="1">
      <c r="B198" s="201"/>
      <c r="C198" s="202"/>
      <c r="D198" s="203" t="s">
        <v>250</v>
      </c>
      <c r="E198" s="204" t="s">
        <v>19</v>
      </c>
      <c r="F198" s="205" t="s">
        <v>956</v>
      </c>
      <c r="G198" s="202"/>
      <c r="H198" s="206">
        <v>0.79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250</v>
      </c>
      <c r="AU198" s="212" t="s">
        <v>83</v>
      </c>
      <c r="AV198" s="13" t="s">
        <v>83</v>
      </c>
      <c r="AW198" s="13" t="s">
        <v>36</v>
      </c>
      <c r="AX198" s="13" t="s">
        <v>75</v>
      </c>
      <c r="AY198" s="212" t="s">
        <v>205</v>
      </c>
    </row>
    <row r="199" spans="1:65" s="14" customFormat="1">
      <c r="B199" s="213"/>
      <c r="C199" s="214"/>
      <c r="D199" s="203" t="s">
        <v>250</v>
      </c>
      <c r="E199" s="215" t="s">
        <v>19</v>
      </c>
      <c r="F199" s="216" t="s">
        <v>253</v>
      </c>
      <c r="G199" s="214"/>
      <c r="H199" s="217">
        <v>3.8930000000000002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250</v>
      </c>
      <c r="AU199" s="223" t="s">
        <v>83</v>
      </c>
      <c r="AV199" s="14" t="s">
        <v>149</v>
      </c>
      <c r="AW199" s="14" t="s">
        <v>36</v>
      </c>
      <c r="AX199" s="14" t="s">
        <v>79</v>
      </c>
      <c r="AY199" s="223" t="s">
        <v>205</v>
      </c>
    </row>
    <row r="200" spans="1:65" s="2" customFormat="1" ht="24.2" customHeight="1">
      <c r="A200" s="35"/>
      <c r="B200" s="36"/>
      <c r="C200" s="179" t="s">
        <v>525</v>
      </c>
      <c r="D200" s="179" t="s">
        <v>208</v>
      </c>
      <c r="E200" s="180" t="s">
        <v>426</v>
      </c>
      <c r="F200" s="181" t="s">
        <v>427</v>
      </c>
      <c r="G200" s="182" t="s">
        <v>301</v>
      </c>
      <c r="H200" s="183">
        <v>151.827</v>
      </c>
      <c r="I200" s="184"/>
      <c r="J200" s="185">
        <f>ROUND(I200*H200,2)</f>
        <v>0</v>
      </c>
      <c r="K200" s="181" t="s">
        <v>212</v>
      </c>
      <c r="L200" s="40"/>
      <c r="M200" s="186" t="s">
        <v>19</v>
      </c>
      <c r="N200" s="187" t="s">
        <v>46</v>
      </c>
      <c r="O200" s="65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149</v>
      </c>
      <c r="AT200" s="190" t="s">
        <v>208</v>
      </c>
      <c r="AU200" s="190" t="s">
        <v>83</v>
      </c>
      <c r="AY200" s="18" t="s">
        <v>205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79</v>
      </c>
      <c r="BK200" s="191">
        <f>ROUND(I200*H200,2)</f>
        <v>0</v>
      </c>
      <c r="BL200" s="18" t="s">
        <v>149</v>
      </c>
      <c r="BM200" s="190" t="s">
        <v>957</v>
      </c>
    </row>
    <row r="201" spans="1:65" s="2" customFormat="1">
      <c r="A201" s="35"/>
      <c r="B201" s="36"/>
      <c r="C201" s="37"/>
      <c r="D201" s="192" t="s">
        <v>215</v>
      </c>
      <c r="E201" s="37"/>
      <c r="F201" s="193" t="s">
        <v>429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215</v>
      </c>
      <c r="AU201" s="18" t="s">
        <v>83</v>
      </c>
    </row>
    <row r="202" spans="1:65" s="13" customFormat="1">
      <c r="B202" s="201"/>
      <c r="C202" s="202"/>
      <c r="D202" s="203" t="s">
        <v>250</v>
      </c>
      <c r="E202" s="202"/>
      <c r="F202" s="205" t="s">
        <v>958</v>
      </c>
      <c r="G202" s="202"/>
      <c r="H202" s="206">
        <v>151.827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250</v>
      </c>
      <c r="AU202" s="212" t="s">
        <v>83</v>
      </c>
      <c r="AV202" s="13" t="s">
        <v>83</v>
      </c>
      <c r="AW202" s="13" t="s">
        <v>4</v>
      </c>
      <c r="AX202" s="13" t="s">
        <v>79</v>
      </c>
      <c r="AY202" s="212" t="s">
        <v>205</v>
      </c>
    </row>
    <row r="203" spans="1:65" s="2" customFormat="1" ht="16.5" customHeight="1">
      <c r="A203" s="35"/>
      <c r="B203" s="36"/>
      <c r="C203" s="179" t="s">
        <v>528</v>
      </c>
      <c r="D203" s="179" t="s">
        <v>208</v>
      </c>
      <c r="E203" s="180" t="s">
        <v>432</v>
      </c>
      <c r="F203" s="181" t="s">
        <v>433</v>
      </c>
      <c r="G203" s="182" t="s">
        <v>301</v>
      </c>
      <c r="H203" s="183">
        <v>5.923</v>
      </c>
      <c r="I203" s="184"/>
      <c r="J203" s="185">
        <f>ROUND(I203*H203,2)</f>
        <v>0</v>
      </c>
      <c r="K203" s="181" t="s">
        <v>212</v>
      </c>
      <c r="L203" s="40"/>
      <c r="M203" s="186" t="s">
        <v>19</v>
      </c>
      <c r="N203" s="187" t="s">
        <v>46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149</v>
      </c>
      <c r="AT203" s="190" t="s">
        <v>208</v>
      </c>
      <c r="AU203" s="190" t="s">
        <v>83</v>
      </c>
      <c r="AY203" s="18" t="s">
        <v>205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79</v>
      </c>
      <c r="BK203" s="191">
        <f>ROUND(I203*H203,2)</f>
        <v>0</v>
      </c>
      <c r="BL203" s="18" t="s">
        <v>149</v>
      </c>
      <c r="BM203" s="190" t="s">
        <v>959</v>
      </c>
    </row>
    <row r="204" spans="1:65" s="2" customFormat="1">
      <c r="A204" s="35"/>
      <c r="B204" s="36"/>
      <c r="C204" s="37"/>
      <c r="D204" s="192" t="s">
        <v>215</v>
      </c>
      <c r="E204" s="37"/>
      <c r="F204" s="193" t="s">
        <v>435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215</v>
      </c>
      <c r="AU204" s="18" t="s">
        <v>83</v>
      </c>
    </row>
    <row r="205" spans="1:65" s="12" customFormat="1" ht="22.9" customHeight="1">
      <c r="B205" s="163"/>
      <c r="C205" s="164"/>
      <c r="D205" s="165" t="s">
        <v>74</v>
      </c>
      <c r="E205" s="177" t="s">
        <v>436</v>
      </c>
      <c r="F205" s="177" t="s">
        <v>437</v>
      </c>
      <c r="G205" s="164"/>
      <c r="H205" s="164"/>
      <c r="I205" s="167"/>
      <c r="J205" s="178">
        <f>BK205</f>
        <v>0</v>
      </c>
      <c r="K205" s="164"/>
      <c r="L205" s="169"/>
      <c r="M205" s="170"/>
      <c r="N205" s="171"/>
      <c r="O205" s="171"/>
      <c r="P205" s="172">
        <f>SUM(P206:P207)</f>
        <v>0</v>
      </c>
      <c r="Q205" s="171"/>
      <c r="R205" s="172">
        <f>SUM(R206:R207)</f>
        <v>0</v>
      </c>
      <c r="S205" s="171"/>
      <c r="T205" s="173">
        <f>SUM(T206:T207)</f>
        <v>0</v>
      </c>
      <c r="AR205" s="174" t="s">
        <v>79</v>
      </c>
      <c r="AT205" s="175" t="s">
        <v>74</v>
      </c>
      <c r="AU205" s="175" t="s">
        <v>79</v>
      </c>
      <c r="AY205" s="174" t="s">
        <v>205</v>
      </c>
      <c r="BK205" s="176">
        <f>SUM(BK206:BK207)</f>
        <v>0</v>
      </c>
    </row>
    <row r="206" spans="1:65" s="2" customFormat="1" ht="24.2" customHeight="1">
      <c r="A206" s="35"/>
      <c r="B206" s="36"/>
      <c r="C206" s="179" t="s">
        <v>530</v>
      </c>
      <c r="D206" s="179" t="s">
        <v>208</v>
      </c>
      <c r="E206" s="180" t="s">
        <v>439</v>
      </c>
      <c r="F206" s="181" t="s">
        <v>440</v>
      </c>
      <c r="G206" s="182" t="s">
        <v>301</v>
      </c>
      <c r="H206" s="183">
        <v>11.131</v>
      </c>
      <c r="I206" s="184"/>
      <c r="J206" s="185">
        <f>ROUND(I206*H206,2)</f>
        <v>0</v>
      </c>
      <c r="K206" s="181" t="s">
        <v>212</v>
      </c>
      <c r="L206" s="40"/>
      <c r="M206" s="186" t="s">
        <v>19</v>
      </c>
      <c r="N206" s="187" t="s">
        <v>46</v>
      </c>
      <c r="O206" s="65"/>
      <c r="P206" s="188">
        <f>O206*H206</f>
        <v>0</v>
      </c>
      <c r="Q206" s="188">
        <v>0</v>
      </c>
      <c r="R206" s="188">
        <f>Q206*H206</f>
        <v>0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149</v>
      </c>
      <c r="AT206" s="190" t="s">
        <v>208</v>
      </c>
      <c r="AU206" s="190" t="s">
        <v>83</v>
      </c>
      <c r="AY206" s="18" t="s">
        <v>205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79</v>
      </c>
      <c r="BK206" s="191">
        <f>ROUND(I206*H206,2)</f>
        <v>0</v>
      </c>
      <c r="BL206" s="18" t="s">
        <v>149</v>
      </c>
      <c r="BM206" s="190" t="s">
        <v>960</v>
      </c>
    </row>
    <row r="207" spans="1:65" s="2" customFormat="1">
      <c r="A207" s="35"/>
      <c r="B207" s="36"/>
      <c r="C207" s="37"/>
      <c r="D207" s="192" t="s">
        <v>215</v>
      </c>
      <c r="E207" s="37"/>
      <c r="F207" s="193" t="s">
        <v>442</v>
      </c>
      <c r="G207" s="37"/>
      <c r="H207" s="37"/>
      <c r="I207" s="194"/>
      <c r="J207" s="37"/>
      <c r="K207" s="37"/>
      <c r="L207" s="40"/>
      <c r="M207" s="197"/>
      <c r="N207" s="198"/>
      <c r="O207" s="199"/>
      <c r="P207" s="199"/>
      <c r="Q207" s="199"/>
      <c r="R207" s="199"/>
      <c r="S207" s="199"/>
      <c r="T207" s="200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215</v>
      </c>
      <c r="AU207" s="18" t="s">
        <v>83</v>
      </c>
    </row>
    <row r="208" spans="1:65" s="2" customFormat="1" ht="6.95" customHeight="1">
      <c r="A208" s="35"/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c0gVQRZ4fYTR9bMxZKY0qnkpTSNKuoZ4t6XEkgFqqADBKFIGomItS5LakuctkIOpIVWM36nb0Ut7V02Ygr7HxA==" saltValue="/e41P/gebJv7oZ3pJnxN0C1Z8niW5kfCyNAR2sM8FPEv3YEXU/HR1Gy3OO6MwBkT8jpbVZBIHJGz8VSqWbAPEQ==" spinCount="100000" sheet="1" objects="1" scenarios="1" formatColumns="0" formatRows="0" autoFilter="0"/>
  <autoFilter ref="C90:K207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8" r:id="rId2"/>
    <hyperlink ref="F104" r:id="rId3"/>
    <hyperlink ref="F109" r:id="rId4"/>
    <hyperlink ref="F114" r:id="rId5"/>
    <hyperlink ref="F117" r:id="rId6"/>
    <hyperlink ref="F120" r:id="rId7"/>
    <hyperlink ref="F123" r:id="rId8"/>
    <hyperlink ref="F125" r:id="rId9"/>
    <hyperlink ref="F127" r:id="rId10"/>
    <hyperlink ref="F130" r:id="rId11"/>
    <hyperlink ref="F132" r:id="rId12"/>
    <hyperlink ref="F137" r:id="rId13"/>
    <hyperlink ref="F139" r:id="rId14"/>
    <hyperlink ref="F143" r:id="rId15"/>
    <hyperlink ref="F146" r:id="rId16"/>
    <hyperlink ref="F161" r:id="rId17"/>
    <hyperlink ref="F164" r:id="rId18"/>
    <hyperlink ref="F168" r:id="rId19"/>
    <hyperlink ref="F171" r:id="rId20"/>
    <hyperlink ref="F173" r:id="rId21"/>
    <hyperlink ref="F182" r:id="rId22"/>
    <hyperlink ref="F187" r:id="rId23"/>
    <hyperlink ref="F190" r:id="rId24"/>
    <hyperlink ref="F193" r:id="rId25"/>
    <hyperlink ref="F196" r:id="rId26"/>
    <hyperlink ref="F201" r:id="rId27"/>
    <hyperlink ref="F204" r:id="rId28"/>
    <hyperlink ref="F207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112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961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ROUND(J93,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ROUND((SUM(BE93:BE328)),  2)</f>
        <v>0</v>
      </c>
      <c r="G35" s="35"/>
      <c r="H35" s="35"/>
      <c r="I35" s="125">
        <v>0.21</v>
      </c>
      <c r="J35" s="124">
        <f>ROUND(((SUM(BE93:BE328))*I35),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ROUND((SUM(BF93:BF328)),  2)</f>
        <v>0</v>
      </c>
      <c r="G36" s="35"/>
      <c r="H36" s="35"/>
      <c r="I36" s="125">
        <v>0.15</v>
      </c>
      <c r="J36" s="124">
        <f>ROUND(((SUM(BF93:BF328))*I36),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ROUND((SUM(BG93:BG328)),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ROUND((SUM(BH93:BH328)),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ROUND((SUM(BI93:BI328)),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1.8 - Autobusová zastávka a křižovatka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J93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J94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J95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J195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237</v>
      </c>
      <c r="E67" s="149"/>
      <c r="F67" s="149"/>
      <c r="G67" s="149"/>
      <c r="H67" s="149"/>
      <c r="I67" s="149"/>
      <c r="J67" s="150">
        <f>J245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238</v>
      </c>
      <c r="E68" s="149"/>
      <c r="F68" s="149"/>
      <c r="G68" s="149"/>
      <c r="H68" s="149"/>
      <c r="I68" s="149"/>
      <c r="J68" s="150">
        <f>J249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239</v>
      </c>
      <c r="E69" s="149"/>
      <c r="F69" s="149"/>
      <c r="G69" s="149"/>
      <c r="H69" s="149"/>
      <c r="I69" s="149"/>
      <c r="J69" s="150">
        <f>J254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240</v>
      </c>
      <c r="E70" s="149"/>
      <c r="F70" s="149"/>
      <c r="G70" s="149"/>
      <c r="H70" s="149"/>
      <c r="I70" s="149"/>
      <c r="J70" s="150">
        <f>J307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241</v>
      </c>
      <c r="E71" s="149"/>
      <c r="F71" s="149"/>
      <c r="G71" s="149"/>
      <c r="H71" s="149"/>
      <c r="I71" s="149"/>
      <c r="J71" s="150">
        <f>J326</f>
        <v>0</v>
      </c>
      <c r="K71" s="98"/>
      <c r="L71" s="151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189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80" t="str">
        <f>E7</f>
        <v>Rekonstrukce chodníku ul. Jiříkovská, Rumburk</v>
      </c>
      <c r="F81" s="381"/>
      <c r="G81" s="381"/>
      <c r="H81" s="381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30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80" t="s">
        <v>178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179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1" t="str">
        <f>E11</f>
        <v>1.8 - Autobusová zastávka a křižovatka</v>
      </c>
      <c r="F85" s="379"/>
      <c r="G85" s="379"/>
      <c r="H85" s="379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F14</f>
        <v>k.ú. Rumburk</v>
      </c>
      <c r="G87" s="37"/>
      <c r="H87" s="37"/>
      <c r="I87" s="30" t="s">
        <v>23</v>
      </c>
      <c r="J87" s="60" t="str">
        <f>IF(J14="","",J14)</f>
        <v>5. 4. 2023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25</v>
      </c>
      <c r="D89" s="37"/>
      <c r="E89" s="37"/>
      <c r="F89" s="28" t="str">
        <f>E17</f>
        <v>Město Rumburk</v>
      </c>
      <c r="G89" s="37"/>
      <c r="H89" s="37"/>
      <c r="I89" s="30" t="s">
        <v>32</v>
      </c>
      <c r="J89" s="33" t="str">
        <f>E23</f>
        <v xml:space="preserve">ProProjekt s.r.o. 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IF(E20="","",E20)</f>
        <v>Vyplň údaj</v>
      </c>
      <c r="G90" s="37"/>
      <c r="H90" s="37"/>
      <c r="I90" s="30" t="s">
        <v>37</v>
      </c>
      <c r="J90" s="33" t="str">
        <f>E26</f>
        <v>Martin Rousek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2"/>
      <c r="B92" s="153"/>
      <c r="C92" s="154" t="s">
        <v>190</v>
      </c>
      <c r="D92" s="155" t="s">
        <v>60</v>
      </c>
      <c r="E92" s="155" t="s">
        <v>56</v>
      </c>
      <c r="F92" s="155" t="s">
        <v>57</v>
      </c>
      <c r="G92" s="155" t="s">
        <v>191</v>
      </c>
      <c r="H92" s="155" t="s">
        <v>192</v>
      </c>
      <c r="I92" s="155" t="s">
        <v>193</v>
      </c>
      <c r="J92" s="155" t="s">
        <v>183</v>
      </c>
      <c r="K92" s="156" t="s">
        <v>194</v>
      </c>
      <c r="L92" s="157"/>
      <c r="M92" s="69" t="s">
        <v>19</v>
      </c>
      <c r="N92" s="70" t="s">
        <v>45</v>
      </c>
      <c r="O92" s="70" t="s">
        <v>195</v>
      </c>
      <c r="P92" s="70" t="s">
        <v>196</v>
      </c>
      <c r="Q92" s="70" t="s">
        <v>197</v>
      </c>
      <c r="R92" s="70" t="s">
        <v>198</v>
      </c>
      <c r="S92" s="70" t="s">
        <v>199</v>
      </c>
      <c r="T92" s="71" t="s">
        <v>200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pans="1:65" s="2" customFormat="1" ht="22.9" customHeight="1">
      <c r="A93" s="35"/>
      <c r="B93" s="36"/>
      <c r="C93" s="76" t="s">
        <v>201</v>
      </c>
      <c r="D93" s="37"/>
      <c r="E93" s="37"/>
      <c r="F93" s="37"/>
      <c r="G93" s="37"/>
      <c r="H93" s="37"/>
      <c r="I93" s="37"/>
      <c r="J93" s="158">
        <f>BK93</f>
        <v>0</v>
      </c>
      <c r="K93" s="37"/>
      <c r="L93" s="40"/>
      <c r="M93" s="72"/>
      <c r="N93" s="159"/>
      <c r="O93" s="73"/>
      <c r="P93" s="160">
        <f>P94</f>
        <v>0</v>
      </c>
      <c r="Q93" s="73"/>
      <c r="R93" s="160">
        <f>R94</f>
        <v>189.67141859999998</v>
      </c>
      <c r="S93" s="73"/>
      <c r="T93" s="161">
        <f>T94</f>
        <v>107.05922500000001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184</v>
      </c>
      <c r="BK93" s="162">
        <f>BK94</f>
        <v>0</v>
      </c>
    </row>
    <row r="94" spans="1:65" s="12" customFormat="1" ht="25.9" customHeight="1">
      <c r="B94" s="163"/>
      <c r="C94" s="164"/>
      <c r="D94" s="165" t="s">
        <v>74</v>
      </c>
      <c r="E94" s="166" t="s">
        <v>242</v>
      </c>
      <c r="F94" s="166" t="s">
        <v>243</v>
      </c>
      <c r="G94" s="164"/>
      <c r="H94" s="164"/>
      <c r="I94" s="167"/>
      <c r="J94" s="168">
        <f>BK94</f>
        <v>0</v>
      </c>
      <c r="K94" s="164"/>
      <c r="L94" s="169"/>
      <c r="M94" s="170"/>
      <c r="N94" s="171"/>
      <c r="O94" s="171"/>
      <c r="P94" s="172">
        <f>P95+P195+P245+P249+P254+P307+P326</f>
        <v>0</v>
      </c>
      <c r="Q94" s="171"/>
      <c r="R94" s="172">
        <f>R95+R195+R245+R249+R254+R307+R326</f>
        <v>189.67141859999998</v>
      </c>
      <c r="S94" s="171"/>
      <c r="T94" s="173">
        <f>T95+T195+T245+T249+T254+T307+T326</f>
        <v>107.05922500000001</v>
      </c>
      <c r="AR94" s="174" t="s">
        <v>79</v>
      </c>
      <c r="AT94" s="175" t="s">
        <v>74</v>
      </c>
      <c r="AU94" s="175" t="s">
        <v>75</v>
      </c>
      <c r="AY94" s="174" t="s">
        <v>205</v>
      </c>
      <c r="BK94" s="176">
        <f>BK95+BK195+BK245+BK249+BK254+BK307+BK326</f>
        <v>0</v>
      </c>
    </row>
    <row r="95" spans="1:65" s="12" customFormat="1" ht="22.9" customHeight="1">
      <c r="B95" s="163"/>
      <c r="C95" s="164"/>
      <c r="D95" s="165" t="s">
        <v>74</v>
      </c>
      <c r="E95" s="177" t="s">
        <v>79</v>
      </c>
      <c r="F95" s="177" t="s">
        <v>244</v>
      </c>
      <c r="G95" s="164"/>
      <c r="H95" s="164"/>
      <c r="I95" s="167"/>
      <c r="J95" s="178">
        <f>BK95</f>
        <v>0</v>
      </c>
      <c r="K95" s="164"/>
      <c r="L95" s="169"/>
      <c r="M95" s="170"/>
      <c r="N95" s="171"/>
      <c r="O95" s="171"/>
      <c r="P95" s="172">
        <f>SUM(P96:P194)</f>
        <v>0</v>
      </c>
      <c r="Q95" s="171"/>
      <c r="R95" s="172">
        <f>SUM(R96:R194)</f>
        <v>56.411087999999999</v>
      </c>
      <c r="S95" s="171"/>
      <c r="T95" s="173">
        <f>SUM(T96:T194)</f>
        <v>105.45485000000001</v>
      </c>
      <c r="AR95" s="174" t="s">
        <v>79</v>
      </c>
      <c r="AT95" s="175" t="s">
        <v>74</v>
      </c>
      <c r="AU95" s="175" t="s">
        <v>79</v>
      </c>
      <c r="AY95" s="174" t="s">
        <v>205</v>
      </c>
      <c r="BK95" s="176">
        <f>SUM(BK96:BK194)</f>
        <v>0</v>
      </c>
    </row>
    <row r="96" spans="1:65" s="2" customFormat="1" ht="44.25" customHeight="1">
      <c r="A96" s="35"/>
      <c r="B96" s="36"/>
      <c r="C96" s="179" t="s">
        <v>79</v>
      </c>
      <c r="D96" s="179" t="s">
        <v>208</v>
      </c>
      <c r="E96" s="180" t="s">
        <v>962</v>
      </c>
      <c r="F96" s="181" t="s">
        <v>963</v>
      </c>
      <c r="G96" s="182" t="s">
        <v>247</v>
      </c>
      <c r="H96" s="183">
        <v>18</v>
      </c>
      <c r="I96" s="184"/>
      <c r="J96" s="185">
        <f>ROUND(I96*H96,2)</f>
        <v>0</v>
      </c>
      <c r="K96" s="181" t="s">
        <v>212</v>
      </c>
      <c r="L96" s="40"/>
      <c r="M96" s="186" t="s">
        <v>19</v>
      </c>
      <c r="N96" s="187" t="s">
        <v>46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0.255</v>
      </c>
      <c r="T96" s="189">
        <f>S96*H96</f>
        <v>4.59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149</v>
      </c>
      <c r="AT96" s="190" t="s">
        <v>208</v>
      </c>
      <c r="AU96" s="190" t="s">
        <v>83</v>
      </c>
      <c r="AY96" s="18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79</v>
      </c>
      <c r="BK96" s="191">
        <f>ROUND(I96*H96,2)</f>
        <v>0</v>
      </c>
      <c r="BL96" s="18" t="s">
        <v>149</v>
      </c>
      <c r="BM96" s="190" t="s">
        <v>964</v>
      </c>
    </row>
    <row r="97" spans="1:65" s="2" customFormat="1">
      <c r="A97" s="35"/>
      <c r="B97" s="36"/>
      <c r="C97" s="37"/>
      <c r="D97" s="192" t="s">
        <v>215</v>
      </c>
      <c r="E97" s="37"/>
      <c r="F97" s="193" t="s">
        <v>965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215</v>
      </c>
      <c r="AU97" s="18" t="s">
        <v>83</v>
      </c>
    </row>
    <row r="98" spans="1:65" s="13" customFormat="1">
      <c r="B98" s="201"/>
      <c r="C98" s="202"/>
      <c r="D98" s="203" t="s">
        <v>250</v>
      </c>
      <c r="E98" s="204" t="s">
        <v>19</v>
      </c>
      <c r="F98" s="205" t="s">
        <v>966</v>
      </c>
      <c r="G98" s="202"/>
      <c r="H98" s="206">
        <v>18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250</v>
      </c>
      <c r="AU98" s="212" t="s">
        <v>83</v>
      </c>
      <c r="AV98" s="13" t="s">
        <v>83</v>
      </c>
      <c r="AW98" s="13" t="s">
        <v>36</v>
      </c>
      <c r="AX98" s="13" t="s">
        <v>79</v>
      </c>
      <c r="AY98" s="212" t="s">
        <v>205</v>
      </c>
    </row>
    <row r="99" spans="1:65" s="2" customFormat="1" ht="37.9" customHeight="1">
      <c r="A99" s="35"/>
      <c r="B99" s="36"/>
      <c r="C99" s="179" t="s">
        <v>83</v>
      </c>
      <c r="D99" s="179" t="s">
        <v>208</v>
      </c>
      <c r="E99" s="180" t="s">
        <v>967</v>
      </c>
      <c r="F99" s="181" t="s">
        <v>968</v>
      </c>
      <c r="G99" s="182" t="s">
        <v>247</v>
      </c>
      <c r="H99" s="183">
        <v>10.5</v>
      </c>
      <c r="I99" s="184"/>
      <c r="J99" s="185">
        <f>ROUND(I99*H99,2)</f>
        <v>0</v>
      </c>
      <c r="K99" s="181" t="s">
        <v>212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0.26</v>
      </c>
      <c r="T99" s="189">
        <f>S99*H99</f>
        <v>2.73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149</v>
      </c>
      <c r="AT99" s="190" t="s">
        <v>208</v>
      </c>
      <c r="AU99" s="190" t="s">
        <v>83</v>
      </c>
      <c r="AY99" s="18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79</v>
      </c>
      <c r="BK99" s="191">
        <f>ROUND(I99*H99,2)</f>
        <v>0</v>
      </c>
      <c r="BL99" s="18" t="s">
        <v>149</v>
      </c>
      <c r="BM99" s="190" t="s">
        <v>969</v>
      </c>
    </row>
    <row r="100" spans="1:65" s="2" customFormat="1">
      <c r="A100" s="35"/>
      <c r="B100" s="36"/>
      <c r="C100" s="37"/>
      <c r="D100" s="192" t="s">
        <v>215</v>
      </c>
      <c r="E100" s="37"/>
      <c r="F100" s="193" t="s">
        <v>970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215</v>
      </c>
      <c r="AU100" s="18" t="s">
        <v>83</v>
      </c>
    </row>
    <row r="101" spans="1:65" s="13" customFormat="1">
      <c r="B101" s="201"/>
      <c r="C101" s="202"/>
      <c r="D101" s="203" t="s">
        <v>250</v>
      </c>
      <c r="E101" s="204" t="s">
        <v>19</v>
      </c>
      <c r="F101" s="205" t="s">
        <v>971</v>
      </c>
      <c r="G101" s="202"/>
      <c r="H101" s="206">
        <v>10.5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250</v>
      </c>
      <c r="AU101" s="212" t="s">
        <v>83</v>
      </c>
      <c r="AV101" s="13" t="s">
        <v>83</v>
      </c>
      <c r="AW101" s="13" t="s">
        <v>36</v>
      </c>
      <c r="AX101" s="13" t="s">
        <v>79</v>
      </c>
      <c r="AY101" s="212" t="s">
        <v>205</v>
      </c>
    </row>
    <row r="102" spans="1:65" s="2" customFormat="1" ht="37.9" customHeight="1">
      <c r="A102" s="35"/>
      <c r="B102" s="36"/>
      <c r="C102" s="179" t="s">
        <v>126</v>
      </c>
      <c r="D102" s="179" t="s">
        <v>208</v>
      </c>
      <c r="E102" s="180" t="s">
        <v>748</v>
      </c>
      <c r="F102" s="181" t="s">
        <v>749</v>
      </c>
      <c r="G102" s="182" t="s">
        <v>247</v>
      </c>
      <c r="H102" s="183">
        <v>11.25</v>
      </c>
      <c r="I102" s="184"/>
      <c r="J102" s="185">
        <f>ROUND(I102*H102,2)</f>
        <v>0</v>
      </c>
      <c r="K102" s="181" t="s">
        <v>212</v>
      </c>
      <c r="L102" s="40"/>
      <c r="M102" s="186" t="s">
        <v>19</v>
      </c>
      <c r="N102" s="187" t="s">
        <v>46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0.17</v>
      </c>
      <c r="T102" s="189">
        <f>S102*H102</f>
        <v>1.9125000000000001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149</v>
      </c>
      <c r="AT102" s="190" t="s">
        <v>208</v>
      </c>
      <c r="AU102" s="190" t="s">
        <v>83</v>
      </c>
      <c r="AY102" s="18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149</v>
      </c>
      <c r="BM102" s="190" t="s">
        <v>972</v>
      </c>
    </row>
    <row r="103" spans="1:65" s="2" customFormat="1">
      <c r="A103" s="35"/>
      <c r="B103" s="36"/>
      <c r="C103" s="37"/>
      <c r="D103" s="192" t="s">
        <v>215</v>
      </c>
      <c r="E103" s="37"/>
      <c r="F103" s="193" t="s">
        <v>751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215</v>
      </c>
      <c r="AU103" s="18" t="s">
        <v>83</v>
      </c>
    </row>
    <row r="104" spans="1:65" s="13" customFormat="1">
      <c r="B104" s="201"/>
      <c r="C104" s="202"/>
      <c r="D104" s="203" t="s">
        <v>250</v>
      </c>
      <c r="E104" s="204" t="s">
        <v>19</v>
      </c>
      <c r="F104" s="205" t="s">
        <v>973</v>
      </c>
      <c r="G104" s="202"/>
      <c r="H104" s="206">
        <v>11.25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250</v>
      </c>
      <c r="AU104" s="212" t="s">
        <v>83</v>
      </c>
      <c r="AV104" s="13" t="s">
        <v>83</v>
      </c>
      <c r="AW104" s="13" t="s">
        <v>36</v>
      </c>
      <c r="AX104" s="13" t="s">
        <v>79</v>
      </c>
      <c r="AY104" s="212" t="s">
        <v>205</v>
      </c>
    </row>
    <row r="105" spans="1:65" s="2" customFormat="1" ht="37.9" customHeight="1">
      <c r="A105" s="35"/>
      <c r="B105" s="36"/>
      <c r="C105" s="179" t="s">
        <v>149</v>
      </c>
      <c r="D105" s="179" t="s">
        <v>208</v>
      </c>
      <c r="E105" s="180" t="s">
        <v>444</v>
      </c>
      <c r="F105" s="181" t="s">
        <v>445</v>
      </c>
      <c r="G105" s="182" t="s">
        <v>247</v>
      </c>
      <c r="H105" s="183">
        <v>40.299999999999997</v>
      </c>
      <c r="I105" s="184"/>
      <c r="J105" s="185">
        <f>ROUND(I105*H105,2)</f>
        <v>0</v>
      </c>
      <c r="K105" s="181" t="s">
        <v>212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0.28999999999999998</v>
      </c>
      <c r="T105" s="189">
        <f>S105*H105</f>
        <v>11.686999999999998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149</v>
      </c>
      <c r="AT105" s="190" t="s">
        <v>208</v>
      </c>
      <c r="AU105" s="190" t="s">
        <v>83</v>
      </c>
      <c r="AY105" s="18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79</v>
      </c>
      <c r="BK105" s="191">
        <f>ROUND(I105*H105,2)</f>
        <v>0</v>
      </c>
      <c r="BL105" s="18" t="s">
        <v>149</v>
      </c>
      <c r="BM105" s="190" t="s">
        <v>974</v>
      </c>
    </row>
    <row r="106" spans="1:65" s="2" customFormat="1">
      <c r="A106" s="35"/>
      <c r="B106" s="36"/>
      <c r="C106" s="37"/>
      <c r="D106" s="192" t="s">
        <v>215</v>
      </c>
      <c r="E106" s="37"/>
      <c r="F106" s="193" t="s">
        <v>447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215</v>
      </c>
      <c r="AU106" s="18" t="s">
        <v>83</v>
      </c>
    </row>
    <row r="107" spans="1:65" s="13" customFormat="1">
      <c r="B107" s="201"/>
      <c r="C107" s="202"/>
      <c r="D107" s="203" t="s">
        <v>250</v>
      </c>
      <c r="E107" s="204" t="s">
        <v>19</v>
      </c>
      <c r="F107" s="205" t="s">
        <v>975</v>
      </c>
      <c r="G107" s="202"/>
      <c r="H107" s="206">
        <v>11.8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250</v>
      </c>
      <c r="AU107" s="212" t="s">
        <v>83</v>
      </c>
      <c r="AV107" s="13" t="s">
        <v>83</v>
      </c>
      <c r="AW107" s="13" t="s">
        <v>36</v>
      </c>
      <c r="AX107" s="13" t="s">
        <v>75</v>
      </c>
      <c r="AY107" s="212" t="s">
        <v>205</v>
      </c>
    </row>
    <row r="108" spans="1:65" s="13" customFormat="1">
      <c r="B108" s="201"/>
      <c r="C108" s="202"/>
      <c r="D108" s="203" t="s">
        <v>250</v>
      </c>
      <c r="E108" s="204" t="s">
        <v>19</v>
      </c>
      <c r="F108" s="205" t="s">
        <v>976</v>
      </c>
      <c r="G108" s="202"/>
      <c r="H108" s="206">
        <v>10.5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250</v>
      </c>
      <c r="AU108" s="212" t="s">
        <v>83</v>
      </c>
      <c r="AV108" s="13" t="s">
        <v>83</v>
      </c>
      <c r="AW108" s="13" t="s">
        <v>36</v>
      </c>
      <c r="AX108" s="13" t="s">
        <v>75</v>
      </c>
      <c r="AY108" s="212" t="s">
        <v>205</v>
      </c>
    </row>
    <row r="109" spans="1:65" s="13" customFormat="1">
      <c r="B109" s="201"/>
      <c r="C109" s="202"/>
      <c r="D109" s="203" t="s">
        <v>250</v>
      </c>
      <c r="E109" s="204" t="s">
        <v>19</v>
      </c>
      <c r="F109" s="205" t="s">
        <v>966</v>
      </c>
      <c r="G109" s="202"/>
      <c r="H109" s="206">
        <v>18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250</v>
      </c>
      <c r="AU109" s="212" t="s">
        <v>83</v>
      </c>
      <c r="AV109" s="13" t="s">
        <v>83</v>
      </c>
      <c r="AW109" s="13" t="s">
        <v>36</v>
      </c>
      <c r="AX109" s="13" t="s">
        <v>75</v>
      </c>
      <c r="AY109" s="212" t="s">
        <v>205</v>
      </c>
    </row>
    <row r="110" spans="1:65" s="14" customFormat="1">
      <c r="B110" s="213"/>
      <c r="C110" s="214"/>
      <c r="D110" s="203" t="s">
        <v>250</v>
      </c>
      <c r="E110" s="215" t="s">
        <v>19</v>
      </c>
      <c r="F110" s="216" t="s">
        <v>253</v>
      </c>
      <c r="G110" s="214"/>
      <c r="H110" s="217">
        <v>40.299999999999997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250</v>
      </c>
      <c r="AU110" s="223" t="s">
        <v>83</v>
      </c>
      <c r="AV110" s="14" t="s">
        <v>149</v>
      </c>
      <c r="AW110" s="14" t="s">
        <v>36</v>
      </c>
      <c r="AX110" s="14" t="s">
        <v>79</v>
      </c>
      <c r="AY110" s="223" t="s">
        <v>205</v>
      </c>
    </row>
    <row r="111" spans="1:65" s="2" customFormat="1" ht="33" customHeight="1">
      <c r="A111" s="35"/>
      <c r="B111" s="36"/>
      <c r="C111" s="179" t="s">
        <v>204</v>
      </c>
      <c r="D111" s="179" t="s">
        <v>208</v>
      </c>
      <c r="E111" s="180" t="s">
        <v>450</v>
      </c>
      <c r="F111" s="181" t="s">
        <v>451</v>
      </c>
      <c r="G111" s="182" t="s">
        <v>247</v>
      </c>
      <c r="H111" s="183">
        <v>11.8</v>
      </c>
      <c r="I111" s="184"/>
      <c r="J111" s="185">
        <f>ROUND(I111*H111,2)</f>
        <v>0</v>
      </c>
      <c r="K111" s="181" t="s">
        <v>212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0.24</v>
      </c>
      <c r="T111" s="189">
        <f>S111*H111</f>
        <v>2.8319999999999999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149</v>
      </c>
      <c r="AT111" s="190" t="s">
        <v>208</v>
      </c>
      <c r="AU111" s="190" t="s">
        <v>83</v>
      </c>
      <c r="AY111" s="18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149</v>
      </c>
      <c r="BM111" s="190" t="s">
        <v>977</v>
      </c>
    </row>
    <row r="112" spans="1:65" s="2" customFormat="1">
      <c r="A112" s="35"/>
      <c r="B112" s="36"/>
      <c r="C112" s="37"/>
      <c r="D112" s="192" t="s">
        <v>215</v>
      </c>
      <c r="E112" s="37"/>
      <c r="F112" s="193" t="s">
        <v>453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215</v>
      </c>
      <c r="AU112" s="18" t="s">
        <v>83</v>
      </c>
    </row>
    <row r="113" spans="1:65" s="13" customFormat="1">
      <c r="B113" s="201"/>
      <c r="C113" s="202"/>
      <c r="D113" s="203" t="s">
        <v>250</v>
      </c>
      <c r="E113" s="204" t="s">
        <v>19</v>
      </c>
      <c r="F113" s="205" t="s">
        <v>975</v>
      </c>
      <c r="G113" s="202"/>
      <c r="H113" s="206">
        <v>11.8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250</v>
      </c>
      <c r="AU113" s="212" t="s">
        <v>83</v>
      </c>
      <c r="AV113" s="13" t="s">
        <v>83</v>
      </c>
      <c r="AW113" s="13" t="s">
        <v>36</v>
      </c>
      <c r="AX113" s="13" t="s">
        <v>79</v>
      </c>
      <c r="AY113" s="212" t="s">
        <v>205</v>
      </c>
    </row>
    <row r="114" spans="1:65" s="2" customFormat="1" ht="33" customHeight="1">
      <c r="A114" s="35"/>
      <c r="B114" s="36"/>
      <c r="C114" s="179" t="s">
        <v>275</v>
      </c>
      <c r="D114" s="179" t="s">
        <v>208</v>
      </c>
      <c r="E114" s="180" t="s">
        <v>245</v>
      </c>
      <c r="F114" s="181" t="s">
        <v>246</v>
      </c>
      <c r="G114" s="182" t="s">
        <v>247</v>
      </c>
      <c r="H114" s="183">
        <v>74.5</v>
      </c>
      <c r="I114" s="184"/>
      <c r="J114" s="185">
        <f>ROUND(I114*H114,2)</f>
        <v>0</v>
      </c>
      <c r="K114" s="181" t="s">
        <v>212</v>
      </c>
      <c r="L114" s="40"/>
      <c r="M114" s="186" t="s">
        <v>19</v>
      </c>
      <c r="N114" s="187" t="s">
        <v>46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0.32500000000000001</v>
      </c>
      <c r="T114" s="189">
        <f>S114*H114</f>
        <v>24.212500000000002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149</v>
      </c>
      <c r="AT114" s="190" t="s">
        <v>208</v>
      </c>
      <c r="AU114" s="190" t="s">
        <v>83</v>
      </c>
      <c r="AY114" s="18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79</v>
      </c>
      <c r="BK114" s="191">
        <f>ROUND(I114*H114,2)</f>
        <v>0</v>
      </c>
      <c r="BL114" s="18" t="s">
        <v>149</v>
      </c>
      <c r="BM114" s="190" t="s">
        <v>978</v>
      </c>
    </row>
    <row r="115" spans="1:65" s="2" customFormat="1">
      <c r="A115" s="35"/>
      <c r="B115" s="36"/>
      <c r="C115" s="37"/>
      <c r="D115" s="192" t="s">
        <v>215</v>
      </c>
      <c r="E115" s="37"/>
      <c r="F115" s="193" t="s">
        <v>249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215</v>
      </c>
      <c r="AU115" s="18" t="s">
        <v>83</v>
      </c>
    </row>
    <row r="116" spans="1:65" s="13" customFormat="1">
      <c r="B116" s="201"/>
      <c r="C116" s="202"/>
      <c r="D116" s="203" t="s">
        <v>250</v>
      </c>
      <c r="E116" s="204" t="s">
        <v>19</v>
      </c>
      <c r="F116" s="205" t="s">
        <v>979</v>
      </c>
      <c r="G116" s="202"/>
      <c r="H116" s="206">
        <v>74.5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250</v>
      </c>
      <c r="AU116" s="212" t="s">
        <v>83</v>
      </c>
      <c r="AV116" s="13" t="s">
        <v>83</v>
      </c>
      <c r="AW116" s="13" t="s">
        <v>36</v>
      </c>
      <c r="AX116" s="13" t="s">
        <v>79</v>
      </c>
      <c r="AY116" s="212" t="s">
        <v>205</v>
      </c>
    </row>
    <row r="117" spans="1:65" s="2" customFormat="1" ht="37.9" customHeight="1">
      <c r="A117" s="35"/>
      <c r="B117" s="36"/>
      <c r="C117" s="179" t="s">
        <v>280</v>
      </c>
      <c r="D117" s="179" t="s">
        <v>208</v>
      </c>
      <c r="E117" s="180" t="s">
        <v>980</v>
      </c>
      <c r="F117" s="181" t="s">
        <v>981</v>
      </c>
      <c r="G117" s="182" t="s">
        <v>247</v>
      </c>
      <c r="H117" s="183">
        <v>62.6</v>
      </c>
      <c r="I117" s="184"/>
      <c r="J117" s="185">
        <f>ROUND(I117*H117,2)</f>
        <v>0</v>
      </c>
      <c r="K117" s="181" t="s">
        <v>212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0.32500000000000001</v>
      </c>
      <c r="T117" s="189">
        <f>S117*H117</f>
        <v>20.345000000000002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149</v>
      </c>
      <c r="AT117" s="190" t="s">
        <v>208</v>
      </c>
      <c r="AU117" s="190" t="s">
        <v>83</v>
      </c>
      <c r="AY117" s="18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149</v>
      </c>
      <c r="BM117" s="190" t="s">
        <v>982</v>
      </c>
    </row>
    <row r="118" spans="1:65" s="2" customFormat="1">
      <c r="A118" s="35"/>
      <c r="B118" s="36"/>
      <c r="C118" s="37"/>
      <c r="D118" s="192" t="s">
        <v>215</v>
      </c>
      <c r="E118" s="37"/>
      <c r="F118" s="193" t="s">
        <v>983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215</v>
      </c>
      <c r="AU118" s="18" t="s">
        <v>83</v>
      </c>
    </row>
    <row r="119" spans="1:65" s="13" customFormat="1">
      <c r="B119" s="201"/>
      <c r="C119" s="202"/>
      <c r="D119" s="203" t="s">
        <v>250</v>
      </c>
      <c r="E119" s="204" t="s">
        <v>19</v>
      </c>
      <c r="F119" s="205" t="s">
        <v>984</v>
      </c>
      <c r="G119" s="202"/>
      <c r="H119" s="206">
        <v>62.6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250</v>
      </c>
      <c r="AU119" s="212" t="s">
        <v>83</v>
      </c>
      <c r="AV119" s="13" t="s">
        <v>83</v>
      </c>
      <c r="AW119" s="13" t="s">
        <v>36</v>
      </c>
      <c r="AX119" s="13" t="s">
        <v>79</v>
      </c>
      <c r="AY119" s="212" t="s">
        <v>205</v>
      </c>
    </row>
    <row r="120" spans="1:65" s="2" customFormat="1" ht="33" customHeight="1">
      <c r="A120" s="35"/>
      <c r="B120" s="36"/>
      <c r="C120" s="179" t="s">
        <v>286</v>
      </c>
      <c r="D120" s="179" t="s">
        <v>208</v>
      </c>
      <c r="E120" s="180" t="s">
        <v>985</v>
      </c>
      <c r="F120" s="181" t="s">
        <v>986</v>
      </c>
      <c r="G120" s="182" t="s">
        <v>247</v>
      </c>
      <c r="H120" s="183">
        <v>11.25</v>
      </c>
      <c r="I120" s="184"/>
      <c r="J120" s="185">
        <f>ROUND(I120*H120,2)</f>
        <v>0</v>
      </c>
      <c r="K120" s="181" t="s">
        <v>212</v>
      </c>
      <c r="L120" s="40"/>
      <c r="M120" s="186" t="s">
        <v>19</v>
      </c>
      <c r="N120" s="187" t="s">
        <v>46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0.625</v>
      </c>
      <c r="T120" s="189">
        <f>S120*H120</f>
        <v>7.03125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149</v>
      </c>
      <c r="AT120" s="190" t="s">
        <v>208</v>
      </c>
      <c r="AU120" s="190" t="s">
        <v>83</v>
      </c>
      <c r="AY120" s="18" t="s">
        <v>205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79</v>
      </c>
      <c r="BK120" s="191">
        <f>ROUND(I120*H120,2)</f>
        <v>0</v>
      </c>
      <c r="BL120" s="18" t="s">
        <v>149</v>
      </c>
      <c r="BM120" s="190" t="s">
        <v>987</v>
      </c>
    </row>
    <row r="121" spans="1:65" s="2" customFormat="1">
      <c r="A121" s="35"/>
      <c r="B121" s="36"/>
      <c r="C121" s="37"/>
      <c r="D121" s="192" t="s">
        <v>215</v>
      </c>
      <c r="E121" s="37"/>
      <c r="F121" s="193" t="s">
        <v>988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215</v>
      </c>
      <c r="AU121" s="18" t="s">
        <v>83</v>
      </c>
    </row>
    <row r="122" spans="1:65" s="13" customFormat="1">
      <c r="B122" s="201"/>
      <c r="C122" s="202"/>
      <c r="D122" s="203" t="s">
        <v>250</v>
      </c>
      <c r="E122" s="204" t="s">
        <v>19</v>
      </c>
      <c r="F122" s="205" t="s">
        <v>973</v>
      </c>
      <c r="G122" s="202"/>
      <c r="H122" s="206">
        <v>11.25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250</v>
      </c>
      <c r="AU122" s="212" t="s">
        <v>83</v>
      </c>
      <c r="AV122" s="13" t="s">
        <v>83</v>
      </c>
      <c r="AW122" s="13" t="s">
        <v>36</v>
      </c>
      <c r="AX122" s="13" t="s">
        <v>79</v>
      </c>
      <c r="AY122" s="212" t="s">
        <v>205</v>
      </c>
    </row>
    <row r="123" spans="1:65" s="2" customFormat="1" ht="33" customHeight="1">
      <c r="A123" s="35"/>
      <c r="B123" s="36"/>
      <c r="C123" s="179" t="s">
        <v>291</v>
      </c>
      <c r="D123" s="179" t="s">
        <v>208</v>
      </c>
      <c r="E123" s="180" t="s">
        <v>254</v>
      </c>
      <c r="F123" s="181" t="s">
        <v>255</v>
      </c>
      <c r="G123" s="182" t="s">
        <v>247</v>
      </c>
      <c r="H123" s="183">
        <v>74.5</v>
      </c>
      <c r="I123" s="184"/>
      <c r="J123" s="185">
        <f>ROUND(I123*H123,2)</f>
        <v>0</v>
      </c>
      <c r="K123" s="181" t="s">
        <v>212</v>
      </c>
      <c r="L123" s="40"/>
      <c r="M123" s="186" t="s">
        <v>19</v>
      </c>
      <c r="N123" s="187" t="s">
        <v>46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9.8000000000000004E-2</v>
      </c>
      <c r="T123" s="189">
        <f>S123*H123</f>
        <v>7.3010000000000002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149</v>
      </c>
      <c r="AT123" s="190" t="s">
        <v>208</v>
      </c>
      <c r="AU123" s="190" t="s">
        <v>83</v>
      </c>
      <c r="AY123" s="18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79</v>
      </c>
      <c r="BK123" s="191">
        <f>ROUND(I123*H123,2)</f>
        <v>0</v>
      </c>
      <c r="BL123" s="18" t="s">
        <v>149</v>
      </c>
      <c r="BM123" s="190" t="s">
        <v>989</v>
      </c>
    </row>
    <row r="124" spans="1:65" s="2" customFormat="1">
      <c r="A124" s="35"/>
      <c r="B124" s="36"/>
      <c r="C124" s="37"/>
      <c r="D124" s="192" t="s">
        <v>215</v>
      </c>
      <c r="E124" s="37"/>
      <c r="F124" s="193" t="s">
        <v>257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215</v>
      </c>
      <c r="AU124" s="18" t="s">
        <v>83</v>
      </c>
    </row>
    <row r="125" spans="1:65" s="13" customFormat="1">
      <c r="B125" s="201"/>
      <c r="C125" s="202"/>
      <c r="D125" s="203" t="s">
        <v>250</v>
      </c>
      <c r="E125" s="204" t="s">
        <v>19</v>
      </c>
      <c r="F125" s="205" t="s">
        <v>979</v>
      </c>
      <c r="G125" s="202"/>
      <c r="H125" s="206">
        <v>74.5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250</v>
      </c>
      <c r="AU125" s="212" t="s">
        <v>83</v>
      </c>
      <c r="AV125" s="13" t="s">
        <v>83</v>
      </c>
      <c r="AW125" s="13" t="s">
        <v>36</v>
      </c>
      <c r="AX125" s="13" t="s">
        <v>79</v>
      </c>
      <c r="AY125" s="212" t="s">
        <v>205</v>
      </c>
    </row>
    <row r="126" spans="1:65" s="2" customFormat="1" ht="33" customHeight="1">
      <c r="A126" s="35"/>
      <c r="B126" s="36"/>
      <c r="C126" s="179" t="s">
        <v>297</v>
      </c>
      <c r="D126" s="179" t="s">
        <v>208</v>
      </c>
      <c r="E126" s="180" t="s">
        <v>990</v>
      </c>
      <c r="F126" s="181" t="s">
        <v>991</v>
      </c>
      <c r="G126" s="182" t="s">
        <v>247</v>
      </c>
      <c r="H126" s="183">
        <v>62.6</v>
      </c>
      <c r="I126" s="184"/>
      <c r="J126" s="185">
        <f>ROUND(I126*H126,2)</f>
        <v>0</v>
      </c>
      <c r="K126" s="181" t="s">
        <v>212</v>
      </c>
      <c r="L126" s="40"/>
      <c r="M126" s="186" t="s">
        <v>19</v>
      </c>
      <c r="N126" s="187" t="s">
        <v>46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9.8000000000000004E-2</v>
      </c>
      <c r="T126" s="189">
        <f>S126*H126</f>
        <v>6.1348000000000003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149</v>
      </c>
      <c r="AT126" s="190" t="s">
        <v>208</v>
      </c>
      <c r="AU126" s="190" t="s">
        <v>83</v>
      </c>
      <c r="AY126" s="18" t="s">
        <v>205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79</v>
      </c>
      <c r="BK126" s="191">
        <f>ROUND(I126*H126,2)</f>
        <v>0</v>
      </c>
      <c r="BL126" s="18" t="s">
        <v>149</v>
      </c>
      <c r="BM126" s="190" t="s">
        <v>992</v>
      </c>
    </row>
    <row r="127" spans="1:65" s="2" customFormat="1">
      <c r="A127" s="35"/>
      <c r="B127" s="36"/>
      <c r="C127" s="37"/>
      <c r="D127" s="192" t="s">
        <v>215</v>
      </c>
      <c r="E127" s="37"/>
      <c r="F127" s="193" t="s">
        <v>993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215</v>
      </c>
      <c r="AU127" s="18" t="s">
        <v>83</v>
      </c>
    </row>
    <row r="128" spans="1:65" s="13" customFormat="1">
      <c r="B128" s="201"/>
      <c r="C128" s="202"/>
      <c r="D128" s="203" t="s">
        <v>250</v>
      </c>
      <c r="E128" s="204" t="s">
        <v>19</v>
      </c>
      <c r="F128" s="205" t="s">
        <v>984</v>
      </c>
      <c r="G128" s="202"/>
      <c r="H128" s="206">
        <v>62.6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250</v>
      </c>
      <c r="AU128" s="212" t="s">
        <v>83</v>
      </c>
      <c r="AV128" s="13" t="s">
        <v>83</v>
      </c>
      <c r="AW128" s="13" t="s">
        <v>36</v>
      </c>
      <c r="AX128" s="13" t="s">
        <v>79</v>
      </c>
      <c r="AY128" s="212" t="s">
        <v>205</v>
      </c>
    </row>
    <row r="129" spans="1:65" s="2" customFormat="1" ht="33" customHeight="1">
      <c r="A129" s="35"/>
      <c r="B129" s="36"/>
      <c r="C129" s="179" t="s">
        <v>304</v>
      </c>
      <c r="D129" s="179" t="s">
        <v>208</v>
      </c>
      <c r="E129" s="180" t="s">
        <v>457</v>
      </c>
      <c r="F129" s="181" t="s">
        <v>458</v>
      </c>
      <c r="G129" s="182" t="s">
        <v>247</v>
      </c>
      <c r="H129" s="183">
        <v>11.8</v>
      </c>
      <c r="I129" s="184"/>
      <c r="J129" s="185">
        <f>ROUND(I129*H129,2)</f>
        <v>0</v>
      </c>
      <c r="K129" s="181" t="s">
        <v>212</v>
      </c>
      <c r="L129" s="40"/>
      <c r="M129" s="186" t="s">
        <v>19</v>
      </c>
      <c r="N129" s="187" t="s">
        <v>46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0.316</v>
      </c>
      <c r="T129" s="189">
        <f>S129*H129</f>
        <v>3.7288000000000001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149</v>
      </c>
      <c r="AT129" s="190" t="s">
        <v>208</v>
      </c>
      <c r="AU129" s="190" t="s">
        <v>83</v>
      </c>
      <c r="AY129" s="18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79</v>
      </c>
      <c r="BK129" s="191">
        <f>ROUND(I129*H129,2)</f>
        <v>0</v>
      </c>
      <c r="BL129" s="18" t="s">
        <v>149</v>
      </c>
      <c r="BM129" s="190" t="s">
        <v>994</v>
      </c>
    </row>
    <row r="130" spans="1:65" s="2" customFormat="1">
      <c r="A130" s="35"/>
      <c r="B130" s="36"/>
      <c r="C130" s="37"/>
      <c r="D130" s="192" t="s">
        <v>215</v>
      </c>
      <c r="E130" s="37"/>
      <c r="F130" s="193" t="s">
        <v>460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215</v>
      </c>
      <c r="AU130" s="18" t="s">
        <v>83</v>
      </c>
    </row>
    <row r="131" spans="1:65" s="13" customFormat="1">
      <c r="B131" s="201"/>
      <c r="C131" s="202"/>
      <c r="D131" s="203" t="s">
        <v>250</v>
      </c>
      <c r="E131" s="204" t="s">
        <v>19</v>
      </c>
      <c r="F131" s="205" t="s">
        <v>975</v>
      </c>
      <c r="G131" s="202"/>
      <c r="H131" s="206">
        <v>11.8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250</v>
      </c>
      <c r="AU131" s="212" t="s">
        <v>83</v>
      </c>
      <c r="AV131" s="13" t="s">
        <v>83</v>
      </c>
      <c r="AW131" s="13" t="s">
        <v>36</v>
      </c>
      <c r="AX131" s="13" t="s">
        <v>79</v>
      </c>
      <c r="AY131" s="212" t="s">
        <v>205</v>
      </c>
    </row>
    <row r="132" spans="1:65" s="2" customFormat="1" ht="24.2" customHeight="1">
      <c r="A132" s="35"/>
      <c r="B132" s="36"/>
      <c r="C132" s="179" t="s">
        <v>309</v>
      </c>
      <c r="D132" s="179" t="s">
        <v>208</v>
      </c>
      <c r="E132" s="180" t="s">
        <v>995</v>
      </c>
      <c r="F132" s="181" t="s">
        <v>996</v>
      </c>
      <c r="G132" s="182" t="s">
        <v>260</v>
      </c>
      <c r="H132" s="183">
        <v>11</v>
      </c>
      <c r="I132" s="184"/>
      <c r="J132" s="185">
        <f>ROUND(I132*H132,2)</f>
        <v>0</v>
      </c>
      <c r="K132" s="181" t="s">
        <v>212</v>
      </c>
      <c r="L132" s="40"/>
      <c r="M132" s="186" t="s">
        <v>19</v>
      </c>
      <c r="N132" s="187" t="s">
        <v>46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0.23</v>
      </c>
      <c r="T132" s="189">
        <f>S132*H132</f>
        <v>2.5300000000000002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149</v>
      </c>
      <c r="AT132" s="190" t="s">
        <v>208</v>
      </c>
      <c r="AU132" s="190" t="s">
        <v>83</v>
      </c>
      <c r="AY132" s="18" t="s">
        <v>205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79</v>
      </c>
      <c r="BK132" s="191">
        <f>ROUND(I132*H132,2)</f>
        <v>0</v>
      </c>
      <c r="BL132" s="18" t="s">
        <v>149</v>
      </c>
      <c r="BM132" s="190" t="s">
        <v>997</v>
      </c>
    </row>
    <row r="133" spans="1:65" s="2" customFormat="1">
      <c r="A133" s="35"/>
      <c r="B133" s="36"/>
      <c r="C133" s="37"/>
      <c r="D133" s="192" t="s">
        <v>215</v>
      </c>
      <c r="E133" s="37"/>
      <c r="F133" s="193" t="s">
        <v>998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215</v>
      </c>
      <c r="AU133" s="18" t="s">
        <v>83</v>
      </c>
    </row>
    <row r="134" spans="1:65" s="13" customFormat="1">
      <c r="B134" s="201"/>
      <c r="C134" s="202"/>
      <c r="D134" s="203" t="s">
        <v>250</v>
      </c>
      <c r="E134" s="204" t="s">
        <v>19</v>
      </c>
      <c r="F134" s="205" t="s">
        <v>999</v>
      </c>
      <c r="G134" s="202"/>
      <c r="H134" s="206">
        <v>11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250</v>
      </c>
      <c r="AU134" s="212" t="s">
        <v>83</v>
      </c>
      <c r="AV134" s="13" t="s">
        <v>83</v>
      </c>
      <c r="AW134" s="13" t="s">
        <v>36</v>
      </c>
      <c r="AX134" s="13" t="s">
        <v>79</v>
      </c>
      <c r="AY134" s="212" t="s">
        <v>205</v>
      </c>
    </row>
    <row r="135" spans="1:65" s="2" customFormat="1" ht="24.2" customHeight="1">
      <c r="A135" s="35"/>
      <c r="B135" s="36"/>
      <c r="C135" s="179" t="s">
        <v>316</v>
      </c>
      <c r="D135" s="179" t="s">
        <v>208</v>
      </c>
      <c r="E135" s="180" t="s">
        <v>258</v>
      </c>
      <c r="F135" s="181" t="s">
        <v>259</v>
      </c>
      <c r="G135" s="182" t="s">
        <v>260</v>
      </c>
      <c r="H135" s="183">
        <v>44</v>
      </c>
      <c r="I135" s="184"/>
      <c r="J135" s="185">
        <f>ROUND(I135*H135,2)</f>
        <v>0</v>
      </c>
      <c r="K135" s="181" t="s">
        <v>212</v>
      </c>
      <c r="L135" s="40"/>
      <c r="M135" s="186" t="s">
        <v>19</v>
      </c>
      <c r="N135" s="187" t="s">
        <v>46</v>
      </c>
      <c r="O135" s="65"/>
      <c r="P135" s="188">
        <f>O135*H135</f>
        <v>0</v>
      </c>
      <c r="Q135" s="188">
        <v>0</v>
      </c>
      <c r="R135" s="188">
        <f>Q135*H135</f>
        <v>0</v>
      </c>
      <c r="S135" s="188">
        <v>0.20499999999999999</v>
      </c>
      <c r="T135" s="189">
        <f>S135*H135</f>
        <v>9.02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149</v>
      </c>
      <c r="AT135" s="190" t="s">
        <v>208</v>
      </c>
      <c r="AU135" s="190" t="s">
        <v>83</v>
      </c>
      <c r="AY135" s="18" t="s">
        <v>205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79</v>
      </c>
      <c r="BK135" s="191">
        <f>ROUND(I135*H135,2)</f>
        <v>0</v>
      </c>
      <c r="BL135" s="18" t="s">
        <v>149</v>
      </c>
      <c r="BM135" s="190" t="s">
        <v>1000</v>
      </c>
    </row>
    <row r="136" spans="1:65" s="2" customFormat="1">
      <c r="A136" s="35"/>
      <c r="B136" s="36"/>
      <c r="C136" s="37"/>
      <c r="D136" s="192" t="s">
        <v>215</v>
      </c>
      <c r="E136" s="37"/>
      <c r="F136" s="193" t="s">
        <v>262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215</v>
      </c>
      <c r="AU136" s="18" t="s">
        <v>83</v>
      </c>
    </row>
    <row r="137" spans="1:65" s="13" customFormat="1">
      <c r="B137" s="201"/>
      <c r="C137" s="202"/>
      <c r="D137" s="203" t="s">
        <v>250</v>
      </c>
      <c r="E137" s="204" t="s">
        <v>19</v>
      </c>
      <c r="F137" s="205" t="s">
        <v>1001</v>
      </c>
      <c r="G137" s="202"/>
      <c r="H137" s="206">
        <v>44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250</v>
      </c>
      <c r="AU137" s="212" t="s">
        <v>83</v>
      </c>
      <c r="AV137" s="13" t="s">
        <v>83</v>
      </c>
      <c r="AW137" s="13" t="s">
        <v>36</v>
      </c>
      <c r="AX137" s="13" t="s">
        <v>79</v>
      </c>
      <c r="AY137" s="212" t="s">
        <v>205</v>
      </c>
    </row>
    <row r="138" spans="1:65" s="2" customFormat="1" ht="24.2" customHeight="1">
      <c r="A138" s="35"/>
      <c r="B138" s="36"/>
      <c r="C138" s="179" t="s">
        <v>322</v>
      </c>
      <c r="D138" s="179" t="s">
        <v>208</v>
      </c>
      <c r="E138" s="180" t="s">
        <v>463</v>
      </c>
      <c r="F138" s="181" t="s">
        <v>464</v>
      </c>
      <c r="G138" s="182" t="s">
        <v>260</v>
      </c>
      <c r="H138" s="183">
        <v>35</v>
      </c>
      <c r="I138" s="184"/>
      <c r="J138" s="185">
        <f>ROUND(I138*H138,2)</f>
        <v>0</v>
      </c>
      <c r="K138" s="181" t="s">
        <v>212</v>
      </c>
      <c r="L138" s="40"/>
      <c r="M138" s="186" t="s">
        <v>19</v>
      </c>
      <c r="N138" s="187" t="s">
        <v>46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0.04</v>
      </c>
      <c r="T138" s="189">
        <f>S138*H138</f>
        <v>1.4000000000000001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149</v>
      </c>
      <c r="AT138" s="190" t="s">
        <v>208</v>
      </c>
      <c r="AU138" s="190" t="s">
        <v>83</v>
      </c>
      <c r="AY138" s="18" t="s">
        <v>205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79</v>
      </c>
      <c r="BK138" s="191">
        <f>ROUND(I138*H138,2)</f>
        <v>0</v>
      </c>
      <c r="BL138" s="18" t="s">
        <v>149</v>
      </c>
      <c r="BM138" s="190" t="s">
        <v>1002</v>
      </c>
    </row>
    <row r="139" spans="1:65" s="2" customFormat="1">
      <c r="A139" s="35"/>
      <c r="B139" s="36"/>
      <c r="C139" s="37"/>
      <c r="D139" s="192" t="s">
        <v>215</v>
      </c>
      <c r="E139" s="37"/>
      <c r="F139" s="193" t="s">
        <v>466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215</v>
      </c>
      <c r="AU139" s="18" t="s">
        <v>83</v>
      </c>
    </row>
    <row r="140" spans="1:65" s="13" customFormat="1">
      <c r="B140" s="201"/>
      <c r="C140" s="202"/>
      <c r="D140" s="203" t="s">
        <v>250</v>
      </c>
      <c r="E140" s="204" t="s">
        <v>19</v>
      </c>
      <c r="F140" s="205" t="s">
        <v>1003</v>
      </c>
      <c r="G140" s="202"/>
      <c r="H140" s="206">
        <v>25.5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250</v>
      </c>
      <c r="AU140" s="212" t="s">
        <v>83</v>
      </c>
      <c r="AV140" s="13" t="s">
        <v>83</v>
      </c>
      <c r="AW140" s="13" t="s">
        <v>36</v>
      </c>
      <c r="AX140" s="13" t="s">
        <v>75</v>
      </c>
      <c r="AY140" s="212" t="s">
        <v>205</v>
      </c>
    </row>
    <row r="141" spans="1:65" s="13" customFormat="1">
      <c r="B141" s="201"/>
      <c r="C141" s="202"/>
      <c r="D141" s="203" t="s">
        <v>250</v>
      </c>
      <c r="E141" s="204" t="s">
        <v>19</v>
      </c>
      <c r="F141" s="205" t="s">
        <v>1004</v>
      </c>
      <c r="G141" s="202"/>
      <c r="H141" s="206">
        <v>9.5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250</v>
      </c>
      <c r="AU141" s="212" t="s">
        <v>83</v>
      </c>
      <c r="AV141" s="13" t="s">
        <v>83</v>
      </c>
      <c r="AW141" s="13" t="s">
        <v>36</v>
      </c>
      <c r="AX141" s="13" t="s">
        <v>75</v>
      </c>
      <c r="AY141" s="212" t="s">
        <v>205</v>
      </c>
    </row>
    <row r="142" spans="1:65" s="14" customFormat="1">
      <c r="B142" s="213"/>
      <c r="C142" s="214"/>
      <c r="D142" s="203" t="s">
        <v>250</v>
      </c>
      <c r="E142" s="215" t="s">
        <v>19</v>
      </c>
      <c r="F142" s="216" t="s">
        <v>253</v>
      </c>
      <c r="G142" s="214"/>
      <c r="H142" s="217">
        <v>35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250</v>
      </c>
      <c r="AU142" s="223" t="s">
        <v>83</v>
      </c>
      <c r="AV142" s="14" t="s">
        <v>149</v>
      </c>
      <c r="AW142" s="14" t="s">
        <v>36</v>
      </c>
      <c r="AX142" s="14" t="s">
        <v>79</v>
      </c>
      <c r="AY142" s="223" t="s">
        <v>205</v>
      </c>
    </row>
    <row r="143" spans="1:65" s="2" customFormat="1" ht="16.5" customHeight="1">
      <c r="A143" s="35"/>
      <c r="B143" s="36"/>
      <c r="C143" s="179" t="s">
        <v>8</v>
      </c>
      <c r="D143" s="179" t="s">
        <v>208</v>
      </c>
      <c r="E143" s="180" t="s">
        <v>1005</v>
      </c>
      <c r="F143" s="181" t="s">
        <v>1006</v>
      </c>
      <c r="G143" s="182" t="s">
        <v>247</v>
      </c>
      <c r="H143" s="183">
        <v>154.4</v>
      </c>
      <c r="I143" s="184"/>
      <c r="J143" s="185">
        <f>ROUND(I143*H143,2)</f>
        <v>0</v>
      </c>
      <c r="K143" s="181" t="s">
        <v>212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149</v>
      </c>
      <c r="AT143" s="190" t="s">
        <v>208</v>
      </c>
      <c r="AU143" s="190" t="s">
        <v>83</v>
      </c>
      <c r="AY143" s="18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149</v>
      </c>
      <c r="BM143" s="190" t="s">
        <v>1007</v>
      </c>
    </row>
    <row r="144" spans="1:65" s="2" customFormat="1">
      <c r="A144" s="35"/>
      <c r="B144" s="36"/>
      <c r="C144" s="37"/>
      <c r="D144" s="192" t="s">
        <v>215</v>
      </c>
      <c r="E144" s="37"/>
      <c r="F144" s="193" t="s">
        <v>1008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215</v>
      </c>
      <c r="AU144" s="18" t="s">
        <v>83</v>
      </c>
    </row>
    <row r="145" spans="1:65" s="13" customFormat="1">
      <c r="B145" s="201"/>
      <c r="C145" s="202"/>
      <c r="D145" s="203" t="s">
        <v>250</v>
      </c>
      <c r="E145" s="204" t="s">
        <v>19</v>
      </c>
      <c r="F145" s="205" t="s">
        <v>1009</v>
      </c>
      <c r="G145" s="202"/>
      <c r="H145" s="206">
        <v>154.4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250</v>
      </c>
      <c r="AU145" s="212" t="s">
        <v>83</v>
      </c>
      <c r="AV145" s="13" t="s">
        <v>83</v>
      </c>
      <c r="AW145" s="13" t="s">
        <v>36</v>
      </c>
      <c r="AX145" s="13" t="s">
        <v>79</v>
      </c>
      <c r="AY145" s="212" t="s">
        <v>205</v>
      </c>
    </row>
    <row r="146" spans="1:65" s="2" customFormat="1" ht="24.2" customHeight="1">
      <c r="A146" s="35"/>
      <c r="B146" s="36"/>
      <c r="C146" s="179" t="s">
        <v>334</v>
      </c>
      <c r="D146" s="179" t="s">
        <v>208</v>
      </c>
      <c r="E146" s="180" t="s">
        <v>1010</v>
      </c>
      <c r="F146" s="181" t="s">
        <v>1011</v>
      </c>
      <c r="G146" s="182" t="s">
        <v>267</v>
      </c>
      <c r="H146" s="183">
        <v>26.1</v>
      </c>
      <c r="I146" s="184"/>
      <c r="J146" s="185">
        <f>ROUND(I146*H146,2)</f>
        <v>0</v>
      </c>
      <c r="K146" s="181" t="s">
        <v>212</v>
      </c>
      <c r="L146" s="40"/>
      <c r="M146" s="186" t="s">
        <v>19</v>
      </c>
      <c r="N146" s="187" t="s">
        <v>46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149</v>
      </c>
      <c r="AT146" s="190" t="s">
        <v>208</v>
      </c>
      <c r="AU146" s="190" t="s">
        <v>83</v>
      </c>
      <c r="AY146" s="18" t="s">
        <v>205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79</v>
      </c>
      <c r="BK146" s="191">
        <f>ROUND(I146*H146,2)</f>
        <v>0</v>
      </c>
      <c r="BL146" s="18" t="s">
        <v>149</v>
      </c>
      <c r="BM146" s="190" t="s">
        <v>1012</v>
      </c>
    </row>
    <row r="147" spans="1:65" s="2" customFormat="1">
      <c r="A147" s="35"/>
      <c r="B147" s="36"/>
      <c r="C147" s="37"/>
      <c r="D147" s="192" t="s">
        <v>215</v>
      </c>
      <c r="E147" s="37"/>
      <c r="F147" s="193" t="s">
        <v>1013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215</v>
      </c>
      <c r="AU147" s="18" t="s">
        <v>83</v>
      </c>
    </row>
    <row r="148" spans="1:65" s="13" customFormat="1">
      <c r="B148" s="201"/>
      <c r="C148" s="202"/>
      <c r="D148" s="203" t="s">
        <v>250</v>
      </c>
      <c r="E148" s="204" t="s">
        <v>19</v>
      </c>
      <c r="F148" s="205" t="s">
        <v>1014</v>
      </c>
      <c r="G148" s="202"/>
      <c r="H148" s="206">
        <v>18.149999999999999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250</v>
      </c>
      <c r="AU148" s="212" t="s">
        <v>83</v>
      </c>
      <c r="AV148" s="13" t="s">
        <v>83</v>
      </c>
      <c r="AW148" s="13" t="s">
        <v>36</v>
      </c>
      <c r="AX148" s="13" t="s">
        <v>75</v>
      </c>
      <c r="AY148" s="212" t="s">
        <v>205</v>
      </c>
    </row>
    <row r="149" spans="1:65" s="13" customFormat="1">
      <c r="B149" s="201"/>
      <c r="C149" s="202"/>
      <c r="D149" s="203" t="s">
        <v>250</v>
      </c>
      <c r="E149" s="204" t="s">
        <v>19</v>
      </c>
      <c r="F149" s="205" t="s">
        <v>1015</v>
      </c>
      <c r="G149" s="202"/>
      <c r="H149" s="206">
        <v>7.05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250</v>
      </c>
      <c r="AU149" s="212" t="s">
        <v>83</v>
      </c>
      <c r="AV149" s="13" t="s">
        <v>83</v>
      </c>
      <c r="AW149" s="13" t="s">
        <v>36</v>
      </c>
      <c r="AX149" s="13" t="s">
        <v>75</v>
      </c>
      <c r="AY149" s="212" t="s">
        <v>205</v>
      </c>
    </row>
    <row r="150" spans="1:65" s="13" customFormat="1">
      <c r="B150" s="201"/>
      <c r="C150" s="202"/>
      <c r="D150" s="203" t="s">
        <v>250</v>
      </c>
      <c r="E150" s="204" t="s">
        <v>19</v>
      </c>
      <c r="F150" s="205" t="s">
        <v>1016</v>
      </c>
      <c r="G150" s="202"/>
      <c r="H150" s="206">
        <v>0.9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250</v>
      </c>
      <c r="AU150" s="212" t="s">
        <v>83</v>
      </c>
      <c r="AV150" s="13" t="s">
        <v>83</v>
      </c>
      <c r="AW150" s="13" t="s">
        <v>36</v>
      </c>
      <c r="AX150" s="13" t="s">
        <v>75</v>
      </c>
      <c r="AY150" s="212" t="s">
        <v>205</v>
      </c>
    </row>
    <row r="151" spans="1:65" s="14" customFormat="1">
      <c r="B151" s="213"/>
      <c r="C151" s="214"/>
      <c r="D151" s="203" t="s">
        <v>250</v>
      </c>
      <c r="E151" s="215" t="s">
        <v>19</v>
      </c>
      <c r="F151" s="216" t="s">
        <v>253</v>
      </c>
      <c r="G151" s="214"/>
      <c r="H151" s="217">
        <v>26.1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250</v>
      </c>
      <c r="AU151" s="223" t="s">
        <v>83</v>
      </c>
      <c r="AV151" s="14" t="s">
        <v>149</v>
      </c>
      <c r="AW151" s="14" t="s">
        <v>36</v>
      </c>
      <c r="AX151" s="14" t="s">
        <v>79</v>
      </c>
      <c r="AY151" s="223" t="s">
        <v>205</v>
      </c>
    </row>
    <row r="152" spans="1:65" s="2" customFormat="1" ht="37.9" customHeight="1">
      <c r="A152" s="35"/>
      <c r="B152" s="36"/>
      <c r="C152" s="179" t="s">
        <v>339</v>
      </c>
      <c r="D152" s="179" t="s">
        <v>208</v>
      </c>
      <c r="E152" s="180" t="s">
        <v>1017</v>
      </c>
      <c r="F152" s="181" t="s">
        <v>1018</v>
      </c>
      <c r="G152" s="182" t="s">
        <v>267</v>
      </c>
      <c r="H152" s="183">
        <v>46.32</v>
      </c>
      <c r="I152" s="184"/>
      <c r="J152" s="185">
        <f>ROUND(I152*H152,2)</f>
        <v>0</v>
      </c>
      <c r="K152" s="181" t="s">
        <v>212</v>
      </c>
      <c r="L152" s="40"/>
      <c r="M152" s="186" t="s">
        <v>19</v>
      </c>
      <c r="N152" s="187" t="s">
        <v>46</v>
      </c>
      <c r="O152" s="6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149</v>
      </c>
      <c r="AT152" s="190" t="s">
        <v>208</v>
      </c>
      <c r="AU152" s="190" t="s">
        <v>83</v>
      </c>
      <c r="AY152" s="18" t="s">
        <v>205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79</v>
      </c>
      <c r="BK152" s="191">
        <f>ROUND(I152*H152,2)</f>
        <v>0</v>
      </c>
      <c r="BL152" s="18" t="s">
        <v>149</v>
      </c>
      <c r="BM152" s="190" t="s">
        <v>1019</v>
      </c>
    </row>
    <row r="153" spans="1:65" s="2" customFormat="1">
      <c r="A153" s="35"/>
      <c r="B153" s="36"/>
      <c r="C153" s="37"/>
      <c r="D153" s="192" t="s">
        <v>215</v>
      </c>
      <c r="E153" s="37"/>
      <c r="F153" s="193" t="s">
        <v>1020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215</v>
      </c>
      <c r="AU153" s="18" t="s">
        <v>83</v>
      </c>
    </row>
    <row r="154" spans="1:65" s="13" customFormat="1">
      <c r="B154" s="201"/>
      <c r="C154" s="202"/>
      <c r="D154" s="203" t="s">
        <v>250</v>
      </c>
      <c r="E154" s="204" t="s">
        <v>19</v>
      </c>
      <c r="F154" s="205" t="s">
        <v>1021</v>
      </c>
      <c r="G154" s="202"/>
      <c r="H154" s="206">
        <v>46.32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250</v>
      </c>
      <c r="AU154" s="212" t="s">
        <v>83</v>
      </c>
      <c r="AV154" s="13" t="s">
        <v>83</v>
      </c>
      <c r="AW154" s="13" t="s">
        <v>36</v>
      </c>
      <c r="AX154" s="13" t="s">
        <v>79</v>
      </c>
      <c r="AY154" s="212" t="s">
        <v>205</v>
      </c>
    </row>
    <row r="155" spans="1:65" s="2" customFormat="1" ht="37.9" customHeight="1">
      <c r="A155" s="35"/>
      <c r="B155" s="36"/>
      <c r="C155" s="179" t="s">
        <v>344</v>
      </c>
      <c r="D155" s="179" t="s">
        <v>208</v>
      </c>
      <c r="E155" s="180" t="s">
        <v>276</v>
      </c>
      <c r="F155" s="181" t="s">
        <v>277</v>
      </c>
      <c r="G155" s="182" t="s">
        <v>267</v>
      </c>
      <c r="H155" s="183">
        <v>26.1</v>
      </c>
      <c r="I155" s="184"/>
      <c r="J155" s="185">
        <f>ROUND(I155*H155,2)</f>
        <v>0</v>
      </c>
      <c r="K155" s="181" t="s">
        <v>212</v>
      </c>
      <c r="L155" s="40"/>
      <c r="M155" s="186" t="s">
        <v>19</v>
      </c>
      <c r="N155" s="187" t="s">
        <v>46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149</v>
      </c>
      <c r="AT155" s="190" t="s">
        <v>208</v>
      </c>
      <c r="AU155" s="190" t="s">
        <v>83</v>
      </c>
      <c r="AY155" s="18" t="s">
        <v>205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79</v>
      </c>
      <c r="BK155" s="191">
        <f>ROUND(I155*H155,2)</f>
        <v>0</v>
      </c>
      <c r="BL155" s="18" t="s">
        <v>149</v>
      </c>
      <c r="BM155" s="190" t="s">
        <v>1022</v>
      </c>
    </row>
    <row r="156" spans="1:65" s="2" customFormat="1">
      <c r="A156" s="35"/>
      <c r="B156" s="36"/>
      <c r="C156" s="37"/>
      <c r="D156" s="192" t="s">
        <v>215</v>
      </c>
      <c r="E156" s="37"/>
      <c r="F156" s="193" t="s">
        <v>279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215</v>
      </c>
      <c r="AU156" s="18" t="s">
        <v>83</v>
      </c>
    </row>
    <row r="157" spans="1:65" s="13" customFormat="1">
      <c r="B157" s="201"/>
      <c r="C157" s="202"/>
      <c r="D157" s="203" t="s">
        <v>250</v>
      </c>
      <c r="E157" s="204" t="s">
        <v>19</v>
      </c>
      <c r="F157" s="205" t="s">
        <v>1023</v>
      </c>
      <c r="G157" s="202"/>
      <c r="H157" s="206">
        <v>26.1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250</v>
      </c>
      <c r="AU157" s="212" t="s">
        <v>83</v>
      </c>
      <c r="AV157" s="13" t="s">
        <v>83</v>
      </c>
      <c r="AW157" s="13" t="s">
        <v>36</v>
      </c>
      <c r="AX157" s="13" t="s">
        <v>79</v>
      </c>
      <c r="AY157" s="212" t="s">
        <v>205</v>
      </c>
    </row>
    <row r="158" spans="1:65" s="2" customFormat="1" ht="37.9" customHeight="1">
      <c r="A158" s="35"/>
      <c r="B158" s="36"/>
      <c r="C158" s="179" t="s">
        <v>350</v>
      </c>
      <c r="D158" s="179" t="s">
        <v>208</v>
      </c>
      <c r="E158" s="180" t="s">
        <v>281</v>
      </c>
      <c r="F158" s="181" t="s">
        <v>282</v>
      </c>
      <c r="G158" s="182" t="s">
        <v>267</v>
      </c>
      <c r="H158" s="183">
        <v>783</v>
      </c>
      <c r="I158" s="184"/>
      <c r="J158" s="185">
        <f>ROUND(I158*H158,2)</f>
        <v>0</v>
      </c>
      <c r="K158" s="181" t="s">
        <v>212</v>
      </c>
      <c r="L158" s="40"/>
      <c r="M158" s="186" t="s">
        <v>19</v>
      </c>
      <c r="N158" s="187" t="s">
        <v>46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149</v>
      </c>
      <c r="AT158" s="190" t="s">
        <v>208</v>
      </c>
      <c r="AU158" s="190" t="s">
        <v>83</v>
      </c>
      <c r="AY158" s="18" t="s">
        <v>205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79</v>
      </c>
      <c r="BK158" s="191">
        <f>ROUND(I158*H158,2)</f>
        <v>0</v>
      </c>
      <c r="BL158" s="18" t="s">
        <v>149</v>
      </c>
      <c r="BM158" s="190" t="s">
        <v>1024</v>
      </c>
    </row>
    <row r="159" spans="1:65" s="2" customFormat="1">
      <c r="A159" s="35"/>
      <c r="B159" s="36"/>
      <c r="C159" s="37"/>
      <c r="D159" s="192" t="s">
        <v>215</v>
      </c>
      <c r="E159" s="37"/>
      <c r="F159" s="193" t="s">
        <v>284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215</v>
      </c>
      <c r="AU159" s="18" t="s">
        <v>83</v>
      </c>
    </row>
    <row r="160" spans="1:65" s="13" customFormat="1">
      <c r="B160" s="201"/>
      <c r="C160" s="202"/>
      <c r="D160" s="203" t="s">
        <v>250</v>
      </c>
      <c r="E160" s="202"/>
      <c r="F160" s="205" t="s">
        <v>1025</v>
      </c>
      <c r="G160" s="202"/>
      <c r="H160" s="206">
        <v>783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250</v>
      </c>
      <c r="AU160" s="212" t="s">
        <v>83</v>
      </c>
      <c r="AV160" s="13" t="s">
        <v>83</v>
      </c>
      <c r="AW160" s="13" t="s">
        <v>4</v>
      </c>
      <c r="AX160" s="13" t="s">
        <v>79</v>
      </c>
      <c r="AY160" s="212" t="s">
        <v>205</v>
      </c>
    </row>
    <row r="161" spans="1:65" s="2" customFormat="1" ht="24.2" customHeight="1">
      <c r="A161" s="35"/>
      <c r="B161" s="36"/>
      <c r="C161" s="179" t="s">
        <v>357</v>
      </c>
      <c r="D161" s="179" t="s">
        <v>208</v>
      </c>
      <c r="E161" s="180" t="s">
        <v>1026</v>
      </c>
      <c r="F161" s="181" t="s">
        <v>1027</v>
      </c>
      <c r="G161" s="182" t="s">
        <v>267</v>
      </c>
      <c r="H161" s="183">
        <v>49.26</v>
      </c>
      <c r="I161" s="184"/>
      <c r="J161" s="185">
        <f>ROUND(I161*H161,2)</f>
        <v>0</v>
      </c>
      <c r="K161" s="181" t="s">
        <v>212</v>
      </c>
      <c r="L161" s="40"/>
      <c r="M161" s="186" t="s">
        <v>19</v>
      </c>
      <c r="N161" s="187" t="s">
        <v>46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149</v>
      </c>
      <c r="AT161" s="190" t="s">
        <v>208</v>
      </c>
      <c r="AU161" s="190" t="s">
        <v>83</v>
      </c>
      <c r="AY161" s="18" t="s">
        <v>205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149</v>
      </c>
      <c r="BM161" s="190" t="s">
        <v>1028</v>
      </c>
    </row>
    <row r="162" spans="1:65" s="2" customFormat="1">
      <c r="A162" s="35"/>
      <c r="B162" s="36"/>
      <c r="C162" s="37"/>
      <c r="D162" s="192" t="s">
        <v>215</v>
      </c>
      <c r="E162" s="37"/>
      <c r="F162" s="193" t="s">
        <v>1029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215</v>
      </c>
      <c r="AU162" s="18" t="s">
        <v>83</v>
      </c>
    </row>
    <row r="163" spans="1:65" s="13" customFormat="1">
      <c r="B163" s="201"/>
      <c r="C163" s="202"/>
      <c r="D163" s="203" t="s">
        <v>250</v>
      </c>
      <c r="E163" s="204" t="s">
        <v>19</v>
      </c>
      <c r="F163" s="205" t="s">
        <v>1030</v>
      </c>
      <c r="G163" s="202"/>
      <c r="H163" s="206">
        <v>23.16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36</v>
      </c>
      <c r="AX163" s="13" t="s">
        <v>75</v>
      </c>
      <c r="AY163" s="212" t="s">
        <v>205</v>
      </c>
    </row>
    <row r="164" spans="1:65" s="13" customFormat="1">
      <c r="B164" s="201"/>
      <c r="C164" s="202"/>
      <c r="D164" s="203" t="s">
        <v>250</v>
      </c>
      <c r="E164" s="204" t="s">
        <v>19</v>
      </c>
      <c r="F164" s="205" t="s">
        <v>1031</v>
      </c>
      <c r="G164" s="202"/>
      <c r="H164" s="206">
        <v>26.1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250</v>
      </c>
      <c r="AU164" s="212" t="s">
        <v>83</v>
      </c>
      <c r="AV164" s="13" t="s">
        <v>83</v>
      </c>
      <c r="AW164" s="13" t="s">
        <v>36</v>
      </c>
      <c r="AX164" s="13" t="s">
        <v>75</v>
      </c>
      <c r="AY164" s="212" t="s">
        <v>205</v>
      </c>
    </row>
    <row r="165" spans="1:65" s="14" customFormat="1">
      <c r="B165" s="213"/>
      <c r="C165" s="214"/>
      <c r="D165" s="203" t="s">
        <v>250</v>
      </c>
      <c r="E165" s="215" t="s">
        <v>19</v>
      </c>
      <c r="F165" s="216" t="s">
        <v>253</v>
      </c>
      <c r="G165" s="214"/>
      <c r="H165" s="217">
        <v>49.26</v>
      </c>
      <c r="I165" s="218"/>
      <c r="J165" s="214"/>
      <c r="K165" s="214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250</v>
      </c>
      <c r="AU165" s="223" t="s">
        <v>83</v>
      </c>
      <c r="AV165" s="14" t="s">
        <v>149</v>
      </c>
      <c r="AW165" s="14" t="s">
        <v>36</v>
      </c>
      <c r="AX165" s="14" t="s">
        <v>79</v>
      </c>
      <c r="AY165" s="223" t="s">
        <v>205</v>
      </c>
    </row>
    <row r="166" spans="1:65" s="2" customFormat="1" ht="24.2" customHeight="1">
      <c r="A166" s="35"/>
      <c r="B166" s="36"/>
      <c r="C166" s="179" t="s">
        <v>7</v>
      </c>
      <c r="D166" s="179" t="s">
        <v>208</v>
      </c>
      <c r="E166" s="180" t="s">
        <v>292</v>
      </c>
      <c r="F166" s="181" t="s">
        <v>293</v>
      </c>
      <c r="G166" s="182" t="s">
        <v>267</v>
      </c>
      <c r="H166" s="183">
        <v>24.524999999999999</v>
      </c>
      <c r="I166" s="184"/>
      <c r="J166" s="185">
        <f>ROUND(I166*H166,2)</f>
        <v>0</v>
      </c>
      <c r="K166" s="181" t="s">
        <v>212</v>
      </c>
      <c r="L166" s="40"/>
      <c r="M166" s="186" t="s">
        <v>19</v>
      </c>
      <c r="N166" s="187" t="s">
        <v>46</v>
      </c>
      <c r="O166" s="65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149</v>
      </c>
      <c r="AT166" s="190" t="s">
        <v>208</v>
      </c>
      <c r="AU166" s="190" t="s">
        <v>83</v>
      </c>
      <c r="AY166" s="18" t="s">
        <v>205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79</v>
      </c>
      <c r="BK166" s="191">
        <f>ROUND(I166*H166,2)</f>
        <v>0</v>
      </c>
      <c r="BL166" s="18" t="s">
        <v>149</v>
      </c>
      <c r="BM166" s="190" t="s">
        <v>1032</v>
      </c>
    </row>
    <row r="167" spans="1:65" s="2" customFormat="1">
      <c r="A167" s="35"/>
      <c r="B167" s="36"/>
      <c r="C167" s="37"/>
      <c r="D167" s="192" t="s">
        <v>215</v>
      </c>
      <c r="E167" s="37"/>
      <c r="F167" s="193" t="s">
        <v>295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215</v>
      </c>
      <c r="AU167" s="18" t="s">
        <v>83</v>
      </c>
    </row>
    <row r="168" spans="1:65" s="13" customFormat="1">
      <c r="B168" s="201"/>
      <c r="C168" s="202"/>
      <c r="D168" s="203" t="s">
        <v>250</v>
      </c>
      <c r="E168" s="204" t="s">
        <v>19</v>
      </c>
      <c r="F168" s="205" t="s">
        <v>1033</v>
      </c>
      <c r="G168" s="202"/>
      <c r="H168" s="206">
        <v>16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250</v>
      </c>
      <c r="AU168" s="212" t="s">
        <v>83</v>
      </c>
      <c r="AV168" s="13" t="s">
        <v>83</v>
      </c>
      <c r="AW168" s="13" t="s">
        <v>36</v>
      </c>
      <c r="AX168" s="13" t="s">
        <v>75</v>
      </c>
      <c r="AY168" s="212" t="s">
        <v>205</v>
      </c>
    </row>
    <row r="169" spans="1:65" s="13" customFormat="1">
      <c r="B169" s="201"/>
      <c r="C169" s="202"/>
      <c r="D169" s="203" t="s">
        <v>250</v>
      </c>
      <c r="E169" s="204" t="s">
        <v>19</v>
      </c>
      <c r="F169" s="205" t="s">
        <v>1034</v>
      </c>
      <c r="G169" s="202"/>
      <c r="H169" s="206">
        <v>6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250</v>
      </c>
      <c r="AU169" s="212" t="s">
        <v>83</v>
      </c>
      <c r="AV169" s="13" t="s">
        <v>83</v>
      </c>
      <c r="AW169" s="13" t="s">
        <v>36</v>
      </c>
      <c r="AX169" s="13" t="s">
        <v>75</v>
      </c>
      <c r="AY169" s="212" t="s">
        <v>205</v>
      </c>
    </row>
    <row r="170" spans="1:65" s="13" customFormat="1">
      <c r="B170" s="201"/>
      <c r="C170" s="202"/>
      <c r="D170" s="203" t="s">
        <v>250</v>
      </c>
      <c r="E170" s="204" t="s">
        <v>19</v>
      </c>
      <c r="F170" s="205" t="s">
        <v>1035</v>
      </c>
      <c r="G170" s="202"/>
      <c r="H170" s="206">
        <v>2.5249999999999999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250</v>
      </c>
      <c r="AU170" s="212" t="s">
        <v>83</v>
      </c>
      <c r="AV170" s="13" t="s">
        <v>83</v>
      </c>
      <c r="AW170" s="13" t="s">
        <v>36</v>
      </c>
      <c r="AX170" s="13" t="s">
        <v>75</v>
      </c>
      <c r="AY170" s="212" t="s">
        <v>205</v>
      </c>
    </row>
    <row r="171" spans="1:65" s="14" customFormat="1">
      <c r="B171" s="213"/>
      <c r="C171" s="214"/>
      <c r="D171" s="203" t="s">
        <v>250</v>
      </c>
      <c r="E171" s="215" t="s">
        <v>19</v>
      </c>
      <c r="F171" s="216" t="s">
        <v>253</v>
      </c>
      <c r="G171" s="214"/>
      <c r="H171" s="217">
        <v>24.524999999999999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250</v>
      </c>
      <c r="AU171" s="223" t="s">
        <v>83</v>
      </c>
      <c r="AV171" s="14" t="s">
        <v>149</v>
      </c>
      <c r="AW171" s="14" t="s">
        <v>36</v>
      </c>
      <c r="AX171" s="14" t="s">
        <v>79</v>
      </c>
      <c r="AY171" s="223" t="s">
        <v>205</v>
      </c>
    </row>
    <row r="172" spans="1:65" s="2" customFormat="1" ht="16.5" customHeight="1">
      <c r="A172" s="35"/>
      <c r="B172" s="36"/>
      <c r="C172" s="224" t="s">
        <v>370</v>
      </c>
      <c r="D172" s="224" t="s">
        <v>298</v>
      </c>
      <c r="E172" s="225" t="s">
        <v>299</v>
      </c>
      <c r="F172" s="226" t="s">
        <v>300</v>
      </c>
      <c r="G172" s="227" t="s">
        <v>301</v>
      </c>
      <c r="H172" s="228">
        <v>56.408000000000001</v>
      </c>
      <c r="I172" s="229"/>
      <c r="J172" s="230">
        <f>ROUND(I172*H172,2)</f>
        <v>0</v>
      </c>
      <c r="K172" s="226" t="s">
        <v>212</v>
      </c>
      <c r="L172" s="231"/>
      <c r="M172" s="232" t="s">
        <v>19</v>
      </c>
      <c r="N172" s="233" t="s">
        <v>46</v>
      </c>
      <c r="O172" s="65"/>
      <c r="P172" s="188">
        <f>O172*H172</f>
        <v>0</v>
      </c>
      <c r="Q172" s="188">
        <v>1</v>
      </c>
      <c r="R172" s="188">
        <f>Q172*H172</f>
        <v>56.408000000000001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286</v>
      </c>
      <c r="AT172" s="190" t="s">
        <v>298</v>
      </c>
      <c r="AU172" s="190" t="s">
        <v>83</v>
      </c>
      <c r="AY172" s="18" t="s">
        <v>205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79</v>
      </c>
      <c r="BK172" s="191">
        <f>ROUND(I172*H172,2)</f>
        <v>0</v>
      </c>
      <c r="BL172" s="18" t="s">
        <v>149</v>
      </c>
      <c r="BM172" s="190" t="s">
        <v>1036</v>
      </c>
    </row>
    <row r="173" spans="1:65" s="13" customFormat="1">
      <c r="B173" s="201"/>
      <c r="C173" s="202"/>
      <c r="D173" s="203" t="s">
        <v>250</v>
      </c>
      <c r="E173" s="202"/>
      <c r="F173" s="205" t="s">
        <v>1037</v>
      </c>
      <c r="G173" s="202"/>
      <c r="H173" s="206">
        <v>56.408000000000001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250</v>
      </c>
      <c r="AU173" s="212" t="s">
        <v>83</v>
      </c>
      <c r="AV173" s="13" t="s">
        <v>83</v>
      </c>
      <c r="AW173" s="13" t="s">
        <v>4</v>
      </c>
      <c r="AX173" s="13" t="s">
        <v>79</v>
      </c>
      <c r="AY173" s="212" t="s">
        <v>205</v>
      </c>
    </row>
    <row r="174" spans="1:65" s="2" customFormat="1" ht="24.2" customHeight="1">
      <c r="A174" s="35"/>
      <c r="B174" s="36"/>
      <c r="C174" s="179" t="s">
        <v>376</v>
      </c>
      <c r="D174" s="179" t="s">
        <v>208</v>
      </c>
      <c r="E174" s="180" t="s">
        <v>305</v>
      </c>
      <c r="F174" s="181" t="s">
        <v>306</v>
      </c>
      <c r="G174" s="182" t="s">
        <v>267</v>
      </c>
      <c r="H174" s="183">
        <v>49.26</v>
      </c>
      <c r="I174" s="184"/>
      <c r="J174" s="185">
        <f>ROUND(I174*H174,2)</f>
        <v>0</v>
      </c>
      <c r="K174" s="181" t="s">
        <v>212</v>
      </c>
      <c r="L174" s="40"/>
      <c r="M174" s="186" t="s">
        <v>19</v>
      </c>
      <c r="N174" s="187" t="s">
        <v>46</v>
      </c>
      <c r="O174" s="65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149</v>
      </c>
      <c r="AT174" s="190" t="s">
        <v>208</v>
      </c>
      <c r="AU174" s="190" t="s">
        <v>83</v>
      </c>
      <c r="AY174" s="18" t="s">
        <v>205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79</v>
      </c>
      <c r="BK174" s="191">
        <f>ROUND(I174*H174,2)</f>
        <v>0</v>
      </c>
      <c r="BL174" s="18" t="s">
        <v>149</v>
      </c>
      <c r="BM174" s="190" t="s">
        <v>1038</v>
      </c>
    </row>
    <row r="175" spans="1:65" s="2" customFormat="1">
      <c r="A175" s="35"/>
      <c r="B175" s="36"/>
      <c r="C175" s="37"/>
      <c r="D175" s="192" t="s">
        <v>215</v>
      </c>
      <c r="E175" s="37"/>
      <c r="F175" s="193" t="s">
        <v>308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215</v>
      </c>
      <c r="AU175" s="18" t="s">
        <v>83</v>
      </c>
    </row>
    <row r="176" spans="1:65" s="13" customFormat="1">
      <c r="B176" s="201"/>
      <c r="C176" s="202"/>
      <c r="D176" s="203" t="s">
        <v>250</v>
      </c>
      <c r="E176" s="204" t="s">
        <v>19</v>
      </c>
      <c r="F176" s="205" t="s">
        <v>1030</v>
      </c>
      <c r="G176" s="202"/>
      <c r="H176" s="206">
        <v>23.16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250</v>
      </c>
      <c r="AU176" s="212" t="s">
        <v>83</v>
      </c>
      <c r="AV176" s="13" t="s">
        <v>83</v>
      </c>
      <c r="AW176" s="13" t="s">
        <v>36</v>
      </c>
      <c r="AX176" s="13" t="s">
        <v>75</v>
      </c>
      <c r="AY176" s="212" t="s">
        <v>205</v>
      </c>
    </row>
    <row r="177" spans="1:65" s="13" customFormat="1">
      <c r="B177" s="201"/>
      <c r="C177" s="202"/>
      <c r="D177" s="203" t="s">
        <v>250</v>
      </c>
      <c r="E177" s="204" t="s">
        <v>19</v>
      </c>
      <c r="F177" s="205" t="s">
        <v>1031</v>
      </c>
      <c r="G177" s="202"/>
      <c r="H177" s="206">
        <v>26.1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250</v>
      </c>
      <c r="AU177" s="212" t="s">
        <v>83</v>
      </c>
      <c r="AV177" s="13" t="s">
        <v>83</v>
      </c>
      <c r="AW177" s="13" t="s">
        <v>36</v>
      </c>
      <c r="AX177" s="13" t="s">
        <v>75</v>
      </c>
      <c r="AY177" s="212" t="s">
        <v>205</v>
      </c>
    </row>
    <row r="178" spans="1:65" s="14" customFormat="1">
      <c r="B178" s="213"/>
      <c r="C178" s="214"/>
      <c r="D178" s="203" t="s">
        <v>250</v>
      </c>
      <c r="E178" s="215" t="s">
        <v>19</v>
      </c>
      <c r="F178" s="216" t="s">
        <v>253</v>
      </c>
      <c r="G178" s="214"/>
      <c r="H178" s="217">
        <v>49.26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250</v>
      </c>
      <c r="AU178" s="223" t="s">
        <v>83</v>
      </c>
      <c r="AV178" s="14" t="s">
        <v>149</v>
      </c>
      <c r="AW178" s="14" t="s">
        <v>36</v>
      </c>
      <c r="AX178" s="14" t="s">
        <v>79</v>
      </c>
      <c r="AY178" s="223" t="s">
        <v>205</v>
      </c>
    </row>
    <row r="179" spans="1:65" s="2" customFormat="1" ht="16.5" customHeight="1">
      <c r="A179" s="35"/>
      <c r="B179" s="36"/>
      <c r="C179" s="179" t="s">
        <v>381</v>
      </c>
      <c r="D179" s="179" t="s">
        <v>208</v>
      </c>
      <c r="E179" s="180" t="s">
        <v>310</v>
      </c>
      <c r="F179" s="181" t="s">
        <v>311</v>
      </c>
      <c r="G179" s="182" t="s">
        <v>247</v>
      </c>
      <c r="H179" s="183">
        <v>203.95</v>
      </c>
      <c r="I179" s="184"/>
      <c r="J179" s="185">
        <f>ROUND(I179*H179,2)</f>
        <v>0</v>
      </c>
      <c r="K179" s="181" t="s">
        <v>212</v>
      </c>
      <c r="L179" s="40"/>
      <c r="M179" s="186" t="s">
        <v>19</v>
      </c>
      <c r="N179" s="187" t="s">
        <v>46</v>
      </c>
      <c r="O179" s="65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149</v>
      </c>
      <c r="AT179" s="190" t="s">
        <v>208</v>
      </c>
      <c r="AU179" s="190" t="s">
        <v>83</v>
      </c>
      <c r="AY179" s="18" t="s">
        <v>205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79</v>
      </c>
      <c r="BK179" s="191">
        <f>ROUND(I179*H179,2)</f>
        <v>0</v>
      </c>
      <c r="BL179" s="18" t="s">
        <v>149</v>
      </c>
      <c r="BM179" s="190" t="s">
        <v>1039</v>
      </c>
    </row>
    <row r="180" spans="1:65" s="2" customFormat="1">
      <c r="A180" s="35"/>
      <c r="B180" s="36"/>
      <c r="C180" s="37"/>
      <c r="D180" s="192" t="s">
        <v>215</v>
      </c>
      <c r="E180" s="37"/>
      <c r="F180" s="193" t="s">
        <v>313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215</v>
      </c>
      <c r="AU180" s="18" t="s">
        <v>83</v>
      </c>
    </row>
    <row r="181" spans="1:65" s="13" customFormat="1">
      <c r="B181" s="201"/>
      <c r="C181" s="202"/>
      <c r="D181" s="203" t="s">
        <v>250</v>
      </c>
      <c r="E181" s="204" t="s">
        <v>19</v>
      </c>
      <c r="F181" s="205" t="s">
        <v>1040</v>
      </c>
      <c r="G181" s="202"/>
      <c r="H181" s="206">
        <v>203.95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250</v>
      </c>
      <c r="AU181" s="212" t="s">
        <v>83</v>
      </c>
      <c r="AV181" s="13" t="s">
        <v>83</v>
      </c>
      <c r="AW181" s="13" t="s">
        <v>36</v>
      </c>
      <c r="AX181" s="13" t="s">
        <v>79</v>
      </c>
      <c r="AY181" s="212" t="s">
        <v>205</v>
      </c>
    </row>
    <row r="182" spans="1:65" s="2" customFormat="1" ht="24.2" customHeight="1">
      <c r="A182" s="35"/>
      <c r="B182" s="36"/>
      <c r="C182" s="179" t="s">
        <v>387</v>
      </c>
      <c r="D182" s="179" t="s">
        <v>208</v>
      </c>
      <c r="E182" s="180" t="s">
        <v>1041</v>
      </c>
      <c r="F182" s="181" t="s">
        <v>1042</v>
      </c>
      <c r="G182" s="182" t="s">
        <v>247</v>
      </c>
      <c r="H182" s="183">
        <v>154.4</v>
      </c>
      <c r="I182" s="184"/>
      <c r="J182" s="185">
        <f>ROUND(I182*H182,2)</f>
        <v>0</v>
      </c>
      <c r="K182" s="181" t="s">
        <v>212</v>
      </c>
      <c r="L182" s="40"/>
      <c r="M182" s="186" t="s">
        <v>19</v>
      </c>
      <c r="N182" s="187" t="s">
        <v>46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149</v>
      </c>
      <c r="AT182" s="190" t="s">
        <v>208</v>
      </c>
      <c r="AU182" s="190" t="s">
        <v>83</v>
      </c>
      <c r="AY182" s="18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149</v>
      </c>
      <c r="BM182" s="190" t="s">
        <v>1043</v>
      </c>
    </row>
    <row r="183" spans="1:65" s="2" customFormat="1">
      <c r="A183" s="35"/>
      <c r="B183" s="36"/>
      <c r="C183" s="37"/>
      <c r="D183" s="192" t="s">
        <v>215</v>
      </c>
      <c r="E183" s="37"/>
      <c r="F183" s="193" t="s">
        <v>1044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215</v>
      </c>
      <c r="AU183" s="18" t="s">
        <v>83</v>
      </c>
    </row>
    <row r="184" spans="1:65" s="2" customFormat="1" ht="24.2" customHeight="1">
      <c r="A184" s="35"/>
      <c r="B184" s="36"/>
      <c r="C184" s="179" t="s">
        <v>393</v>
      </c>
      <c r="D184" s="179" t="s">
        <v>208</v>
      </c>
      <c r="E184" s="180" t="s">
        <v>1045</v>
      </c>
      <c r="F184" s="181" t="s">
        <v>1046</v>
      </c>
      <c r="G184" s="182" t="s">
        <v>247</v>
      </c>
      <c r="H184" s="183">
        <v>154.4</v>
      </c>
      <c r="I184" s="184"/>
      <c r="J184" s="185">
        <f>ROUND(I184*H184,2)</f>
        <v>0</v>
      </c>
      <c r="K184" s="181" t="s">
        <v>212</v>
      </c>
      <c r="L184" s="40"/>
      <c r="M184" s="186" t="s">
        <v>19</v>
      </c>
      <c r="N184" s="187" t="s">
        <v>46</v>
      </c>
      <c r="O184" s="65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149</v>
      </c>
      <c r="AT184" s="190" t="s">
        <v>208</v>
      </c>
      <c r="AU184" s="190" t="s">
        <v>83</v>
      </c>
      <c r="AY184" s="18" t="s">
        <v>205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79</v>
      </c>
      <c r="BK184" s="191">
        <f>ROUND(I184*H184,2)</f>
        <v>0</v>
      </c>
      <c r="BL184" s="18" t="s">
        <v>149</v>
      </c>
      <c r="BM184" s="190" t="s">
        <v>1047</v>
      </c>
    </row>
    <row r="185" spans="1:65" s="2" customFormat="1">
      <c r="A185" s="35"/>
      <c r="B185" s="36"/>
      <c r="C185" s="37"/>
      <c r="D185" s="192" t="s">
        <v>215</v>
      </c>
      <c r="E185" s="37"/>
      <c r="F185" s="193" t="s">
        <v>1048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215</v>
      </c>
      <c r="AU185" s="18" t="s">
        <v>83</v>
      </c>
    </row>
    <row r="186" spans="1:65" s="13" customFormat="1">
      <c r="B186" s="201"/>
      <c r="C186" s="202"/>
      <c r="D186" s="203" t="s">
        <v>250</v>
      </c>
      <c r="E186" s="204" t="s">
        <v>19</v>
      </c>
      <c r="F186" s="205" t="s">
        <v>1049</v>
      </c>
      <c r="G186" s="202"/>
      <c r="H186" s="206">
        <v>154.4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250</v>
      </c>
      <c r="AU186" s="212" t="s">
        <v>83</v>
      </c>
      <c r="AV186" s="13" t="s">
        <v>83</v>
      </c>
      <c r="AW186" s="13" t="s">
        <v>36</v>
      </c>
      <c r="AX186" s="13" t="s">
        <v>79</v>
      </c>
      <c r="AY186" s="212" t="s">
        <v>205</v>
      </c>
    </row>
    <row r="187" spans="1:65" s="2" customFormat="1" ht="16.5" customHeight="1">
      <c r="A187" s="35"/>
      <c r="B187" s="36"/>
      <c r="C187" s="224" t="s">
        <v>399</v>
      </c>
      <c r="D187" s="224" t="s">
        <v>298</v>
      </c>
      <c r="E187" s="225" t="s">
        <v>1050</v>
      </c>
      <c r="F187" s="226" t="s">
        <v>1051</v>
      </c>
      <c r="G187" s="227" t="s">
        <v>1052</v>
      </c>
      <c r="H187" s="228">
        <v>3.0880000000000001</v>
      </c>
      <c r="I187" s="229"/>
      <c r="J187" s="230">
        <f>ROUND(I187*H187,2)</f>
        <v>0</v>
      </c>
      <c r="K187" s="226" t="s">
        <v>212</v>
      </c>
      <c r="L187" s="231"/>
      <c r="M187" s="232" t="s">
        <v>19</v>
      </c>
      <c r="N187" s="233" t="s">
        <v>46</v>
      </c>
      <c r="O187" s="65"/>
      <c r="P187" s="188">
        <f>O187*H187</f>
        <v>0</v>
      </c>
      <c r="Q187" s="188">
        <v>1E-3</v>
      </c>
      <c r="R187" s="188">
        <f>Q187*H187</f>
        <v>3.088E-3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286</v>
      </c>
      <c r="AT187" s="190" t="s">
        <v>298</v>
      </c>
      <c r="AU187" s="190" t="s">
        <v>83</v>
      </c>
      <c r="AY187" s="18" t="s">
        <v>205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149</v>
      </c>
      <c r="BM187" s="190" t="s">
        <v>1053</v>
      </c>
    </row>
    <row r="188" spans="1:65" s="13" customFormat="1">
      <c r="B188" s="201"/>
      <c r="C188" s="202"/>
      <c r="D188" s="203" t="s">
        <v>250</v>
      </c>
      <c r="E188" s="202"/>
      <c r="F188" s="205" t="s">
        <v>1054</v>
      </c>
      <c r="G188" s="202"/>
      <c r="H188" s="206">
        <v>3.0880000000000001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250</v>
      </c>
      <c r="AU188" s="212" t="s">
        <v>83</v>
      </c>
      <c r="AV188" s="13" t="s">
        <v>83</v>
      </c>
      <c r="AW188" s="13" t="s">
        <v>4</v>
      </c>
      <c r="AX188" s="13" t="s">
        <v>79</v>
      </c>
      <c r="AY188" s="212" t="s">
        <v>205</v>
      </c>
    </row>
    <row r="189" spans="1:65" s="2" customFormat="1" ht="24.2" customHeight="1">
      <c r="A189" s="35"/>
      <c r="B189" s="36"/>
      <c r="C189" s="179" t="s">
        <v>406</v>
      </c>
      <c r="D189" s="179" t="s">
        <v>208</v>
      </c>
      <c r="E189" s="180" t="s">
        <v>483</v>
      </c>
      <c r="F189" s="181" t="s">
        <v>484</v>
      </c>
      <c r="G189" s="182" t="s">
        <v>247</v>
      </c>
      <c r="H189" s="183">
        <v>105</v>
      </c>
      <c r="I189" s="184"/>
      <c r="J189" s="185">
        <f>ROUND(I189*H189,2)</f>
        <v>0</v>
      </c>
      <c r="K189" s="181" t="s">
        <v>212</v>
      </c>
      <c r="L189" s="40"/>
      <c r="M189" s="186" t="s">
        <v>19</v>
      </c>
      <c r="N189" s="187" t="s">
        <v>46</v>
      </c>
      <c r="O189" s="65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149</v>
      </c>
      <c r="AT189" s="190" t="s">
        <v>208</v>
      </c>
      <c r="AU189" s="190" t="s">
        <v>83</v>
      </c>
      <c r="AY189" s="18" t="s">
        <v>205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79</v>
      </c>
      <c r="BK189" s="191">
        <f>ROUND(I189*H189,2)</f>
        <v>0</v>
      </c>
      <c r="BL189" s="18" t="s">
        <v>149</v>
      </c>
      <c r="BM189" s="190" t="s">
        <v>1055</v>
      </c>
    </row>
    <row r="190" spans="1:65" s="2" customFormat="1">
      <c r="A190" s="35"/>
      <c r="B190" s="36"/>
      <c r="C190" s="37"/>
      <c r="D190" s="192" t="s">
        <v>215</v>
      </c>
      <c r="E190" s="37"/>
      <c r="F190" s="193" t="s">
        <v>486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215</v>
      </c>
      <c r="AU190" s="18" t="s">
        <v>83</v>
      </c>
    </row>
    <row r="191" spans="1:65" s="13" customFormat="1">
      <c r="B191" s="201"/>
      <c r="C191" s="202"/>
      <c r="D191" s="203" t="s">
        <v>250</v>
      </c>
      <c r="E191" s="204" t="s">
        <v>19</v>
      </c>
      <c r="F191" s="205" t="s">
        <v>1056</v>
      </c>
      <c r="G191" s="202"/>
      <c r="H191" s="206">
        <v>105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250</v>
      </c>
      <c r="AU191" s="212" t="s">
        <v>83</v>
      </c>
      <c r="AV191" s="13" t="s">
        <v>83</v>
      </c>
      <c r="AW191" s="13" t="s">
        <v>36</v>
      </c>
      <c r="AX191" s="13" t="s">
        <v>79</v>
      </c>
      <c r="AY191" s="212" t="s">
        <v>205</v>
      </c>
    </row>
    <row r="192" spans="1:65" s="2" customFormat="1" ht="24.2" customHeight="1">
      <c r="A192" s="35"/>
      <c r="B192" s="36"/>
      <c r="C192" s="179" t="s">
        <v>411</v>
      </c>
      <c r="D192" s="179" t="s">
        <v>208</v>
      </c>
      <c r="E192" s="180" t="s">
        <v>1057</v>
      </c>
      <c r="F192" s="181" t="s">
        <v>1058</v>
      </c>
      <c r="G192" s="182" t="s">
        <v>247</v>
      </c>
      <c r="H192" s="183">
        <v>32</v>
      </c>
      <c r="I192" s="184"/>
      <c r="J192" s="185">
        <f>ROUND(I192*H192,2)</f>
        <v>0</v>
      </c>
      <c r="K192" s="181" t="s">
        <v>212</v>
      </c>
      <c r="L192" s="40"/>
      <c r="M192" s="186" t="s">
        <v>19</v>
      </c>
      <c r="N192" s="187" t="s">
        <v>46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149</v>
      </c>
      <c r="AT192" s="190" t="s">
        <v>208</v>
      </c>
      <c r="AU192" s="190" t="s">
        <v>83</v>
      </c>
      <c r="AY192" s="18" t="s">
        <v>205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79</v>
      </c>
      <c r="BK192" s="191">
        <f>ROUND(I192*H192,2)</f>
        <v>0</v>
      </c>
      <c r="BL192" s="18" t="s">
        <v>149</v>
      </c>
      <c r="BM192" s="190" t="s">
        <v>1059</v>
      </c>
    </row>
    <row r="193" spans="1:65" s="2" customFormat="1">
      <c r="A193" s="35"/>
      <c r="B193" s="36"/>
      <c r="C193" s="37"/>
      <c r="D193" s="192" t="s">
        <v>215</v>
      </c>
      <c r="E193" s="37"/>
      <c r="F193" s="193" t="s">
        <v>1060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215</v>
      </c>
      <c r="AU193" s="18" t="s">
        <v>83</v>
      </c>
    </row>
    <row r="194" spans="1:65" s="13" customFormat="1">
      <c r="B194" s="201"/>
      <c r="C194" s="202"/>
      <c r="D194" s="203" t="s">
        <v>250</v>
      </c>
      <c r="E194" s="204" t="s">
        <v>19</v>
      </c>
      <c r="F194" s="205" t="s">
        <v>1061</v>
      </c>
      <c r="G194" s="202"/>
      <c r="H194" s="206">
        <v>32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250</v>
      </c>
      <c r="AU194" s="212" t="s">
        <v>83</v>
      </c>
      <c r="AV194" s="13" t="s">
        <v>83</v>
      </c>
      <c r="AW194" s="13" t="s">
        <v>36</v>
      </c>
      <c r="AX194" s="13" t="s">
        <v>79</v>
      </c>
      <c r="AY194" s="212" t="s">
        <v>205</v>
      </c>
    </row>
    <row r="195" spans="1:65" s="12" customFormat="1" ht="22.9" customHeight="1">
      <c r="B195" s="163"/>
      <c r="C195" s="164"/>
      <c r="D195" s="165" t="s">
        <v>74</v>
      </c>
      <c r="E195" s="177" t="s">
        <v>204</v>
      </c>
      <c r="F195" s="177" t="s">
        <v>315</v>
      </c>
      <c r="G195" s="164"/>
      <c r="H195" s="164"/>
      <c r="I195" s="167"/>
      <c r="J195" s="178">
        <f>BK195</f>
        <v>0</v>
      </c>
      <c r="K195" s="164"/>
      <c r="L195" s="169"/>
      <c r="M195" s="170"/>
      <c r="N195" s="171"/>
      <c r="O195" s="171"/>
      <c r="P195" s="172">
        <f>SUM(P196:P244)</f>
        <v>0</v>
      </c>
      <c r="Q195" s="171"/>
      <c r="R195" s="172">
        <f>SUM(R196:R244)</f>
        <v>47.622720000000001</v>
      </c>
      <c r="S195" s="171"/>
      <c r="T195" s="173">
        <f>SUM(T196:T244)</f>
        <v>0</v>
      </c>
      <c r="AR195" s="174" t="s">
        <v>79</v>
      </c>
      <c r="AT195" s="175" t="s">
        <v>74</v>
      </c>
      <c r="AU195" s="175" t="s">
        <v>79</v>
      </c>
      <c r="AY195" s="174" t="s">
        <v>205</v>
      </c>
      <c r="BK195" s="176">
        <f>SUM(BK196:BK244)</f>
        <v>0</v>
      </c>
    </row>
    <row r="196" spans="1:65" s="2" customFormat="1" ht="21.75" customHeight="1">
      <c r="A196" s="35"/>
      <c r="B196" s="36"/>
      <c r="C196" s="179" t="s">
        <v>418</v>
      </c>
      <c r="D196" s="179" t="s">
        <v>208</v>
      </c>
      <c r="E196" s="180" t="s">
        <v>1062</v>
      </c>
      <c r="F196" s="181" t="s">
        <v>1063</v>
      </c>
      <c r="G196" s="182" t="s">
        <v>247</v>
      </c>
      <c r="H196" s="183">
        <v>174.15</v>
      </c>
      <c r="I196" s="184"/>
      <c r="J196" s="185">
        <f>ROUND(I196*H196,2)</f>
        <v>0</v>
      </c>
      <c r="K196" s="181" t="s">
        <v>212</v>
      </c>
      <c r="L196" s="40"/>
      <c r="M196" s="186" t="s">
        <v>19</v>
      </c>
      <c r="N196" s="187" t="s">
        <v>46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149</v>
      </c>
      <c r="AT196" s="190" t="s">
        <v>208</v>
      </c>
      <c r="AU196" s="190" t="s">
        <v>83</v>
      </c>
      <c r="AY196" s="18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149</v>
      </c>
      <c r="BM196" s="190" t="s">
        <v>1064</v>
      </c>
    </row>
    <row r="197" spans="1:65" s="2" customFormat="1">
      <c r="A197" s="35"/>
      <c r="B197" s="36"/>
      <c r="C197" s="37"/>
      <c r="D197" s="192" t="s">
        <v>215</v>
      </c>
      <c r="E197" s="37"/>
      <c r="F197" s="193" t="s">
        <v>1065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215</v>
      </c>
      <c r="AU197" s="18" t="s">
        <v>83</v>
      </c>
    </row>
    <row r="198" spans="1:65" s="13" customFormat="1">
      <c r="B198" s="201"/>
      <c r="C198" s="202"/>
      <c r="D198" s="203" t="s">
        <v>250</v>
      </c>
      <c r="E198" s="204" t="s">
        <v>19</v>
      </c>
      <c r="F198" s="205" t="s">
        <v>1066</v>
      </c>
      <c r="G198" s="202"/>
      <c r="H198" s="206">
        <v>174.15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250</v>
      </c>
      <c r="AU198" s="212" t="s">
        <v>83</v>
      </c>
      <c r="AV198" s="13" t="s">
        <v>83</v>
      </c>
      <c r="AW198" s="13" t="s">
        <v>36</v>
      </c>
      <c r="AX198" s="13" t="s">
        <v>79</v>
      </c>
      <c r="AY198" s="212" t="s">
        <v>205</v>
      </c>
    </row>
    <row r="199" spans="1:65" s="2" customFormat="1" ht="21.75" customHeight="1">
      <c r="A199" s="35"/>
      <c r="B199" s="36"/>
      <c r="C199" s="179" t="s">
        <v>425</v>
      </c>
      <c r="D199" s="179" t="s">
        <v>208</v>
      </c>
      <c r="E199" s="180" t="s">
        <v>1067</v>
      </c>
      <c r="F199" s="181" t="s">
        <v>1068</v>
      </c>
      <c r="G199" s="182" t="s">
        <v>247</v>
      </c>
      <c r="H199" s="183">
        <v>29.8</v>
      </c>
      <c r="I199" s="184"/>
      <c r="J199" s="185">
        <f>ROUND(I199*H199,2)</f>
        <v>0</v>
      </c>
      <c r="K199" s="181" t="s">
        <v>212</v>
      </c>
      <c r="L199" s="40"/>
      <c r="M199" s="186" t="s">
        <v>19</v>
      </c>
      <c r="N199" s="187" t="s">
        <v>46</v>
      </c>
      <c r="O199" s="65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149</v>
      </c>
      <c r="AT199" s="190" t="s">
        <v>208</v>
      </c>
      <c r="AU199" s="190" t="s">
        <v>83</v>
      </c>
      <c r="AY199" s="18" t="s">
        <v>205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79</v>
      </c>
      <c r="BK199" s="191">
        <f>ROUND(I199*H199,2)</f>
        <v>0</v>
      </c>
      <c r="BL199" s="18" t="s">
        <v>149</v>
      </c>
      <c r="BM199" s="190" t="s">
        <v>1069</v>
      </c>
    </row>
    <row r="200" spans="1:65" s="2" customFormat="1">
      <c r="A200" s="35"/>
      <c r="B200" s="36"/>
      <c r="C200" s="37"/>
      <c r="D200" s="192" t="s">
        <v>215</v>
      </c>
      <c r="E200" s="37"/>
      <c r="F200" s="193" t="s">
        <v>1070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215</v>
      </c>
      <c r="AU200" s="18" t="s">
        <v>83</v>
      </c>
    </row>
    <row r="201" spans="1:65" s="13" customFormat="1">
      <c r="B201" s="201"/>
      <c r="C201" s="202"/>
      <c r="D201" s="203" t="s">
        <v>250</v>
      </c>
      <c r="E201" s="204" t="s">
        <v>19</v>
      </c>
      <c r="F201" s="205" t="s">
        <v>1071</v>
      </c>
      <c r="G201" s="202"/>
      <c r="H201" s="206">
        <v>29.8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250</v>
      </c>
      <c r="AU201" s="212" t="s">
        <v>83</v>
      </c>
      <c r="AV201" s="13" t="s">
        <v>83</v>
      </c>
      <c r="AW201" s="13" t="s">
        <v>36</v>
      </c>
      <c r="AX201" s="13" t="s">
        <v>79</v>
      </c>
      <c r="AY201" s="212" t="s">
        <v>205</v>
      </c>
    </row>
    <row r="202" spans="1:65" s="2" customFormat="1" ht="44.25" customHeight="1">
      <c r="A202" s="35"/>
      <c r="B202" s="36"/>
      <c r="C202" s="179" t="s">
        <v>431</v>
      </c>
      <c r="D202" s="179" t="s">
        <v>208</v>
      </c>
      <c r="E202" s="180" t="s">
        <v>1072</v>
      </c>
      <c r="F202" s="181" t="s">
        <v>1073</v>
      </c>
      <c r="G202" s="182" t="s">
        <v>247</v>
      </c>
      <c r="H202" s="183">
        <v>174.15</v>
      </c>
      <c r="I202" s="184"/>
      <c r="J202" s="185">
        <f>ROUND(I202*H202,2)</f>
        <v>0</v>
      </c>
      <c r="K202" s="181" t="s">
        <v>212</v>
      </c>
      <c r="L202" s="40"/>
      <c r="M202" s="186" t="s">
        <v>19</v>
      </c>
      <c r="N202" s="187" t="s">
        <v>46</v>
      </c>
      <c r="O202" s="65"/>
      <c r="P202" s="188">
        <f>O202*H202</f>
        <v>0</v>
      </c>
      <c r="Q202" s="188">
        <v>8.9219999999999994E-2</v>
      </c>
      <c r="R202" s="188">
        <f>Q202*H202</f>
        <v>15.537663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149</v>
      </c>
      <c r="AT202" s="190" t="s">
        <v>208</v>
      </c>
      <c r="AU202" s="190" t="s">
        <v>83</v>
      </c>
      <c r="AY202" s="18" t="s">
        <v>205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79</v>
      </c>
      <c r="BK202" s="191">
        <f>ROUND(I202*H202,2)</f>
        <v>0</v>
      </c>
      <c r="BL202" s="18" t="s">
        <v>149</v>
      </c>
      <c r="BM202" s="190" t="s">
        <v>1074</v>
      </c>
    </row>
    <row r="203" spans="1:65" s="2" customFormat="1">
      <c r="A203" s="35"/>
      <c r="B203" s="36"/>
      <c r="C203" s="37"/>
      <c r="D203" s="192" t="s">
        <v>215</v>
      </c>
      <c r="E203" s="37"/>
      <c r="F203" s="193" t="s">
        <v>1075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215</v>
      </c>
      <c r="AU203" s="18" t="s">
        <v>83</v>
      </c>
    </row>
    <row r="204" spans="1:65" s="13" customFormat="1">
      <c r="B204" s="201"/>
      <c r="C204" s="202"/>
      <c r="D204" s="203" t="s">
        <v>250</v>
      </c>
      <c r="E204" s="204" t="s">
        <v>19</v>
      </c>
      <c r="F204" s="205" t="s">
        <v>1076</v>
      </c>
      <c r="G204" s="202"/>
      <c r="H204" s="206">
        <v>147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250</v>
      </c>
      <c r="AU204" s="212" t="s">
        <v>83</v>
      </c>
      <c r="AV204" s="13" t="s">
        <v>83</v>
      </c>
      <c r="AW204" s="13" t="s">
        <v>36</v>
      </c>
      <c r="AX204" s="13" t="s">
        <v>75</v>
      </c>
      <c r="AY204" s="212" t="s">
        <v>205</v>
      </c>
    </row>
    <row r="205" spans="1:65" s="13" customFormat="1">
      <c r="B205" s="201"/>
      <c r="C205" s="202"/>
      <c r="D205" s="203" t="s">
        <v>250</v>
      </c>
      <c r="E205" s="204" t="s">
        <v>19</v>
      </c>
      <c r="F205" s="205" t="s">
        <v>1077</v>
      </c>
      <c r="G205" s="202"/>
      <c r="H205" s="206">
        <v>7.4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250</v>
      </c>
      <c r="AU205" s="212" t="s">
        <v>83</v>
      </c>
      <c r="AV205" s="13" t="s">
        <v>83</v>
      </c>
      <c r="AW205" s="13" t="s">
        <v>36</v>
      </c>
      <c r="AX205" s="13" t="s">
        <v>75</v>
      </c>
      <c r="AY205" s="212" t="s">
        <v>205</v>
      </c>
    </row>
    <row r="206" spans="1:65" s="13" customFormat="1">
      <c r="B206" s="201"/>
      <c r="C206" s="202"/>
      <c r="D206" s="203" t="s">
        <v>250</v>
      </c>
      <c r="E206" s="204" t="s">
        <v>19</v>
      </c>
      <c r="F206" s="205" t="s">
        <v>1078</v>
      </c>
      <c r="G206" s="202"/>
      <c r="H206" s="206">
        <v>9.35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250</v>
      </c>
      <c r="AU206" s="212" t="s">
        <v>83</v>
      </c>
      <c r="AV206" s="13" t="s">
        <v>83</v>
      </c>
      <c r="AW206" s="13" t="s">
        <v>36</v>
      </c>
      <c r="AX206" s="13" t="s">
        <v>75</v>
      </c>
      <c r="AY206" s="212" t="s">
        <v>205</v>
      </c>
    </row>
    <row r="207" spans="1:65" s="13" customFormat="1">
      <c r="B207" s="201"/>
      <c r="C207" s="202"/>
      <c r="D207" s="203" t="s">
        <v>250</v>
      </c>
      <c r="E207" s="204" t="s">
        <v>19</v>
      </c>
      <c r="F207" s="205" t="s">
        <v>1079</v>
      </c>
      <c r="G207" s="202"/>
      <c r="H207" s="206">
        <v>10.4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250</v>
      </c>
      <c r="AU207" s="212" t="s">
        <v>83</v>
      </c>
      <c r="AV207" s="13" t="s">
        <v>83</v>
      </c>
      <c r="AW207" s="13" t="s">
        <v>36</v>
      </c>
      <c r="AX207" s="13" t="s">
        <v>75</v>
      </c>
      <c r="AY207" s="212" t="s">
        <v>205</v>
      </c>
    </row>
    <row r="208" spans="1:65" s="14" customFormat="1">
      <c r="B208" s="213"/>
      <c r="C208" s="214"/>
      <c r="D208" s="203" t="s">
        <v>250</v>
      </c>
      <c r="E208" s="215" t="s">
        <v>19</v>
      </c>
      <c r="F208" s="216" t="s">
        <v>253</v>
      </c>
      <c r="G208" s="214"/>
      <c r="H208" s="217">
        <v>174.15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250</v>
      </c>
      <c r="AU208" s="223" t="s">
        <v>83</v>
      </c>
      <c r="AV208" s="14" t="s">
        <v>149</v>
      </c>
      <c r="AW208" s="14" t="s">
        <v>36</v>
      </c>
      <c r="AX208" s="14" t="s">
        <v>79</v>
      </c>
      <c r="AY208" s="223" t="s">
        <v>205</v>
      </c>
    </row>
    <row r="209" spans="1:65" s="2" customFormat="1" ht="16.5" customHeight="1">
      <c r="A209" s="35"/>
      <c r="B209" s="36"/>
      <c r="C209" s="224" t="s">
        <v>438</v>
      </c>
      <c r="D209" s="224" t="s">
        <v>298</v>
      </c>
      <c r="E209" s="225" t="s">
        <v>330</v>
      </c>
      <c r="F209" s="226" t="s">
        <v>331</v>
      </c>
      <c r="G209" s="227" t="s">
        <v>247</v>
      </c>
      <c r="H209" s="228">
        <v>151.41</v>
      </c>
      <c r="I209" s="229"/>
      <c r="J209" s="230">
        <f>ROUND(I209*H209,2)</f>
        <v>0</v>
      </c>
      <c r="K209" s="226" t="s">
        <v>212</v>
      </c>
      <c r="L209" s="231"/>
      <c r="M209" s="232" t="s">
        <v>19</v>
      </c>
      <c r="N209" s="233" t="s">
        <v>46</v>
      </c>
      <c r="O209" s="65"/>
      <c r="P209" s="188">
        <f>O209*H209</f>
        <v>0</v>
      </c>
      <c r="Q209" s="188">
        <v>0.13100000000000001</v>
      </c>
      <c r="R209" s="188">
        <f>Q209*H209</f>
        <v>19.834710000000001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286</v>
      </c>
      <c r="AT209" s="190" t="s">
        <v>298</v>
      </c>
      <c r="AU209" s="190" t="s">
        <v>83</v>
      </c>
      <c r="AY209" s="18" t="s">
        <v>205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79</v>
      </c>
      <c r="BK209" s="191">
        <f>ROUND(I209*H209,2)</f>
        <v>0</v>
      </c>
      <c r="BL209" s="18" t="s">
        <v>149</v>
      </c>
      <c r="BM209" s="190" t="s">
        <v>1080</v>
      </c>
    </row>
    <row r="210" spans="1:65" s="13" customFormat="1">
      <c r="B210" s="201"/>
      <c r="C210" s="202"/>
      <c r="D210" s="203" t="s">
        <v>250</v>
      </c>
      <c r="E210" s="204" t="s">
        <v>19</v>
      </c>
      <c r="F210" s="205" t="s">
        <v>1076</v>
      </c>
      <c r="G210" s="202"/>
      <c r="H210" s="206">
        <v>147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250</v>
      </c>
      <c r="AU210" s="212" t="s">
        <v>83</v>
      </c>
      <c r="AV210" s="13" t="s">
        <v>83</v>
      </c>
      <c r="AW210" s="13" t="s">
        <v>36</v>
      </c>
      <c r="AX210" s="13" t="s">
        <v>79</v>
      </c>
      <c r="AY210" s="212" t="s">
        <v>205</v>
      </c>
    </row>
    <row r="211" spans="1:65" s="13" customFormat="1">
      <c r="B211" s="201"/>
      <c r="C211" s="202"/>
      <c r="D211" s="203" t="s">
        <v>250</v>
      </c>
      <c r="E211" s="202"/>
      <c r="F211" s="205" t="s">
        <v>1081</v>
      </c>
      <c r="G211" s="202"/>
      <c r="H211" s="206">
        <v>151.41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250</v>
      </c>
      <c r="AU211" s="212" t="s">
        <v>83</v>
      </c>
      <c r="AV211" s="13" t="s">
        <v>83</v>
      </c>
      <c r="AW211" s="13" t="s">
        <v>4</v>
      </c>
      <c r="AX211" s="13" t="s">
        <v>79</v>
      </c>
      <c r="AY211" s="212" t="s">
        <v>205</v>
      </c>
    </row>
    <row r="212" spans="1:65" s="2" customFormat="1" ht="16.5" customHeight="1">
      <c r="A212" s="35"/>
      <c r="B212" s="36"/>
      <c r="C212" s="224" t="s">
        <v>525</v>
      </c>
      <c r="D212" s="224" t="s">
        <v>298</v>
      </c>
      <c r="E212" s="225" t="s">
        <v>1082</v>
      </c>
      <c r="F212" s="226" t="s">
        <v>1083</v>
      </c>
      <c r="G212" s="227" t="s">
        <v>247</v>
      </c>
      <c r="H212" s="228">
        <v>10.712</v>
      </c>
      <c r="I212" s="229"/>
      <c r="J212" s="230">
        <f>ROUND(I212*H212,2)</f>
        <v>0</v>
      </c>
      <c r="K212" s="226" t="s">
        <v>212</v>
      </c>
      <c r="L212" s="231"/>
      <c r="M212" s="232" t="s">
        <v>19</v>
      </c>
      <c r="N212" s="233" t="s">
        <v>46</v>
      </c>
      <c r="O212" s="65"/>
      <c r="P212" s="188">
        <f>O212*H212</f>
        <v>0</v>
      </c>
      <c r="Q212" s="188">
        <v>0.13100000000000001</v>
      </c>
      <c r="R212" s="188">
        <f>Q212*H212</f>
        <v>1.4032720000000001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286</v>
      </c>
      <c r="AT212" s="190" t="s">
        <v>298</v>
      </c>
      <c r="AU212" s="190" t="s">
        <v>83</v>
      </c>
      <c r="AY212" s="18" t="s">
        <v>205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79</v>
      </c>
      <c r="BK212" s="191">
        <f>ROUND(I212*H212,2)</f>
        <v>0</v>
      </c>
      <c r="BL212" s="18" t="s">
        <v>149</v>
      </c>
      <c r="BM212" s="190" t="s">
        <v>1084</v>
      </c>
    </row>
    <row r="213" spans="1:65" s="13" customFormat="1">
      <c r="B213" s="201"/>
      <c r="C213" s="202"/>
      <c r="D213" s="203" t="s">
        <v>250</v>
      </c>
      <c r="E213" s="204" t="s">
        <v>19</v>
      </c>
      <c r="F213" s="205" t="s">
        <v>1079</v>
      </c>
      <c r="G213" s="202"/>
      <c r="H213" s="206">
        <v>10.4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250</v>
      </c>
      <c r="AU213" s="212" t="s">
        <v>83</v>
      </c>
      <c r="AV213" s="13" t="s">
        <v>83</v>
      </c>
      <c r="AW213" s="13" t="s">
        <v>36</v>
      </c>
      <c r="AX213" s="13" t="s">
        <v>79</v>
      </c>
      <c r="AY213" s="212" t="s">
        <v>205</v>
      </c>
    </row>
    <row r="214" spans="1:65" s="13" customFormat="1">
      <c r="B214" s="201"/>
      <c r="C214" s="202"/>
      <c r="D214" s="203" t="s">
        <v>250</v>
      </c>
      <c r="E214" s="202"/>
      <c r="F214" s="205" t="s">
        <v>1085</v>
      </c>
      <c r="G214" s="202"/>
      <c r="H214" s="206">
        <v>10.712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250</v>
      </c>
      <c r="AU214" s="212" t="s">
        <v>83</v>
      </c>
      <c r="AV214" s="13" t="s">
        <v>83</v>
      </c>
      <c r="AW214" s="13" t="s">
        <v>4</v>
      </c>
      <c r="AX214" s="13" t="s">
        <v>79</v>
      </c>
      <c r="AY214" s="212" t="s">
        <v>205</v>
      </c>
    </row>
    <row r="215" spans="1:65" s="2" customFormat="1" ht="16.5" customHeight="1">
      <c r="A215" s="35"/>
      <c r="B215" s="36"/>
      <c r="C215" s="224" t="s">
        <v>528</v>
      </c>
      <c r="D215" s="224" t="s">
        <v>298</v>
      </c>
      <c r="E215" s="225" t="s">
        <v>335</v>
      </c>
      <c r="F215" s="226" t="s">
        <v>336</v>
      </c>
      <c r="G215" s="227" t="s">
        <v>247</v>
      </c>
      <c r="H215" s="228">
        <v>9.6310000000000002</v>
      </c>
      <c r="I215" s="229"/>
      <c r="J215" s="230">
        <f>ROUND(I215*H215,2)</f>
        <v>0</v>
      </c>
      <c r="K215" s="226" t="s">
        <v>212</v>
      </c>
      <c r="L215" s="231"/>
      <c r="M215" s="232" t="s">
        <v>19</v>
      </c>
      <c r="N215" s="233" t="s">
        <v>46</v>
      </c>
      <c r="O215" s="65"/>
      <c r="P215" s="188">
        <f>O215*H215</f>
        <v>0</v>
      </c>
      <c r="Q215" s="188">
        <v>0.13100000000000001</v>
      </c>
      <c r="R215" s="188">
        <f>Q215*H215</f>
        <v>1.2616610000000001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286</v>
      </c>
      <c r="AT215" s="190" t="s">
        <v>298</v>
      </c>
      <c r="AU215" s="190" t="s">
        <v>83</v>
      </c>
      <c r="AY215" s="18" t="s">
        <v>205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79</v>
      </c>
      <c r="BK215" s="191">
        <f>ROUND(I215*H215,2)</f>
        <v>0</v>
      </c>
      <c r="BL215" s="18" t="s">
        <v>149</v>
      </c>
      <c r="BM215" s="190" t="s">
        <v>1086</v>
      </c>
    </row>
    <row r="216" spans="1:65" s="13" customFormat="1">
      <c r="B216" s="201"/>
      <c r="C216" s="202"/>
      <c r="D216" s="203" t="s">
        <v>250</v>
      </c>
      <c r="E216" s="204" t="s">
        <v>19</v>
      </c>
      <c r="F216" s="205" t="s">
        <v>1078</v>
      </c>
      <c r="G216" s="202"/>
      <c r="H216" s="206">
        <v>9.35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250</v>
      </c>
      <c r="AU216" s="212" t="s">
        <v>83</v>
      </c>
      <c r="AV216" s="13" t="s">
        <v>83</v>
      </c>
      <c r="AW216" s="13" t="s">
        <v>36</v>
      </c>
      <c r="AX216" s="13" t="s">
        <v>79</v>
      </c>
      <c r="AY216" s="212" t="s">
        <v>205</v>
      </c>
    </row>
    <row r="217" spans="1:65" s="13" customFormat="1">
      <c r="B217" s="201"/>
      <c r="C217" s="202"/>
      <c r="D217" s="203" t="s">
        <v>250</v>
      </c>
      <c r="E217" s="202"/>
      <c r="F217" s="205" t="s">
        <v>1087</v>
      </c>
      <c r="G217" s="202"/>
      <c r="H217" s="206">
        <v>9.6310000000000002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250</v>
      </c>
      <c r="AU217" s="212" t="s">
        <v>83</v>
      </c>
      <c r="AV217" s="13" t="s">
        <v>83</v>
      </c>
      <c r="AW217" s="13" t="s">
        <v>4</v>
      </c>
      <c r="AX217" s="13" t="s">
        <v>79</v>
      </c>
      <c r="AY217" s="212" t="s">
        <v>205</v>
      </c>
    </row>
    <row r="218" spans="1:65" s="2" customFormat="1" ht="24.2" customHeight="1">
      <c r="A218" s="35"/>
      <c r="B218" s="36"/>
      <c r="C218" s="224" t="s">
        <v>530</v>
      </c>
      <c r="D218" s="224" t="s">
        <v>298</v>
      </c>
      <c r="E218" s="225" t="s">
        <v>340</v>
      </c>
      <c r="F218" s="226" t="s">
        <v>341</v>
      </c>
      <c r="G218" s="227" t="s">
        <v>247</v>
      </c>
      <c r="H218" s="228">
        <v>7.6219999999999999</v>
      </c>
      <c r="I218" s="229"/>
      <c r="J218" s="230">
        <f>ROUND(I218*H218,2)</f>
        <v>0</v>
      </c>
      <c r="K218" s="226" t="s">
        <v>19</v>
      </c>
      <c r="L218" s="231"/>
      <c r="M218" s="232" t="s">
        <v>19</v>
      </c>
      <c r="N218" s="233" t="s">
        <v>46</v>
      </c>
      <c r="O218" s="65"/>
      <c r="P218" s="188">
        <f>O218*H218</f>
        <v>0</v>
      </c>
      <c r="Q218" s="188">
        <v>0.13100000000000001</v>
      </c>
      <c r="R218" s="188">
        <f>Q218*H218</f>
        <v>0.99848199999999998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286</v>
      </c>
      <c r="AT218" s="190" t="s">
        <v>298</v>
      </c>
      <c r="AU218" s="190" t="s">
        <v>83</v>
      </c>
      <c r="AY218" s="18" t="s">
        <v>205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79</v>
      </c>
      <c r="BK218" s="191">
        <f>ROUND(I218*H218,2)</f>
        <v>0</v>
      </c>
      <c r="BL218" s="18" t="s">
        <v>149</v>
      </c>
      <c r="BM218" s="190" t="s">
        <v>1088</v>
      </c>
    </row>
    <row r="219" spans="1:65" s="13" customFormat="1">
      <c r="B219" s="201"/>
      <c r="C219" s="202"/>
      <c r="D219" s="203" t="s">
        <v>250</v>
      </c>
      <c r="E219" s="204" t="s">
        <v>19</v>
      </c>
      <c r="F219" s="205" t="s">
        <v>1077</v>
      </c>
      <c r="G219" s="202"/>
      <c r="H219" s="206">
        <v>7.4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250</v>
      </c>
      <c r="AU219" s="212" t="s">
        <v>83</v>
      </c>
      <c r="AV219" s="13" t="s">
        <v>83</v>
      </c>
      <c r="AW219" s="13" t="s">
        <v>36</v>
      </c>
      <c r="AX219" s="13" t="s">
        <v>79</v>
      </c>
      <c r="AY219" s="212" t="s">
        <v>205</v>
      </c>
    </row>
    <row r="220" spans="1:65" s="13" customFormat="1">
      <c r="B220" s="201"/>
      <c r="C220" s="202"/>
      <c r="D220" s="203" t="s">
        <v>250</v>
      </c>
      <c r="E220" s="202"/>
      <c r="F220" s="205" t="s">
        <v>1089</v>
      </c>
      <c r="G220" s="202"/>
      <c r="H220" s="206">
        <v>7.6219999999999999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250</v>
      </c>
      <c r="AU220" s="212" t="s">
        <v>83</v>
      </c>
      <c r="AV220" s="13" t="s">
        <v>83</v>
      </c>
      <c r="AW220" s="13" t="s">
        <v>4</v>
      </c>
      <c r="AX220" s="13" t="s">
        <v>79</v>
      </c>
      <c r="AY220" s="212" t="s">
        <v>205</v>
      </c>
    </row>
    <row r="221" spans="1:65" s="2" customFormat="1" ht="44.25" customHeight="1">
      <c r="A221" s="35"/>
      <c r="B221" s="36"/>
      <c r="C221" s="179" t="s">
        <v>536</v>
      </c>
      <c r="D221" s="179" t="s">
        <v>208</v>
      </c>
      <c r="E221" s="180" t="s">
        <v>345</v>
      </c>
      <c r="F221" s="181" t="s">
        <v>346</v>
      </c>
      <c r="G221" s="182" t="s">
        <v>247</v>
      </c>
      <c r="H221" s="183">
        <v>27.15</v>
      </c>
      <c r="I221" s="184"/>
      <c r="J221" s="185">
        <f>ROUND(I221*H221,2)</f>
        <v>0</v>
      </c>
      <c r="K221" s="181" t="s">
        <v>212</v>
      </c>
      <c r="L221" s="40"/>
      <c r="M221" s="186" t="s">
        <v>19</v>
      </c>
      <c r="N221" s="187" t="s">
        <v>46</v>
      </c>
      <c r="O221" s="65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149</v>
      </c>
      <c r="AT221" s="190" t="s">
        <v>208</v>
      </c>
      <c r="AU221" s="190" t="s">
        <v>83</v>
      </c>
      <c r="AY221" s="18" t="s">
        <v>205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79</v>
      </c>
      <c r="BK221" s="191">
        <f>ROUND(I221*H221,2)</f>
        <v>0</v>
      </c>
      <c r="BL221" s="18" t="s">
        <v>149</v>
      </c>
      <c r="BM221" s="190" t="s">
        <v>1090</v>
      </c>
    </row>
    <row r="222" spans="1:65" s="2" customFormat="1">
      <c r="A222" s="35"/>
      <c r="B222" s="36"/>
      <c r="C222" s="37"/>
      <c r="D222" s="192" t="s">
        <v>215</v>
      </c>
      <c r="E222" s="37"/>
      <c r="F222" s="193" t="s">
        <v>348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215</v>
      </c>
      <c r="AU222" s="18" t="s">
        <v>83</v>
      </c>
    </row>
    <row r="223" spans="1:65" s="13" customFormat="1">
      <c r="B223" s="201"/>
      <c r="C223" s="202"/>
      <c r="D223" s="203" t="s">
        <v>250</v>
      </c>
      <c r="E223" s="204" t="s">
        <v>19</v>
      </c>
      <c r="F223" s="205" t="s">
        <v>1091</v>
      </c>
      <c r="G223" s="202"/>
      <c r="H223" s="206">
        <v>27.15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250</v>
      </c>
      <c r="AU223" s="212" t="s">
        <v>83</v>
      </c>
      <c r="AV223" s="13" t="s">
        <v>83</v>
      </c>
      <c r="AW223" s="13" t="s">
        <v>36</v>
      </c>
      <c r="AX223" s="13" t="s">
        <v>79</v>
      </c>
      <c r="AY223" s="212" t="s">
        <v>205</v>
      </c>
    </row>
    <row r="224" spans="1:65" s="2" customFormat="1" ht="44.25" customHeight="1">
      <c r="A224" s="35"/>
      <c r="B224" s="36"/>
      <c r="C224" s="179" t="s">
        <v>542</v>
      </c>
      <c r="D224" s="179" t="s">
        <v>208</v>
      </c>
      <c r="E224" s="180" t="s">
        <v>1092</v>
      </c>
      <c r="F224" s="181" t="s">
        <v>1093</v>
      </c>
      <c r="G224" s="182" t="s">
        <v>247</v>
      </c>
      <c r="H224" s="183">
        <v>29.8</v>
      </c>
      <c r="I224" s="184"/>
      <c r="J224" s="185">
        <f>ROUND(I224*H224,2)</f>
        <v>0</v>
      </c>
      <c r="K224" s="181" t="s">
        <v>212</v>
      </c>
      <c r="L224" s="40"/>
      <c r="M224" s="186" t="s">
        <v>19</v>
      </c>
      <c r="N224" s="187" t="s">
        <v>46</v>
      </c>
      <c r="O224" s="65"/>
      <c r="P224" s="188">
        <f>O224*H224</f>
        <v>0</v>
      </c>
      <c r="Q224" s="188">
        <v>0.11162</v>
      </c>
      <c r="R224" s="188">
        <f>Q224*H224</f>
        <v>3.326276</v>
      </c>
      <c r="S224" s="188">
        <v>0</v>
      </c>
      <c r="T224" s="18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149</v>
      </c>
      <c r="AT224" s="190" t="s">
        <v>208</v>
      </c>
      <c r="AU224" s="190" t="s">
        <v>83</v>
      </c>
      <c r="AY224" s="18" t="s">
        <v>205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79</v>
      </c>
      <c r="BK224" s="191">
        <f>ROUND(I224*H224,2)</f>
        <v>0</v>
      </c>
      <c r="BL224" s="18" t="s">
        <v>149</v>
      </c>
      <c r="BM224" s="190" t="s">
        <v>1094</v>
      </c>
    </row>
    <row r="225" spans="1:65" s="2" customFormat="1">
      <c r="A225" s="35"/>
      <c r="B225" s="36"/>
      <c r="C225" s="37"/>
      <c r="D225" s="192" t="s">
        <v>215</v>
      </c>
      <c r="E225" s="37"/>
      <c r="F225" s="193" t="s">
        <v>1095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215</v>
      </c>
      <c r="AU225" s="18" t="s">
        <v>83</v>
      </c>
    </row>
    <row r="226" spans="1:65" s="13" customFormat="1">
      <c r="B226" s="201"/>
      <c r="C226" s="202"/>
      <c r="D226" s="203" t="s">
        <v>250</v>
      </c>
      <c r="E226" s="204" t="s">
        <v>19</v>
      </c>
      <c r="F226" s="205" t="s">
        <v>1096</v>
      </c>
      <c r="G226" s="202"/>
      <c r="H226" s="206">
        <v>17.7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250</v>
      </c>
      <c r="AU226" s="212" t="s">
        <v>83</v>
      </c>
      <c r="AV226" s="13" t="s">
        <v>83</v>
      </c>
      <c r="AW226" s="13" t="s">
        <v>36</v>
      </c>
      <c r="AX226" s="13" t="s">
        <v>75</v>
      </c>
      <c r="AY226" s="212" t="s">
        <v>205</v>
      </c>
    </row>
    <row r="227" spans="1:65" s="13" customFormat="1">
      <c r="B227" s="201"/>
      <c r="C227" s="202"/>
      <c r="D227" s="203" t="s">
        <v>250</v>
      </c>
      <c r="E227" s="204" t="s">
        <v>19</v>
      </c>
      <c r="F227" s="205" t="s">
        <v>1097</v>
      </c>
      <c r="G227" s="202"/>
      <c r="H227" s="206">
        <v>5.5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250</v>
      </c>
      <c r="AU227" s="212" t="s">
        <v>83</v>
      </c>
      <c r="AV227" s="13" t="s">
        <v>83</v>
      </c>
      <c r="AW227" s="13" t="s">
        <v>36</v>
      </c>
      <c r="AX227" s="13" t="s">
        <v>75</v>
      </c>
      <c r="AY227" s="212" t="s">
        <v>205</v>
      </c>
    </row>
    <row r="228" spans="1:65" s="13" customFormat="1">
      <c r="B228" s="201"/>
      <c r="C228" s="202"/>
      <c r="D228" s="203" t="s">
        <v>250</v>
      </c>
      <c r="E228" s="204" t="s">
        <v>19</v>
      </c>
      <c r="F228" s="205" t="s">
        <v>1098</v>
      </c>
      <c r="G228" s="202"/>
      <c r="H228" s="206">
        <v>6.6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250</v>
      </c>
      <c r="AU228" s="212" t="s">
        <v>83</v>
      </c>
      <c r="AV228" s="13" t="s">
        <v>83</v>
      </c>
      <c r="AW228" s="13" t="s">
        <v>36</v>
      </c>
      <c r="AX228" s="13" t="s">
        <v>75</v>
      </c>
      <c r="AY228" s="212" t="s">
        <v>205</v>
      </c>
    </row>
    <row r="229" spans="1:65" s="14" customFormat="1">
      <c r="B229" s="213"/>
      <c r="C229" s="214"/>
      <c r="D229" s="203" t="s">
        <v>250</v>
      </c>
      <c r="E229" s="215" t="s">
        <v>19</v>
      </c>
      <c r="F229" s="216" t="s">
        <v>253</v>
      </c>
      <c r="G229" s="214"/>
      <c r="H229" s="217">
        <v>29.8</v>
      </c>
      <c r="I229" s="218"/>
      <c r="J229" s="214"/>
      <c r="K229" s="214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250</v>
      </c>
      <c r="AU229" s="223" t="s">
        <v>83</v>
      </c>
      <c r="AV229" s="14" t="s">
        <v>149</v>
      </c>
      <c r="AW229" s="14" t="s">
        <v>36</v>
      </c>
      <c r="AX229" s="14" t="s">
        <v>79</v>
      </c>
      <c r="AY229" s="223" t="s">
        <v>205</v>
      </c>
    </row>
    <row r="230" spans="1:65" s="2" customFormat="1" ht="16.5" customHeight="1">
      <c r="A230" s="35"/>
      <c r="B230" s="36"/>
      <c r="C230" s="224" t="s">
        <v>547</v>
      </c>
      <c r="D230" s="224" t="s">
        <v>298</v>
      </c>
      <c r="E230" s="225" t="s">
        <v>1099</v>
      </c>
      <c r="F230" s="226" t="s">
        <v>1100</v>
      </c>
      <c r="G230" s="227" t="s">
        <v>247</v>
      </c>
      <c r="H230" s="228">
        <v>18.231000000000002</v>
      </c>
      <c r="I230" s="229"/>
      <c r="J230" s="230">
        <f>ROUND(I230*H230,2)</f>
        <v>0</v>
      </c>
      <c r="K230" s="226" t="s">
        <v>212</v>
      </c>
      <c r="L230" s="231"/>
      <c r="M230" s="232" t="s">
        <v>19</v>
      </c>
      <c r="N230" s="233" t="s">
        <v>46</v>
      </c>
      <c r="O230" s="65"/>
      <c r="P230" s="188">
        <f>O230*H230</f>
        <v>0</v>
      </c>
      <c r="Q230" s="188">
        <v>0.17599999999999999</v>
      </c>
      <c r="R230" s="188">
        <f>Q230*H230</f>
        <v>3.208656</v>
      </c>
      <c r="S230" s="188">
        <v>0</v>
      </c>
      <c r="T230" s="18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286</v>
      </c>
      <c r="AT230" s="190" t="s">
        <v>298</v>
      </c>
      <c r="AU230" s="190" t="s">
        <v>83</v>
      </c>
      <c r="AY230" s="18" t="s">
        <v>205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79</v>
      </c>
      <c r="BK230" s="191">
        <f>ROUND(I230*H230,2)</f>
        <v>0</v>
      </c>
      <c r="BL230" s="18" t="s">
        <v>149</v>
      </c>
      <c r="BM230" s="190" t="s">
        <v>1101</v>
      </c>
    </row>
    <row r="231" spans="1:65" s="13" customFormat="1">
      <c r="B231" s="201"/>
      <c r="C231" s="202"/>
      <c r="D231" s="203" t="s">
        <v>250</v>
      </c>
      <c r="E231" s="204" t="s">
        <v>19</v>
      </c>
      <c r="F231" s="205" t="s">
        <v>1096</v>
      </c>
      <c r="G231" s="202"/>
      <c r="H231" s="206">
        <v>17.7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250</v>
      </c>
      <c r="AU231" s="212" t="s">
        <v>83</v>
      </c>
      <c r="AV231" s="13" t="s">
        <v>83</v>
      </c>
      <c r="AW231" s="13" t="s">
        <v>36</v>
      </c>
      <c r="AX231" s="13" t="s">
        <v>79</v>
      </c>
      <c r="AY231" s="212" t="s">
        <v>205</v>
      </c>
    </row>
    <row r="232" spans="1:65" s="13" customFormat="1">
      <c r="B232" s="201"/>
      <c r="C232" s="202"/>
      <c r="D232" s="203" t="s">
        <v>250</v>
      </c>
      <c r="E232" s="202"/>
      <c r="F232" s="205" t="s">
        <v>1102</v>
      </c>
      <c r="G232" s="202"/>
      <c r="H232" s="206">
        <v>18.231000000000002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250</v>
      </c>
      <c r="AU232" s="212" t="s">
        <v>83</v>
      </c>
      <c r="AV232" s="13" t="s">
        <v>83</v>
      </c>
      <c r="AW232" s="13" t="s">
        <v>4</v>
      </c>
      <c r="AX232" s="13" t="s">
        <v>79</v>
      </c>
      <c r="AY232" s="212" t="s">
        <v>205</v>
      </c>
    </row>
    <row r="233" spans="1:65" s="2" customFormat="1" ht="16.5" customHeight="1">
      <c r="A233" s="35"/>
      <c r="B233" s="36"/>
      <c r="C233" s="224" t="s">
        <v>551</v>
      </c>
      <c r="D233" s="224" t="s">
        <v>298</v>
      </c>
      <c r="E233" s="225" t="s">
        <v>1103</v>
      </c>
      <c r="F233" s="226" t="s">
        <v>1104</v>
      </c>
      <c r="G233" s="227" t="s">
        <v>247</v>
      </c>
      <c r="H233" s="228">
        <v>6.798</v>
      </c>
      <c r="I233" s="229"/>
      <c r="J233" s="230">
        <f>ROUND(I233*H233,2)</f>
        <v>0</v>
      </c>
      <c r="K233" s="226" t="s">
        <v>212</v>
      </c>
      <c r="L233" s="231"/>
      <c r="M233" s="232" t="s">
        <v>19</v>
      </c>
      <c r="N233" s="233" t="s">
        <v>46</v>
      </c>
      <c r="O233" s="65"/>
      <c r="P233" s="188">
        <f>O233*H233</f>
        <v>0</v>
      </c>
      <c r="Q233" s="188">
        <v>0.17499999999999999</v>
      </c>
      <c r="R233" s="188">
        <f>Q233*H233</f>
        <v>1.1896499999999999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286</v>
      </c>
      <c r="AT233" s="190" t="s">
        <v>298</v>
      </c>
      <c r="AU233" s="190" t="s">
        <v>83</v>
      </c>
      <c r="AY233" s="18" t="s">
        <v>205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79</v>
      </c>
      <c r="BK233" s="191">
        <f>ROUND(I233*H233,2)</f>
        <v>0</v>
      </c>
      <c r="BL233" s="18" t="s">
        <v>149</v>
      </c>
      <c r="BM233" s="190" t="s">
        <v>1105</v>
      </c>
    </row>
    <row r="234" spans="1:65" s="13" customFormat="1">
      <c r="B234" s="201"/>
      <c r="C234" s="202"/>
      <c r="D234" s="203" t="s">
        <v>250</v>
      </c>
      <c r="E234" s="204" t="s">
        <v>19</v>
      </c>
      <c r="F234" s="205" t="s">
        <v>1098</v>
      </c>
      <c r="G234" s="202"/>
      <c r="H234" s="206">
        <v>6.6</v>
      </c>
      <c r="I234" s="207"/>
      <c r="J234" s="202"/>
      <c r="K234" s="202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250</v>
      </c>
      <c r="AU234" s="212" t="s">
        <v>83</v>
      </c>
      <c r="AV234" s="13" t="s">
        <v>83</v>
      </c>
      <c r="AW234" s="13" t="s">
        <v>36</v>
      </c>
      <c r="AX234" s="13" t="s">
        <v>79</v>
      </c>
      <c r="AY234" s="212" t="s">
        <v>205</v>
      </c>
    </row>
    <row r="235" spans="1:65" s="13" customFormat="1">
      <c r="B235" s="201"/>
      <c r="C235" s="202"/>
      <c r="D235" s="203" t="s">
        <v>250</v>
      </c>
      <c r="E235" s="202"/>
      <c r="F235" s="205" t="s">
        <v>788</v>
      </c>
      <c r="G235" s="202"/>
      <c r="H235" s="206">
        <v>6.798</v>
      </c>
      <c r="I235" s="207"/>
      <c r="J235" s="202"/>
      <c r="K235" s="202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250</v>
      </c>
      <c r="AU235" s="212" t="s">
        <v>83</v>
      </c>
      <c r="AV235" s="13" t="s">
        <v>83</v>
      </c>
      <c r="AW235" s="13" t="s">
        <v>4</v>
      </c>
      <c r="AX235" s="13" t="s">
        <v>79</v>
      </c>
      <c r="AY235" s="212" t="s">
        <v>205</v>
      </c>
    </row>
    <row r="236" spans="1:65" s="2" customFormat="1" ht="24.2" customHeight="1">
      <c r="A236" s="35"/>
      <c r="B236" s="36"/>
      <c r="C236" s="224" t="s">
        <v>554</v>
      </c>
      <c r="D236" s="224" t="s">
        <v>298</v>
      </c>
      <c r="E236" s="225" t="s">
        <v>1106</v>
      </c>
      <c r="F236" s="226" t="s">
        <v>1107</v>
      </c>
      <c r="G236" s="227" t="s">
        <v>247</v>
      </c>
      <c r="H236" s="228">
        <v>5.665</v>
      </c>
      <c r="I236" s="229"/>
      <c r="J236" s="230">
        <f>ROUND(I236*H236,2)</f>
        <v>0</v>
      </c>
      <c r="K236" s="226" t="s">
        <v>19</v>
      </c>
      <c r="L236" s="231"/>
      <c r="M236" s="232" t="s">
        <v>19</v>
      </c>
      <c r="N236" s="233" t="s">
        <v>46</v>
      </c>
      <c r="O236" s="65"/>
      <c r="P236" s="188">
        <f>O236*H236</f>
        <v>0</v>
      </c>
      <c r="Q236" s="188">
        <v>0.15</v>
      </c>
      <c r="R236" s="188">
        <f>Q236*H236</f>
        <v>0.84975000000000001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286</v>
      </c>
      <c r="AT236" s="190" t="s">
        <v>298</v>
      </c>
      <c r="AU236" s="190" t="s">
        <v>83</v>
      </c>
      <c r="AY236" s="18" t="s">
        <v>205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79</v>
      </c>
      <c r="BK236" s="191">
        <f>ROUND(I236*H236,2)</f>
        <v>0</v>
      </c>
      <c r="BL236" s="18" t="s">
        <v>149</v>
      </c>
      <c r="BM236" s="190" t="s">
        <v>1108</v>
      </c>
    </row>
    <row r="237" spans="1:65" s="13" customFormat="1">
      <c r="B237" s="201"/>
      <c r="C237" s="202"/>
      <c r="D237" s="203" t="s">
        <v>250</v>
      </c>
      <c r="E237" s="204" t="s">
        <v>19</v>
      </c>
      <c r="F237" s="205" t="s">
        <v>1097</v>
      </c>
      <c r="G237" s="202"/>
      <c r="H237" s="206">
        <v>5.5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250</v>
      </c>
      <c r="AU237" s="212" t="s">
        <v>83</v>
      </c>
      <c r="AV237" s="13" t="s">
        <v>83</v>
      </c>
      <c r="AW237" s="13" t="s">
        <v>36</v>
      </c>
      <c r="AX237" s="13" t="s">
        <v>79</v>
      </c>
      <c r="AY237" s="212" t="s">
        <v>205</v>
      </c>
    </row>
    <row r="238" spans="1:65" s="13" customFormat="1">
      <c r="B238" s="201"/>
      <c r="C238" s="202"/>
      <c r="D238" s="203" t="s">
        <v>250</v>
      </c>
      <c r="E238" s="202"/>
      <c r="F238" s="205" t="s">
        <v>860</v>
      </c>
      <c r="G238" s="202"/>
      <c r="H238" s="206">
        <v>5.665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250</v>
      </c>
      <c r="AU238" s="212" t="s">
        <v>83</v>
      </c>
      <c r="AV238" s="13" t="s">
        <v>83</v>
      </c>
      <c r="AW238" s="13" t="s">
        <v>4</v>
      </c>
      <c r="AX238" s="13" t="s">
        <v>79</v>
      </c>
      <c r="AY238" s="212" t="s">
        <v>205</v>
      </c>
    </row>
    <row r="239" spans="1:65" s="2" customFormat="1" ht="44.25" customHeight="1">
      <c r="A239" s="35"/>
      <c r="B239" s="36"/>
      <c r="C239" s="179" t="s">
        <v>556</v>
      </c>
      <c r="D239" s="179" t="s">
        <v>208</v>
      </c>
      <c r="E239" s="180" t="s">
        <v>1109</v>
      </c>
      <c r="F239" s="181" t="s">
        <v>1110</v>
      </c>
      <c r="G239" s="182" t="s">
        <v>247</v>
      </c>
      <c r="H239" s="183">
        <v>12.1</v>
      </c>
      <c r="I239" s="184"/>
      <c r="J239" s="185">
        <f>ROUND(I239*H239,2)</f>
        <v>0</v>
      </c>
      <c r="K239" s="181" t="s">
        <v>212</v>
      </c>
      <c r="L239" s="40"/>
      <c r="M239" s="186" t="s">
        <v>19</v>
      </c>
      <c r="N239" s="187" t="s">
        <v>46</v>
      </c>
      <c r="O239" s="65"/>
      <c r="P239" s="188">
        <f>O239*H239</f>
        <v>0</v>
      </c>
      <c r="Q239" s="188">
        <v>0</v>
      </c>
      <c r="R239" s="188">
        <f>Q239*H239</f>
        <v>0</v>
      </c>
      <c r="S239" s="188">
        <v>0</v>
      </c>
      <c r="T239" s="18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149</v>
      </c>
      <c r="AT239" s="190" t="s">
        <v>208</v>
      </c>
      <c r="AU239" s="190" t="s">
        <v>83</v>
      </c>
      <c r="AY239" s="18" t="s">
        <v>205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8" t="s">
        <v>79</v>
      </c>
      <c r="BK239" s="191">
        <f>ROUND(I239*H239,2)</f>
        <v>0</v>
      </c>
      <c r="BL239" s="18" t="s">
        <v>149</v>
      </c>
      <c r="BM239" s="190" t="s">
        <v>1111</v>
      </c>
    </row>
    <row r="240" spans="1:65" s="2" customFormat="1">
      <c r="A240" s="35"/>
      <c r="B240" s="36"/>
      <c r="C240" s="37"/>
      <c r="D240" s="192" t="s">
        <v>215</v>
      </c>
      <c r="E240" s="37"/>
      <c r="F240" s="193" t="s">
        <v>1112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215</v>
      </c>
      <c r="AU240" s="18" t="s">
        <v>83</v>
      </c>
    </row>
    <row r="241" spans="1:65" s="13" customFormat="1">
      <c r="B241" s="201"/>
      <c r="C241" s="202"/>
      <c r="D241" s="203" t="s">
        <v>250</v>
      </c>
      <c r="E241" s="204" t="s">
        <v>19</v>
      </c>
      <c r="F241" s="205" t="s">
        <v>1113</v>
      </c>
      <c r="G241" s="202"/>
      <c r="H241" s="206">
        <v>12.1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250</v>
      </c>
      <c r="AU241" s="212" t="s">
        <v>83</v>
      </c>
      <c r="AV241" s="13" t="s">
        <v>83</v>
      </c>
      <c r="AW241" s="13" t="s">
        <v>36</v>
      </c>
      <c r="AX241" s="13" t="s">
        <v>79</v>
      </c>
      <c r="AY241" s="212" t="s">
        <v>205</v>
      </c>
    </row>
    <row r="242" spans="1:65" s="2" customFormat="1" ht="16.5" customHeight="1">
      <c r="A242" s="35"/>
      <c r="B242" s="36"/>
      <c r="C242" s="179" t="s">
        <v>655</v>
      </c>
      <c r="D242" s="179" t="s">
        <v>208</v>
      </c>
      <c r="E242" s="180" t="s">
        <v>351</v>
      </c>
      <c r="F242" s="181" t="s">
        <v>352</v>
      </c>
      <c r="G242" s="182" t="s">
        <v>260</v>
      </c>
      <c r="H242" s="183">
        <v>3.5</v>
      </c>
      <c r="I242" s="184"/>
      <c r="J242" s="185">
        <f>ROUND(I242*H242,2)</f>
        <v>0</v>
      </c>
      <c r="K242" s="181" t="s">
        <v>212</v>
      </c>
      <c r="L242" s="40"/>
      <c r="M242" s="186" t="s">
        <v>19</v>
      </c>
      <c r="N242" s="187" t="s">
        <v>46</v>
      </c>
      <c r="O242" s="65"/>
      <c r="P242" s="188">
        <f>O242*H242</f>
        <v>0</v>
      </c>
      <c r="Q242" s="188">
        <v>3.5999999999999999E-3</v>
      </c>
      <c r="R242" s="188">
        <f>Q242*H242</f>
        <v>1.26E-2</v>
      </c>
      <c r="S242" s="188">
        <v>0</v>
      </c>
      <c r="T242" s="18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0" t="s">
        <v>149</v>
      </c>
      <c r="AT242" s="190" t="s">
        <v>208</v>
      </c>
      <c r="AU242" s="190" t="s">
        <v>83</v>
      </c>
      <c r="AY242" s="18" t="s">
        <v>205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18" t="s">
        <v>79</v>
      </c>
      <c r="BK242" s="191">
        <f>ROUND(I242*H242,2)</f>
        <v>0</v>
      </c>
      <c r="BL242" s="18" t="s">
        <v>149</v>
      </c>
      <c r="BM242" s="190" t="s">
        <v>1114</v>
      </c>
    </row>
    <row r="243" spans="1:65" s="2" customFormat="1">
      <c r="A243" s="35"/>
      <c r="B243" s="36"/>
      <c r="C243" s="37"/>
      <c r="D243" s="192" t="s">
        <v>215</v>
      </c>
      <c r="E243" s="37"/>
      <c r="F243" s="193" t="s">
        <v>354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215</v>
      </c>
      <c r="AU243" s="18" t="s">
        <v>83</v>
      </c>
    </row>
    <row r="244" spans="1:65" s="13" customFormat="1">
      <c r="B244" s="201"/>
      <c r="C244" s="202"/>
      <c r="D244" s="203" t="s">
        <v>250</v>
      </c>
      <c r="E244" s="204" t="s">
        <v>19</v>
      </c>
      <c r="F244" s="205" t="s">
        <v>1115</v>
      </c>
      <c r="G244" s="202"/>
      <c r="H244" s="206">
        <v>3.5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250</v>
      </c>
      <c r="AU244" s="212" t="s">
        <v>83</v>
      </c>
      <c r="AV244" s="13" t="s">
        <v>83</v>
      </c>
      <c r="AW244" s="13" t="s">
        <v>36</v>
      </c>
      <c r="AX244" s="13" t="s">
        <v>79</v>
      </c>
      <c r="AY244" s="212" t="s">
        <v>205</v>
      </c>
    </row>
    <row r="245" spans="1:65" s="12" customFormat="1" ht="22.9" customHeight="1">
      <c r="B245" s="163"/>
      <c r="C245" s="164"/>
      <c r="D245" s="165" t="s">
        <v>74</v>
      </c>
      <c r="E245" s="177" t="s">
        <v>275</v>
      </c>
      <c r="F245" s="177" t="s">
        <v>356</v>
      </c>
      <c r="G245" s="164"/>
      <c r="H245" s="164"/>
      <c r="I245" s="167"/>
      <c r="J245" s="178">
        <f>BK245</f>
        <v>0</v>
      </c>
      <c r="K245" s="164"/>
      <c r="L245" s="169"/>
      <c r="M245" s="170"/>
      <c r="N245" s="171"/>
      <c r="O245" s="171"/>
      <c r="P245" s="172">
        <f>SUM(P246:P248)</f>
        <v>0</v>
      </c>
      <c r="Q245" s="171"/>
      <c r="R245" s="172">
        <f>SUM(R246:R248)</f>
        <v>5.1812800000000001</v>
      </c>
      <c r="S245" s="171"/>
      <c r="T245" s="173">
        <f>SUM(T246:T248)</f>
        <v>0</v>
      </c>
      <c r="AR245" s="174" t="s">
        <v>79</v>
      </c>
      <c r="AT245" s="175" t="s">
        <v>74</v>
      </c>
      <c r="AU245" s="175" t="s">
        <v>79</v>
      </c>
      <c r="AY245" s="174" t="s">
        <v>205</v>
      </c>
      <c r="BK245" s="176">
        <f>SUM(BK246:BK248)</f>
        <v>0</v>
      </c>
    </row>
    <row r="246" spans="1:65" s="2" customFormat="1" ht="16.5" customHeight="1">
      <c r="A246" s="35"/>
      <c r="B246" s="36"/>
      <c r="C246" s="179" t="s">
        <v>1116</v>
      </c>
      <c r="D246" s="179" t="s">
        <v>208</v>
      </c>
      <c r="E246" s="180" t="s">
        <v>358</v>
      </c>
      <c r="F246" s="181" t="s">
        <v>359</v>
      </c>
      <c r="G246" s="182" t="s">
        <v>247</v>
      </c>
      <c r="H246" s="183">
        <v>18.8</v>
      </c>
      <c r="I246" s="184"/>
      <c r="J246" s="185">
        <f>ROUND(I246*H246,2)</f>
        <v>0</v>
      </c>
      <c r="K246" s="181" t="s">
        <v>212</v>
      </c>
      <c r="L246" s="40"/>
      <c r="M246" s="186" t="s">
        <v>19</v>
      </c>
      <c r="N246" s="187" t="s">
        <v>46</v>
      </c>
      <c r="O246" s="65"/>
      <c r="P246" s="188">
        <f>O246*H246</f>
        <v>0</v>
      </c>
      <c r="Q246" s="188">
        <v>0.27560000000000001</v>
      </c>
      <c r="R246" s="188">
        <f>Q246*H246</f>
        <v>5.1812800000000001</v>
      </c>
      <c r="S246" s="188">
        <v>0</v>
      </c>
      <c r="T246" s="18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149</v>
      </c>
      <c r="AT246" s="190" t="s">
        <v>208</v>
      </c>
      <c r="AU246" s="190" t="s">
        <v>83</v>
      </c>
      <c r="AY246" s="18" t="s">
        <v>205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79</v>
      </c>
      <c r="BK246" s="191">
        <f>ROUND(I246*H246,2)</f>
        <v>0</v>
      </c>
      <c r="BL246" s="18" t="s">
        <v>149</v>
      </c>
      <c r="BM246" s="190" t="s">
        <v>1117</v>
      </c>
    </row>
    <row r="247" spans="1:65" s="2" customFormat="1">
      <c r="A247" s="35"/>
      <c r="B247" s="36"/>
      <c r="C247" s="37"/>
      <c r="D247" s="192" t="s">
        <v>215</v>
      </c>
      <c r="E247" s="37"/>
      <c r="F247" s="193" t="s">
        <v>361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215</v>
      </c>
      <c r="AU247" s="18" t="s">
        <v>83</v>
      </c>
    </row>
    <row r="248" spans="1:65" s="13" customFormat="1">
      <c r="B248" s="201"/>
      <c r="C248" s="202"/>
      <c r="D248" s="203" t="s">
        <v>250</v>
      </c>
      <c r="E248" s="204" t="s">
        <v>19</v>
      </c>
      <c r="F248" s="205" t="s">
        <v>1118</v>
      </c>
      <c r="G248" s="202"/>
      <c r="H248" s="206">
        <v>18.8</v>
      </c>
      <c r="I248" s="207"/>
      <c r="J248" s="202"/>
      <c r="K248" s="202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250</v>
      </c>
      <c r="AU248" s="212" t="s">
        <v>83</v>
      </c>
      <c r="AV248" s="13" t="s">
        <v>83</v>
      </c>
      <c r="AW248" s="13" t="s">
        <v>36</v>
      </c>
      <c r="AX248" s="13" t="s">
        <v>79</v>
      </c>
      <c r="AY248" s="212" t="s">
        <v>205</v>
      </c>
    </row>
    <row r="249" spans="1:65" s="12" customFormat="1" ht="22.9" customHeight="1">
      <c r="B249" s="163"/>
      <c r="C249" s="164"/>
      <c r="D249" s="165" t="s">
        <v>74</v>
      </c>
      <c r="E249" s="177" t="s">
        <v>286</v>
      </c>
      <c r="F249" s="177" t="s">
        <v>363</v>
      </c>
      <c r="G249" s="164"/>
      <c r="H249" s="164"/>
      <c r="I249" s="167"/>
      <c r="J249" s="178">
        <f>BK249</f>
        <v>0</v>
      </c>
      <c r="K249" s="164"/>
      <c r="L249" s="169"/>
      <c r="M249" s="170"/>
      <c r="N249" s="171"/>
      <c r="O249" s="171"/>
      <c r="P249" s="172">
        <f>SUM(P250:P253)</f>
        <v>0</v>
      </c>
      <c r="Q249" s="171"/>
      <c r="R249" s="172">
        <f>SUM(R250:R253)</f>
        <v>1.3569200000000001</v>
      </c>
      <c r="S249" s="171"/>
      <c r="T249" s="173">
        <f>SUM(T250:T253)</f>
        <v>0</v>
      </c>
      <c r="AR249" s="174" t="s">
        <v>79</v>
      </c>
      <c r="AT249" s="175" t="s">
        <v>74</v>
      </c>
      <c r="AU249" s="175" t="s">
        <v>79</v>
      </c>
      <c r="AY249" s="174" t="s">
        <v>205</v>
      </c>
      <c r="BK249" s="176">
        <f>SUM(BK250:BK253)</f>
        <v>0</v>
      </c>
    </row>
    <row r="250" spans="1:65" s="2" customFormat="1" ht="16.5" customHeight="1">
      <c r="A250" s="35"/>
      <c r="B250" s="36"/>
      <c r="C250" s="179" t="s">
        <v>1119</v>
      </c>
      <c r="D250" s="179" t="s">
        <v>208</v>
      </c>
      <c r="E250" s="180" t="s">
        <v>614</v>
      </c>
      <c r="F250" s="181" t="s">
        <v>615</v>
      </c>
      <c r="G250" s="182" t="s">
        <v>366</v>
      </c>
      <c r="H250" s="183">
        <v>1</v>
      </c>
      <c r="I250" s="184"/>
      <c r="J250" s="185">
        <f>ROUND(I250*H250,2)</f>
        <v>0</v>
      </c>
      <c r="K250" s="181" t="s">
        <v>212</v>
      </c>
      <c r="L250" s="40"/>
      <c r="M250" s="186" t="s">
        <v>19</v>
      </c>
      <c r="N250" s="187" t="s">
        <v>46</v>
      </c>
      <c r="O250" s="65"/>
      <c r="P250" s="188">
        <f>O250*H250</f>
        <v>0</v>
      </c>
      <c r="Q250" s="188">
        <v>0.42368</v>
      </c>
      <c r="R250" s="188">
        <f>Q250*H250</f>
        <v>0.42368</v>
      </c>
      <c r="S250" s="188">
        <v>0</v>
      </c>
      <c r="T250" s="18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0" t="s">
        <v>149</v>
      </c>
      <c r="AT250" s="190" t="s">
        <v>208</v>
      </c>
      <c r="AU250" s="190" t="s">
        <v>83</v>
      </c>
      <c r="AY250" s="18" t="s">
        <v>205</v>
      </c>
      <c r="BE250" s="191">
        <f>IF(N250="základní",J250,0)</f>
        <v>0</v>
      </c>
      <c r="BF250" s="191">
        <f>IF(N250="snížená",J250,0)</f>
        <v>0</v>
      </c>
      <c r="BG250" s="191">
        <f>IF(N250="zákl. přenesená",J250,0)</f>
        <v>0</v>
      </c>
      <c r="BH250" s="191">
        <f>IF(N250="sníž. přenesená",J250,0)</f>
        <v>0</v>
      </c>
      <c r="BI250" s="191">
        <f>IF(N250="nulová",J250,0)</f>
        <v>0</v>
      </c>
      <c r="BJ250" s="18" t="s">
        <v>79</v>
      </c>
      <c r="BK250" s="191">
        <f>ROUND(I250*H250,2)</f>
        <v>0</v>
      </c>
      <c r="BL250" s="18" t="s">
        <v>149</v>
      </c>
      <c r="BM250" s="190" t="s">
        <v>1120</v>
      </c>
    </row>
    <row r="251" spans="1:65" s="2" customFormat="1">
      <c r="A251" s="35"/>
      <c r="B251" s="36"/>
      <c r="C251" s="37"/>
      <c r="D251" s="192" t="s">
        <v>215</v>
      </c>
      <c r="E251" s="37"/>
      <c r="F251" s="193" t="s">
        <v>617</v>
      </c>
      <c r="G251" s="37"/>
      <c r="H251" s="37"/>
      <c r="I251" s="194"/>
      <c r="J251" s="37"/>
      <c r="K251" s="37"/>
      <c r="L251" s="40"/>
      <c r="M251" s="195"/>
      <c r="N251" s="196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215</v>
      </c>
      <c r="AU251" s="18" t="s">
        <v>83</v>
      </c>
    </row>
    <row r="252" spans="1:65" s="2" customFormat="1" ht="24.2" customHeight="1">
      <c r="A252" s="35"/>
      <c r="B252" s="36"/>
      <c r="C252" s="179" t="s">
        <v>1121</v>
      </c>
      <c r="D252" s="179" t="s">
        <v>208</v>
      </c>
      <c r="E252" s="180" t="s">
        <v>1122</v>
      </c>
      <c r="F252" s="181" t="s">
        <v>1123</v>
      </c>
      <c r="G252" s="182" t="s">
        <v>366</v>
      </c>
      <c r="H252" s="183">
        <v>3</v>
      </c>
      <c r="I252" s="184"/>
      <c r="J252" s="185">
        <f>ROUND(I252*H252,2)</f>
        <v>0</v>
      </c>
      <c r="K252" s="181" t="s">
        <v>212</v>
      </c>
      <c r="L252" s="40"/>
      <c r="M252" s="186" t="s">
        <v>19</v>
      </c>
      <c r="N252" s="187" t="s">
        <v>46</v>
      </c>
      <c r="O252" s="65"/>
      <c r="P252" s="188">
        <f>O252*H252</f>
        <v>0</v>
      </c>
      <c r="Q252" s="188">
        <v>0.31108000000000002</v>
      </c>
      <c r="R252" s="188">
        <f>Q252*H252</f>
        <v>0.93324000000000007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149</v>
      </c>
      <c r="AT252" s="190" t="s">
        <v>208</v>
      </c>
      <c r="AU252" s="190" t="s">
        <v>83</v>
      </c>
      <c r="AY252" s="18" t="s">
        <v>205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79</v>
      </c>
      <c r="BK252" s="191">
        <f>ROUND(I252*H252,2)</f>
        <v>0</v>
      </c>
      <c r="BL252" s="18" t="s">
        <v>149</v>
      </c>
      <c r="BM252" s="190" t="s">
        <v>1124</v>
      </c>
    </row>
    <row r="253" spans="1:65" s="2" customFormat="1">
      <c r="A253" s="35"/>
      <c r="B253" s="36"/>
      <c r="C253" s="37"/>
      <c r="D253" s="192" t="s">
        <v>215</v>
      </c>
      <c r="E253" s="37"/>
      <c r="F253" s="193" t="s">
        <v>1125</v>
      </c>
      <c r="G253" s="37"/>
      <c r="H253" s="37"/>
      <c r="I253" s="194"/>
      <c r="J253" s="37"/>
      <c r="K253" s="37"/>
      <c r="L253" s="40"/>
      <c r="M253" s="195"/>
      <c r="N253" s="196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215</v>
      </c>
      <c r="AU253" s="18" t="s">
        <v>83</v>
      </c>
    </row>
    <row r="254" spans="1:65" s="12" customFormat="1" ht="22.9" customHeight="1">
      <c r="B254" s="163"/>
      <c r="C254" s="164"/>
      <c r="D254" s="165" t="s">
        <v>74</v>
      </c>
      <c r="E254" s="177" t="s">
        <v>291</v>
      </c>
      <c r="F254" s="177" t="s">
        <v>369</v>
      </c>
      <c r="G254" s="164"/>
      <c r="H254" s="164"/>
      <c r="I254" s="167"/>
      <c r="J254" s="178">
        <f>BK254</f>
        <v>0</v>
      </c>
      <c r="K254" s="164"/>
      <c r="L254" s="169"/>
      <c r="M254" s="170"/>
      <c r="N254" s="171"/>
      <c r="O254" s="171"/>
      <c r="P254" s="172">
        <f>SUM(P255:P306)</f>
        <v>0</v>
      </c>
      <c r="Q254" s="171"/>
      <c r="R254" s="172">
        <f>SUM(R255:R306)</f>
        <v>79.099410599999999</v>
      </c>
      <c r="S254" s="171"/>
      <c r="T254" s="173">
        <f>SUM(T255:T306)</f>
        <v>1.6043750000000001</v>
      </c>
      <c r="AR254" s="174" t="s">
        <v>79</v>
      </c>
      <c r="AT254" s="175" t="s">
        <v>74</v>
      </c>
      <c r="AU254" s="175" t="s">
        <v>79</v>
      </c>
      <c r="AY254" s="174" t="s">
        <v>205</v>
      </c>
      <c r="BK254" s="176">
        <f>SUM(BK255:BK306)</f>
        <v>0</v>
      </c>
    </row>
    <row r="255" spans="1:65" s="2" customFormat="1" ht="16.5" customHeight="1">
      <c r="A255" s="35"/>
      <c r="B255" s="36"/>
      <c r="C255" s="179" t="s">
        <v>1126</v>
      </c>
      <c r="D255" s="179" t="s">
        <v>208</v>
      </c>
      <c r="E255" s="180" t="s">
        <v>506</v>
      </c>
      <c r="F255" s="181" t="s">
        <v>507</v>
      </c>
      <c r="G255" s="182" t="s">
        <v>366</v>
      </c>
      <c r="H255" s="183">
        <v>3</v>
      </c>
      <c r="I255" s="184"/>
      <c r="J255" s="185">
        <f>ROUND(I255*H255,2)</f>
        <v>0</v>
      </c>
      <c r="K255" s="181" t="s">
        <v>212</v>
      </c>
      <c r="L255" s="40"/>
      <c r="M255" s="186" t="s">
        <v>19</v>
      </c>
      <c r="N255" s="187" t="s">
        <v>46</v>
      </c>
      <c r="O255" s="65"/>
      <c r="P255" s="188">
        <f>O255*H255</f>
        <v>0</v>
      </c>
      <c r="Q255" s="188">
        <v>0.10940999999999999</v>
      </c>
      <c r="R255" s="188">
        <f>Q255*H255</f>
        <v>0.32822999999999997</v>
      </c>
      <c r="S255" s="188">
        <v>0</v>
      </c>
      <c r="T255" s="18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149</v>
      </c>
      <c r="AT255" s="190" t="s">
        <v>208</v>
      </c>
      <c r="AU255" s="190" t="s">
        <v>83</v>
      </c>
      <c r="AY255" s="18" t="s">
        <v>205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18" t="s">
        <v>79</v>
      </c>
      <c r="BK255" s="191">
        <f>ROUND(I255*H255,2)</f>
        <v>0</v>
      </c>
      <c r="BL255" s="18" t="s">
        <v>149</v>
      </c>
      <c r="BM255" s="190" t="s">
        <v>1127</v>
      </c>
    </row>
    <row r="256" spans="1:65" s="2" customFormat="1">
      <c r="A256" s="35"/>
      <c r="B256" s="36"/>
      <c r="C256" s="37"/>
      <c r="D256" s="192" t="s">
        <v>215</v>
      </c>
      <c r="E256" s="37"/>
      <c r="F256" s="193" t="s">
        <v>509</v>
      </c>
      <c r="G256" s="37"/>
      <c r="H256" s="37"/>
      <c r="I256" s="194"/>
      <c r="J256" s="37"/>
      <c r="K256" s="37"/>
      <c r="L256" s="40"/>
      <c r="M256" s="195"/>
      <c r="N256" s="196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215</v>
      </c>
      <c r="AU256" s="18" t="s">
        <v>83</v>
      </c>
    </row>
    <row r="257" spans="1:65" s="13" customFormat="1">
      <c r="B257" s="201"/>
      <c r="C257" s="202"/>
      <c r="D257" s="203" t="s">
        <v>250</v>
      </c>
      <c r="E257" s="204" t="s">
        <v>19</v>
      </c>
      <c r="F257" s="205" t="s">
        <v>619</v>
      </c>
      <c r="G257" s="202"/>
      <c r="H257" s="206">
        <v>3</v>
      </c>
      <c r="I257" s="207"/>
      <c r="J257" s="202"/>
      <c r="K257" s="202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250</v>
      </c>
      <c r="AU257" s="212" t="s">
        <v>83</v>
      </c>
      <c r="AV257" s="13" t="s">
        <v>83</v>
      </c>
      <c r="AW257" s="13" t="s">
        <v>36</v>
      </c>
      <c r="AX257" s="13" t="s">
        <v>79</v>
      </c>
      <c r="AY257" s="212" t="s">
        <v>205</v>
      </c>
    </row>
    <row r="258" spans="1:65" s="2" customFormat="1" ht="16.5" customHeight="1">
      <c r="A258" s="35"/>
      <c r="B258" s="36"/>
      <c r="C258" s="179" t="s">
        <v>1128</v>
      </c>
      <c r="D258" s="179" t="s">
        <v>208</v>
      </c>
      <c r="E258" s="180" t="s">
        <v>371</v>
      </c>
      <c r="F258" s="181" t="s">
        <v>372</v>
      </c>
      <c r="G258" s="182" t="s">
        <v>260</v>
      </c>
      <c r="H258" s="183">
        <v>13</v>
      </c>
      <c r="I258" s="184"/>
      <c r="J258" s="185">
        <f>ROUND(I258*H258,2)</f>
        <v>0</v>
      </c>
      <c r="K258" s="181" t="s">
        <v>212</v>
      </c>
      <c r="L258" s="40"/>
      <c r="M258" s="186" t="s">
        <v>19</v>
      </c>
      <c r="N258" s="187" t="s">
        <v>46</v>
      </c>
      <c r="O258" s="65"/>
      <c r="P258" s="188">
        <f>O258*H258</f>
        <v>0</v>
      </c>
      <c r="Q258" s="188">
        <v>1.3999999999999999E-4</v>
      </c>
      <c r="R258" s="188">
        <f>Q258*H258</f>
        <v>1.8199999999999998E-3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149</v>
      </c>
      <c r="AT258" s="190" t="s">
        <v>208</v>
      </c>
      <c r="AU258" s="190" t="s">
        <v>83</v>
      </c>
      <c r="AY258" s="18" t="s">
        <v>205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79</v>
      </c>
      <c r="BK258" s="191">
        <f>ROUND(I258*H258,2)</f>
        <v>0</v>
      </c>
      <c r="BL258" s="18" t="s">
        <v>149</v>
      </c>
      <c r="BM258" s="190" t="s">
        <v>1129</v>
      </c>
    </row>
    <row r="259" spans="1:65" s="2" customFormat="1">
      <c r="A259" s="35"/>
      <c r="B259" s="36"/>
      <c r="C259" s="37"/>
      <c r="D259" s="192" t="s">
        <v>215</v>
      </c>
      <c r="E259" s="37"/>
      <c r="F259" s="193" t="s">
        <v>374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215</v>
      </c>
      <c r="AU259" s="18" t="s">
        <v>83</v>
      </c>
    </row>
    <row r="260" spans="1:65" s="13" customFormat="1">
      <c r="B260" s="201"/>
      <c r="C260" s="202"/>
      <c r="D260" s="203" t="s">
        <v>250</v>
      </c>
      <c r="E260" s="204" t="s">
        <v>19</v>
      </c>
      <c r="F260" s="205" t="s">
        <v>621</v>
      </c>
      <c r="G260" s="202"/>
      <c r="H260" s="206">
        <v>13</v>
      </c>
      <c r="I260" s="207"/>
      <c r="J260" s="202"/>
      <c r="K260" s="202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250</v>
      </c>
      <c r="AU260" s="212" t="s">
        <v>83</v>
      </c>
      <c r="AV260" s="13" t="s">
        <v>83</v>
      </c>
      <c r="AW260" s="13" t="s">
        <v>36</v>
      </c>
      <c r="AX260" s="13" t="s">
        <v>79</v>
      </c>
      <c r="AY260" s="212" t="s">
        <v>205</v>
      </c>
    </row>
    <row r="261" spans="1:65" s="2" customFormat="1" ht="24.2" customHeight="1">
      <c r="A261" s="35"/>
      <c r="B261" s="36"/>
      <c r="C261" s="179" t="s">
        <v>1130</v>
      </c>
      <c r="D261" s="179" t="s">
        <v>208</v>
      </c>
      <c r="E261" s="180" t="s">
        <v>377</v>
      </c>
      <c r="F261" s="181" t="s">
        <v>378</v>
      </c>
      <c r="G261" s="182" t="s">
        <v>260</v>
      </c>
      <c r="H261" s="183">
        <v>13</v>
      </c>
      <c r="I261" s="184"/>
      <c r="J261" s="185">
        <f>ROUND(I261*H261,2)</f>
        <v>0</v>
      </c>
      <c r="K261" s="181" t="s">
        <v>212</v>
      </c>
      <c r="L261" s="40"/>
      <c r="M261" s="186" t="s">
        <v>19</v>
      </c>
      <c r="N261" s="187" t="s">
        <v>46</v>
      </c>
      <c r="O261" s="65"/>
      <c r="P261" s="188">
        <f>O261*H261</f>
        <v>0</v>
      </c>
      <c r="Q261" s="188">
        <v>0</v>
      </c>
      <c r="R261" s="188">
        <f>Q261*H261</f>
        <v>0</v>
      </c>
      <c r="S261" s="188">
        <v>0</v>
      </c>
      <c r="T261" s="18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0" t="s">
        <v>149</v>
      </c>
      <c r="AT261" s="190" t="s">
        <v>208</v>
      </c>
      <c r="AU261" s="190" t="s">
        <v>83</v>
      </c>
      <c r="AY261" s="18" t="s">
        <v>205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18" t="s">
        <v>79</v>
      </c>
      <c r="BK261" s="191">
        <f>ROUND(I261*H261,2)</f>
        <v>0</v>
      </c>
      <c r="BL261" s="18" t="s">
        <v>149</v>
      </c>
      <c r="BM261" s="190" t="s">
        <v>1131</v>
      </c>
    </row>
    <row r="262" spans="1:65" s="2" customFormat="1">
      <c r="A262" s="35"/>
      <c r="B262" s="36"/>
      <c r="C262" s="37"/>
      <c r="D262" s="192" t="s">
        <v>215</v>
      </c>
      <c r="E262" s="37"/>
      <c r="F262" s="193" t="s">
        <v>380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215</v>
      </c>
      <c r="AU262" s="18" t="s">
        <v>83</v>
      </c>
    </row>
    <row r="263" spans="1:65" s="13" customFormat="1">
      <c r="B263" s="201"/>
      <c r="C263" s="202"/>
      <c r="D263" s="203" t="s">
        <v>250</v>
      </c>
      <c r="E263" s="204" t="s">
        <v>19</v>
      </c>
      <c r="F263" s="205" t="s">
        <v>316</v>
      </c>
      <c r="G263" s="202"/>
      <c r="H263" s="206">
        <v>13</v>
      </c>
      <c r="I263" s="207"/>
      <c r="J263" s="202"/>
      <c r="K263" s="202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250</v>
      </c>
      <c r="AU263" s="212" t="s">
        <v>83</v>
      </c>
      <c r="AV263" s="13" t="s">
        <v>83</v>
      </c>
      <c r="AW263" s="13" t="s">
        <v>36</v>
      </c>
      <c r="AX263" s="13" t="s">
        <v>79</v>
      </c>
      <c r="AY263" s="212" t="s">
        <v>205</v>
      </c>
    </row>
    <row r="264" spans="1:65" s="2" customFormat="1" ht="24.2" customHeight="1">
      <c r="A264" s="35"/>
      <c r="B264" s="36"/>
      <c r="C264" s="179" t="s">
        <v>1132</v>
      </c>
      <c r="D264" s="179" t="s">
        <v>208</v>
      </c>
      <c r="E264" s="180" t="s">
        <v>623</v>
      </c>
      <c r="F264" s="181" t="s">
        <v>624</v>
      </c>
      <c r="G264" s="182" t="s">
        <v>260</v>
      </c>
      <c r="H264" s="183">
        <v>11.7</v>
      </c>
      <c r="I264" s="184"/>
      <c r="J264" s="185">
        <f>ROUND(I264*H264,2)</f>
        <v>0</v>
      </c>
      <c r="K264" s="181" t="s">
        <v>212</v>
      </c>
      <c r="L264" s="40"/>
      <c r="M264" s="186" t="s">
        <v>19</v>
      </c>
      <c r="N264" s="187" t="s">
        <v>46</v>
      </c>
      <c r="O264" s="65"/>
      <c r="P264" s="188">
        <f>O264*H264</f>
        <v>0</v>
      </c>
      <c r="Q264" s="188">
        <v>0.20219000000000001</v>
      </c>
      <c r="R264" s="188">
        <f>Q264*H264</f>
        <v>2.3656229999999998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149</v>
      </c>
      <c r="AT264" s="190" t="s">
        <v>208</v>
      </c>
      <c r="AU264" s="190" t="s">
        <v>83</v>
      </c>
      <c r="AY264" s="18" t="s">
        <v>205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79</v>
      </c>
      <c r="BK264" s="191">
        <f>ROUND(I264*H264,2)</f>
        <v>0</v>
      </c>
      <c r="BL264" s="18" t="s">
        <v>149</v>
      </c>
      <c r="BM264" s="190" t="s">
        <v>1133</v>
      </c>
    </row>
    <row r="265" spans="1:65" s="2" customFormat="1">
      <c r="A265" s="35"/>
      <c r="B265" s="36"/>
      <c r="C265" s="37"/>
      <c r="D265" s="192" t="s">
        <v>215</v>
      </c>
      <c r="E265" s="37"/>
      <c r="F265" s="193" t="s">
        <v>626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215</v>
      </c>
      <c r="AU265" s="18" t="s">
        <v>83</v>
      </c>
    </row>
    <row r="266" spans="1:65" s="13" customFormat="1">
      <c r="B266" s="201"/>
      <c r="C266" s="202"/>
      <c r="D266" s="203" t="s">
        <v>250</v>
      </c>
      <c r="E266" s="204" t="s">
        <v>19</v>
      </c>
      <c r="F266" s="205" t="s">
        <v>1134</v>
      </c>
      <c r="G266" s="202"/>
      <c r="H266" s="206">
        <v>11.7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250</v>
      </c>
      <c r="AU266" s="212" t="s">
        <v>83</v>
      </c>
      <c r="AV266" s="13" t="s">
        <v>83</v>
      </c>
      <c r="AW266" s="13" t="s">
        <v>36</v>
      </c>
      <c r="AX266" s="13" t="s">
        <v>79</v>
      </c>
      <c r="AY266" s="212" t="s">
        <v>205</v>
      </c>
    </row>
    <row r="267" spans="1:65" s="2" customFormat="1" ht="16.5" customHeight="1">
      <c r="A267" s="35"/>
      <c r="B267" s="36"/>
      <c r="C267" s="224" t="s">
        <v>1135</v>
      </c>
      <c r="D267" s="224" t="s">
        <v>298</v>
      </c>
      <c r="E267" s="225" t="s">
        <v>388</v>
      </c>
      <c r="F267" s="226" t="s">
        <v>389</v>
      </c>
      <c r="G267" s="227" t="s">
        <v>260</v>
      </c>
      <c r="H267" s="228">
        <v>11.933999999999999</v>
      </c>
      <c r="I267" s="229"/>
      <c r="J267" s="230">
        <f>ROUND(I267*H267,2)</f>
        <v>0</v>
      </c>
      <c r="K267" s="226" t="s">
        <v>212</v>
      </c>
      <c r="L267" s="231"/>
      <c r="M267" s="232" t="s">
        <v>19</v>
      </c>
      <c r="N267" s="233" t="s">
        <v>46</v>
      </c>
      <c r="O267" s="65"/>
      <c r="P267" s="188">
        <f>O267*H267</f>
        <v>0</v>
      </c>
      <c r="Q267" s="188">
        <v>0.08</v>
      </c>
      <c r="R267" s="188">
        <f>Q267*H267</f>
        <v>0.95472000000000001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286</v>
      </c>
      <c r="AT267" s="190" t="s">
        <v>298</v>
      </c>
      <c r="AU267" s="190" t="s">
        <v>83</v>
      </c>
      <c r="AY267" s="18" t="s">
        <v>205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79</v>
      </c>
      <c r="BK267" s="191">
        <f>ROUND(I267*H267,2)</f>
        <v>0</v>
      </c>
      <c r="BL267" s="18" t="s">
        <v>149</v>
      </c>
      <c r="BM267" s="190" t="s">
        <v>1136</v>
      </c>
    </row>
    <row r="268" spans="1:65" s="13" customFormat="1">
      <c r="B268" s="201"/>
      <c r="C268" s="202"/>
      <c r="D268" s="203" t="s">
        <v>250</v>
      </c>
      <c r="E268" s="202"/>
      <c r="F268" s="205" t="s">
        <v>1137</v>
      </c>
      <c r="G268" s="202"/>
      <c r="H268" s="206">
        <v>11.933999999999999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250</v>
      </c>
      <c r="AU268" s="212" t="s">
        <v>83</v>
      </c>
      <c r="AV268" s="13" t="s">
        <v>83</v>
      </c>
      <c r="AW268" s="13" t="s">
        <v>4</v>
      </c>
      <c r="AX268" s="13" t="s">
        <v>79</v>
      </c>
      <c r="AY268" s="212" t="s">
        <v>205</v>
      </c>
    </row>
    <row r="269" spans="1:65" s="2" customFormat="1" ht="24.2" customHeight="1">
      <c r="A269" s="35"/>
      <c r="B269" s="36"/>
      <c r="C269" s="179" t="s">
        <v>1138</v>
      </c>
      <c r="D269" s="179" t="s">
        <v>208</v>
      </c>
      <c r="E269" s="180" t="s">
        <v>382</v>
      </c>
      <c r="F269" s="181" t="s">
        <v>383</v>
      </c>
      <c r="G269" s="182" t="s">
        <v>260</v>
      </c>
      <c r="H269" s="183">
        <v>70.2</v>
      </c>
      <c r="I269" s="184"/>
      <c r="J269" s="185">
        <f>ROUND(I269*H269,2)</f>
        <v>0</v>
      </c>
      <c r="K269" s="181" t="s">
        <v>212</v>
      </c>
      <c r="L269" s="40"/>
      <c r="M269" s="186" t="s">
        <v>19</v>
      </c>
      <c r="N269" s="187" t="s">
        <v>46</v>
      </c>
      <c r="O269" s="65"/>
      <c r="P269" s="188">
        <f>O269*H269</f>
        <v>0</v>
      </c>
      <c r="Q269" s="188">
        <v>0.15540000000000001</v>
      </c>
      <c r="R269" s="188">
        <f>Q269*H269</f>
        <v>10.909080000000001</v>
      </c>
      <c r="S269" s="188">
        <v>0</v>
      </c>
      <c r="T269" s="18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0" t="s">
        <v>149</v>
      </c>
      <c r="AT269" s="190" t="s">
        <v>208</v>
      </c>
      <c r="AU269" s="190" t="s">
        <v>83</v>
      </c>
      <c r="AY269" s="18" t="s">
        <v>205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18" t="s">
        <v>79</v>
      </c>
      <c r="BK269" s="191">
        <f>ROUND(I269*H269,2)</f>
        <v>0</v>
      </c>
      <c r="BL269" s="18" t="s">
        <v>149</v>
      </c>
      <c r="BM269" s="190" t="s">
        <v>1139</v>
      </c>
    </row>
    <row r="270" spans="1:65" s="2" customFormat="1">
      <c r="A270" s="35"/>
      <c r="B270" s="36"/>
      <c r="C270" s="37"/>
      <c r="D270" s="192" t="s">
        <v>215</v>
      </c>
      <c r="E270" s="37"/>
      <c r="F270" s="193" t="s">
        <v>385</v>
      </c>
      <c r="G270" s="37"/>
      <c r="H270" s="37"/>
      <c r="I270" s="194"/>
      <c r="J270" s="37"/>
      <c r="K270" s="37"/>
      <c r="L270" s="40"/>
      <c r="M270" s="195"/>
      <c r="N270" s="19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215</v>
      </c>
      <c r="AU270" s="18" t="s">
        <v>83</v>
      </c>
    </row>
    <row r="271" spans="1:65" s="13" customFormat="1">
      <c r="B271" s="201"/>
      <c r="C271" s="202"/>
      <c r="D271" s="203" t="s">
        <v>250</v>
      </c>
      <c r="E271" s="204" t="s">
        <v>19</v>
      </c>
      <c r="F271" s="205" t="s">
        <v>1140</v>
      </c>
      <c r="G271" s="202"/>
      <c r="H271" s="206">
        <v>170.7</v>
      </c>
      <c r="I271" s="207"/>
      <c r="J271" s="202"/>
      <c r="K271" s="202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250</v>
      </c>
      <c r="AU271" s="212" t="s">
        <v>83</v>
      </c>
      <c r="AV271" s="13" t="s">
        <v>83</v>
      </c>
      <c r="AW271" s="13" t="s">
        <v>36</v>
      </c>
      <c r="AX271" s="13" t="s">
        <v>75</v>
      </c>
      <c r="AY271" s="212" t="s">
        <v>205</v>
      </c>
    </row>
    <row r="272" spans="1:65" s="13" customFormat="1">
      <c r="B272" s="201"/>
      <c r="C272" s="202"/>
      <c r="D272" s="203" t="s">
        <v>250</v>
      </c>
      <c r="E272" s="204" t="s">
        <v>19</v>
      </c>
      <c r="F272" s="205" t="s">
        <v>1141</v>
      </c>
      <c r="G272" s="202"/>
      <c r="H272" s="206">
        <v>-100.5</v>
      </c>
      <c r="I272" s="207"/>
      <c r="J272" s="202"/>
      <c r="K272" s="202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250</v>
      </c>
      <c r="AU272" s="212" t="s">
        <v>83</v>
      </c>
      <c r="AV272" s="13" t="s">
        <v>83</v>
      </c>
      <c r="AW272" s="13" t="s">
        <v>36</v>
      </c>
      <c r="AX272" s="13" t="s">
        <v>75</v>
      </c>
      <c r="AY272" s="212" t="s">
        <v>205</v>
      </c>
    </row>
    <row r="273" spans="1:65" s="14" customFormat="1">
      <c r="B273" s="213"/>
      <c r="C273" s="214"/>
      <c r="D273" s="203" t="s">
        <v>250</v>
      </c>
      <c r="E273" s="215" t="s">
        <v>19</v>
      </c>
      <c r="F273" s="216" t="s">
        <v>253</v>
      </c>
      <c r="G273" s="214"/>
      <c r="H273" s="217">
        <v>70.2</v>
      </c>
      <c r="I273" s="218"/>
      <c r="J273" s="214"/>
      <c r="K273" s="214"/>
      <c r="L273" s="219"/>
      <c r="M273" s="220"/>
      <c r="N273" s="221"/>
      <c r="O273" s="221"/>
      <c r="P273" s="221"/>
      <c r="Q273" s="221"/>
      <c r="R273" s="221"/>
      <c r="S273" s="221"/>
      <c r="T273" s="222"/>
      <c r="AT273" s="223" t="s">
        <v>250</v>
      </c>
      <c r="AU273" s="223" t="s">
        <v>83</v>
      </c>
      <c r="AV273" s="14" t="s">
        <v>149</v>
      </c>
      <c r="AW273" s="14" t="s">
        <v>36</v>
      </c>
      <c r="AX273" s="14" t="s">
        <v>79</v>
      </c>
      <c r="AY273" s="223" t="s">
        <v>205</v>
      </c>
    </row>
    <row r="274" spans="1:65" s="2" customFormat="1" ht="16.5" customHeight="1">
      <c r="A274" s="35"/>
      <c r="B274" s="36"/>
      <c r="C274" s="224" t="s">
        <v>1142</v>
      </c>
      <c r="D274" s="224" t="s">
        <v>298</v>
      </c>
      <c r="E274" s="225" t="s">
        <v>388</v>
      </c>
      <c r="F274" s="226" t="s">
        <v>389</v>
      </c>
      <c r="G274" s="227" t="s">
        <v>260</v>
      </c>
      <c r="H274" s="228">
        <v>62.423999999999999</v>
      </c>
      <c r="I274" s="229"/>
      <c r="J274" s="230">
        <f>ROUND(I274*H274,2)</f>
        <v>0</v>
      </c>
      <c r="K274" s="226" t="s">
        <v>212</v>
      </c>
      <c r="L274" s="231"/>
      <c r="M274" s="232" t="s">
        <v>19</v>
      </c>
      <c r="N274" s="233" t="s">
        <v>46</v>
      </c>
      <c r="O274" s="65"/>
      <c r="P274" s="188">
        <f>O274*H274</f>
        <v>0</v>
      </c>
      <c r="Q274" s="188">
        <v>0.08</v>
      </c>
      <c r="R274" s="188">
        <f>Q274*H274</f>
        <v>4.9939200000000001</v>
      </c>
      <c r="S274" s="188">
        <v>0</v>
      </c>
      <c r="T274" s="18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0" t="s">
        <v>286</v>
      </c>
      <c r="AT274" s="190" t="s">
        <v>298</v>
      </c>
      <c r="AU274" s="190" t="s">
        <v>83</v>
      </c>
      <c r="AY274" s="18" t="s">
        <v>205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18" t="s">
        <v>79</v>
      </c>
      <c r="BK274" s="191">
        <f>ROUND(I274*H274,2)</f>
        <v>0</v>
      </c>
      <c r="BL274" s="18" t="s">
        <v>149</v>
      </c>
      <c r="BM274" s="190" t="s">
        <v>1143</v>
      </c>
    </row>
    <row r="275" spans="1:65" s="13" customFormat="1">
      <c r="B275" s="201"/>
      <c r="C275" s="202"/>
      <c r="D275" s="203" t="s">
        <v>250</v>
      </c>
      <c r="E275" s="204" t="s">
        <v>19</v>
      </c>
      <c r="F275" s="205" t="s">
        <v>1144</v>
      </c>
      <c r="G275" s="202"/>
      <c r="H275" s="206">
        <v>61.2</v>
      </c>
      <c r="I275" s="207"/>
      <c r="J275" s="202"/>
      <c r="K275" s="202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250</v>
      </c>
      <c r="AU275" s="212" t="s">
        <v>83</v>
      </c>
      <c r="AV275" s="13" t="s">
        <v>83</v>
      </c>
      <c r="AW275" s="13" t="s">
        <v>36</v>
      </c>
      <c r="AX275" s="13" t="s">
        <v>79</v>
      </c>
      <c r="AY275" s="212" t="s">
        <v>205</v>
      </c>
    </row>
    <row r="276" spans="1:65" s="13" customFormat="1">
      <c r="B276" s="201"/>
      <c r="C276" s="202"/>
      <c r="D276" s="203" t="s">
        <v>250</v>
      </c>
      <c r="E276" s="202"/>
      <c r="F276" s="205" t="s">
        <v>1145</v>
      </c>
      <c r="G276" s="202"/>
      <c r="H276" s="206">
        <v>62.423999999999999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250</v>
      </c>
      <c r="AU276" s="212" t="s">
        <v>83</v>
      </c>
      <c r="AV276" s="13" t="s">
        <v>83</v>
      </c>
      <c r="AW276" s="13" t="s">
        <v>4</v>
      </c>
      <c r="AX276" s="13" t="s">
        <v>79</v>
      </c>
      <c r="AY276" s="212" t="s">
        <v>205</v>
      </c>
    </row>
    <row r="277" spans="1:65" s="2" customFormat="1" ht="16.5" customHeight="1">
      <c r="A277" s="35"/>
      <c r="B277" s="36"/>
      <c r="C277" s="224" t="s">
        <v>1146</v>
      </c>
      <c r="D277" s="224" t="s">
        <v>298</v>
      </c>
      <c r="E277" s="225" t="s">
        <v>394</v>
      </c>
      <c r="F277" s="226" t="s">
        <v>395</v>
      </c>
      <c r="G277" s="227" t="s">
        <v>260</v>
      </c>
      <c r="H277" s="228">
        <v>9.18</v>
      </c>
      <c r="I277" s="229"/>
      <c r="J277" s="230">
        <f>ROUND(I277*H277,2)</f>
        <v>0</v>
      </c>
      <c r="K277" s="226" t="s">
        <v>212</v>
      </c>
      <c r="L277" s="231"/>
      <c r="M277" s="232" t="s">
        <v>19</v>
      </c>
      <c r="N277" s="233" t="s">
        <v>46</v>
      </c>
      <c r="O277" s="65"/>
      <c r="P277" s="188">
        <f>O277*H277</f>
        <v>0</v>
      </c>
      <c r="Q277" s="188">
        <v>6.5670000000000006E-2</v>
      </c>
      <c r="R277" s="188">
        <f>Q277*H277</f>
        <v>0.60285060000000001</v>
      </c>
      <c r="S277" s="188">
        <v>0</v>
      </c>
      <c r="T277" s="18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0" t="s">
        <v>286</v>
      </c>
      <c r="AT277" s="190" t="s">
        <v>298</v>
      </c>
      <c r="AU277" s="190" t="s">
        <v>83</v>
      </c>
      <c r="AY277" s="18" t="s">
        <v>205</v>
      </c>
      <c r="BE277" s="191">
        <f>IF(N277="základní",J277,0)</f>
        <v>0</v>
      </c>
      <c r="BF277" s="191">
        <f>IF(N277="snížená",J277,0)</f>
        <v>0</v>
      </c>
      <c r="BG277" s="191">
        <f>IF(N277="zákl. přenesená",J277,0)</f>
        <v>0</v>
      </c>
      <c r="BH277" s="191">
        <f>IF(N277="sníž. přenesená",J277,0)</f>
        <v>0</v>
      </c>
      <c r="BI277" s="191">
        <f>IF(N277="nulová",J277,0)</f>
        <v>0</v>
      </c>
      <c r="BJ277" s="18" t="s">
        <v>79</v>
      </c>
      <c r="BK277" s="191">
        <f>ROUND(I277*H277,2)</f>
        <v>0</v>
      </c>
      <c r="BL277" s="18" t="s">
        <v>149</v>
      </c>
      <c r="BM277" s="190" t="s">
        <v>1147</v>
      </c>
    </row>
    <row r="278" spans="1:65" s="13" customFormat="1">
      <c r="B278" s="201"/>
      <c r="C278" s="202"/>
      <c r="D278" s="203" t="s">
        <v>250</v>
      </c>
      <c r="E278" s="204" t="s">
        <v>19</v>
      </c>
      <c r="F278" s="205" t="s">
        <v>637</v>
      </c>
      <c r="G278" s="202"/>
      <c r="H278" s="206">
        <v>9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250</v>
      </c>
      <c r="AU278" s="212" t="s">
        <v>83</v>
      </c>
      <c r="AV278" s="13" t="s">
        <v>83</v>
      </c>
      <c r="AW278" s="13" t="s">
        <v>36</v>
      </c>
      <c r="AX278" s="13" t="s">
        <v>79</v>
      </c>
      <c r="AY278" s="212" t="s">
        <v>205</v>
      </c>
    </row>
    <row r="279" spans="1:65" s="13" customFormat="1">
      <c r="B279" s="201"/>
      <c r="C279" s="202"/>
      <c r="D279" s="203" t="s">
        <v>250</v>
      </c>
      <c r="E279" s="202"/>
      <c r="F279" s="205" t="s">
        <v>638</v>
      </c>
      <c r="G279" s="202"/>
      <c r="H279" s="206">
        <v>9.18</v>
      </c>
      <c r="I279" s="207"/>
      <c r="J279" s="202"/>
      <c r="K279" s="202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250</v>
      </c>
      <c r="AU279" s="212" t="s">
        <v>83</v>
      </c>
      <c r="AV279" s="13" t="s">
        <v>83</v>
      </c>
      <c r="AW279" s="13" t="s">
        <v>4</v>
      </c>
      <c r="AX279" s="13" t="s">
        <v>79</v>
      </c>
      <c r="AY279" s="212" t="s">
        <v>205</v>
      </c>
    </row>
    <row r="280" spans="1:65" s="2" customFormat="1" ht="24.2" customHeight="1">
      <c r="A280" s="35"/>
      <c r="B280" s="36"/>
      <c r="C280" s="179" t="s">
        <v>1148</v>
      </c>
      <c r="D280" s="179" t="s">
        <v>208</v>
      </c>
      <c r="E280" s="180" t="s">
        <v>400</v>
      </c>
      <c r="F280" s="181" t="s">
        <v>401</v>
      </c>
      <c r="G280" s="182" t="s">
        <v>260</v>
      </c>
      <c r="H280" s="183">
        <v>290.89999999999998</v>
      </c>
      <c r="I280" s="184"/>
      <c r="J280" s="185">
        <f>ROUND(I280*H280,2)</f>
        <v>0</v>
      </c>
      <c r="K280" s="181" t="s">
        <v>212</v>
      </c>
      <c r="L280" s="40"/>
      <c r="M280" s="186" t="s">
        <v>19</v>
      </c>
      <c r="N280" s="187" t="s">
        <v>46</v>
      </c>
      <c r="O280" s="65"/>
      <c r="P280" s="188">
        <f>O280*H280</f>
        <v>0</v>
      </c>
      <c r="Q280" s="188">
        <v>0.10095</v>
      </c>
      <c r="R280" s="188">
        <f>Q280*H280</f>
        <v>29.366354999999999</v>
      </c>
      <c r="S280" s="188">
        <v>0</v>
      </c>
      <c r="T280" s="18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0" t="s">
        <v>149</v>
      </c>
      <c r="AT280" s="190" t="s">
        <v>208</v>
      </c>
      <c r="AU280" s="190" t="s">
        <v>83</v>
      </c>
      <c r="AY280" s="18" t="s">
        <v>205</v>
      </c>
      <c r="BE280" s="191">
        <f>IF(N280="základní",J280,0)</f>
        <v>0</v>
      </c>
      <c r="BF280" s="191">
        <f>IF(N280="snížená",J280,0)</f>
        <v>0</v>
      </c>
      <c r="BG280" s="191">
        <f>IF(N280="zákl. přenesená",J280,0)</f>
        <v>0</v>
      </c>
      <c r="BH280" s="191">
        <f>IF(N280="sníž. přenesená",J280,0)</f>
        <v>0</v>
      </c>
      <c r="BI280" s="191">
        <f>IF(N280="nulová",J280,0)</f>
        <v>0</v>
      </c>
      <c r="BJ280" s="18" t="s">
        <v>79</v>
      </c>
      <c r="BK280" s="191">
        <f>ROUND(I280*H280,2)</f>
        <v>0</v>
      </c>
      <c r="BL280" s="18" t="s">
        <v>149</v>
      </c>
      <c r="BM280" s="190" t="s">
        <v>1149</v>
      </c>
    </row>
    <row r="281" spans="1:65" s="2" customFormat="1">
      <c r="A281" s="35"/>
      <c r="B281" s="36"/>
      <c r="C281" s="37"/>
      <c r="D281" s="192" t="s">
        <v>215</v>
      </c>
      <c r="E281" s="37"/>
      <c r="F281" s="193" t="s">
        <v>403</v>
      </c>
      <c r="G281" s="37"/>
      <c r="H281" s="37"/>
      <c r="I281" s="194"/>
      <c r="J281" s="37"/>
      <c r="K281" s="37"/>
      <c r="L281" s="40"/>
      <c r="M281" s="195"/>
      <c r="N281" s="196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215</v>
      </c>
      <c r="AU281" s="18" t="s">
        <v>83</v>
      </c>
    </row>
    <row r="282" spans="1:65" s="13" customFormat="1">
      <c r="B282" s="201"/>
      <c r="C282" s="202"/>
      <c r="D282" s="203" t="s">
        <v>250</v>
      </c>
      <c r="E282" s="204" t="s">
        <v>19</v>
      </c>
      <c r="F282" s="205" t="s">
        <v>1150</v>
      </c>
      <c r="G282" s="202"/>
      <c r="H282" s="206">
        <v>259.60000000000002</v>
      </c>
      <c r="I282" s="207"/>
      <c r="J282" s="202"/>
      <c r="K282" s="202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250</v>
      </c>
      <c r="AU282" s="212" t="s">
        <v>83</v>
      </c>
      <c r="AV282" s="13" t="s">
        <v>83</v>
      </c>
      <c r="AW282" s="13" t="s">
        <v>36</v>
      </c>
      <c r="AX282" s="13" t="s">
        <v>75</v>
      </c>
      <c r="AY282" s="212" t="s">
        <v>205</v>
      </c>
    </row>
    <row r="283" spans="1:65" s="13" customFormat="1">
      <c r="B283" s="201"/>
      <c r="C283" s="202"/>
      <c r="D283" s="203" t="s">
        <v>250</v>
      </c>
      <c r="E283" s="204" t="s">
        <v>19</v>
      </c>
      <c r="F283" s="205" t="s">
        <v>1151</v>
      </c>
      <c r="G283" s="202"/>
      <c r="H283" s="206">
        <v>31.3</v>
      </c>
      <c r="I283" s="207"/>
      <c r="J283" s="202"/>
      <c r="K283" s="202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250</v>
      </c>
      <c r="AU283" s="212" t="s">
        <v>83</v>
      </c>
      <c r="AV283" s="13" t="s">
        <v>83</v>
      </c>
      <c r="AW283" s="13" t="s">
        <v>36</v>
      </c>
      <c r="AX283" s="13" t="s">
        <v>75</v>
      </c>
      <c r="AY283" s="212" t="s">
        <v>205</v>
      </c>
    </row>
    <row r="284" spans="1:65" s="14" customFormat="1">
      <c r="B284" s="213"/>
      <c r="C284" s="214"/>
      <c r="D284" s="203" t="s">
        <v>250</v>
      </c>
      <c r="E284" s="215" t="s">
        <v>19</v>
      </c>
      <c r="F284" s="216" t="s">
        <v>253</v>
      </c>
      <c r="G284" s="214"/>
      <c r="H284" s="217">
        <v>290.89999999999998</v>
      </c>
      <c r="I284" s="218"/>
      <c r="J284" s="214"/>
      <c r="K284" s="214"/>
      <c r="L284" s="219"/>
      <c r="M284" s="220"/>
      <c r="N284" s="221"/>
      <c r="O284" s="221"/>
      <c r="P284" s="221"/>
      <c r="Q284" s="221"/>
      <c r="R284" s="221"/>
      <c r="S284" s="221"/>
      <c r="T284" s="222"/>
      <c r="AT284" s="223" t="s">
        <v>250</v>
      </c>
      <c r="AU284" s="223" t="s">
        <v>83</v>
      </c>
      <c r="AV284" s="14" t="s">
        <v>149</v>
      </c>
      <c r="AW284" s="14" t="s">
        <v>36</v>
      </c>
      <c r="AX284" s="14" t="s">
        <v>79</v>
      </c>
      <c r="AY284" s="223" t="s">
        <v>205</v>
      </c>
    </row>
    <row r="285" spans="1:65" s="2" customFormat="1" ht="16.5" customHeight="1">
      <c r="A285" s="35"/>
      <c r="B285" s="36"/>
      <c r="C285" s="224" t="s">
        <v>1152</v>
      </c>
      <c r="D285" s="224" t="s">
        <v>298</v>
      </c>
      <c r="E285" s="225" t="s">
        <v>407</v>
      </c>
      <c r="F285" s="226" t="s">
        <v>408</v>
      </c>
      <c r="G285" s="227" t="s">
        <v>260</v>
      </c>
      <c r="H285" s="228">
        <v>296.71800000000002</v>
      </c>
      <c r="I285" s="229"/>
      <c r="J285" s="230">
        <f>ROUND(I285*H285,2)</f>
        <v>0</v>
      </c>
      <c r="K285" s="226" t="s">
        <v>212</v>
      </c>
      <c r="L285" s="231"/>
      <c r="M285" s="232" t="s">
        <v>19</v>
      </c>
      <c r="N285" s="233" t="s">
        <v>46</v>
      </c>
      <c r="O285" s="65"/>
      <c r="P285" s="188">
        <f>O285*H285</f>
        <v>0</v>
      </c>
      <c r="Q285" s="188">
        <v>2.8000000000000001E-2</v>
      </c>
      <c r="R285" s="188">
        <f>Q285*H285</f>
        <v>8.3081040000000002</v>
      </c>
      <c r="S285" s="188">
        <v>0</v>
      </c>
      <c r="T285" s="18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0" t="s">
        <v>286</v>
      </c>
      <c r="AT285" s="190" t="s">
        <v>298</v>
      </c>
      <c r="AU285" s="190" t="s">
        <v>83</v>
      </c>
      <c r="AY285" s="18" t="s">
        <v>205</v>
      </c>
      <c r="BE285" s="191">
        <f>IF(N285="základní",J285,0)</f>
        <v>0</v>
      </c>
      <c r="BF285" s="191">
        <f>IF(N285="snížená",J285,0)</f>
        <v>0</v>
      </c>
      <c r="BG285" s="191">
        <f>IF(N285="zákl. přenesená",J285,0)</f>
        <v>0</v>
      </c>
      <c r="BH285" s="191">
        <f>IF(N285="sníž. přenesená",J285,0)</f>
        <v>0</v>
      </c>
      <c r="BI285" s="191">
        <f>IF(N285="nulová",J285,0)</f>
        <v>0</v>
      </c>
      <c r="BJ285" s="18" t="s">
        <v>79</v>
      </c>
      <c r="BK285" s="191">
        <f>ROUND(I285*H285,2)</f>
        <v>0</v>
      </c>
      <c r="BL285" s="18" t="s">
        <v>149</v>
      </c>
      <c r="BM285" s="190" t="s">
        <v>1153</v>
      </c>
    </row>
    <row r="286" spans="1:65" s="13" customFormat="1">
      <c r="B286" s="201"/>
      <c r="C286" s="202"/>
      <c r="D286" s="203" t="s">
        <v>250</v>
      </c>
      <c r="E286" s="202"/>
      <c r="F286" s="205" t="s">
        <v>1154</v>
      </c>
      <c r="G286" s="202"/>
      <c r="H286" s="206">
        <v>296.71800000000002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250</v>
      </c>
      <c r="AU286" s="212" t="s">
        <v>83</v>
      </c>
      <c r="AV286" s="13" t="s">
        <v>83</v>
      </c>
      <c r="AW286" s="13" t="s">
        <v>4</v>
      </c>
      <c r="AX286" s="13" t="s">
        <v>79</v>
      </c>
      <c r="AY286" s="212" t="s">
        <v>205</v>
      </c>
    </row>
    <row r="287" spans="1:65" s="2" customFormat="1" ht="24.2" customHeight="1">
      <c r="A287" s="35"/>
      <c r="B287" s="36"/>
      <c r="C287" s="179" t="s">
        <v>1155</v>
      </c>
      <c r="D287" s="179" t="s">
        <v>208</v>
      </c>
      <c r="E287" s="180" t="s">
        <v>1156</v>
      </c>
      <c r="F287" s="181" t="s">
        <v>1157</v>
      </c>
      <c r="G287" s="182" t="s">
        <v>260</v>
      </c>
      <c r="H287" s="183">
        <v>38</v>
      </c>
      <c r="I287" s="184"/>
      <c r="J287" s="185">
        <f>ROUND(I287*H287,2)</f>
        <v>0</v>
      </c>
      <c r="K287" s="181" t="s">
        <v>212</v>
      </c>
      <c r="L287" s="40"/>
      <c r="M287" s="186" t="s">
        <v>19</v>
      </c>
      <c r="N287" s="187" t="s">
        <v>46</v>
      </c>
      <c r="O287" s="65"/>
      <c r="P287" s="188">
        <f>O287*H287</f>
        <v>0</v>
      </c>
      <c r="Q287" s="188">
        <v>0.34612999999999999</v>
      </c>
      <c r="R287" s="188">
        <f>Q287*H287</f>
        <v>13.152939999999999</v>
      </c>
      <c r="S287" s="188">
        <v>0</v>
      </c>
      <c r="T287" s="18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149</v>
      </c>
      <c r="AT287" s="190" t="s">
        <v>208</v>
      </c>
      <c r="AU287" s="190" t="s">
        <v>83</v>
      </c>
      <c r="AY287" s="18" t="s">
        <v>205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79</v>
      </c>
      <c r="BK287" s="191">
        <f>ROUND(I287*H287,2)</f>
        <v>0</v>
      </c>
      <c r="BL287" s="18" t="s">
        <v>149</v>
      </c>
      <c r="BM287" s="190" t="s">
        <v>1158</v>
      </c>
    </row>
    <row r="288" spans="1:65" s="2" customFormat="1">
      <c r="A288" s="35"/>
      <c r="B288" s="36"/>
      <c r="C288" s="37"/>
      <c r="D288" s="192" t="s">
        <v>215</v>
      </c>
      <c r="E288" s="37"/>
      <c r="F288" s="193" t="s">
        <v>1159</v>
      </c>
      <c r="G288" s="37"/>
      <c r="H288" s="37"/>
      <c r="I288" s="194"/>
      <c r="J288" s="37"/>
      <c r="K288" s="37"/>
      <c r="L288" s="40"/>
      <c r="M288" s="195"/>
      <c r="N288" s="196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215</v>
      </c>
      <c r="AU288" s="18" t="s">
        <v>83</v>
      </c>
    </row>
    <row r="289" spans="1:65" s="13" customFormat="1">
      <c r="B289" s="201"/>
      <c r="C289" s="202"/>
      <c r="D289" s="203" t="s">
        <v>250</v>
      </c>
      <c r="E289" s="204" t="s">
        <v>19</v>
      </c>
      <c r="F289" s="205" t="s">
        <v>1160</v>
      </c>
      <c r="G289" s="202"/>
      <c r="H289" s="206">
        <v>38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250</v>
      </c>
      <c r="AU289" s="212" t="s">
        <v>83</v>
      </c>
      <c r="AV289" s="13" t="s">
        <v>83</v>
      </c>
      <c r="AW289" s="13" t="s">
        <v>36</v>
      </c>
      <c r="AX289" s="13" t="s">
        <v>79</v>
      </c>
      <c r="AY289" s="212" t="s">
        <v>205</v>
      </c>
    </row>
    <row r="290" spans="1:65" s="2" customFormat="1" ht="16.5" customHeight="1">
      <c r="A290" s="35"/>
      <c r="B290" s="36"/>
      <c r="C290" s="224" t="s">
        <v>1161</v>
      </c>
      <c r="D290" s="224" t="s">
        <v>298</v>
      </c>
      <c r="E290" s="225" t="s">
        <v>1162</v>
      </c>
      <c r="F290" s="226" t="s">
        <v>1163</v>
      </c>
      <c r="G290" s="227" t="s">
        <v>260</v>
      </c>
      <c r="H290" s="228">
        <v>30.6</v>
      </c>
      <c r="I290" s="229"/>
      <c r="J290" s="230">
        <f>ROUND(I290*H290,2)</f>
        <v>0</v>
      </c>
      <c r="K290" s="226" t="s">
        <v>212</v>
      </c>
      <c r="L290" s="231"/>
      <c r="M290" s="232" t="s">
        <v>19</v>
      </c>
      <c r="N290" s="233" t="s">
        <v>46</v>
      </c>
      <c r="O290" s="65"/>
      <c r="P290" s="188">
        <f>O290*H290</f>
        <v>0</v>
      </c>
      <c r="Q290" s="188">
        <v>0.22500000000000001</v>
      </c>
      <c r="R290" s="188">
        <f>Q290*H290</f>
        <v>6.8850000000000007</v>
      </c>
      <c r="S290" s="188">
        <v>0</v>
      </c>
      <c r="T290" s="18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0" t="s">
        <v>286</v>
      </c>
      <c r="AT290" s="190" t="s">
        <v>298</v>
      </c>
      <c r="AU290" s="190" t="s">
        <v>83</v>
      </c>
      <c r="AY290" s="18" t="s">
        <v>205</v>
      </c>
      <c r="BE290" s="191">
        <f>IF(N290="základní",J290,0)</f>
        <v>0</v>
      </c>
      <c r="BF290" s="191">
        <f>IF(N290="snížená",J290,0)</f>
        <v>0</v>
      </c>
      <c r="BG290" s="191">
        <f>IF(N290="zákl. přenesená",J290,0)</f>
        <v>0</v>
      </c>
      <c r="BH290" s="191">
        <f>IF(N290="sníž. přenesená",J290,0)</f>
        <v>0</v>
      </c>
      <c r="BI290" s="191">
        <f>IF(N290="nulová",J290,0)</f>
        <v>0</v>
      </c>
      <c r="BJ290" s="18" t="s">
        <v>79</v>
      </c>
      <c r="BK290" s="191">
        <f>ROUND(I290*H290,2)</f>
        <v>0</v>
      </c>
      <c r="BL290" s="18" t="s">
        <v>149</v>
      </c>
      <c r="BM290" s="190" t="s">
        <v>1164</v>
      </c>
    </row>
    <row r="291" spans="1:65" s="13" customFormat="1">
      <c r="B291" s="201"/>
      <c r="C291" s="202"/>
      <c r="D291" s="203" t="s">
        <v>250</v>
      </c>
      <c r="E291" s="204" t="s">
        <v>19</v>
      </c>
      <c r="F291" s="205" t="s">
        <v>1165</v>
      </c>
      <c r="G291" s="202"/>
      <c r="H291" s="206">
        <v>30</v>
      </c>
      <c r="I291" s="207"/>
      <c r="J291" s="202"/>
      <c r="K291" s="202"/>
      <c r="L291" s="208"/>
      <c r="M291" s="209"/>
      <c r="N291" s="210"/>
      <c r="O291" s="210"/>
      <c r="P291" s="210"/>
      <c r="Q291" s="210"/>
      <c r="R291" s="210"/>
      <c r="S291" s="210"/>
      <c r="T291" s="211"/>
      <c r="AT291" s="212" t="s">
        <v>250</v>
      </c>
      <c r="AU291" s="212" t="s">
        <v>83</v>
      </c>
      <c r="AV291" s="13" t="s">
        <v>83</v>
      </c>
      <c r="AW291" s="13" t="s">
        <v>36</v>
      </c>
      <c r="AX291" s="13" t="s">
        <v>79</v>
      </c>
      <c r="AY291" s="212" t="s">
        <v>205</v>
      </c>
    </row>
    <row r="292" spans="1:65" s="13" customFormat="1">
      <c r="B292" s="201"/>
      <c r="C292" s="202"/>
      <c r="D292" s="203" t="s">
        <v>250</v>
      </c>
      <c r="E292" s="202"/>
      <c r="F292" s="205" t="s">
        <v>1166</v>
      </c>
      <c r="G292" s="202"/>
      <c r="H292" s="206">
        <v>30.6</v>
      </c>
      <c r="I292" s="207"/>
      <c r="J292" s="202"/>
      <c r="K292" s="202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250</v>
      </c>
      <c r="AU292" s="212" t="s">
        <v>83</v>
      </c>
      <c r="AV292" s="13" t="s">
        <v>83</v>
      </c>
      <c r="AW292" s="13" t="s">
        <v>4</v>
      </c>
      <c r="AX292" s="13" t="s">
        <v>79</v>
      </c>
      <c r="AY292" s="212" t="s">
        <v>205</v>
      </c>
    </row>
    <row r="293" spans="1:65" s="2" customFormat="1" ht="16.5" customHeight="1">
      <c r="A293" s="35"/>
      <c r="B293" s="36"/>
      <c r="C293" s="224" t="s">
        <v>1167</v>
      </c>
      <c r="D293" s="224" t="s">
        <v>298</v>
      </c>
      <c r="E293" s="225" t="s">
        <v>1168</v>
      </c>
      <c r="F293" s="226" t="s">
        <v>1169</v>
      </c>
      <c r="G293" s="227" t="s">
        <v>260</v>
      </c>
      <c r="H293" s="228">
        <v>8.16</v>
      </c>
      <c r="I293" s="229"/>
      <c r="J293" s="230">
        <f>ROUND(I293*H293,2)</f>
        <v>0</v>
      </c>
      <c r="K293" s="226" t="s">
        <v>212</v>
      </c>
      <c r="L293" s="231"/>
      <c r="M293" s="232" t="s">
        <v>19</v>
      </c>
      <c r="N293" s="233" t="s">
        <v>46</v>
      </c>
      <c r="O293" s="65"/>
      <c r="P293" s="188">
        <f>O293*H293</f>
        <v>0</v>
      </c>
      <c r="Q293" s="188">
        <v>0.15</v>
      </c>
      <c r="R293" s="188">
        <f>Q293*H293</f>
        <v>1.224</v>
      </c>
      <c r="S293" s="188">
        <v>0</v>
      </c>
      <c r="T293" s="18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0" t="s">
        <v>286</v>
      </c>
      <c r="AT293" s="190" t="s">
        <v>298</v>
      </c>
      <c r="AU293" s="190" t="s">
        <v>83</v>
      </c>
      <c r="AY293" s="18" t="s">
        <v>205</v>
      </c>
      <c r="BE293" s="191">
        <f>IF(N293="základní",J293,0)</f>
        <v>0</v>
      </c>
      <c r="BF293" s="191">
        <f>IF(N293="snížená",J293,0)</f>
        <v>0</v>
      </c>
      <c r="BG293" s="191">
        <f>IF(N293="zákl. přenesená",J293,0)</f>
        <v>0</v>
      </c>
      <c r="BH293" s="191">
        <f>IF(N293="sníž. přenesená",J293,0)</f>
        <v>0</v>
      </c>
      <c r="BI293" s="191">
        <f>IF(N293="nulová",J293,0)</f>
        <v>0</v>
      </c>
      <c r="BJ293" s="18" t="s">
        <v>79</v>
      </c>
      <c r="BK293" s="191">
        <f>ROUND(I293*H293,2)</f>
        <v>0</v>
      </c>
      <c r="BL293" s="18" t="s">
        <v>149</v>
      </c>
      <c r="BM293" s="190" t="s">
        <v>1170</v>
      </c>
    </row>
    <row r="294" spans="1:65" s="13" customFormat="1">
      <c r="B294" s="201"/>
      <c r="C294" s="202"/>
      <c r="D294" s="203" t="s">
        <v>250</v>
      </c>
      <c r="E294" s="204" t="s">
        <v>19</v>
      </c>
      <c r="F294" s="205" t="s">
        <v>1171</v>
      </c>
      <c r="G294" s="202"/>
      <c r="H294" s="206">
        <v>8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250</v>
      </c>
      <c r="AU294" s="212" t="s">
        <v>83</v>
      </c>
      <c r="AV294" s="13" t="s">
        <v>83</v>
      </c>
      <c r="AW294" s="13" t="s">
        <v>36</v>
      </c>
      <c r="AX294" s="13" t="s">
        <v>79</v>
      </c>
      <c r="AY294" s="212" t="s">
        <v>205</v>
      </c>
    </row>
    <row r="295" spans="1:65" s="13" customFormat="1">
      <c r="B295" s="201"/>
      <c r="C295" s="202"/>
      <c r="D295" s="203" t="s">
        <v>250</v>
      </c>
      <c r="E295" s="202"/>
      <c r="F295" s="205" t="s">
        <v>1172</v>
      </c>
      <c r="G295" s="202"/>
      <c r="H295" s="206">
        <v>8.16</v>
      </c>
      <c r="I295" s="207"/>
      <c r="J295" s="202"/>
      <c r="K295" s="202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250</v>
      </c>
      <c r="AU295" s="212" t="s">
        <v>83</v>
      </c>
      <c r="AV295" s="13" t="s">
        <v>83</v>
      </c>
      <c r="AW295" s="13" t="s">
        <v>4</v>
      </c>
      <c r="AX295" s="13" t="s">
        <v>79</v>
      </c>
      <c r="AY295" s="212" t="s">
        <v>205</v>
      </c>
    </row>
    <row r="296" spans="1:65" s="2" customFormat="1" ht="16.5" customHeight="1">
      <c r="A296" s="35"/>
      <c r="B296" s="36"/>
      <c r="C296" s="179" t="s">
        <v>1173</v>
      </c>
      <c r="D296" s="179" t="s">
        <v>208</v>
      </c>
      <c r="E296" s="180" t="s">
        <v>412</v>
      </c>
      <c r="F296" s="181" t="s">
        <v>413</v>
      </c>
      <c r="G296" s="182" t="s">
        <v>247</v>
      </c>
      <c r="H296" s="183">
        <v>18.8</v>
      </c>
      <c r="I296" s="184"/>
      <c r="J296" s="185">
        <f>ROUND(I296*H296,2)</f>
        <v>0</v>
      </c>
      <c r="K296" s="181" t="s">
        <v>212</v>
      </c>
      <c r="L296" s="40"/>
      <c r="M296" s="186" t="s">
        <v>19</v>
      </c>
      <c r="N296" s="187" t="s">
        <v>46</v>
      </c>
      <c r="O296" s="65"/>
      <c r="P296" s="188">
        <f>O296*H296</f>
        <v>0</v>
      </c>
      <c r="Q296" s="188">
        <v>3.6000000000000002E-4</v>
      </c>
      <c r="R296" s="188">
        <f>Q296*H296</f>
        <v>6.7680000000000006E-3</v>
      </c>
      <c r="S296" s="188">
        <v>0</v>
      </c>
      <c r="T296" s="18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0" t="s">
        <v>149</v>
      </c>
      <c r="AT296" s="190" t="s">
        <v>208</v>
      </c>
      <c r="AU296" s="190" t="s">
        <v>83</v>
      </c>
      <c r="AY296" s="18" t="s">
        <v>205</v>
      </c>
      <c r="BE296" s="191">
        <f>IF(N296="základní",J296,0)</f>
        <v>0</v>
      </c>
      <c r="BF296" s="191">
        <f>IF(N296="snížená",J296,0)</f>
        <v>0</v>
      </c>
      <c r="BG296" s="191">
        <f>IF(N296="zákl. přenesená",J296,0)</f>
        <v>0</v>
      </c>
      <c r="BH296" s="191">
        <f>IF(N296="sníž. přenesená",J296,0)</f>
        <v>0</v>
      </c>
      <c r="BI296" s="191">
        <f>IF(N296="nulová",J296,0)</f>
        <v>0</v>
      </c>
      <c r="BJ296" s="18" t="s">
        <v>79</v>
      </c>
      <c r="BK296" s="191">
        <f>ROUND(I296*H296,2)</f>
        <v>0</v>
      </c>
      <c r="BL296" s="18" t="s">
        <v>149</v>
      </c>
      <c r="BM296" s="190" t="s">
        <v>1174</v>
      </c>
    </row>
    <row r="297" spans="1:65" s="2" customFormat="1">
      <c r="A297" s="35"/>
      <c r="B297" s="36"/>
      <c r="C297" s="37"/>
      <c r="D297" s="192" t="s">
        <v>215</v>
      </c>
      <c r="E297" s="37"/>
      <c r="F297" s="193" t="s">
        <v>415</v>
      </c>
      <c r="G297" s="37"/>
      <c r="H297" s="37"/>
      <c r="I297" s="194"/>
      <c r="J297" s="37"/>
      <c r="K297" s="37"/>
      <c r="L297" s="40"/>
      <c r="M297" s="195"/>
      <c r="N297" s="196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215</v>
      </c>
      <c r="AU297" s="18" t="s">
        <v>83</v>
      </c>
    </row>
    <row r="298" spans="1:65" s="13" customFormat="1">
      <c r="B298" s="201"/>
      <c r="C298" s="202"/>
      <c r="D298" s="203" t="s">
        <v>250</v>
      </c>
      <c r="E298" s="204" t="s">
        <v>19</v>
      </c>
      <c r="F298" s="205" t="s">
        <v>1118</v>
      </c>
      <c r="G298" s="202"/>
      <c r="H298" s="206">
        <v>18.8</v>
      </c>
      <c r="I298" s="207"/>
      <c r="J298" s="202"/>
      <c r="K298" s="202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250</v>
      </c>
      <c r="AU298" s="212" t="s">
        <v>83</v>
      </c>
      <c r="AV298" s="13" t="s">
        <v>83</v>
      </c>
      <c r="AW298" s="13" t="s">
        <v>36</v>
      </c>
      <c r="AX298" s="13" t="s">
        <v>79</v>
      </c>
      <c r="AY298" s="212" t="s">
        <v>205</v>
      </c>
    </row>
    <row r="299" spans="1:65" s="2" customFormat="1" ht="33" customHeight="1">
      <c r="A299" s="35"/>
      <c r="B299" s="36"/>
      <c r="C299" s="179" t="s">
        <v>1175</v>
      </c>
      <c r="D299" s="179" t="s">
        <v>208</v>
      </c>
      <c r="E299" s="180" t="s">
        <v>531</v>
      </c>
      <c r="F299" s="181" t="s">
        <v>532</v>
      </c>
      <c r="G299" s="182" t="s">
        <v>366</v>
      </c>
      <c r="H299" s="183">
        <v>5</v>
      </c>
      <c r="I299" s="184"/>
      <c r="J299" s="185">
        <f>ROUND(I299*H299,2)</f>
        <v>0</v>
      </c>
      <c r="K299" s="181" t="s">
        <v>212</v>
      </c>
      <c r="L299" s="40"/>
      <c r="M299" s="186" t="s">
        <v>19</v>
      </c>
      <c r="N299" s="187" t="s">
        <v>46</v>
      </c>
      <c r="O299" s="65"/>
      <c r="P299" s="188">
        <f>O299*H299</f>
        <v>0</v>
      </c>
      <c r="Q299" s="188">
        <v>0</v>
      </c>
      <c r="R299" s="188">
        <f>Q299*H299</f>
        <v>0</v>
      </c>
      <c r="S299" s="188">
        <v>8.2000000000000003E-2</v>
      </c>
      <c r="T299" s="189">
        <f>S299*H299</f>
        <v>0.41000000000000003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0" t="s">
        <v>149</v>
      </c>
      <c r="AT299" s="190" t="s">
        <v>208</v>
      </c>
      <c r="AU299" s="190" t="s">
        <v>83</v>
      </c>
      <c r="AY299" s="18" t="s">
        <v>205</v>
      </c>
      <c r="BE299" s="191">
        <f>IF(N299="základní",J299,0)</f>
        <v>0</v>
      </c>
      <c r="BF299" s="191">
        <f>IF(N299="snížená",J299,0)</f>
        <v>0</v>
      </c>
      <c r="BG299" s="191">
        <f>IF(N299="zákl. přenesená",J299,0)</f>
        <v>0</v>
      </c>
      <c r="BH299" s="191">
        <f>IF(N299="sníž. přenesená",J299,0)</f>
        <v>0</v>
      </c>
      <c r="BI299" s="191">
        <f>IF(N299="nulová",J299,0)</f>
        <v>0</v>
      </c>
      <c r="BJ299" s="18" t="s">
        <v>79</v>
      </c>
      <c r="BK299" s="191">
        <f>ROUND(I299*H299,2)</f>
        <v>0</v>
      </c>
      <c r="BL299" s="18" t="s">
        <v>149</v>
      </c>
      <c r="BM299" s="190" t="s">
        <v>1176</v>
      </c>
    </row>
    <row r="300" spans="1:65" s="2" customFormat="1">
      <c r="A300" s="35"/>
      <c r="B300" s="36"/>
      <c r="C300" s="37"/>
      <c r="D300" s="192" t="s">
        <v>215</v>
      </c>
      <c r="E300" s="37"/>
      <c r="F300" s="193" t="s">
        <v>534</v>
      </c>
      <c r="G300" s="37"/>
      <c r="H300" s="37"/>
      <c r="I300" s="194"/>
      <c r="J300" s="37"/>
      <c r="K300" s="37"/>
      <c r="L300" s="40"/>
      <c r="M300" s="195"/>
      <c r="N300" s="196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215</v>
      </c>
      <c r="AU300" s="18" t="s">
        <v>83</v>
      </c>
    </row>
    <row r="301" spans="1:65" s="13" customFormat="1">
      <c r="B301" s="201"/>
      <c r="C301" s="202"/>
      <c r="D301" s="203" t="s">
        <v>250</v>
      </c>
      <c r="E301" s="204" t="s">
        <v>19</v>
      </c>
      <c r="F301" s="205" t="s">
        <v>1177</v>
      </c>
      <c r="G301" s="202"/>
      <c r="H301" s="206">
        <v>3</v>
      </c>
      <c r="I301" s="207"/>
      <c r="J301" s="202"/>
      <c r="K301" s="202"/>
      <c r="L301" s="208"/>
      <c r="M301" s="209"/>
      <c r="N301" s="210"/>
      <c r="O301" s="210"/>
      <c r="P301" s="210"/>
      <c r="Q301" s="210"/>
      <c r="R301" s="210"/>
      <c r="S301" s="210"/>
      <c r="T301" s="211"/>
      <c r="AT301" s="212" t="s">
        <v>250</v>
      </c>
      <c r="AU301" s="212" t="s">
        <v>83</v>
      </c>
      <c r="AV301" s="13" t="s">
        <v>83</v>
      </c>
      <c r="AW301" s="13" t="s">
        <v>36</v>
      </c>
      <c r="AX301" s="13" t="s">
        <v>75</v>
      </c>
      <c r="AY301" s="212" t="s">
        <v>205</v>
      </c>
    </row>
    <row r="302" spans="1:65" s="13" customFormat="1">
      <c r="B302" s="201"/>
      <c r="C302" s="202"/>
      <c r="D302" s="203" t="s">
        <v>250</v>
      </c>
      <c r="E302" s="204" t="s">
        <v>19</v>
      </c>
      <c r="F302" s="205" t="s">
        <v>1178</v>
      </c>
      <c r="G302" s="202"/>
      <c r="H302" s="206">
        <v>2</v>
      </c>
      <c r="I302" s="207"/>
      <c r="J302" s="202"/>
      <c r="K302" s="202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250</v>
      </c>
      <c r="AU302" s="212" t="s">
        <v>83</v>
      </c>
      <c r="AV302" s="13" t="s">
        <v>83</v>
      </c>
      <c r="AW302" s="13" t="s">
        <v>36</v>
      </c>
      <c r="AX302" s="13" t="s">
        <v>75</v>
      </c>
      <c r="AY302" s="212" t="s">
        <v>205</v>
      </c>
    </row>
    <row r="303" spans="1:65" s="14" customFormat="1">
      <c r="B303" s="213"/>
      <c r="C303" s="214"/>
      <c r="D303" s="203" t="s">
        <v>250</v>
      </c>
      <c r="E303" s="215" t="s">
        <v>19</v>
      </c>
      <c r="F303" s="216" t="s">
        <v>253</v>
      </c>
      <c r="G303" s="214"/>
      <c r="H303" s="217">
        <v>5</v>
      </c>
      <c r="I303" s="218"/>
      <c r="J303" s="214"/>
      <c r="K303" s="214"/>
      <c r="L303" s="219"/>
      <c r="M303" s="220"/>
      <c r="N303" s="221"/>
      <c r="O303" s="221"/>
      <c r="P303" s="221"/>
      <c r="Q303" s="221"/>
      <c r="R303" s="221"/>
      <c r="S303" s="221"/>
      <c r="T303" s="222"/>
      <c r="AT303" s="223" t="s">
        <v>250</v>
      </c>
      <c r="AU303" s="223" t="s">
        <v>83</v>
      </c>
      <c r="AV303" s="14" t="s">
        <v>149</v>
      </c>
      <c r="AW303" s="14" t="s">
        <v>36</v>
      </c>
      <c r="AX303" s="14" t="s">
        <v>79</v>
      </c>
      <c r="AY303" s="223" t="s">
        <v>205</v>
      </c>
    </row>
    <row r="304" spans="1:65" s="2" customFormat="1" ht="16.5" customHeight="1">
      <c r="A304" s="35"/>
      <c r="B304" s="36"/>
      <c r="C304" s="179" t="s">
        <v>1179</v>
      </c>
      <c r="D304" s="179" t="s">
        <v>208</v>
      </c>
      <c r="E304" s="180" t="s">
        <v>1180</v>
      </c>
      <c r="F304" s="181" t="s">
        <v>1181</v>
      </c>
      <c r="G304" s="182" t="s">
        <v>267</v>
      </c>
      <c r="H304" s="183">
        <v>30.625</v>
      </c>
      <c r="I304" s="184"/>
      <c r="J304" s="185">
        <f>ROUND(I304*H304,2)</f>
        <v>0</v>
      </c>
      <c r="K304" s="181" t="s">
        <v>212</v>
      </c>
      <c r="L304" s="40"/>
      <c r="M304" s="186" t="s">
        <v>19</v>
      </c>
      <c r="N304" s="187" t="s">
        <v>46</v>
      </c>
      <c r="O304" s="65"/>
      <c r="P304" s="188">
        <f>O304*H304</f>
        <v>0</v>
      </c>
      <c r="Q304" s="188">
        <v>0</v>
      </c>
      <c r="R304" s="188">
        <f>Q304*H304</f>
        <v>0</v>
      </c>
      <c r="S304" s="188">
        <v>3.9E-2</v>
      </c>
      <c r="T304" s="189">
        <f>S304*H304</f>
        <v>1.194375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149</v>
      </c>
      <c r="AT304" s="190" t="s">
        <v>208</v>
      </c>
      <c r="AU304" s="190" t="s">
        <v>83</v>
      </c>
      <c r="AY304" s="18" t="s">
        <v>205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79</v>
      </c>
      <c r="BK304" s="191">
        <f>ROUND(I304*H304,2)</f>
        <v>0</v>
      </c>
      <c r="BL304" s="18" t="s">
        <v>149</v>
      </c>
      <c r="BM304" s="190" t="s">
        <v>1182</v>
      </c>
    </row>
    <row r="305" spans="1:65" s="2" customFormat="1">
      <c r="A305" s="35"/>
      <c r="B305" s="36"/>
      <c r="C305" s="37"/>
      <c r="D305" s="192" t="s">
        <v>215</v>
      </c>
      <c r="E305" s="37"/>
      <c r="F305" s="193" t="s">
        <v>1183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215</v>
      </c>
      <c r="AU305" s="18" t="s">
        <v>83</v>
      </c>
    </row>
    <row r="306" spans="1:65" s="13" customFormat="1">
      <c r="B306" s="201"/>
      <c r="C306" s="202"/>
      <c r="D306" s="203" t="s">
        <v>250</v>
      </c>
      <c r="E306" s="204" t="s">
        <v>19</v>
      </c>
      <c r="F306" s="205" t="s">
        <v>1184</v>
      </c>
      <c r="G306" s="202"/>
      <c r="H306" s="206">
        <v>30.625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250</v>
      </c>
      <c r="AU306" s="212" t="s">
        <v>83</v>
      </c>
      <c r="AV306" s="13" t="s">
        <v>83</v>
      </c>
      <c r="AW306" s="13" t="s">
        <v>36</v>
      </c>
      <c r="AX306" s="13" t="s">
        <v>79</v>
      </c>
      <c r="AY306" s="212" t="s">
        <v>205</v>
      </c>
    </row>
    <row r="307" spans="1:65" s="12" customFormat="1" ht="22.9" customHeight="1">
      <c r="B307" s="163"/>
      <c r="C307" s="164"/>
      <c r="D307" s="165" t="s">
        <v>74</v>
      </c>
      <c r="E307" s="177" t="s">
        <v>416</v>
      </c>
      <c r="F307" s="177" t="s">
        <v>417</v>
      </c>
      <c r="G307" s="164"/>
      <c r="H307" s="164"/>
      <c r="I307" s="167"/>
      <c r="J307" s="178">
        <f>BK307</f>
        <v>0</v>
      </c>
      <c r="K307" s="164"/>
      <c r="L307" s="169"/>
      <c r="M307" s="170"/>
      <c r="N307" s="171"/>
      <c r="O307" s="171"/>
      <c r="P307" s="172">
        <f>SUM(P308:P325)</f>
        <v>0</v>
      </c>
      <c r="Q307" s="171"/>
      <c r="R307" s="172">
        <f>SUM(R308:R325)</f>
        <v>0</v>
      </c>
      <c r="S307" s="171"/>
      <c r="T307" s="173">
        <f>SUM(T308:T325)</f>
        <v>0</v>
      </c>
      <c r="AR307" s="174" t="s">
        <v>79</v>
      </c>
      <c r="AT307" s="175" t="s">
        <v>74</v>
      </c>
      <c r="AU307" s="175" t="s">
        <v>79</v>
      </c>
      <c r="AY307" s="174" t="s">
        <v>205</v>
      </c>
      <c r="BK307" s="176">
        <f>SUM(BK308:BK325)</f>
        <v>0</v>
      </c>
    </row>
    <row r="308" spans="1:65" s="2" customFormat="1" ht="24.2" customHeight="1">
      <c r="A308" s="35"/>
      <c r="B308" s="36"/>
      <c r="C308" s="179" t="s">
        <v>1185</v>
      </c>
      <c r="D308" s="179" t="s">
        <v>208</v>
      </c>
      <c r="E308" s="180" t="s">
        <v>537</v>
      </c>
      <c r="F308" s="181" t="s">
        <v>538</v>
      </c>
      <c r="G308" s="182" t="s">
        <v>301</v>
      </c>
      <c r="H308" s="183">
        <v>13.6</v>
      </c>
      <c r="I308" s="184"/>
      <c r="J308" s="185">
        <f>ROUND(I308*H308,2)</f>
        <v>0</v>
      </c>
      <c r="K308" s="181" t="s">
        <v>212</v>
      </c>
      <c r="L308" s="40"/>
      <c r="M308" s="186" t="s">
        <v>19</v>
      </c>
      <c r="N308" s="187" t="s">
        <v>46</v>
      </c>
      <c r="O308" s="65"/>
      <c r="P308" s="188">
        <f>O308*H308</f>
        <v>0</v>
      </c>
      <c r="Q308" s="188">
        <v>0</v>
      </c>
      <c r="R308" s="188">
        <f>Q308*H308</f>
        <v>0</v>
      </c>
      <c r="S308" s="188">
        <v>0</v>
      </c>
      <c r="T308" s="18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0" t="s">
        <v>149</v>
      </c>
      <c r="AT308" s="190" t="s">
        <v>208</v>
      </c>
      <c r="AU308" s="190" t="s">
        <v>83</v>
      </c>
      <c r="AY308" s="18" t="s">
        <v>205</v>
      </c>
      <c r="BE308" s="191">
        <f>IF(N308="základní",J308,0)</f>
        <v>0</v>
      </c>
      <c r="BF308" s="191">
        <f>IF(N308="snížená",J308,0)</f>
        <v>0</v>
      </c>
      <c r="BG308" s="191">
        <f>IF(N308="zákl. přenesená",J308,0)</f>
        <v>0</v>
      </c>
      <c r="BH308" s="191">
        <f>IF(N308="sníž. přenesená",J308,0)</f>
        <v>0</v>
      </c>
      <c r="BI308" s="191">
        <f>IF(N308="nulová",J308,0)</f>
        <v>0</v>
      </c>
      <c r="BJ308" s="18" t="s">
        <v>79</v>
      </c>
      <c r="BK308" s="191">
        <f>ROUND(I308*H308,2)</f>
        <v>0</v>
      </c>
      <c r="BL308" s="18" t="s">
        <v>149</v>
      </c>
      <c r="BM308" s="190" t="s">
        <v>1186</v>
      </c>
    </row>
    <row r="309" spans="1:65" s="2" customFormat="1">
      <c r="A309" s="35"/>
      <c r="B309" s="36"/>
      <c r="C309" s="37"/>
      <c r="D309" s="192" t="s">
        <v>215</v>
      </c>
      <c r="E309" s="37"/>
      <c r="F309" s="193" t="s">
        <v>540</v>
      </c>
      <c r="G309" s="37"/>
      <c r="H309" s="37"/>
      <c r="I309" s="194"/>
      <c r="J309" s="37"/>
      <c r="K309" s="37"/>
      <c r="L309" s="40"/>
      <c r="M309" s="195"/>
      <c r="N309" s="196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215</v>
      </c>
      <c r="AU309" s="18" t="s">
        <v>83</v>
      </c>
    </row>
    <row r="310" spans="1:65" s="13" customFormat="1">
      <c r="B310" s="201"/>
      <c r="C310" s="202"/>
      <c r="D310" s="203" t="s">
        <v>250</v>
      </c>
      <c r="E310" s="204" t="s">
        <v>19</v>
      </c>
      <c r="F310" s="205" t="s">
        <v>1187</v>
      </c>
      <c r="G310" s="202"/>
      <c r="H310" s="206">
        <v>13.6</v>
      </c>
      <c r="I310" s="207"/>
      <c r="J310" s="202"/>
      <c r="K310" s="202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250</v>
      </c>
      <c r="AU310" s="212" t="s">
        <v>83</v>
      </c>
      <c r="AV310" s="13" t="s">
        <v>83</v>
      </c>
      <c r="AW310" s="13" t="s">
        <v>36</v>
      </c>
      <c r="AX310" s="13" t="s">
        <v>79</v>
      </c>
      <c r="AY310" s="212" t="s">
        <v>205</v>
      </c>
    </row>
    <row r="311" spans="1:65" s="2" customFormat="1" ht="24.2" customHeight="1">
      <c r="A311" s="35"/>
      <c r="B311" s="36"/>
      <c r="C311" s="179" t="s">
        <v>1188</v>
      </c>
      <c r="D311" s="179" t="s">
        <v>208</v>
      </c>
      <c r="E311" s="180" t="s">
        <v>543</v>
      </c>
      <c r="F311" s="181" t="s">
        <v>427</v>
      </c>
      <c r="G311" s="182" t="s">
        <v>301</v>
      </c>
      <c r="H311" s="183">
        <v>530.4</v>
      </c>
      <c r="I311" s="184"/>
      <c r="J311" s="185">
        <f>ROUND(I311*H311,2)</f>
        <v>0</v>
      </c>
      <c r="K311" s="181" t="s">
        <v>212</v>
      </c>
      <c r="L311" s="40"/>
      <c r="M311" s="186" t="s">
        <v>19</v>
      </c>
      <c r="N311" s="187" t="s">
        <v>46</v>
      </c>
      <c r="O311" s="65"/>
      <c r="P311" s="188">
        <f>O311*H311</f>
        <v>0</v>
      </c>
      <c r="Q311" s="188">
        <v>0</v>
      </c>
      <c r="R311" s="188">
        <f>Q311*H311</f>
        <v>0</v>
      </c>
      <c r="S311" s="188">
        <v>0</v>
      </c>
      <c r="T311" s="18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0" t="s">
        <v>149</v>
      </c>
      <c r="AT311" s="190" t="s">
        <v>208</v>
      </c>
      <c r="AU311" s="190" t="s">
        <v>83</v>
      </c>
      <c r="AY311" s="18" t="s">
        <v>205</v>
      </c>
      <c r="BE311" s="191">
        <f>IF(N311="základní",J311,0)</f>
        <v>0</v>
      </c>
      <c r="BF311" s="191">
        <f>IF(N311="snížená",J311,0)</f>
        <v>0</v>
      </c>
      <c r="BG311" s="191">
        <f>IF(N311="zákl. přenesená",J311,0)</f>
        <v>0</v>
      </c>
      <c r="BH311" s="191">
        <f>IF(N311="sníž. přenesená",J311,0)</f>
        <v>0</v>
      </c>
      <c r="BI311" s="191">
        <f>IF(N311="nulová",J311,0)</f>
        <v>0</v>
      </c>
      <c r="BJ311" s="18" t="s">
        <v>79</v>
      </c>
      <c r="BK311" s="191">
        <f>ROUND(I311*H311,2)</f>
        <v>0</v>
      </c>
      <c r="BL311" s="18" t="s">
        <v>149</v>
      </c>
      <c r="BM311" s="190" t="s">
        <v>1189</v>
      </c>
    </row>
    <row r="312" spans="1:65" s="2" customFormat="1">
      <c r="A312" s="35"/>
      <c r="B312" s="36"/>
      <c r="C312" s="37"/>
      <c r="D312" s="192" t="s">
        <v>215</v>
      </c>
      <c r="E312" s="37"/>
      <c r="F312" s="193" t="s">
        <v>545</v>
      </c>
      <c r="G312" s="37"/>
      <c r="H312" s="37"/>
      <c r="I312" s="194"/>
      <c r="J312" s="37"/>
      <c r="K312" s="37"/>
      <c r="L312" s="40"/>
      <c r="M312" s="195"/>
      <c r="N312" s="196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215</v>
      </c>
      <c r="AU312" s="18" t="s">
        <v>83</v>
      </c>
    </row>
    <row r="313" spans="1:65" s="13" customFormat="1">
      <c r="B313" s="201"/>
      <c r="C313" s="202"/>
      <c r="D313" s="203" t="s">
        <v>250</v>
      </c>
      <c r="E313" s="202"/>
      <c r="F313" s="205" t="s">
        <v>1190</v>
      </c>
      <c r="G313" s="202"/>
      <c r="H313" s="206">
        <v>530.4</v>
      </c>
      <c r="I313" s="207"/>
      <c r="J313" s="202"/>
      <c r="K313" s="202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250</v>
      </c>
      <c r="AU313" s="212" t="s">
        <v>83</v>
      </c>
      <c r="AV313" s="13" t="s">
        <v>83</v>
      </c>
      <c r="AW313" s="13" t="s">
        <v>4</v>
      </c>
      <c r="AX313" s="13" t="s">
        <v>79</v>
      </c>
      <c r="AY313" s="212" t="s">
        <v>205</v>
      </c>
    </row>
    <row r="314" spans="1:65" s="2" customFormat="1" ht="24.2" customHeight="1">
      <c r="A314" s="35"/>
      <c r="B314" s="36"/>
      <c r="C314" s="179" t="s">
        <v>1191</v>
      </c>
      <c r="D314" s="179" t="s">
        <v>208</v>
      </c>
      <c r="E314" s="180" t="s">
        <v>419</v>
      </c>
      <c r="F314" s="181" t="s">
        <v>420</v>
      </c>
      <c r="G314" s="182" t="s">
        <v>301</v>
      </c>
      <c r="H314" s="183">
        <v>93.46</v>
      </c>
      <c r="I314" s="184"/>
      <c r="J314" s="185">
        <f>ROUND(I314*H314,2)</f>
        <v>0</v>
      </c>
      <c r="K314" s="181" t="s">
        <v>212</v>
      </c>
      <c r="L314" s="40"/>
      <c r="M314" s="186" t="s">
        <v>19</v>
      </c>
      <c r="N314" s="187" t="s">
        <v>46</v>
      </c>
      <c r="O314" s="65"/>
      <c r="P314" s="188">
        <f>O314*H314</f>
        <v>0</v>
      </c>
      <c r="Q314" s="188">
        <v>0</v>
      </c>
      <c r="R314" s="188">
        <f>Q314*H314</f>
        <v>0</v>
      </c>
      <c r="S314" s="188">
        <v>0</v>
      </c>
      <c r="T314" s="18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0" t="s">
        <v>149</v>
      </c>
      <c r="AT314" s="190" t="s">
        <v>208</v>
      </c>
      <c r="AU314" s="190" t="s">
        <v>83</v>
      </c>
      <c r="AY314" s="18" t="s">
        <v>205</v>
      </c>
      <c r="BE314" s="191">
        <f>IF(N314="základní",J314,0)</f>
        <v>0</v>
      </c>
      <c r="BF314" s="191">
        <f>IF(N314="snížená",J314,0)</f>
        <v>0</v>
      </c>
      <c r="BG314" s="191">
        <f>IF(N314="zákl. přenesená",J314,0)</f>
        <v>0</v>
      </c>
      <c r="BH314" s="191">
        <f>IF(N314="sníž. přenesená",J314,0)</f>
        <v>0</v>
      </c>
      <c r="BI314" s="191">
        <f>IF(N314="nulová",J314,0)</f>
        <v>0</v>
      </c>
      <c r="BJ314" s="18" t="s">
        <v>79</v>
      </c>
      <c r="BK314" s="191">
        <f>ROUND(I314*H314,2)</f>
        <v>0</v>
      </c>
      <c r="BL314" s="18" t="s">
        <v>149</v>
      </c>
      <c r="BM314" s="190" t="s">
        <v>1192</v>
      </c>
    </row>
    <row r="315" spans="1:65" s="2" customFormat="1">
      <c r="A315" s="35"/>
      <c r="B315" s="36"/>
      <c r="C315" s="37"/>
      <c r="D315" s="192" t="s">
        <v>215</v>
      </c>
      <c r="E315" s="37"/>
      <c r="F315" s="193" t="s">
        <v>422</v>
      </c>
      <c r="G315" s="37"/>
      <c r="H315" s="37"/>
      <c r="I315" s="194"/>
      <c r="J315" s="37"/>
      <c r="K315" s="37"/>
      <c r="L315" s="40"/>
      <c r="M315" s="195"/>
      <c r="N315" s="196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215</v>
      </c>
      <c r="AU315" s="18" t="s">
        <v>83</v>
      </c>
    </row>
    <row r="316" spans="1:65" s="13" customFormat="1">
      <c r="B316" s="201"/>
      <c r="C316" s="202"/>
      <c r="D316" s="203" t="s">
        <v>250</v>
      </c>
      <c r="E316" s="204" t="s">
        <v>19</v>
      </c>
      <c r="F316" s="205" t="s">
        <v>1193</v>
      </c>
      <c r="G316" s="202"/>
      <c r="H316" s="206">
        <v>75.100999999999999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250</v>
      </c>
      <c r="AU316" s="212" t="s">
        <v>83</v>
      </c>
      <c r="AV316" s="13" t="s">
        <v>83</v>
      </c>
      <c r="AW316" s="13" t="s">
        <v>36</v>
      </c>
      <c r="AX316" s="13" t="s">
        <v>75</v>
      </c>
      <c r="AY316" s="212" t="s">
        <v>205</v>
      </c>
    </row>
    <row r="317" spans="1:65" s="13" customFormat="1">
      <c r="B317" s="201"/>
      <c r="C317" s="202"/>
      <c r="D317" s="203" t="s">
        <v>250</v>
      </c>
      <c r="E317" s="204" t="s">
        <v>19</v>
      </c>
      <c r="F317" s="205" t="s">
        <v>1194</v>
      </c>
      <c r="G317" s="202"/>
      <c r="H317" s="206">
        <v>17.164999999999999</v>
      </c>
      <c r="I317" s="207"/>
      <c r="J317" s="202"/>
      <c r="K317" s="202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250</v>
      </c>
      <c r="AU317" s="212" t="s">
        <v>83</v>
      </c>
      <c r="AV317" s="13" t="s">
        <v>83</v>
      </c>
      <c r="AW317" s="13" t="s">
        <v>36</v>
      </c>
      <c r="AX317" s="13" t="s">
        <v>75</v>
      </c>
      <c r="AY317" s="212" t="s">
        <v>205</v>
      </c>
    </row>
    <row r="318" spans="1:65" s="13" customFormat="1">
      <c r="B318" s="201"/>
      <c r="C318" s="202"/>
      <c r="D318" s="203" t="s">
        <v>250</v>
      </c>
      <c r="E318" s="204" t="s">
        <v>19</v>
      </c>
      <c r="F318" s="205" t="s">
        <v>1195</v>
      </c>
      <c r="G318" s="202"/>
      <c r="H318" s="206">
        <v>1.0940000000000001</v>
      </c>
      <c r="I318" s="207"/>
      <c r="J318" s="202"/>
      <c r="K318" s="202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250</v>
      </c>
      <c r="AU318" s="212" t="s">
        <v>83</v>
      </c>
      <c r="AV318" s="13" t="s">
        <v>83</v>
      </c>
      <c r="AW318" s="13" t="s">
        <v>36</v>
      </c>
      <c r="AX318" s="13" t="s">
        <v>75</v>
      </c>
      <c r="AY318" s="212" t="s">
        <v>205</v>
      </c>
    </row>
    <row r="319" spans="1:65" s="13" customFormat="1">
      <c r="B319" s="201"/>
      <c r="C319" s="202"/>
      <c r="D319" s="203" t="s">
        <v>250</v>
      </c>
      <c r="E319" s="204" t="s">
        <v>19</v>
      </c>
      <c r="F319" s="205" t="s">
        <v>1196</v>
      </c>
      <c r="G319" s="202"/>
      <c r="H319" s="206">
        <v>0.1</v>
      </c>
      <c r="I319" s="207"/>
      <c r="J319" s="202"/>
      <c r="K319" s="202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250</v>
      </c>
      <c r="AU319" s="212" t="s">
        <v>83</v>
      </c>
      <c r="AV319" s="13" t="s">
        <v>83</v>
      </c>
      <c r="AW319" s="13" t="s">
        <v>36</v>
      </c>
      <c r="AX319" s="13" t="s">
        <v>75</v>
      </c>
      <c r="AY319" s="212" t="s">
        <v>205</v>
      </c>
    </row>
    <row r="320" spans="1:65" s="14" customFormat="1">
      <c r="B320" s="213"/>
      <c r="C320" s="214"/>
      <c r="D320" s="203" t="s">
        <v>250</v>
      </c>
      <c r="E320" s="215" t="s">
        <v>19</v>
      </c>
      <c r="F320" s="216" t="s">
        <v>253</v>
      </c>
      <c r="G320" s="214"/>
      <c r="H320" s="217">
        <v>93.45999999999998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250</v>
      </c>
      <c r="AU320" s="223" t="s">
        <v>83</v>
      </c>
      <c r="AV320" s="14" t="s">
        <v>149</v>
      </c>
      <c r="AW320" s="14" t="s">
        <v>36</v>
      </c>
      <c r="AX320" s="14" t="s">
        <v>79</v>
      </c>
      <c r="AY320" s="223" t="s">
        <v>205</v>
      </c>
    </row>
    <row r="321" spans="1:65" s="2" customFormat="1" ht="24.2" customHeight="1">
      <c r="A321" s="35"/>
      <c r="B321" s="36"/>
      <c r="C321" s="179" t="s">
        <v>1197</v>
      </c>
      <c r="D321" s="179" t="s">
        <v>208</v>
      </c>
      <c r="E321" s="180" t="s">
        <v>426</v>
      </c>
      <c r="F321" s="181" t="s">
        <v>427</v>
      </c>
      <c r="G321" s="182" t="s">
        <v>301</v>
      </c>
      <c r="H321" s="183">
        <v>3360.0839999999998</v>
      </c>
      <c r="I321" s="184"/>
      <c r="J321" s="185">
        <f>ROUND(I321*H321,2)</f>
        <v>0</v>
      </c>
      <c r="K321" s="181" t="s">
        <v>212</v>
      </c>
      <c r="L321" s="40"/>
      <c r="M321" s="186" t="s">
        <v>19</v>
      </c>
      <c r="N321" s="187" t="s">
        <v>46</v>
      </c>
      <c r="O321" s="65"/>
      <c r="P321" s="188">
        <f>O321*H321</f>
        <v>0</v>
      </c>
      <c r="Q321" s="188">
        <v>0</v>
      </c>
      <c r="R321" s="188">
        <f>Q321*H321</f>
        <v>0</v>
      </c>
      <c r="S321" s="188">
        <v>0</v>
      </c>
      <c r="T321" s="189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0" t="s">
        <v>149</v>
      </c>
      <c r="AT321" s="190" t="s">
        <v>208</v>
      </c>
      <c r="AU321" s="190" t="s">
        <v>83</v>
      </c>
      <c r="AY321" s="18" t="s">
        <v>205</v>
      </c>
      <c r="BE321" s="191">
        <f>IF(N321="základní",J321,0)</f>
        <v>0</v>
      </c>
      <c r="BF321" s="191">
        <f>IF(N321="snížená",J321,0)</f>
        <v>0</v>
      </c>
      <c r="BG321" s="191">
        <f>IF(N321="zákl. přenesená",J321,0)</f>
        <v>0</v>
      </c>
      <c r="BH321" s="191">
        <f>IF(N321="sníž. přenesená",J321,0)</f>
        <v>0</v>
      </c>
      <c r="BI321" s="191">
        <f>IF(N321="nulová",J321,0)</f>
        <v>0</v>
      </c>
      <c r="BJ321" s="18" t="s">
        <v>79</v>
      </c>
      <c r="BK321" s="191">
        <f>ROUND(I321*H321,2)</f>
        <v>0</v>
      </c>
      <c r="BL321" s="18" t="s">
        <v>149</v>
      </c>
      <c r="BM321" s="190" t="s">
        <v>1198</v>
      </c>
    </row>
    <row r="322" spans="1:65" s="2" customFormat="1">
      <c r="A322" s="35"/>
      <c r="B322" s="36"/>
      <c r="C322" s="37"/>
      <c r="D322" s="192" t="s">
        <v>215</v>
      </c>
      <c r="E322" s="37"/>
      <c r="F322" s="193" t="s">
        <v>429</v>
      </c>
      <c r="G322" s="37"/>
      <c r="H322" s="37"/>
      <c r="I322" s="194"/>
      <c r="J322" s="37"/>
      <c r="K322" s="37"/>
      <c r="L322" s="40"/>
      <c r="M322" s="195"/>
      <c r="N322" s="196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215</v>
      </c>
      <c r="AU322" s="18" t="s">
        <v>83</v>
      </c>
    </row>
    <row r="323" spans="1:65" s="13" customFormat="1">
      <c r="B323" s="201"/>
      <c r="C323" s="202"/>
      <c r="D323" s="203" t="s">
        <v>250</v>
      </c>
      <c r="E323" s="202"/>
      <c r="F323" s="205" t="s">
        <v>1199</v>
      </c>
      <c r="G323" s="202"/>
      <c r="H323" s="206">
        <v>3360.0839999999998</v>
      </c>
      <c r="I323" s="207"/>
      <c r="J323" s="202"/>
      <c r="K323" s="202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250</v>
      </c>
      <c r="AU323" s="212" t="s">
        <v>83</v>
      </c>
      <c r="AV323" s="13" t="s">
        <v>83</v>
      </c>
      <c r="AW323" s="13" t="s">
        <v>4</v>
      </c>
      <c r="AX323" s="13" t="s">
        <v>79</v>
      </c>
      <c r="AY323" s="212" t="s">
        <v>205</v>
      </c>
    </row>
    <row r="324" spans="1:65" s="2" customFormat="1" ht="16.5" customHeight="1">
      <c r="A324" s="35"/>
      <c r="B324" s="36"/>
      <c r="C324" s="179" t="s">
        <v>1200</v>
      </c>
      <c r="D324" s="179" t="s">
        <v>208</v>
      </c>
      <c r="E324" s="180" t="s">
        <v>432</v>
      </c>
      <c r="F324" s="181" t="s">
        <v>433</v>
      </c>
      <c r="G324" s="182" t="s">
        <v>301</v>
      </c>
      <c r="H324" s="183">
        <v>107.059</v>
      </c>
      <c r="I324" s="184"/>
      <c r="J324" s="185">
        <f>ROUND(I324*H324,2)</f>
        <v>0</v>
      </c>
      <c r="K324" s="181" t="s">
        <v>212</v>
      </c>
      <c r="L324" s="40"/>
      <c r="M324" s="186" t="s">
        <v>19</v>
      </c>
      <c r="N324" s="187" t="s">
        <v>46</v>
      </c>
      <c r="O324" s="65"/>
      <c r="P324" s="188">
        <f>O324*H324</f>
        <v>0</v>
      </c>
      <c r="Q324" s="188">
        <v>0</v>
      </c>
      <c r="R324" s="188">
        <f>Q324*H324</f>
        <v>0</v>
      </c>
      <c r="S324" s="188">
        <v>0</v>
      </c>
      <c r="T324" s="18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0" t="s">
        <v>149</v>
      </c>
      <c r="AT324" s="190" t="s">
        <v>208</v>
      </c>
      <c r="AU324" s="190" t="s">
        <v>83</v>
      </c>
      <c r="AY324" s="18" t="s">
        <v>205</v>
      </c>
      <c r="BE324" s="191">
        <f>IF(N324="základní",J324,0)</f>
        <v>0</v>
      </c>
      <c r="BF324" s="191">
        <f>IF(N324="snížená",J324,0)</f>
        <v>0</v>
      </c>
      <c r="BG324" s="191">
        <f>IF(N324="zákl. přenesená",J324,0)</f>
        <v>0</v>
      </c>
      <c r="BH324" s="191">
        <f>IF(N324="sníž. přenesená",J324,0)</f>
        <v>0</v>
      </c>
      <c r="BI324" s="191">
        <f>IF(N324="nulová",J324,0)</f>
        <v>0</v>
      </c>
      <c r="BJ324" s="18" t="s">
        <v>79</v>
      </c>
      <c r="BK324" s="191">
        <f>ROUND(I324*H324,2)</f>
        <v>0</v>
      </c>
      <c r="BL324" s="18" t="s">
        <v>149</v>
      </c>
      <c r="BM324" s="190" t="s">
        <v>1201</v>
      </c>
    </row>
    <row r="325" spans="1:65" s="2" customFormat="1">
      <c r="A325" s="35"/>
      <c r="B325" s="36"/>
      <c r="C325" s="37"/>
      <c r="D325" s="192" t="s">
        <v>215</v>
      </c>
      <c r="E325" s="37"/>
      <c r="F325" s="193" t="s">
        <v>435</v>
      </c>
      <c r="G325" s="37"/>
      <c r="H325" s="37"/>
      <c r="I325" s="194"/>
      <c r="J325" s="37"/>
      <c r="K325" s="37"/>
      <c r="L325" s="40"/>
      <c r="M325" s="195"/>
      <c r="N325" s="196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215</v>
      </c>
      <c r="AU325" s="18" t="s">
        <v>83</v>
      </c>
    </row>
    <row r="326" spans="1:65" s="12" customFormat="1" ht="22.9" customHeight="1">
      <c r="B326" s="163"/>
      <c r="C326" s="164"/>
      <c r="D326" s="165" t="s">
        <v>74</v>
      </c>
      <c r="E326" s="177" t="s">
        <v>436</v>
      </c>
      <c r="F326" s="177" t="s">
        <v>437</v>
      </c>
      <c r="G326" s="164"/>
      <c r="H326" s="164"/>
      <c r="I326" s="167"/>
      <c r="J326" s="178">
        <f>BK326</f>
        <v>0</v>
      </c>
      <c r="K326" s="164"/>
      <c r="L326" s="169"/>
      <c r="M326" s="170"/>
      <c r="N326" s="171"/>
      <c r="O326" s="171"/>
      <c r="P326" s="172">
        <f>SUM(P327:P328)</f>
        <v>0</v>
      </c>
      <c r="Q326" s="171"/>
      <c r="R326" s="172">
        <f>SUM(R327:R328)</f>
        <v>0</v>
      </c>
      <c r="S326" s="171"/>
      <c r="T326" s="173">
        <f>SUM(T327:T328)</f>
        <v>0</v>
      </c>
      <c r="AR326" s="174" t="s">
        <v>79</v>
      </c>
      <c r="AT326" s="175" t="s">
        <v>74</v>
      </c>
      <c r="AU326" s="175" t="s">
        <v>79</v>
      </c>
      <c r="AY326" s="174" t="s">
        <v>205</v>
      </c>
      <c r="BK326" s="176">
        <f>SUM(BK327:BK328)</f>
        <v>0</v>
      </c>
    </row>
    <row r="327" spans="1:65" s="2" customFormat="1" ht="24.2" customHeight="1">
      <c r="A327" s="35"/>
      <c r="B327" s="36"/>
      <c r="C327" s="179" t="s">
        <v>1202</v>
      </c>
      <c r="D327" s="179" t="s">
        <v>208</v>
      </c>
      <c r="E327" s="180" t="s">
        <v>439</v>
      </c>
      <c r="F327" s="181" t="s">
        <v>440</v>
      </c>
      <c r="G327" s="182" t="s">
        <v>301</v>
      </c>
      <c r="H327" s="183">
        <v>189.67099999999999</v>
      </c>
      <c r="I327" s="184"/>
      <c r="J327" s="185">
        <f>ROUND(I327*H327,2)</f>
        <v>0</v>
      </c>
      <c r="K327" s="181" t="s">
        <v>212</v>
      </c>
      <c r="L327" s="40"/>
      <c r="M327" s="186" t="s">
        <v>19</v>
      </c>
      <c r="N327" s="187" t="s">
        <v>46</v>
      </c>
      <c r="O327" s="65"/>
      <c r="P327" s="188">
        <f>O327*H327</f>
        <v>0</v>
      </c>
      <c r="Q327" s="188">
        <v>0</v>
      </c>
      <c r="R327" s="188">
        <f>Q327*H327</f>
        <v>0</v>
      </c>
      <c r="S327" s="188">
        <v>0</v>
      </c>
      <c r="T327" s="18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0" t="s">
        <v>149</v>
      </c>
      <c r="AT327" s="190" t="s">
        <v>208</v>
      </c>
      <c r="AU327" s="190" t="s">
        <v>83</v>
      </c>
      <c r="AY327" s="18" t="s">
        <v>205</v>
      </c>
      <c r="BE327" s="191">
        <f>IF(N327="základní",J327,0)</f>
        <v>0</v>
      </c>
      <c r="BF327" s="191">
        <f>IF(N327="snížená",J327,0)</f>
        <v>0</v>
      </c>
      <c r="BG327" s="191">
        <f>IF(N327="zákl. přenesená",J327,0)</f>
        <v>0</v>
      </c>
      <c r="BH327" s="191">
        <f>IF(N327="sníž. přenesená",J327,0)</f>
        <v>0</v>
      </c>
      <c r="BI327" s="191">
        <f>IF(N327="nulová",J327,0)</f>
        <v>0</v>
      </c>
      <c r="BJ327" s="18" t="s">
        <v>79</v>
      </c>
      <c r="BK327" s="191">
        <f>ROUND(I327*H327,2)</f>
        <v>0</v>
      </c>
      <c r="BL327" s="18" t="s">
        <v>149</v>
      </c>
      <c r="BM327" s="190" t="s">
        <v>1203</v>
      </c>
    </row>
    <row r="328" spans="1:65" s="2" customFormat="1">
      <c r="A328" s="35"/>
      <c r="B328" s="36"/>
      <c r="C328" s="37"/>
      <c r="D328" s="192" t="s">
        <v>215</v>
      </c>
      <c r="E328" s="37"/>
      <c r="F328" s="193" t="s">
        <v>442</v>
      </c>
      <c r="G328" s="37"/>
      <c r="H328" s="37"/>
      <c r="I328" s="194"/>
      <c r="J328" s="37"/>
      <c r="K328" s="37"/>
      <c r="L328" s="40"/>
      <c r="M328" s="197"/>
      <c r="N328" s="198"/>
      <c r="O328" s="199"/>
      <c r="P328" s="199"/>
      <c r="Q328" s="199"/>
      <c r="R328" s="199"/>
      <c r="S328" s="199"/>
      <c r="T328" s="200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215</v>
      </c>
      <c r="AU328" s="18" t="s">
        <v>83</v>
      </c>
    </row>
    <row r="329" spans="1:65" s="2" customFormat="1" ht="6.95" customHeight="1">
      <c r="A329" s="35"/>
      <c r="B329" s="48"/>
      <c r="C329" s="49"/>
      <c r="D329" s="49"/>
      <c r="E329" s="49"/>
      <c r="F329" s="49"/>
      <c r="G329" s="49"/>
      <c r="H329" s="49"/>
      <c r="I329" s="49"/>
      <c r="J329" s="49"/>
      <c r="K329" s="49"/>
      <c r="L329" s="40"/>
      <c r="M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</sheetData>
  <sheetProtection algorithmName="SHA-512" hashValue="0w/KecnvxDzUVe3l855yOJ0gT+CYx5EYTrpMkqxqKoxHFZHyXj0DbqOGknVP1/nDwVU+4X/kGVauNeS8F36ieg==" saltValue="fXlSoywCg8mJ2L7SpAe3QSdpzRwxRjdR4tc7FItlecpGZzb2yrYHeeoTCeP/6IJUcm/tkz59wArZ1sLUxFjT6A==" spinCount="100000" sheet="1" objects="1" scenarios="1" formatColumns="0" formatRows="0" autoFilter="0"/>
  <autoFilter ref="C92:K328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0" r:id="rId2"/>
    <hyperlink ref="F103" r:id="rId3"/>
    <hyperlink ref="F106" r:id="rId4"/>
    <hyperlink ref="F112" r:id="rId5"/>
    <hyperlink ref="F115" r:id="rId6"/>
    <hyperlink ref="F118" r:id="rId7"/>
    <hyperlink ref="F121" r:id="rId8"/>
    <hyperlink ref="F124" r:id="rId9"/>
    <hyperlink ref="F127" r:id="rId10"/>
    <hyperlink ref="F130" r:id="rId11"/>
    <hyperlink ref="F133" r:id="rId12"/>
    <hyperlink ref="F136" r:id="rId13"/>
    <hyperlink ref="F139" r:id="rId14"/>
    <hyperlink ref="F144" r:id="rId15"/>
    <hyperlink ref="F147" r:id="rId16"/>
    <hyperlink ref="F153" r:id="rId17"/>
    <hyperlink ref="F156" r:id="rId18"/>
    <hyperlink ref="F159" r:id="rId19"/>
    <hyperlink ref="F162" r:id="rId20"/>
    <hyperlink ref="F167" r:id="rId21"/>
    <hyperlink ref="F175" r:id="rId22"/>
    <hyperlink ref="F180" r:id="rId23"/>
    <hyperlink ref="F183" r:id="rId24"/>
    <hyperlink ref="F185" r:id="rId25"/>
    <hyperlink ref="F190" r:id="rId26"/>
    <hyperlink ref="F193" r:id="rId27"/>
    <hyperlink ref="F197" r:id="rId28"/>
    <hyperlink ref="F200" r:id="rId29"/>
    <hyperlink ref="F203" r:id="rId30"/>
    <hyperlink ref="F222" r:id="rId31"/>
    <hyperlink ref="F225" r:id="rId32"/>
    <hyperlink ref="F240" r:id="rId33"/>
    <hyperlink ref="F243" r:id="rId34"/>
    <hyperlink ref="F247" r:id="rId35"/>
    <hyperlink ref="F251" r:id="rId36"/>
    <hyperlink ref="F253" r:id="rId37"/>
    <hyperlink ref="F256" r:id="rId38"/>
    <hyperlink ref="F259" r:id="rId39"/>
    <hyperlink ref="F262" r:id="rId40"/>
    <hyperlink ref="F265" r:id="rId41"/>
    <hyperlink ref="F270" r:id="rId42"/>
    <hyperlink ref="F281" r:id="rId43"/>
    <hyperlink ref="F288" r:id="rId44"/>
    <hyperlink ref="F297" r:id="rId45"/>
    <hyperlink ref="F300" r:id="rId46"/>
    <hyperlink ref="F305" r:id="rId47"/>
    <hyperlink ref="F309" r:id="rId48"/>
    <hyperlink ref="F312" r:id="rId49"/>
    <hyperlink ref="F315" r:id="rId50"/>
    <hyperlink ref="F322" r:id="rId51"/>
    <hyperlink ref="F325" r:id="rId52"/>
    <hyperlink ref="F328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115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1204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ROUND(J91,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ROUND((SUM(BE91:BE193)),  2)</f>
        <v>0</v>
      </c>
      <c r="G35" s="35"/>
      <c r="H35" s="35"/>
      <c r="I35" s="125">
        <v>0.21</v>
      </c>
      <c r="J35" s="124">
        <f>ROUND(((SUM(BE91:BE193))*I35),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ROUND((SUM(BF91:BF193)),  2)</f>
        <v>0</v>
      </c>
      <c r="G36" s="35"/>
      <c r="H36" s="35"/>
      <c r="I36" s="125">
        <v>0.15</v>
      </c>
      <c r="J36" s="124">
        <f>ROUND(((SUM(BF91:BF193))*I36),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ROUND((SUM(BG91:BG193)),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ROUND((SUM(BH91:BH193)),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ROUND((SUM(BI91:BI193)),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1.9 - Parkování před ZŠ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J91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J92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J93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J155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239</v>
      </c>
      <c r="E67" s="149"/>
      <c r="F67" s="149"/>
      <c r="G67" s="149"/>
      <c r="H67" s="149"/>
      <c r="I67" s="149"/>
      <c r="J67" s="150">
        <f>J167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240</v>
      </c>
      <c r="E68" s="149"/>
      <c r="F68" s="149"/>
      <c r="G68" s="149"/>
      <c r="H68" s="149"/>
      <c r="I68" s="149"/>
      <c r="J68" s="150">
        <f>J176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241</v>
      </c>
      <c r="E69" s="149"/>
      <c r="F69" s="149"/>
      <c r="G69" s="149"/>
      <c r="H69" s="149"/>
      <c r="I69" s="149"/>
      <c r="J69" s="150">
        <f>J191</f>
        <v>0</v>
      </c>
      <c r="K69" s="98"/>
      <c r="L69" s="151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189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0" t="str">
        <f>E7</f>
        <v>Rekonstrukce chodníku ul. Jiříkovská, Rumburk</v>
      </c>
      <c r="F79" s="381"/>
      <c r="G79" s="381"/>
      <c r="H79" s="381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30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80" t="s">
        <v>178</v>
      </c>
      <c r="F81" s="379"/>
      <c r="G81" s="379"/>
      <c r="H81" s="379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179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41" t="str">
        <f>E11</f>
        <v>1.9 - Parkování před ZŠ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F14</f>
        <v>k.ú. Rumburk</v>
      </c>
      <c r="G85" s="37"/>
      <c r="H85" s="37"/>
      <c r="I85" s="30" t="s">
        <v>23</v>
      </c>
      <c r="J85" s="60" t="str">
        <f>IF(J14="","",J14)</f>
        <v>5. 4. 2023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E17</f>
        <v>Město Rumburk</v>
      </c>
      <c r="G87" s="37"/>
      <c r="H87" s="37"/>
      <c r="I87" s="30" t="s">
        <v>32</v>
      </c>
      <c r="J87" s="33" t="str">
        <f>E23</f>
        <v xml:space="preserve">ProProjekt s.r.o.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IF(E20="","",E20)</f>
        <v>Vyplň údaj</v>
      </c>
      <c r="G88" s="37"/>
      <c r="H88" s="37"/>
      <c r="I88" s="30" t="s">
        <v>37</v>
      </c>
      <c r="J88" s="33" t="str">
        <f>E26</f>
        <v>Martin Rousek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52"/>
      <c r="B90" s="153"/>
      <c r="C90" s="154" t="s">
        <v>190</v>
      </c>
      <c r="D90" s="155" t="s">
        <v>60</v>
      </c>
      <c r="E90" s="155" t="s">
        <v>56</v>
      </c>
      <c r="F90" s="155" t="s">
        <v>57</v>
      </c>
      <c r="G90" s="155" t="s">
        <v>191</v>
      </c>
      <c r="H90" s="155" t="s">
        <v>192</v>
      </c>
      <c r="I90" s="155" t="s">
        <v>193</v>
      </c>
      <c r="J90" s="155" t="s">
        <v>183</v>
      </c>
      <c r="K90" s="156" t="s">
        <v>194</v>
      </c>
      <c r="L90" s="157"/>
      <c r="M90" s="69" t="s">
        <v>19</v>
      </c>
      <c r="N90" s="70" t="s">
        <v>45</v>
      </c>
      <c r="O90" s="70" t="s">
        <v>195</v>
      </c>
      <c r="P90" s="70" t="s">
        <v>196</v>
      </c>
      <c r="Q90" s="70" t="s">
        <v>197</v>
      </c>
      <c r="R90" s="70" t="s">
        <v>198</v>
      </c>
      <c r="S90" s="70" t="s">
        <v>199</v>
      </c>
      <c r="T90" s="71" t="s">
        <v>200</v>
      </c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</row>
    <row r="91" spans="1:65" s="2" customFormat="1" ht="22.9" customHeight="1">
      <c r="A91" s="35"/>
      <c r="B91" s="36"/>
      <c r="C91" s="76" t="s">
        <v>201</v>
      </c>
      <c r="D91" s="37"/>
      <c r="E91" s="37"/>
      <c r="F91" s="37"/>
      <c r="G91" s="37"/>
      <c r="H91" s="37"/>
      <c r="I91" s="37"/>
      <c r="J91" s="158">
        <f>BK91</f>
        <v>0</v>
      </c>
      <c r="K91" s="37"/>
      <c r="L91" s="40"/>
      <c r="M91" s="72"/>
      <c r="N91" s="159"/>
      <c r="O91" s="73"/>
      <c r="P91" s="160">
        <f>P92</f>
        <v>0</v>
      </c>
      <c r="Q91" s="73"/>
      <c r="R91" s="160">
        <f>R92</f>
        <v>37.637067999999999</v>
      </c>
      <c r="S91" s="73"/>
      <c r="T91" s="161">
        <f>T92</f>
        <v>31.727500000000003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184</v>
      </c>
      <c r="BK91" s="162">
        <f>BK92</f>
        <v>0</v>
      </c>
    </row>
    <row r="92" spans="1:65" s="12" customFormat="1" ht="25.9" customHeight="1">
      <c r="B92" s="163"/>
      <c r="C92" s="164"/>
      <c r="D92" s="165" t="s">
        <v>74</v>
      </c>
      <c r="E92" s="166" t="s">
        <v>242</v>
      </c>
      <c r="F92" s="166" t="s">
        <v>243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P93+P155+P167+P176+P191</f>
        <v>0</v>
      </c>
      <c r="Q92" s="171"/>
      <c r="R92" s="172">
        <f>R93+R155+R167+R176+R191</f>
        <v>37.637067999999999</v>
      </c>
      <c r="S92" s="171"/>
      <c r="T92" s="173">
        <f>T93+T155+T167+T176+T191</f>
        <v>31.727500000000003</v>
      </c>
      <c r="AR92" s="174" t="s">
        <v>79</v>
      </c>
      <c r="AT92" s="175" t="s">
        <v>74</v>
      </c>
      <c r="AU92" s="175" t="s">
        <v>75</v>
      </c>
      <c r="AY92" s="174" t="s">
        <v>205</v>
      </c>
      <c r="BK92" s="176">
        <f>BK93+BK155+BK167+BK176+BK191</f>
        <v>0</v>
      </c>
    </row>
    <row r="93" spans="1:65" s="12" customFormat="1" ht="22.9" customHeight="1">
      <c r="B93" s="163"/>
      <c r="C93" s="164"/>
      <c r="D93" s="165" t="s">
        <v>74</v>
      </c>
      <c r="E93" s="177" t="s">
        <v>79</v>
      </c>
      <c r="F93" s="177" t="s">
        <v>244</v>
      </c>
      <c r="G93" s="164"/>
      <c r="H93" s="164"/>
      <c r="I93" s="167"/>
      <c r="J93" s="178">
        <f>BK93</f>
        <v>0</v>
      </c>
      <c r="K93" s="164"/>
      <c r="L93" s="169"/>
      <c r="M93" s="170"/>
      <c r="N93" s="171"/>
      <c r="O93" s="171"/>
      <c r="P93" s="172">
        <f>SUM(P94:P154)</f>
        <v>0</v>
      </c>
      <c r="Q93" s="171"/>
      <c r="R93" s="172">
        <f>SUM(R94:R154)</f>
        <v>11.960900000000001</v>
      </c>
      <c r="S93" s="171"/>
      <c r="T93" s="173">
        <f>SUM(T94:T154)</f>
        <v>31.727500000000003</v>
      </c>
      <c r="AR93" s="174" t="s">
        <v>79</v>
      </c>
      <c r="AT93" s="175" t="s">
        <v>74</v>
      </c>
      <c r="AU93" s="175" t="s">
        <v>79</v>
      </c>
      <c r="AY93" s="174" t="s">
        <v>205</v>
      </c>
      <c r="BK93" s="176">
        <f>SUM(BK94:BK154)</f>
        <v>0</v>
      </c>
    </row>
    <row r="94" spans="1:65" s="2" customFormat="1" ht="37.9" customHeight="1">
      <c r="A94" s="35"/>
      <c r="B94" s="36"/>
      <c r="C94" s="179" t="s">
        <v>79</v>
      </c>
      <c r="D94" s="179" t="s">
        <v>208</v>
      </c>
      <c r="E94" s="180" t="s">
        <v>893</v>
      </c>
      <c r="F94" s="181" t="s">
        <v>894</v>
      </c>
      <c r="G94" s="182" t="s">
        <v>247</v>
      </c>
      <c r="H94" s="183">
        <v>10.8</v>
      </c>
      <c r="I94" s="184"/>
      <c r="J94" s="185">
        <f>ROUND(I94*H94,2)</f>
        <v>0</v>
      </c>
      <c r="K94" s="181" t="s">
        <v>212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0.26</v>
      </c>
      <c r="T94" s="189">
        <f>S94*H94</f>
        <v>2.8080000000000003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149</v>
      </c>
      <c r="AT94" s="190" t="s">
        <v>208</v>
      </c>
      <c r="AU94" s="190" t="s">
        <v>83</v>
      </c>
      <c r="AY94" s="18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79</v>
      </c>
      <c r="BK94" s="191">
        <f>ROUND(I94*H94,2)</f>
        <v>0</v>
      </c>
      <c r="BL94" s="18" t="s">
        <v>149</v>
      </c>
      <c r="BM94" s="190" t="s">
        <v>1205</v>
      </c>
    </row>
    <row r="95" spans="1:65" s="2" customFormat="1">
      <c r="A95" s="35"/>
      <c r="B95" s="36"/>
      <c r="C95" s="37"/>
      <c r="D95" s="192" t="s">
        <v>215</v>
      </c>
      <c r="E95" s="37"/>
      <c r="F95" s="193" t="s">
        <v>896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215</v>
      </c>
      <c r="AU95" s="18" t="s">
        <v>83</v>
      </c>
    </row>
    <row r="96" spans="1:65" s="13" customFormat="1">
      <c r="B96" s="201"/>
      <c r="C96" s="202"/>
      <c r="D96" s="203" t="s">
        <v>250</v>
      </c>
      <c r="E96" s="204" t="s">
        <v>19</v>
      </c>
      <c r="F96" s="205" t="s">
        <v>1206</v>
      </c>
      <c r="G96" s="202"/>
      <c r="H96" s="206">
        <v>24.6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250</v>
      </c>
      <c r="AU96" s="212" t="s">
        <v>83</v>
      </c>
      <c r="AV96" s="13" t="s">
        <v>83</v>
      </c>
      <c r="AW96" s="13" t="s">
        <v>36</v>
      </c>
      <c r="AX96" s="13" t="s">
        <v>75</v>
      </c>
      <c r="AY96" s="212" t="s">
        <v>205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1207</v>
      </c>
      <c r="G97" s="202"/>
      <c r="H97" s="206">
        <v>-13.8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75</v>
      </c>
      <c r="AY97" s="212" t="s">
        <v>205</v>
      </c>
    </row>
    <row r="98" spans="1:65" s="14" customFormat="1">
      <c r="B98" s="213"/>
      <c r="C98" s="214"/>
      <c r="D98" s="203" t="s">
        <v>250</v>
      </c>
      <c r="E98" s="215" t="s">
        <v>19</v>
      </c>
      <c r="F98" s="216" t="s">
        <v>253</v>
      </c>
      <c r="G98" s="214"/>
      <c r="H98" s="217">
        <v>10.8</v>
      </c>
      <c r="I98" s="218"/>
      <c r="J98" s="214"/>
      <c r="K98" s="214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250</v>
      </c>
      <c r="AU98" s="223" t="s">
        <v>83</v>
      </c>
      <c r="AV98" s="14" t="s">
        <v>149</v>
      </c>
      <c r="AW98" s="14" t="s">
        <v>36</v>
      </c>
      <c r="AX98" s="14" t="s">
        <v>79</v>
      </c>
      <c r="AY98" s="223" t="s">
        <v>205</v>
      </c>
    </row>
    <row r="99" spans="1:65" s="2" customFormat="1" ht="44.25" customHeight="1">
      <c r="A99" s="35"/>
      <c r="B99" s="36"/>
      <c r="C99" s="179" t="s">
        <v>83</v>
      </c>
      <c r="D99" s="179" t="s">
        <v>208</v>
      </c>
      <c r="E99" s="180" t="s">
        <v>962</v>
      </c>
      <c r="F99" s="181" t="s">
        <v>963</v>
      </c>
      <c r="G99" s="182" t="s">
        <v>247</v>
      </c>
      <c r="H99" s="183">
        <v>35</v>
      </c>
      <c r="I99" s="184"/>
      <c r="J99" s="185">
        <f>ROUND(I99*H99,2)</f>
        <v>0</v>
      </c>
      <c r="K99" s="181" t="s">
        <v>212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0.255</v>
      </c>
      <c r="T99" s="189">
        <f>S99*H99</f>
        <v>8.9250000000000007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149</v>
      </c>
      <c r="AT99" s="190" t="s">
        <v>208</v>
      </c>
      <c r="AU99" s="190" t="s">
        <v>83</v>
      </c>
      <c r="AY99" s="18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79</v>
      </c>
      <c r="BK99" s="191">
        <f>ROUND(I99*H99,2)</f>
        <v>0</v>
      </c>
      <c r="BL99" s="18" t="s">
        <v>149</v>
      </c>
      <c r="BM99" s="190" t="s">
        <v>1208</v>
      </c>
    </row>
    <row r="100" spans="1:65" s="2" customFormat="1">
      <c r="A100" s="35"/>
      <c r="B100" s="36"/>
      <c r="C100" s="37"/>
      <c r="D100" s="192" t="s">
        <v>215</v>
      </c>
      <c r="E100" s="37"/>
      <c r="F100" s="193" t="s">
        <v>965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215</v>
      </c>
      <c r="AU100" s="18" t="s">
        <v>83</v>
      </c>
    </row>
    <row r="101" spans="1:65" s="13" customFormat="1">
      <c r="B101" s="201"/>
      <c r="C101" s="202"/>
      <c r="D101" s="203" t="s">
        <v>250</v>
      </c>
      <c r="E101" s="204" t="s">
        <v>19</v>
      </c>
      <c r="F101" s="205" t="s">
        <v>1209</v>
      </c>
      <c r="G101" s="202"/>
      <c r="H101" s="206">
        <v>35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250</v>
      </c>
      <c r="AU101" s="212" t="s">
        <v>83</v>
      </c>
      <c r="AV101" s="13" t="s">
        <v>83</v>
      </c>
      <c r="AW101" s="13" t="s">
        <v>36</v>
      </c>
      <c r="AX101" s="13" t="s">
        <v>79</v>
      </c>
      <c r="AY101" s="212" t="s">
        <v>205</v>
      </c>
    </row>
    <row r="102" spans="1:65" s="2" customFormat="1" ht="37.9" customHeight="1">
      <c r="A102" s="35"/>
      <c r="B102" s="36"/>
      <c r="C102" s="179" t="s">
        <v>126</v>
      </c>
      <c r="D102" s="179" t="s">
        <v>208</v>
      </c>
      <c r="E102" s="180" t="s">
        <v>444</v>
      </c>
      <c r="F102" s="181" t="s">
        <v>445</v>
      </c>
      <c r="G102" s="182" t="s">
        <v>247</v>
      </c>
      <c r="H102" s="183">
        <v>28</v>
      </c>
      <c r="I102" s="184"/>
      <c r="J102" s="185">
        <f>ROUND(I102*H102,2)</f>
        <v>0</v>
      </c>
      <c r="K102" s="181" t="s">
        <v>212</v>
      </c>
      <c r="L102" s="40"/>
      <c r="M102" s="186" t="s">
        <v>19</v>
      </c>
      <c r="N102" s="187" t="s">
        <v>46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0.28999999999999998</v>
      </c>
      <c r="T102" s="189">
        <f>S102*H102</f>
        <v>8.1199999999999992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149</v>
      </c>
      <c r="AT102" s="190" t="s">
        <v>208</v>
      </c>
      <c r="AU102" s="190" t="s">
        <v>83</v>
      </c>
      <c r="AY102" s="18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149</v>
      </c>
      <c r="BM102" s="190" t="s">
        <v>1210</v>
      </c>
    </row>
    <row r="103" spans="1:65" s="2" customFormat="1">
      <c r="A103" s="35"/>
      <c r="B103" s="36"/>
      <c r="C103" s="37"/>
      <c r="D103" s="192" t="s">
        <v>215</v>
      </c>
      <c r="E103" s="37"/>
      <c r="F103" s="193" t="s">
        <v>447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215</v>
      </c>
      <c r="AU103" s="18" t="s">
        <v>83</v>
      </c>
    </row>
    <row r="104" spans="1:65" s="13" customFormat="1">
      <c r="B104" s="201"/>
      <c r="C104" s="202"/>
      <c r="D104" s="203" t="s">
        <v>250</v>
      </c>
      <c r="E104" s="204" t="s">
        <v>19</v>
      </c>
      <c r="F104" s="205" t="s">
        <v>1206</v>
      </c>
      <c r="G104" s="202"/>
      <c r="H104" s="206">
        <v>24.6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250</v>
      </c>
      <c r="AU104" s="212" t="s">
        <v>83</v>
      </c>
      <c r="AV104" s="13" t="s">
        <v>83</v>
      </c>
      <c r="AW104" s="13" t="s">
        <v>36</v>
      </c>
      <c r="AX104" s="13" t="s">
        <v>75</v>
      </c>
      <c r="AY104" s="212" t="s">
        <v>205</v>
      </c>
    </row>
    <row r="105" spans="1:65" s="13" customFormat="1">
      <c r="B105" s="201"/>
      <c r="C105" s="202"/>
      <c r="D105" s="203" t="s">
        <v>250</v>
      </c>
      <c r="E105" s="204" t="s">
        <v>19</v>
      </c>
      <c r="F105" s="205" t="s">
        <v>1211</v>
      </c>
      <c r="G105" s="202"/>
      <c r="H105" s="206">
        <v>54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250</v>
      </c>
      <c r="AU105" s="212" t="s">
        <v>83</v>
      </c>
      <c r="AV105" s="13" t="s">
        <v>83</v>
      </c>
      <c r="AW105" s="13" t="s">
        <v>36</v>
      </c>
      <c r="AX105" s="13" t="s">
        <v>75</v>
      </c>
      <c r="AY105" s="212" t="s">
        <v>205</v>
      </c>
    </row>
    <row r="106" spans="1:65" s="13" customFormat="1">
      <c r="B106" s="201"/>
      <c r="C106" s="202"/>
      <c r="D106" s="203" t="s">
        <v>250</v>
      </c>
      <c r="E106" s="204" t="s">
        <v>19</v>
      </c>
      <c r="F106" s="205" t="s">
        <v>1212</v>
      </c>
      <c r="G106" s="202"/>
      <c r="H106" s="206">
        <v>-50.6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250</v>
      </c>
      <c r="AU106" s="212" t="s">
        <v>83</v>
      </c>
      <c r="AV106" s="13" t="s">
        <v>83</v>
      </c>
      <c r="AW106" s="13" t="s">
        <v>36</v>
      </c>
      <c r="AX106" s="13" t="s">
        <v>75</v>
      </c>
      <c r="AY106" s="212" t="s">
        <v>205</v>
      </c>
    </row>
    <row r="107" spans="1:65" s="14" customFormat="1">
      <c r="B107" s="213"/>
      <c r="C107" s="214"/>
      <c r="D107" s="203" t="s">
        <v>250</v>
      </c>
      <c r="E107" s="215" t="s">
        <v>19</v>
      </c>
      <c r="F107" s="216" t="s">
        <v>253</v>
      </c>
      <c r="G107" s="214"/>
      <c r="H107" s="217">
        <v>27.999999999999993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250</v>
      </c>
      <c r="AU107" s="223" t="s">
        <v>83</v>
      </c>
      <c r="AV107" s="14" t="s">
        <v>149</v>
      </c>
      <c r="AW107" s="14" t="s">
        <v>36</v>
      </c>
      <c r="AX107" s="14" t="s">
        <v>79</v>
      </c>
      <c r="AY107" s="223" t="s">
        <v>205</v>
      </c>
    </row>
    <row r="108" spans="1:65" s="2" customFormat="1" ht="37.9" customHeight="1">
      <c r="A108" s="35"/>
      <c r="B108" s="36"/>
      <c r="C108" s="179" t="s">
        <v>149</v>
      </c>
      <c r="D108" s="179" t="s">
        <v>208</v>
      </c>
      <c r="E108" s="180" t="s">
        <v>1213</v>
      </c>
      <c r="F108" s="181" t="s">
        <v>1214</v>
      </c>
      <c r="G108" s="182" t="s">
        <v>247</v>
      </c>
      <c r="H108" s="183">
        <v>23.8</v>
      </c>
      <c r="I108" s="184"/>
      <c r="J108" s="185">
        <f>ROUND(I108*H108,2)</f>
        <v>0</v>
      </c>
      <c r="K108" s="181" t="s">
        <v>212</v>
      </c>
      <c r="L108" s="40"/>
      <c r="M108" s="186" t="s">
        <v>19</v>
      </c>
      <c r="N108" s="187" t="s">
        <v>46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0.44</v>
      </c>
      <c r="T108" s="189">
        <f>S108*H108</f>
        <v>10.472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149</v>
      </c>
      <c r="AT108" s="190" t="s">
        <v>208</v>
      </c>
      <c r="AU108" s="190" t="s">
        <v>83</v>
      </c>
      <c r="AY108" s="18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149</v>
      </c>
      <c r="BM108" s="190" t="s">
        <v>1215</v>
      </c>
    </row>
    <row r="109" spans="1:65" s="2" customFormat="1">
      <c r="A109" s="35"/>
      <c r="B109" s="36"/>
      <c r="C109" s="37"/>
      <c r="D109" s="192" t="s">
        <v>215</v>
      </c>
      <c r="E109" s="37"/>
      <c r="F109" s="193" t="s">
        <v>1216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215</v>
      </c>
      <c r="AU109" s="18" t="s">
        <v>83</v>
      </c>
    </row>
    <row r="110" spans="1:65" s="13" customFormat="1">
      <c r="B110" s="201"/>
      <c r="C110" s="202"/>
      <c r="D110" s="203" t="s">
        <v>250</v>
      </c>
      <c r="E110" s="204" t="s">
        <v>19</v>
      </c>
      <c r="F110" s="205" t="s">
        <v>1217</v>
      </c>
      <c r="G110" s="202"/>
      <c r="H110" s="206">
        <v>70.5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250</v>
      </c>
      <c r="AU110" s="212" t="s">
        <v>83</v>
      </c>
      <c r="AV110" s="13" t="s">
        <v>83</v>
      </c>
      <c r="AW110" s="13" t="s">
        <v>36</v>
      </c>
      <c r="AX110" s="13" t="s">
        <v>75</v>
      </c>
      <c r="AY110" s="212" t="s">
        <v>205</v>
      </c>
    </row>
    <row r="111" spans="1:65" s="13" customFormat="1">
      <c r="B111" s="201"/>
      <c r="C111" s="202"/>
      <c r="D111" s="203" t="s">
        <v>250</v>
      </c>
      <c r="E111" s="204" t="s">
        <v>19</v>
      </c>
      <c r="F111" s="205" t="s">
        <v>1218</v>
      </c>
      <c r="G111" s="202"/>
      <c r="H111" s="206">
        <v>-46.7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250</v>
      </c>
      <c r="AU111" s="212" t="s">
        <v>83</v>
      </c>
      <c r="AV111" s="13" t="s">
        <v>83</v>
      </c>
      <c r="AW111" s="13" t="s">
        <v>36</v>
      </c>
      <c r="AX111" s="13" t="s">
        <v>75</v>
      </c>
      <c r="AY111" s="212" t="s">
        <v>205</v>
      </c>
    </row>
    <row r="112" spans="1:65" s="14" customFormat="1">
      <c r="B112" s="213"/>
      <c r="C112" s="214"/>
      <c r="D112" s="203" t="s">
        <v>250</v>
      </c>
      <c r="E112" s="215" t="s">
        <v>19</v>
      </c>
      <c r="F112" s="216" t="s">
        <v>253</v>
      </c>
      <c r="G112" s="214"/>
      <c r="H112" s="217">
        <v>23.799999999999997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250</v>
      </c>
      <c r="AU112" s="223" t="s">
        <v>83</v>
      </c>
      <c r="AV112" s="14" t="s">
        <v>149</v>
      </c>
      <c r="AW112" s="14" t="s">
        <v>36</v>
      </c>
      <c r="AX112" s="14" t="s">
        <v>79</v>
      </c>
      <c r="AY112" s="223" t="s">
        <v>205</v>
      </c>
    </row>
    <row r="113" spans="1:65" s="2" customFormat="1" ht="24.2" customHeight="1">
      <c r="A113" s="35"/>
      <c r="B113" s="36"/>
      <c r="C113" s="179" t="s">
        <v>204</v>
      </c>
      <c r="D113" s="179" t="s">
        <v>208</v>
      </c>
      <c r="E113" s="180" t="s">
        <v>258</v>
      </c>
      <c r="F113" s="181" t="s">
        <v>259</v>
      </c>
      <c r="G113" s="182" t="s">
        <v>260</v>
      </c>
      <c r="H113" s="183">
        <v>4.5</v>
      </c>
      <c r="I113" s="184"/>
      <c r="J113" s="185">
        <f>ROUND(I113*H113,2)</f>
        <v>0</v>
      </c>
      <c r="K113" s="181" t="s">
        <v>212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0.20499999999999999</v>
      </c>
      <c r="T113" s="189">
        <f>S113*H113</f>
        <v>0.92249999999999999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149</v>
      </c>
      <c r="AT113" s="190" t="s">
        <v>208</v>
      </c>
      <c r="AU113" s="190" t="s">
        <v>83</v>
      </c>
      <c r="AY113" s="18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149</v>
      </c>
      <c r="BM113" s="190" t="s">
        <v>1219</v>
      </c>
    </row>
    <row r="114" spans="1:65" s="2" customFormat="1">
      <c r="A114" s="35"/>
      <c r="B114" s="36"/>
      <c r="C114" s="37"/>
      <c r="D114" s="192" t="s">
        <v>215</v>
      </c>
      <c r="E114" s="37"/>
      <c r="F114" s="193" t="s">
        <v>262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215</v>
      </c>
      <c r="AU114" s="18" t="s">
        <v>83</v>
      </c>
    </row>
    <row r="115" spans="1:65" s="13" customFormat="1">
      <c r="B115" s="201"/>
      <c r="C115" s="202"/>
      <c r="D115" s="203" t="s">
        <v>250</v>
      </c>
      <c r="E115" s="204" t="s">
        <v>19</v>
      </c>
      <c r="F115" s="205" t="s">
        <v>1220</v>
      </c>
      <c r="G115" s="202"/>
      <c r="H115" s="206">
        <v>26.5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250</v>
      </c>
      <c r="AU115" s="212" t="s">
        <v>83</v>
      </c>
      <c r="AV115" s="13" t="s">
        <v>83</v>
      </c>
      <c r="AW115" s="13" t="s">
        <v>36</v>
      </c>
      <c r="AX115" s="13" t="s">
        <v>75</v>
      </c>
      <c r="AY115" s="212" t="s">
        <v>205</v>
      </c>
    </row>
    <row r="116" spans="1:65" s="13" customFormat="1">
      <c r="B116" s="201"/>
      <c r="C116" s="202"/>
      <c r="D116" s="203" t="s">
        <v>250</v>
      </c>
      <c r="E116" s="204" t="s">
        <v>19</v>
      </c>
      <c r="F116" s="205" t="s">
        <v>1221</v>
      </c>
      <c r="G116" s="202"/>
      <c r="H116" s="206">
        <v>-22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250</v>
      </c>
      <c r="AU116" s="212" t="s">
        <v>83</v>
      </c>
      <c r="AV116" s="13" t="s">
        <v>83</v>
      </c>
      <c r="AW116" s="13" t="s">
        <v>36</v>
      </c>
      <c r="AX116" s="13" t="s">
        <v>75</v>
      </c>
      <c r="AY116" s="212" t="s">
        <v>205</v>
      </c>
    </row>
    <row r="117" spans="1:65" s="14" customFormat="1">
      <c r="B117" s="213"/>
      <c r="C117" s="214"/>
      <c r="D117" s="203" t="s">
        <v>250</v>
      </c>
      <c r="E117" s="215" t="s">
        <v>19</v>
      </c>
      <c r="F117" s="216" t="s">
        <v>253</v>
      </c>
      <c r="G117" s="214"/>
      <c r="H117" s="217">
        <v>4.5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250</v>
      </c>
      <c r="AU117" s="223" t="s">
        <v>83</v>
      </c>
      <c r="AV117" s="14" t="s">
        <v>149</v>
      </c>
      <c r="AW117" s="14" t="s">
        <v>36</v>
      </c>
      <c r="AX117" s="14" t="s">
        <v>79</v>
      </c>
      <c r="AY117" s="223" t="s">
        <v>205</v>
      </c>
    </row>
    <row r="118" spans="1:65" s="2" customFormat="1" ht="24.2" customHeight="1">
      <c r="A118" s="35"/>
      <c r="B118" s="36"/>
      <c r="C118" s="179" t="s">
        <v>275</v>
      </c>
      <c r="D118" s="179" t="s">
        <v>208</v>
      </c>
      <c r="E118" s="180" t="s">
        <v>463</v>
      </c>
      <c r="F118" s="181" t="s">
        <v>464</v>
      </c>
      <c r="G118" s="182" t="s">
        <v>260</v>
      </c>
      <c r="H118" s="183">
        <v>12</v>
      </c>
      <c r="I118" s="184"/>
      <c r="J118" s="185">
        <f>ROUND(I118*H118,2)</f>
        <v>0</v>
      </c>
      <c r="K118" s="181" t="s">
        <v>212</v>
      </c>
      <c r="L118" s="40"/>
      <c r="M118" s="186" t="s">
        <v>19</v>
      </c>
      <c r="N118" s="187" t="s">
        <v>46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0.04</v>
      </c>
      <c r="T118" s="189">
        <f>S118*H118</f>
        <v>0.48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149</v>
      </c>
      <c r="AT118" s="190" t="s">
        <v>208</v>
      </c>
      <c r="AU118" s="190" t="s">
        <v>83</v>
      </c>
      <c r="AY118" s="18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79</v>
      </c>
      <c r="BK118" s="191">
        <f>ROUND(I118*H118,2)</f>
        <v>0</v>
      </c>
      <c r="BL118" s="18" t="s">
        <v>149</v>
      </c>
      <c r="BM118" s="190" t="s">
        <v>1222</v>
      </c>
    </row>
    <row r="119" spans="1:65" s="2" customFormat="1">
      <c r="A119" s="35"/>
      <c r="B119" s="36"/>
      <c r="C119" s="37"/>
      <c r="D119" s="192" t="s">
        <v>215</v>
      </c>
      <c r="E119" s="37"/>
      <c r="F119" s="193" t="s">
        <v>466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215</v>
      </c>
      <c r="AU119" s="18" t="s">
        <v>83</v>
      </c>
    </row>
    <row r="120" spans="1:65" s="13" customFormat="1">
      <c r="B120" s="201"/>
      <c r="C120" s="202"/>
      <c r="D120" s="203" t="s">
        <v>250</v>
      </c>
      <c r="E120" s="204" t="s">
        <v>19</v>
      </c>
      <c r="F120" s="205" t="s">
        <v>1223</v>
      </c>
      <c r="G120" s="202"/>
      <c r="H120" s="206">
        <v>12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250</v>
      </c>
      <c r="AU120" s="212" t="s">
        <v>83</v>
      </c>
      <c r="AV120" s="13" t="s">
        <v>83</v>
      </c>
      <c r="AW120" s="13" t="s">
        <v>36</v>
      </c>
      <c r="AX120" s="13" t="s">
        <v>79</v>
      </c>
      <c r="AY120" s="212" t="s">
        <v>205</v>
      </c>
    </row>
    <row r="121" spans="1:65" s="2" customFormat="1" ht="16.5" customHeight="1">
      <c r="A121" s="35"/>
      <c r="B121" s="36"/>
      <c r="C121" s="179" t="s">
        <v>280</v>
      </c>
      <c r="D121" s="179" t="s">
        <v>208</v>
      </c>
      <c r="E121" s="180" t="s">
        <v>670</v>
      </c>
      <c r="F121" s="181" t="s">
        <v>671</v>
      </c>
      <c r="G121" s="182" t="s">
        <v>247</v>
      </c>
      <c r="H121" s="183">
        <v>12</v>
      </c>
      <c r="I121" s="184"/>
      <c r="J121" s="185">
        <f>ROUND(I121*H121,2)</f>
        <v>0</v>
      </c>
      <c r="K121" s="181" t="s">
        <v>212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149</v>
      </c>
      <c r="AT121" s="190" t="s">
        <v>208</v>
      </c>
      <c r="AU121" s="190" t="s">
        <v>83</v>
      </c>
      <c r="AY121" s="18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149</v>
      </c>
      <c r="BM121" s="190" t="s">
        <v>1224</v>
      </c>
    </row>
    <row r="122" spans="1:65" s="2" customFormat="1">
      <c r="A122" s="35"/>
      <c r="B122" s="36"/>
      <c r="C122" s="37"/>
      <c r="D122" s="192" t="s">
        <v>215</v>
      </c>
      <c r="E122" s="37"/>
      <c r="F122" s="193" t="s">
        <v>673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215</v>
      </c>
      <c r="AU122" s="18" t="s">
        <v>83</v>
      </c>
    </row>
    <row r="123" spans="1:65" s="2" customFormat="1" ht="24.2" customHeight="1">
      <c r="A123" s="35"/>
      <c r="B123" s="36"/>
      <c r="C123" s="179" t="s">
        <v>286</v>
      </c>
      <c r="D123" s="179" t="s">
        <v>208</v>
      </c>
      <c r="E123" s="180" t="s">
        <v>265</v>
      </c>
      <c r="F123" s="181" t="s">
        <v>266</v>
      </c>
      <c r="G123" s="182" t="s">
        <v>267</v>
      </c>
      <c r="H123" s="183">
        <v>4.8</v>
      </c>
      <c r="I123" s="184"/>
      <c r="J123" s="185">
        <f>ROUND(I123*H123,2)</f>
        <v>0</v>
      </c>
      <c r="K123" s="181" t="s">
        <v>212</v>
      </c>
      <c r="L123" s="40"/>
      <c r="M123" s="186" t="s">
        <v>19</v>
      </c>
      <c r="N123" s="187" t="s">
        <v>46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149</v>
      </c>
      <c r="AT123" s="190" t="s">
        <v>208</v>
      </c>
      <c r="AU123" s="190" t="s">
        <v>83</v>
      </c>
      <c r="AY123" s="18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79</v>
      </c>
      <c r="BK123" s="191">
        <f>ROUND(I123*H123,2)</f>
        <v>0</v>
      </c>
      <c r="BL123" s="18" t="s">
        <v>149</v>
      </c>
      <c r="BM123" s="190" t="s">
        <v>1225</v>
      </c>
    </row>
    <row r="124" spans="1:65" s="2" customFormat="1">
      <c r="A124" s="35"/>
      <c r="B124" s="36"/>
      <c r="C124" s="37"/>
      <c r="D124" s="192" t="s">
        <v>215</v>
      </c>
      <c r="E124" s="37"/>
      <c r="F124" s="193" t="s">
        <v>269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215</v>
      </c>
      <c r="AU124" s="18" t="s">
        <v>83</v>
      </c>
    </row>
    <row r="125" spans="1:65" s="13" customFormat="1">
      <c r="B125" s="201"/>
      <c r="C125" s="202"/>
      <c r="D125" s="203" t="s">
        <v>250</v>
      </c>
      <c r="E125" s="204" t="s">
        <v>19</v>
      </c>
      <c r="F125" s="205" t="s">
        <v>1226</v>
      </c>
      <c r="G125" s="202"/>
      <c r="H125" s="206">
        <v>2.2000000000000002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250</v>
      </c>
      <c r="AU125" s="212" t="s">
        <v>83</v>
      </c>
      <c r="AV125" s="13" t="s">
        <v>83</v>
      </c>
      <c r="AW125" s="13" t="s">
        <v>36</v>
      </c>
      <c r="AX125" s="13" t="s">
        <v>75</v>
      </c>
      <c r="AY125" s="212" t="s">
        <v>205</v>
      </c>
    </row>
    <row r="126" spans="1:65" s="13" customFormat="1">
      <c r="B126" s="201"/>
      <c r="C126" s="202"/>
      <c r="D126" s="203" t="s">
        <v>250</v>
      </c>
      <c r="E126" s="204" t="s">
        <v>19</v>
      </c>
      <c r="F126" s="205" t="s">
        <v>1227</v>
      </c>
      <c r="G126" s="202"/>
      <c r="H126" s="206">
        <v>2.6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250</v>
      </c>
      <c r="AU126" s="212" t="s">
        <v>83</v>
      </c>
      <c r="AV126" s="13" t="s">
        <v>83</v>
      </c>
      <c r="AW126" s="13" t="s">
        <v>36</v>
      </c>
      <c r="AX126" s="13" t="s">
        <v>75</v>
      </c>
      <c r="AY126" s="212" t="s">
        <v>205</v>
      </c>
    </row>
    <row r="127" spans="1:65" s="14" customFormat="1">
      <c r="B127" s="213"/>
      <c r="C127" s="214"/>
      <c r="D127" s="203" t="s">
        <v>250</v>
      </c>
      <c r="E127" s="215" t="s">
        <v>19</v>
      </c>
      <c r="F127" s="216" t="s">
        <v>253</v>
      </c>
      <c r="G127" s="214"/>
      <c r="H127" s="217">
        <v>4.8000000000000007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250</v>
      </c>
      <c r="AU127" s="223" t="s">
        <v>83</v>
      </c>
      <c r="AV127" s="14" t="s">
        <v>149</v>
      </c>
      <c r="AW127" s="14" t="s">
        <v>36</v>
      </c>
      <c r="AX127" s="14" t="s">
        <v>79</v>
      </c>
      <c r="AY127" s="223" t="s">
        <v>205</v>
      </c>
    </row>
    <row r="128" spans="1:65" s="2" customFormat="1" ht="24.2" customHeight="1">
      <c r="A128" s="35"/>
      <c r="B128" s="36"/>
      <c r="C128" s="179" t="s">
        <v>291</v>
      </c>
      <c r="D128" s="179" t="s">
        <v>208</v>
      </c>
      <c r="E128" s="180" t="s">
        <v>271</v>
      </c>
      <c r="F128" s="181" t="s">
        <v>272</v>
      </c>
      <c r="G128" s="182" t="s">
        <v>267</v>
      </c>
      <c r="H128" s="183">
        <v>4.8</v>
      </c>
      <c r="I128" s="184"/>
      <c r="J128" s="185">
        <f>ROUND(I128*H128,2)</f>
        <v>0</v>
      </c>
      <c r="K128" s="181" t="s">
        <v>212</v>
      </c>
      <c r="L128" s="40"/>
      <c r="M128" s="186" t="s">
        <v>19</v>
      </c>
      <c r="N128" s="187" t="s">
        <v>46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149</v>
      </c>
      <c r="AT128" s="190" t="s">
        <v>208</v>
      </c>
      <c r="AU128" s="190" t="s">
        <v>83</v>
      </c>
      <c r="AY128" s="18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79</v>
      </c>
      <c r="BK128" s="191">
        <f>ROUND(I128*H128,2)</f>
        <v>0</v>
      </c>
      <c r="BL128" s="18" t="s">
        <v>149</v>
      </c>
      <c r="BM128" s="190" t="s">
        <v>1228</v>
      </c>
    </row>
    <row r="129" spans="1:65" s="2" customFormat="1">
      <c r="A129" s="35"/>
      <c r="B129" s="36"/>
      <c r="C129" s="37"/>
      <c r="D129" s="192" t="s">
        <v>215</v>
      </c>
      <c r="E129" s="37"/>
      <c r="F129" s="193" t="s">
        <v>274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215</v>
      </c>
      <c r="AU129" s="18" t="s">
        <v>83</v>
      </c>
    </row>
    <row r="130" spans="1:65" s="2" customFormat="1" ht="37.9" customHeight="1">
      <c r="A130" s="35"/>
      <c r="B130" s="36"/>
      <c r="C130" s="179" t="s">
        <v>297</v>
      </c>
      <c r="D130" s="179" t="s">
        <v>208</v>
      </c>
      <c r="E130" s="180" t="s">
        <v>276</v>
      </c>
      <c r="F130" s="181" t="s">
        <v>277</v>
      </c>
      <c r="G130" s="182" t="s">
        <v>267</v>
      </c>
      <c r="H130" s="183">
        <v>4.8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1229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279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13" customFormat="1">
      <c r="B132" s="201"/>
      <c r="C132" s="202"/>
      <c r="D132" s="203" t="s">
        <v>250</v>
      </c>
      <c r="E132" s="204" t="s">
        <v>19</v>
      </c>
      <c r="F132" s="205" t="s">
        <v>1230</v>
      </c>
      <c r="G132" s="202"/>
      <c r="H132" s="206">
        <v>4.8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250</v>
      </c>
      <c r="AU132" s="212" t="s">
        <v>83</v>
      </c>
      <c r="AV132" s="13" t="s">
        <v>83</v>
      </c>
      <c r="AW132" s="13" t="s">
        <v>36</v>
      </c>
      <c r="AX132" s="13" t="s">
        <v>79</v>
      </c>
      <c r="AY132" s="212" t="s">
        <v>205</v>
      </c>
    </row>
    <row r="133" spans="1:65" s="2" customFormat="1" ht="37.9" customHeight="1">
      <c r="A133" s="35"/>
      <c r="B133" s="36"/>
      <c r="C133" s="179" t="s">
        <v>304</v>
      </c>
      <c r="D133" s="179" t="s">
        <v>208</v>
      </c>
      <c r="E133" s="180" t="s">
        <v>281</v>
      </c>
      <c r="F133" s="181" t="s">
        <v>282</v>
      </c>
      <c r="G133" s="182" t="s">
        <v>267</v>
      </c>
      <c r="H133" s="183">
        <v>144</v>
      </c>
      <c r="I133" s="184"/>
      <c r="J133" s="185">
        <f>ROUND(I133*H133,2)</f>
        <v>0</v>
      </c>
      <c r="K133" s="181" t="s">
        <v>212</v>
      </c>
      <c r="L133" s="40"/>
      <c r="M133" s="186" t="s">
        <v>19</v>
      </c>
      <c r="N133" s="187" t="s">
        <v>46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149</v>
      </c>
      <c r="AT133" s="190" t="s">
        <v>208</v>
      </c>
      <c r="AU133" s="190" t="s">
        <v>83</v>
      </c>
      <c r="AY133" s="18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149</v>
      </c>
      <c r="BM133" s="190" t="s">
        <v>1231</v>
      </c>
    </row>
    <row r="134" spans="1:65" s="2" customFormat="1">
      <c r="A134" s="35"/>
      <c r="B134" s="36"/>
      <c r="C134" s="37"/>
      <c r="D134" s="192" t="s">
        <v>215</v>
      </c>
      <c r="E134" s="37"/>
      <c r="F134" s="193" t="s">
        <v>284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215</v>
      </c>
      <c r="AU134" s="18" t="s">
        <v>83</v>
      </c>
    </row>
    <row r="135" spans="1:65" s="13" customFormat="1">
      <c r="B135" s="201"/>
      <c r="C135" s="202"/>
      <c r="D135" s="203" t="s">
        <v>250</v>
      </c>
      <c r="E135" s="202"/>
      <c r="F135" s="205" t="s">
        <v>1232</v>
      </c>
      <c r="G135" s="202"/>
      <c r="H135" s="206">
        <v>144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250</v>
      </c>
      <c r="AU135" s="212" t="s">
        <v>83</v>
      </c>
      <c r="AV135" s="13" t="s">
        <v>83</v>
      </c>
      <c r="AW135" s="13" t="s">
        <v>4</v>
      </c>
      <c r="AX135" s="13" t="s">
        <v>79</v>
      </c>
      <c r="AY135" s="212" t="s">
        <v>205</v>
      </c>
    </row>
    <row r="136" spans="1:65" s="2" customFormat="1" ht="24.2" customHeight="1">
      <c r="A136" s="35"/>
      <c r="B136" s="36"/>
      <c r="C136" s="179" t="s">
        <v>309</v>
      </c>
      <c r="D136" s="179" t="s">
        <v>208</v>
      </c>
      <c r="E136" s="180" t="s">
        <v>287</v>
      </c>
      <c r="F136" s="181" t="s">
        <v>288</v>
      </c>
      <c r="G136" s="182" t="s">
        <v>267</v>
      </c>
      <c r="H136" s="183">
        <v>4.8</v>
      </c>
      <c r="I136" s="184"/>
      <c r="J136" s="185">
        <f>ROUND(I136*H136,2)</f>
        <v>0</v>
      </c>
      <c r="K136" s="181" t="s">
        <v>212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149</v>
      </c>
      <c r="AT136" s="190" t="s">
        <v>208</v>
      </c>
      <c r="AU136" s="190" t="s">
        <v>83</v>
      </c>
      <c r="AY136" s="18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149</v>
      </c>
      <c r="BM136" s="190" t="s">
        <v>1233</v>
      </c>
    </row>
    <row r="137" spans="1:65" s="2" customFormat="1">
      <c r="A137" s="35"/>
      <c r="B137" s="36"/>
      <c r="C137" s="37"/>
      <c r="D137" s="192" t="s">
        <v>215</v>
      </c>
      <c r="E137" s="37"/>
      <c r="F137" s="193" t="s">
        <v>290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215</v>
      </c>
      <c r="AU137" s="18" t="s">
        <v>83</v>
      </c>
    </row>
    <row r="138" spans="1:65" s="2" customFormat="1" ht="24.2" customHeight="1">
      <c r="A138" s="35"/>
      <c r="B138" s="36"/>
      <c r="C138" s="179" t="s">
        <v>316</v>
      </c>
      <c r="D138" s="179" t="s">
        <v>208</v>
      </c>
      <c r="E138" s="180" t="s">
        <v>292</v>
      </c>
      <c r="F138" s="181" t="s">
        <v>293</v>
      </c>
      <c r="G138" s="182" t="s">
        <v>267</v>
      </c>
      <c r="H138" s="183">
        <v>5.2</v>
      </c>
      <c r="I138" s="184"/>
      <c r="J138" s="185">
        <f>ROUND(I138*H138,2)</f>
        <v>0</v>
      </c>
      <c r="K138" s="181" t="s">
        <v>212</v>
      </c>
      <c r="L138" s="40"/>
      <c r="M138" s="186" t="s">
        <v>19</v>
      </c>
      <c r="N138" s="187" t="s">
        <v>46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149</v>
      </c>
      <c r="AT138" s="190" t="s">
        <v>208</v>
      </c>
      <c r="AU138" s="190" t="s">
        <v>83</v>
      </c>
      <c r="AY138" s="18" t="s">
        <v>205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79</v>
      </c>
      <c r="BK138" s="191">
        <f>ROUND(I138*H138,2)</f>
        <v>0</v>
      </c>
      <c r="BL138" s="18" t="s">
        <v>149</v>
      </c>
      <c r="BM138" s="190" t="s">
        <v>1234</v>
      </c>
    </row>
    <row r="139" spans="1:65" s="2" customFormat="1">
      <c r="A139" s="35"/>
      <c r="B139" s="36"/>
      <c r="C139" s="37"/>
      <c r="D139" s="192" t="s">
        <v>215</v>
      </c>
      <c r="E139" s="37"/>
      <c r="F139" s="193" t="s">
        <v>295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215</v>
      </c>
      <c r="AU139" s="18" t="s">
        <v>83</v>
      </c>
    </row>
    <row r="140" spans="1:65" s="13" customFormat="1">
      <c r="B140" s="201"/>
      <c r="C140" s="202"/>
      <c r="D140" s="203" t="s">
        <v>250</v>
      </c>
      <c r="E140" s="204" t="s">
        <v>19</v>
      </c>
      <c r="F140" s="205" t="s">
        <v>1235</v>
      </c>
      <c r="G140" s="202"/>
      <c r="H140" s="206">
        <v>5.2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250</v>
      </c>
      <c r="AU140" s="212" t="s">
        <v>83</v>
      </c>
      <c r="AV140" s="13" t="s">
        <v>83</v>
      </c>
      <c r="AW140" s="13" t="s">
        <v>36</v>
      </c>
      <c r="AX140" s="13" t="s">
        <v>79</v>
      </c>
      <c r="AY140" s="212" t="s">
        <v>205</v>
      </c>
    </row>
    <row r="141" spans="1:65" s="2" customFormat="1" ht="16.5" customHeight="1">
      <c r="A141" s="35"/>
      <c r="B141" s="36"/>
      <c r="C141" s="224" t="s">
        <v>322</v>
      </c>
      <c r="D141" s="224" t="s">
        <v>298</v>
      </c>
      <c r="E141" s="225" t="s">
        <v>299</v>
      </c>
      <c r="F141" s="226" t="s">
        <v>300</v>
      </c>
      <c r="G141" s="227" t="s">
        <v>301</v>
      </c>
      <c r="H141" s="228">
        <v>11.96</v>
      </c>
      <c r="I141" s="229"/>
      <c r="J141" s="230">
        <f>ROUND(I141*H141,2)</f>
        <v>0</v>
      </c>
      <c r="K141" s="226" t="s">
        <v>212</v>
      </c>
      <c r="L141" s="231"/>
      <c r="M141" s="232" t="s">
        <v>19</v>
      </c>
      <c r="N141" s="233" t="s">
        <v>46</v>
      </c>
      <c r="O141" s="65"/>
      <c r="P141" s="188">
        <f>O141*H141</f>
        <v>0</v>
      </c>
      <c r="Q141" s="188">
        <v>1</v>
      </c>
      <c r="R141" s="188">
        <f>Q141*H141</f>
        <v>11.96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286</v>
      </c>
      <c r="AT141" s="190" t="s">
        <v>298</v>
      </c>
      <c r="AU141" s="190" t="s">
        <v>83</v>
      </c>
      <c r="AY141" s="18" t="s">
        <v>205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79</v>
      </c>
      <c r="BK141" s="191">
        <f>ROUND(I141*H141,2)</f>
        <v>0</v>
      </c>
      <c r="BL141" s="18" t="s">
        <v>149</v>
      </c>
      <c r="BM141" s="190" t="s">
        <v>1236</v>
      </c>
    </row>
    <row r="142" spans="1:65" s="13" customFormat="1">
      <c r="B142" s="201"/>
      <c r="C142" s="202"/>
      <c r="D142" s="203" t="s">
        <v>250</v>
      </c>
      <c r="E142" s="202"/>
      <c r="F142" s="205" t="s">
        <v>1237</v>
      </c>
      <c r="G142" s="202"/>
      <c r="H142" s="206">
        <v>11.96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250</v>
      </c>
      <c r="AU142" s="212" t="s">
        <v>83</v>
      </c>
      <c r="AV142" s="13" t="s">
        <v>83</v>
      </c>
      <c r="AW142" s="13" t="s">
        <v>4</v>
      </c>
      <c r="AX142" s="13" t="s">
        <v>79</v>
      </c>
      <c r="AY142" s="212" t="s">
        <v>205</v>
      </c>
    </row>
    <row r="143" spans="1:65" s="2" customFormat="1" ht="24.2" customHeight="1">
      <c r="A143" s="35"/>
      <c r="B143" s="36"/>
      <c r="C143" s="179" t="s">
        <v>8</v>
      </c>
      <c r="D143" s="179" t="s">
        <v>208</v>
      </c>
      <c r="E143" s="180" t="s">
        <v>305</v>
      </c>
      <c r="F143" s="181" t="s">
        <v>306</v>
      </c>
      <c r="G143" s="182" t="s">
        <v>267</v>
      </c>
      <c r="H143" s="183">
        <v>4.8</v>
      </c>
      <c r="I143" s="184"/>
      <c r="J143" s="185">
        <f>ROUND(I143*H143,2)</f>
        <v>0</v>
      </c>
      <c r="K143" s="181" t="s">
        <v>212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149</v>
      </c>
      <c r="AT143" s="190" t="s">
        <v>208</v>
      </c>
      <c r="AU143" s="190" t="s">
        <v>83</v>
      </c>
      <c r="AY143" s="18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149</v>
      </c>
      <c r="BM143" s="190" t="s">
        <v>1238</v>
      </c>
    </row>
    <row r="144" spans="1:65" s="2" customFormat="1">
      <c r="A144" s="35"/>
      <c r="B144" s="36"/>
      <c r="C144" s="37"/>
      <c r="D144" s="192" t="s">
        <v>215</v>
      </c>
      <c r="E144" s="37"/>
      <c r="F144" s="193" t="s">
        <v>308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215</v>
      </c>
      <c r="AU144" s="18" t="s">
        <v>83</v>
      </c>
    </row>
    <row r="145" spans="1:65" s="2" customFormat="1" ht="16.5" customHeight="1">
      <c r="A145" s="35"/>
      <c r="B145" s="36"/>
      <c r="C145" s="179" t="s">
        <v>334</v>
      </c>
      <c r="D145" s="179" t="s">
        <v>208</v>
      </c>
      <c r="E145" s="180" t="s">
        <v>310</v>
      </c>
      <c r="F145" s="181" t="s">
        <v>311</v>
      </c>
      <c r="G145" s="182" t="s">
        <v>247</v>
      </c>
      <c r="H145" s="183">
        <v>51.75</v>
      </c>
      <c r="I145" s="184"/>
      <c r="J145" s="185">
        <f>ROUND(I145*H145,2)</f>
        <v>0</v>
      </c>
      <c r="K145" s="181" t="s">
        <v>212</v>
      </c>
      <c r="L145" s="40"/>
      <c r="M145" s="186" t="s">
        <v>19</v>
      </c>
      <c r="N145" s="187" t="s">
        <v>46</v>
      </c>
      <c r="O145" s="65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149</v>
      </c>
      <c r="AT145" s="190" t="s">
        <v>208</v>
      </c>
      <c r="AU145" s="190" t="s">
        <v>83</v>
      </c>
      <c r="AY145" s="18" t="s">
        <v>205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79</v>
      </c>
      <c r="BK145" s="191">
        <f>ROUND(I145*H145,2)</f>
        <v>0</v>
      </c>
      <c r="BL145" s="18" t="s">
        <v>149</v>
      </c>
      <c r="BM145" s="190" t="s">
        <v>1239</v>
      </c>
    </row>
    <row r="146" spans="1:65" s="2" customFormat="1">
      <c r="A146" s="35"/>
      <c r="B146" s="36"/>
      <c r="C146" s="37"/>
      <c r="D146" s="192" t="s">
        <v>215</v>
      </c>
      <c r="E146" s="37"/>
      <c r="F146" s="193" t="s">
        <v>313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215</v>
      </c>
      <c r="AU146" s="18" t="s">
        <v>83</v>
      </c>
    </row>
    <row r="147" spans="1:65" s="13" customFormat="1">
      <c r="B147" s="201"/>
      <c r="C147" s="202"/>
      <c r="D147" s="203" t="s">
        <v>250</v>
      </c>
      <c r="E147" s="204" t="s">
        <v>19</v>
      </c>
      <c r="F147" s="205" t="s">
        <v>1240</v>
      </c>
      <c r="G147" s="202"/>
      <c r="H147" s="206">
        <v>51.75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250</v>
      </c>
      <c r="AU147" s="212" t="s">
        <v>83</v>
      </c>
      <c r="AV147" s="13" t="s">
        <v>83</v>
      </c>
      <c r="AW147" s="13" t="s">
        <v>36</v>
      </c>
      <c r="AX147" s="13" t="s">
        <v>79</v>
      </c>
      <c r="AY147" s="212" t="s">
        <v>205</v>
      </c>
    </row>
    <row r="148" spans="1:65" s="2" customFormat="1" ht="24.2" customHeight="1">
      <c r="A148" s="35"/>
      <c r="B148" s="36"/>
      <c r="C148" s="179" t="s">
        <v>339</v>
      </c>
      <c r="D148" s="179" t="s">
        <v>208</v>
      </c>
      <c r="E148" s="180" t="s">
        <v>1241</v>
      </c>
      <c r="F148" s="181" t="s">
        <v>1242</v>
      </c>
      <c r="G148" s="182" t="s">
        <v>247</v>
      </c>
      <c r="H148" s="183">
        <v>12</v>
      </c>
      <c r="I148" s="184"/>
      <c r="J148" s="185">
        <f>ROUND(I148*H148,2)</f>
        <v>0</v>
      </c>
      <c r="K148" s="181" t="s">
        <v>212</v>
      </c>
      <c r="L148" s="40"/>
      <c r="M148" s="186" t="s">
        <v>19</v>
      </c>
      <c r="N148" s="187" t="s">
        <v>46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149</v>
      </c>
      <c r="AT148" s="190" t="s">
        <v>208</v>
      </c>
      <c r="AU148" s="190" t="s">
        <v>83</v>
      </c>
      <c r="AY148" s="18" t="s">
        <v>205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79</v>
      </c>
      <c r="BK148" s="191">
        <f>ROUND(I148*H148,2)</f>
        <v>0</v>
      </c>
      <c r="BL148" s="18" t="s">
        <v>149</v>
      </c>
      <c r="BM148" s="190" t="s">
        <v>1243</v>
      </c>
    </row>
    <row r="149" spans="1:65" s="2" customFormat="1">
      <c r="A149" s="35"/>
      <c r="B149" s="36"/>
      <c r="C149" s="37"/>
      <c r="D149" s="192" t="s">
        <v>215</v>
      </c>
      <c r="E149" s="37"/>
      <c r="F149" s="193" t="s">
        <v>1244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215</v>
      </c>
      <c r="AU149" s="18" t="s">
        <v>83</v>
      </c>
    </row>
    <row r="150" spans="1:65" s="2" customFormat="1" ht="24.2" customHeight="1">
      <c r="A150" s="35"/>
      <c r="B150" s="36"/>
      <c r="C150" s="179" t="s">
        <v>344</v>
      </c>
      <c r="D150" s="179" t="s">
        <v>208</v>
      </c>
      <c r="E150" s="180" t="s">
        <v>1045</v>
      </c>
      <c r="F150" s="181" t="s">
        <v>1046</v>
      </c>
      <c r="G150" s="182" t="s">
        <v>247</v>
      </c>
      <c r="H150" s="183">
        <v>45</v>
      </c>
      <c r="I150" s="184"/>
      <c r="J150" s="185">
        <f>ROUND(I150*H150,2)</f>
        <v>0</v>
      </c>
      <c r="K150" s="181" t="s">
        <v>212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149</v>
      </c>
      <c r="AT150" s="190" t="s">
        <v>208</v>
      </c>
      <c r="AU150" s="190" t="s">
        <v>83</v>
      </c>
      <c r="AY150" s="18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79</v>
      </c>
      <c r="BK150" s="191">
        <f>ROUND(I150*H150,2)</f>
        <v>0</v>
      </c>
      <c r="BL150" s="18" t="s">
        <v>149</v>
      </c>
      <c r="BM150" s="190" t="s">
        <v>1245</v>
      </c>
    </row>
    <row r="151" spans="1:65" s="2" customFormat="1">
      <c r="A151" s="35"/>
      <c r="B151" s="36"/>
      <c r="C151" s="37"/>
      <c r="D151" s="192" t="s">
        <v>215</v>
      </c>
      <c r="E151" s="37"/>
      <c r="F151" s="193" t="s">
        <v>1048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215</v>
      </c>
      <c r="AU151" s="18" t="s">
        <v>83</v>
      </c>
    </row>
    <row r="152" spans="1:65" s="13" customFormat="1">
      <c r="B152" s="201"/>
      <c r="C152" s="202"/>
      <c r="D152" s="203" t="s">
        <v>250</v>
      </c>
      <c r="E152" s="204" t="s">
        <v>19</v>
      </c>
      <c r="F152" s="205" t="s">
        <v>1246</v>
      </c>
      <c r="G152" s="202"/>
      <c r="H152" s="206">
        <v>45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250</v>
      </c>
      <c r="AU152" s="212" t="s">
        <v>83</v>
      </c>
      <c r="AV152" s="13" t="s">
        <v>83</v>
      </c>
      <c r="AW152" s="13" t="s">
        <v>36</v>
      </c>
      <c r="AX152" s="13" t="s">
        <v>79</v>
      </c>
      <c r="AY152" s="212" t="s">
        <v>205</v>
      </c>
    </row>
    <row r="153" spans="1:65" s="2" customFormat="1" ht="16.5" customHeight="1">
      <c r="A153" s="35"/>
      <c r="B153" s="36"/>
      <c r="C153" s="224" t="s">
        <v>350</v>
      </c>
      <c r="D153" s="224" t="s">
        <v>298</v>
      </c>
      <c r="E153" s="225" t="s">
        <v>1050</v>
      </c>
      <c r="F153" s="226" t="s">
        <v>1051</v>
      </c>
      <c r="G153" s="227" t="s">
        <v>1052</v>
      </c>
      <c r="H153" s="228">
        <v>0.9</v>
      </c>
      <c r="I153" s="229"/>
      <c r="J153" s="230">
        <f>ROUND(I153*H153,2)</f>
        <v>0</v>
      </c>
      <c r="K153" s="226" t="s">
        <v>212</v>
      </c>
      <c r="L153" s="231"/>
      <c r="M153" s="232" t="s">
        <v>19</v>
      </c>
      <c r="N153" s="233" t="s">
        <v>46</v>
      </c>
      <c r="O153" s="65"/>
      <c r="P153" s="188">
        <f>O153*H153</f>
        <v>0</v>
      </c>
      <c r="Q153" s="188">
        <v>1E-3</v>
      </c>
      <c r="R153" s="188">
        <f>Q153*H153</f>
        <v>9.0000000000000008E-4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286</v>
      </c>
      <c r="AT153" s="190" t="s">
        <v>298</v>
      </c>
      <c r="AU153" s="190" t="s">
        <v>83</v>
      </c>
      <c r="AY153" s="18" t="s">
        <v>205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79</v>
      </c>
      <c r="BK153" s="191">
        <f>ROUND(I153*H153,2)</f>
        <v>0</v>
      </c>
      <c r="BL153" s="18" t="s">
        <v>149</v>
      </c>
      <c r="BM153" s="190" t="s">
        <v>1247</v>
      </c>
    </row>
    <row r="154" spans="1:65" s="13" customFormat="1">
      <c r="B154" s="201"/>
      <c r="C154" s="202"/>
      <c r="D154" s="203" t="s">
        <v>250</v>
      </c>
      <c r="E154" s="202"/>
      <c r="F154" s="205" t="s">
        <v>1248</v>
      </c>
      <c r="G154" s="202"/>
      <c r="H154" s="206">
        <v>0.9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250</v>
      </c>
      <c r="AU154" s="212" t="s">
        <v>83</v>
      </c>
      <c r="AV154" s="13" t="s">
        <v>83</v>
      </c>
      <c r="AW154" s="13" t="s">
        <v>4</v>
      </c>
      <c r="AX154" s="13" t="s">
        <v>79</v>
      </c>
      <c r="AY154" s="212" t="s">
        <v>205</v>
      </c>
    </row>
    <row r="155" spans="1:65" s="12" customFormat="1" ht="22.9" customHeight="1">
      <c r="B155" s="163"/>
      <c r="C155" s="164"/>
      <c r="D155" s="165" t="s">
        <v>74</v>
      </c>
      <c r="E155" s="177" t="s">
        <v>204</v>
      </c>
      <c r="F155" s="177" t="s">
        <v>315</v>
      </c>
      <c r="G155" s="164"/>
      <c r="H155" s="164"/>
      <c r="I155" s="167"/>
      <c r="J155" s="178">
        <f>BK155</f>
        <v>0</v>
      </c>
      <c r="K155" s="164"/>
      <c r="L155" s="169"/>
      <c r="M155" s="170"/>
      <c r="N155" s="171"/>
      <c r="O155" s="171"/>
      <c r="P155" s="172">
        <f>SUM(P156:P166)</f>
        <v>0</v>
      </c>
      <c r="Q155" s="171"/>
      <c r="R155" s="172">
        <f>SUM(R156:R166)</f>
        <v>11.616027999999998</v>
      </c>
      <c r="S155" s="171"/>
      <c r="T155" s="173">
        <f>SUM(T156:T166)</f>
        <v>0</v>
      </c>
      <c r="AR155" s="174" t="s">
        <v>79</v>
      </c>
      <c r="AT155" s="175" t="s">
        <v>74</v>
      </c>
      <c r="AU155" s="175" t="s">
        <v>79</v>
      </c>
      <c r="AY155" s="174" t="s">
        <v>205</v>
      </c>
      <c r="BK155" s="176">
        <f>SUM(BK156:BK166)</f>
        <v>0</v>
      </c>
    </row>
    <row r="156" spans="1:65" s="2" customFormat="1" ht="21.75" customHeight="1">
      <c r="A156" s="35"/>
      <c r="B156" s="36"/>
      <c r="C156" s="179" t="s">
        <v>357</v>
      </c>
      <c r="D156" s="179" t="s">
        <v>208</v>
      </c>
      <c r="E156" s="180" t="s">
        <v>317</v>
      </c>
      <c r="F156" s="181" t="s">
        <v>318</v>
      </c>
      <c r="G156" s="182" t="s">
        <v>247</v>
      </c>
      <c r="H156" s="183">
        <v>51.75</v>
      </c>
      <c r="I156" s="184"/>
      <c r="J156" s="185">
        <f>ROUND(I156*H156,2)</f>
        <v>0</v>
      </c>
      <c r="K156" s="181" t="s">
        <v>212</v>
      </c>
      <c r="L156" s="40"/>
      <c r="M156" s="186" t="s">
        <v>19</v>
      </c>
      <c r="N156" s="187" t="s">
        <v>46</v>
      </c>
      <c r="O156" s="65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149</v>
      </c>
      <c r="AT156" s="190" t="s">
        <v>208</v>
      </c>
      <c r="AU156" s="190" t="s">
        <v>83</v>
      </c>
      <c r="AY156" s="18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79</v>
      </c>
      <c r="BK156" s="191">
        <f>ROUND(I156*H156,2)</f>
        <v>0</v>
      </c>
      <c r="BL156" s="18" t="s">
        <v>149</v>
      </c>
      <c r="BM156" s="190" t="s">
        <v>1249</v>
      </c>
    </row>
    <row r="157" spans="1:65" s="2" customFormat="1">
      <c r="A157" s="35"/>
      <c r="B157" s="36"/>
      <c r="C157" s="37"/>
      <c r="D157" s="192" t="s">
        <v>215</v>
      </c>
      <c r="E157" s="37"/>
      <c r="F157" s="193" t="s">
        <v>320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215</v>
      </c>
      <c r="AU157" s="18" t="s">
        <v>83</v>
      </c>
    </row>
    <row r="158" spans="1:65" s="13" customFormat="1">
      <c r="B158" s="201"/>
      <c r="C158" s="202"/>
      <c r="D158" s="203" t="s">
        <v>250</v>
      </c>
      <c r="E158" s="204" t="s">
        <v>19</v>
      </c>
      <c r="F158" s="205" t="s">
        <v>1250</v>
      </c>
      <c r="G158" s="202"/>
      <c r="H158" s="206">
        <v>51.75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36</v>
      </c>
      <c r="AX158" s="13" t="s">
        <v>79</v>
      </c>
      <c r="AY158" s="212" t="s">
        <v>205</v>
      </c>
    </row>
    <row r="159" spans="1:65" s="2" customFormat="1" ht="37.9" customHeight="1">
      <c r="A159" s="35"/>
      <c r="B159" s="36"/>
      <c r="C159" s="179" t="s">
        <v>7</v>
      </c>
      <c r="D159" s="179" t="s">
        <v>208</v>
      </c>
      <c r="E159" s="180" t="s">
        <v>323</v>
      </c>
      <c r="F159" s="181" t="s">
        <v>324</v>
      </c>
      <c r="G159" s="182" t="s">
        <v>247</v>
      </c>
      <c r="H159" s="183">
        <v>51.75</v>
      </c>
      <c r="I159" s="184"/>
      <c r="J159" s="185">
        <f>ROUND(I159*H159,2)</f>
        <v>0</v>
      </c>
      <c r="K159" s="181" t="s">
        <v>212</v>
      </c>
      <c r="L159" s="40"/>
      <c r="M159" s="186" t="s">
        <v>19</v>
      </c>
      <c r="N159" s="187" t="s">
        <v>46</v>
      </c>
      <c r="O159" s="65"/>
      <c r="P159" s="188">
        <f>O159*H159</f>
        <v>0</v>
      </c>
      <c r="Q159" s="188">
        <v>8.9219999999999994E-2</v>
      </c>
      <c r="R159" s="188">
        <f>Q159*H159</f>
        <v>4.6171349999999993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149</v>
      </c>
      <c r="AT159" s="190" t="s">
        <v>208</v>
      </c>
      <c r="AU159" s="190" t="s">
        <v>83</v>
      </c>
      <c r="AY159" s="18" t="s">
        <v>205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79</v>
      </c>
      <c r="BK159" s="191">
        <f>ROUND(I159*H159,2)</f>
        <v>0</v>
      </c>
      <c r="BL159" s="18" t="s">
        <v>149</v>
      </c>
      <c r="BM159" s="190" t="s">
        <v>1251</v>
      </c>
    </row>
    <row r="160" spans="1:65" s="2" customFormat="1">
      <c r="A160" s="35"/>
      <c r="B160" s="36"/>
      <c r="C160" s="37"/>
      <c r="D160" s="192" t="s">
        <v>215</v>
      </c>
      <c r="E160" s="37"/>
      <c r="F160" s="193" t="s">
        <v>326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215</v>
      </c>
      <c r="AU160" s="18" t="s">
        <v>83</v>
      </c>
    </row>
    <row r="161" spans="1:65" s="13" customFormat="1">
      <c r="B161" s="201"/>
      <c r="C161" s="202"/>
      <c r="D161" s="203" t="s">
        <v>250</v>
      </c>
      <c r="E161" s="204" t="s">
        <v>19</v>
      </c>
      <c r="F161" s="205" t="s">
        <v>1250</v>
      </c>
      <c r="G161" s="202"/>
      <c r="H161" s="206">
        <v>51.75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250</v>
      </c>
      <c r="AU161" s="212" t="s">
        <v>83</v>
      </c>
      <c r="AV161" s="13" t="s">
        <v>83</v>
      </c>
      <c r="AW161" s="13" t="s">
        <v>36</v>
      </c>
      <c r="AX161" s="13" t="s">
        <v>79</v>
      </c>
      <c r="AY161" s="212" t="s">
        <v>205</v>
      </c>
    </row>
    <row r="162" spans="1:65" s="2" customFormat="1" ht="16.5" customHeight="1">
      <c r="A162" s="35"/>
      <c r="B162" s="36"/>
      <c r="C162" s="224" t="s">
        <v>370</v>
      </c>
      <c r="D162" s="224" t="s">
        <v>298</v>
      </c>
      <c r="E162" s="225" t="s">
        <v>330</v>
      </c>
      <c r="F162" s="226" t="s">
        <v>331</v>
      </c>
      <c r="G162" s="227" t="s">
        <v>247</v>
      </c>
      <c r="H162" s="228">
        <v>53.302999999999997</v>
      </c>
      <c r="I162" s="229"/>
      <c r="J162" s="230">
        <f>ROUND(I162*H162,2)</f>
        <v>0</v>
      </c>
      <c r="K162" s="226" t="s">
        <v>212</v>
      </c>
      <c r="L162" s="231"/>
      <c r="M162" s="232" t="s">
        <v>19</v>
      </c>
      <c r="N162" s="233" t="s">
        <v>46</v>
      </c>
      <c r="O162" s="65"/>
      <c r="P162" s="188">
        <f>O162*H162</f>
        <v>0</v>
      </c>
      <c r="Q162" s="188">
        <v>0.13100000000000001</v>
      </c>
      <c r="R162" s="188">
        <f>Q162*H162</f>
        <v>6.9826930000000003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286</v>
      </c>
      <c r="AT162" s="190" t="s">
        <v>298</v>
      </c>
      <c r="AU162" s="190" t="s">
        <v>83</v>
      </c>
      <c r="AY162" s="18" t="s">
        <v>205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79</v>
      </c>
      <c r="BK162" s="191">
        <f>ROUND(I162*H162,2)</f>
        <v>0</v>
      </c>
      <c r="BL162" s="18" t="s">
        <v>149</v>
      </c>
      <c r="BM162" s="190" t="s">
        <v>1252</v>
      </c>
    </row>
    <row r="163" spans="1:65" s="13" customFormat="1">
      <c r="B163" s="201"/>
      <c r="C163" s="202"/>
      <c r="D163" s="203" t="s">
        <v>250</v>
      </c>
      <c r="E163" s="202"/>
      <c r="F163" s="205" t="s">
        <v>1253</v>
      </c>
      <c r="G163" s="202"/>
      <c r="H163" s="206">
        <v>53.302999999999997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4</v>
      </c>
      <c r="AX163" s="13" t="s">
        <v>79</v>
      </c>
      <c r="AY163" s="212" t="s">
        <v>205</v>
      </c>
    </row>
    <row r="164" spans="1:65" s="2" customFormat="1" ht="16.5" customHeight="1">
      <c r="A164" s="35"/>
      <c r="B164" s="36"/>
      <c r="C164" s="179" t="s">
        <v>376</v>
      </c>
      <c r="D164" s="179" t="s">
        <v>208</v>
      </c>
      <c r="E164" s="180" t="s">
        <v>351</v>
      </c>
      <c r="F164" s="181" t="s">
        <v>352</v>
      </c>
      <c r="G164" s="182" t="s">
        <v>260</v>
      </c>
      <c r="H164" s="183">
        <v>4.5</v>
      </c>
      <c r="I164" s="184"/>
      <c r="J164" s="185">
        <f>ROUND(I164*H164,2)</f>
        <v>0</v>
      </c>
      <c r="K164" s="181" t="s">
        <v>212</v>
      </c>
      <c r="L164" s="40"/>
      <c r="M164" s="186" t="s">
        <v>19</v>
      </c>
      <c r="N164" s="187" t="s">
        <v>46</v>
      </c>
      <c r="O164" s="65"/>
      <c r="P164" s="188">
        <f>O164*H164</f>
        <v>0</v>
      </c>
      <c r="Q164" s="188">
        <v>3.5999999999999999E-3</v>
      </c>
      <c r="R164" s="188">
        <f>Q164*H164</f>
        <v>1.6199999999999999E-2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149</v>
      </c>
      <c r="AT164" s="190" t="s">
        <v>208</v>
      </c>
      <c r="AU164" s="190" t="s">
        <v>83</v>
      </c>
      <c r="AY164" s="18" t="s">
        <v>205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79</v>
      </c>
      <c r="BK164" s="191">
        <f>ROUND(I164*H164,2)</f>
        <v>0</v>
      </c>
      <c r="BL164" s="18" t="s">
        <v>149</v>
      </c>
      <c r="BM164" s="190" t="s">
        <v>1254</v>
      </c>
    </row>
    <row r="165" spans="1:65" s="2" customFormat="1">
      <c r="A165" s="35"/>
      <c r="B165" s="36"/>
      <c r="C165" s="37"/>
      <c r="D165" s="192" t="s">
        <v>215</v>
      </c>
      <c r="E165" s="37"/>
      <c r="F165" s="193" t="s">
        <v>354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215</v>
      </c>
      <c r="AU165" s="18" t="s">
        <v>83</v>
      </c>
    </row>
    <row r="166" spans="1:65" s="13" customFormat="1">
      <c r="B166" s="201"/>
      <c r="C166" s="202"/>
      <c r="D166" s="203" t="s">
        <v>250</v>
      </c>
      <c r="E166" s="204" t="s">
        <v>19</v>
      </c>
      <c r="F166" s="205" t="s">
        <v>1255</v>
      </c>
      <c r="G166" s="202"/>
      <c r="H166" s="206">
        <v>4.5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250</v>
      </c>
      <c r="AU166" s="212" t="s">
        <v>83</v>
      </c>
      <c r="AV166" s="13" t="s">
        <v>83</v>
      </c>
      <c r="AW166" s="13" t="s">
        <v>36</v>
      </c>
      <c r="AX166" s="13" t="s">
        <v>79</v>
      </c>
      <c r="AY166" s="212" t="s">
        <v>205</v>
      </c>
    </row>
    <row r="167" spans="1:65" s="12" customFormat="1" ht="22.9" customHeight="1">
      <c r="B167" s="163"/>
      <c r="C167" s="164"/>
      <c r="D167" s="165" t="s">
        <v>74</v>
      </c>
      <c r="E167" s="177" t="s">
        <v>291</v>
      </c>
      <c r="F167" s="177" t="s">
        <v>369</v>
      </c>
      <c r="G167" s="164"/>
      <c r="H167" s="164"/>
      <c r="I167" s="167"/>
      <c r="J167" s="178">
        <f>BK167</f>
        <v>0</v>
      </c>
      <c r="K167" s="164"/>
      <c r="L167" s="169"/>
      <c r="M167" s="170"/>
      <c r="N167" s="171"/>
      <c r="O167" s="171"/>
      <c r="P167" s="172">
        <f>SUM(P168:P175)</f>
        <v>0</v>
      </c>
      <c r="Q167" s="171"/>
      <c r="R167" s="172">
        <f>SUM(R168:R175)</f>
        <v>14.060139999999999</v>
      </c>
      <c r="S167" s="171"/>
      <c r="T167" s="173">
        <f>SUM(T168:T175)</f>
        <v>0</v>
      </c>
      <c r="AR167" s="174" t="s">
        <v>79</v>
      </c>
      <c r="AT167" s="175" t="s">
        <v>74</v>
      </c>
      <c r="AU167" s="175" t="s">
        <v>79</v>
      </c>
      <c r="AY167" s="174" t="s">
        <v>205</v>
      </c>
      <c r="BK167" s="176">
        <f>SUM(BK168:BK175)</f>
        <v>0</v>
      </c>
    </row>
    <row r="168" spans="1:65" s="2" customFormat="1" ht="24.2" customHeight="1">
      <c r="A168" s="35"/>
      <c r="B168" s="36"/>
      <c r="C168" s="179" t="s">
        <v>381</v>
      </c>
      <c r="D168" s="179" t="s">
        <v>208</v>
      </c>
      <c r="E168" s="180" t="s">
        <v>382</v>
      </c>
      <c r="F168" s="181" t="s">
        <v>383</v>
      </c>
      <c r="G168" s="182" t="s">
        <v>260</v>
      </c>
      <c r="H168" s="183">
        <v>30</v>
      </c>
      <c r="I168" s="184"/>
      <c r="J168" s="185">
        <f>ROUND(I168*H168,2)</f>
        <v>0</v>
      </c>
      <c r="K168" s="181" t="s">
        <v>212</v>
      </c>
      <c r="L168" s="40"/>
      <c r="M168" s="186" t="s">
        <v>19</v>
      </c>
      <c r="N168" s="187" t="s">
        <v>46</v>
      </c>
      <c r="O168" s="65"/>
      <c r="P168" s="188">
        <f>O168*H168</f>
        <v>0</v>
      </c>
      <c r="Q168" s="188">
        <v>0.15540000000000001</v>
      </c>
      <c r="R168" s="188">
        <f>Q168*H168</f>
        <v>4.6619999999999999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149</v>
      </c>
      <c r="AT168" s="190" t="s">
        <v>208</v>
      </c>
      <c r="AU168" s="190" t="s">
        <v>83</v>
      </c>
      <c r="AY168" s="18" t="s">
        <v>205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149</v>
      </c>
      <c r="BM168" s="190" t="s">
        <v>1256</v>
      </c>
    </row>
    <row r="169" spans="1:65" s="2" customFormat="1">
      <c r="A169" s="35"/>
      <c r="B169" s="36"/>
      <c r="C169" s="37"/>
      <c r="D169" s="192" t="s">
        <v>215</v>
      </c>
      <c r="E169" s="37"/>
      <c r="F169" s="193" t="s">
        <v>385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215</v>
      </c>
      <c r="AU169" s="18" t="s">
        <v>83</v>
      </c>
    </row>
    <row r="170" spans="1:65" s="2" customFormat="1" ht="16.5" customHeight="1">
      <c r="A170" s="35"/>
      <c r="B170" s="36"/>
      <c r="C170" s="224" t="s">
        <v>387</v>
      </c>
      <c r="D170" s="224" t="s">
        <v>298</v>
      </c>
      <c r="E170" s="225" t="s">
        <v>388</v>
      </c>
      <c r="F170" s="226" t="s">
        <v>389</v>
      </c>
      <c r="G170" s="227" t="s">
        <v>260</v>
      </c>
      <c r="H170" s="228">
        <v>30.6</v>
      </c>
      <c r="I170" s="229"/>
      <c r="J170" s="230">
        <f>ROUND(I170*H170,2)</f>
        <v>0</v>
      </c>
      <c r="K170" s="226" t="s">
        <v>212</v>
      </c>
      <c r="L170" s="231"/>
      <c r="M170" s="232" t="s">
        <v>19</v>
      </c>
      <c r="N170" s="233" t="s">
        <v>46</v>
      </c>
      <c r="O170" s="65"/>
      <c r="P170" s="188">
        <f>O170*H170</f>
        <v>0</v>
      </c>
      <c r="Q170" s="188">
        <v>0.08</v>
      </c>
      <c r="R170" s="188">
        <f>Q170*H170</f>
        <v>2.448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286</v>
      </c>
      <c r="AT170" s="190" t="s">
        <v>298</v>
      </c>
      <c r="AU170" s="190" t="s">
        <v>83</v>
      </c>
      <c r="AY170" s="18" t="s">
        <v>205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79</v>
      </c>
      <c r="BK170" s="191">
        <f>ROUND(I170*H170,2)</f>
        <v>0</v>
      </c>
      <c r="BL170" s="18" t="s">
        <v>149</v>
      </c>
      <c r="BM170" s="190" t="s">
        <v>1257</v>
      </c>
    </row>
    <row r="171" spans="1:65" s="13" customFormat="1">
      <c r="B171" s="201"/>
      <c r="C171" s="202"/>
      <c r="D171" s="203" t="s">
        <v>250</v>
      </c>
      <c r="E171" s="202"/>
      <c r="F171" s="205" t="s">
        <v>1166</v>
      </c>
      <c r="G171" s="202"/>
      <c r="H171" s="206">
        <v>30.6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250</v>
      </c>
      <c r="AU171" s="212" t="s">
        <v>83</v>
      </c>
      <c r="AV171" s="13" t="s">
        <v>83</v>
      </c>
      <c r="AW171" s="13" t="s">
        <v>4</v>
      </c>
      <c r="AX171" s="13" t="s">
        <v>79</v>
      </c>
      <c r="AY171" s="212" t="s">
        <v>205</v>
      </c>
    </row>
    <row r="172" spans="1:65" s="2" customFormat="1" ht="24.2" customHeight="1">
      <c r="A172" s="35"/>
      <c r="B172" s="36"/>
      <c r="C172" s="179" t="s">
        <v>393</v>
      </c>
      <c r="D172" s="179" t="s">
        <v>208</v>
      </c>
      <c r="E172" s="180" t="s">
        <v>1258</v>
      </c>
      <c r="F172" s="181" t="s">
        <v>1259</v>
      </c>
      <c r="G172" s="182" t="s">
        <v>260</v>
      </c>
      <c r="H172" s="183">
        <v>29</v>
      </c>
      <c r="I172" s="184"/>
      <c r="J172" s="185">
        <f>ROUND(I172*H172,2)</f>
        <v>0</v>
      </c>
      <c r="K172" s="181" t="s">
        <v>212</v>
      </c>
      <c r="L172" s="40"/>
      <c r="M172" s="186" t="s">
        <v>19</v>
      </c>
      <c r="N172" s="187" t="s">
        <v>46</v>
      </c>
      <c r="O172" s="65"/>
      <c r="P172" s="188">
        <f>O172*H172</f>
        <v>0</v>
      </c>
      <c r="Q172" s="188">
        <v>0.1295</v>
      </c>
      <c r="R172" s="188">
        <f>Q172*H172</f>
        <v>3.7555000000000001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149</v>
      </c>
      <c r="AT172" s="190" t="s">
        <v>208</v>
      </c>
      <c r="AU172" s="190" t="s">
        <v>83</v>
      </c>
      <c r="AY172" s="18" t="s">
        <v>205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79</v>
      </c>
      <c r="BK172" s="191">
        <f>ROUND(I172*H172,2)</f>
        <v>0</v>
      </c>
      <c r="BL172" s="18" t="s">
        <v>149</v>
      </c>
      <c r="BM172" s="190" t="s">
        <v>1260</v>
      </c>
    </row>
    <row r="173" spans="1:65" s="2" customFormat="1">
      <c r="A173" s="35"/>
      <c r="B173" s="36"/>
      <c r="C173" s="37"/>
      <c r="D173" s="192" t="s">
        <v>215</v>
      </c>
      <c r="E173" s="37"/>
      <c r="F173" s="193" t="s">
        <v>1261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215</v>
      </c>
      <c r="AU173" s="18" t="s">
        <v>83</v>
      </c>
    </row>
    <row r="174" spans="1:65" s="2" customFormat="1" ht="16.5" customHeight="1">
      <c r="A174" s="35"/>
      <c r="B174" s="36"/>
      <c r="C174" s="224" t="s">
        <v>399</v>
      </c>
      <c r="D174" s="224" t="s">
        <v>298</v>
      </c>
      <c r="E174" s="225" t="s">
        <v>1262</v>
      </c>
      <c r="F174" s="226" t="s">
        <v>1263</v>
      </c>
      <c r="G174" s="227" t="s">
        <v>260</v>
      </c>
      <c r="H174" s="228">
        <v>29.58</v>
      </c>
      <c r="I174" s="229"/>
      <c r="J174" s="230">
        <f>ROUND(I174*H174,2)</f>
        <v>0</v>
      </c>
      <c r="K174" s="226" t="s">
        <v>212</v>
      </c>
      <c r="L174" s="231"/>
      <c r="M174" s="232" t="s">
        <v>19</v>
      </c>
      <c r="N174" s="233" t="s">
        <v>46</v>
      </c>
      <c r="O174" s="65"/>
      <c r="P174" s="188">
        <f>O174*H174</f>
        <v>0</v>
      </c>
      <c r="Q174" s="188">
        <v>0.108</v>
      </c>
      <c r="R174" s="188">
        <f>Q174*H174</f>
        <v>3.1946399999999997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286</v>
      </c>
      <c r="AT174" s="190" t="s">
        <v>298</v>
      </c>
      <c r="AU174" s="190" t="s">
        <v>83</v>
      </c>
      <c r="AY174" s="18" t="s">
        <v>205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79</v>
      </c>
      <c r="BK174" s="191">
        <f>ROUND(I174*H174,2)</f>
        <v>0</v>
      </c>
      <c r="BL174" s="18" t="s">
        <v>149</v>
      </c>
      <c r="BM174" s="190" t="s">
        <v>1264</v>
      </c>
    </row>
    <row r="175" spans="1:65" s="13" customFormat="1">
      <c r="B175" s="201"/>
      <c r="C175" s="202"/>
      <c r="D175" s="203" t="s">
        <v>250</v>
      </c>
      <c r="E175" s="202"/>
      <c r="F175" s="205" t="s">
        <v>1265</v>
      </c>
      <c r="G175" s="202"/>
      <c r="H175" s="206">
        <v>29.58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250</v>
      </c>
      <c r="AU175" s="212" t="s">
        <v>83</v>
      </c>
      <c r="AV175" s="13" t="s">
        <v>83</v>
      </c>
      <c r="AW175" s="13" t="s">
        <v>4</v>
      </c>
      <c r="AX175" s="13" t="s">
        <v>79</v>
      </c>
      <c r="AY175" s="212" t="s">
        <v>205</v>
      </c>
    </row>
    <row r="176" spans="1:65" s="12" customFormat="1" ht="22.9" customHeight="1">
      <c r="B176" s="163"/>
      <c r="C176" s="164"/>
      <c r="D176" s="165" t="s">
        <v>74</v>
      </c>
      <c r="E176" s="177" t="s">
        <v>416</v>
      </c>
      <c r="F176" s="177" t="s">
        <v>417</v>
      </c>
      <c r="G176" s="164"/>
      <c r="H176" s="164"/>
      <c r="I176" s="167"/>
      <c r="J176" s="178">
        <f>BK176</f>
        <v>0</v>
      </c>
      <c r="K176" s="164"/>
      <c r="L176" s="169"/>
      <c r="M176" s="170"/>
      <c r="N176" s="171"/>
      <c r="O176" s="171"/>
      <c r="P176" s="172">
        <f>SUM(P177:P190)</f>
        <v>0</v>
      </c>
      <c r="Q176" s="171"/>
      <c r="R176" s="172">
        <f>SUM(R177:R190)</f>
        <v>0</v>
      </c>
      <c r="S176" s="171"/>
      <c r="T176" s="173">
        <f>SUM(T177:T190)</f>
        <v>0</v>
      </c>
      <c r="AR176" s="174" t="s">
        <v>79</v>
      </c>
      <c r="AT176" s="175" t="s">
        <v>74</v>
      </c>
      <c r="AU176" s="175" t="s">
        <v>79</v>
      </c>
      <c r="AY176" s="174" t="s">
        <v>205</v>
      </c>
      <c r="BK176" s="176">
        <f>SUM(BK177:BK190)</f>
        <v>0</v>
      </c>
    </row>
    <row r="177" spans="1:65" s="2" customFormat="1" ht="24.2" customHeight="1">
      <c r="A177" s="35"/>
      <c r="B177" s="36"/>
      <c r="C177" s="179" t="s">
        <v>406</v>
      </c>
      <c r="D177" s="179" t="s">
        <v>208</v>
      </c>
      <c r="E177" s="180" t="s">
        <v>537</v>
      </c>
      <c r="F177" s="181" t="s">
        <v>538</v>
      </c>
      <c r="G177" s="182" t="s">
        <v>301</v>
      </c>
      <c r="H177" s="183">
        <v>18.591999999999999</v>
      </c>
      <c r="I177" s="184"/>
      <c r="J177" s="185">
        <f>ROUND(I177*H177,2)</f>
        <v>0</v>
      </c>
      <c r="K177" s="181" t="s">
        <v>212</v>
      </c>
      <c r="L177" s="40"/>
      <c r="M177" s="186" t="s">
        <v>19</v>
      </c>
      <c r="N177" s="187" t="s">
        <v>46</v>
      </c>
      <c r="O177" s="65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149</v>
      </c>
      <c r="AT177" s="190" t="s">
        <v>208</v>
      </c>
      <c r="AU177" s="190" t="s">
        <v>83</v>
      </c>
      <c r="AY177" s="18" t="s">
        <v>205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79</v>
      </c>
      <c r="BK177" s="191">
        <f>ROUND(I177*H177,2)</f>
        <v>0</v>
      </c>
      <c r="BL177" s="18" t="s">
        <v>149</v>
      </c>
      <c r="BM177" s="190" t="s">
        <v>1266</v>
      </c>
    </row>
    <row r="178" spans="1:65" s="2" customFormat="1">
      <c r="A178" s="35"/>
      <c r="B178" s="36"/>
      <c r="C178" s="37"/>
      <c r="D178" s="192" t="s">
        <v>215</v>
      </c>
      <c r="E178" s="37"/>
      <c r="F178" s="193" t="s">
        <v>540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215</v>
      </c>
      <c r="AU178" s="18" t="s">
        <v>83</v>
      </c>
    </row>
    <row r="179" spans="1:65" s="13" customFormat="1">
      <c r="B179" s="201"/>
      <c r="C179" s="202"/>
      <c r="D179" s="203" t="s">
        <v>250</v>
      </c>
      <c r="E179" s="204" t="s">
        <v>19</v>
      </c>
      <c r="F179" s="205" t="s">
        <v>1267</v>
      </c>
      <c r="G179" s="202"/>
      <c r="H179" s="206">
        <v>18.591999999999999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250</v>
      </c>
      <c r="AU179" s="212" t="s">
        <v>83</v>
      </c>
      <c r="AV179" s="13" t="s">
        <v>83</v>
      </c>
      <c r="AW179" s="13" t="s">
        <v>36</v>
      </c>
      <c r="AX179" s="13" t="s">
        <v>79</v>
      </c>
      <c r="AY179" s="212" t="s">
        <v>205</v>
      </c>
    </row>
    <row r="180" spans="1:65" s="2" customFormat="1" ht="24.2" customHeight="1">
      <c r="A180" s="35"/>
      <c r="B180" s="36"/>
      <c r="C180" s="179" t="s">
        <v>411</v>
      </c>
      <c r="D180" s="179" t="s">
        <v>208</v>
      </c>
      <c r="E180" s="180" t="s">
        <v>543</v>
      </c>
      <c r="F180" s="181" t="s">
        <v>427</v>
      </c>
      <c r="G180" s="182" t="s">
        <v>301</v>
      </c>
      <c r="H180" s="183">
        <v>725.08799999999997</v>
      </c>
      <c r="I180" s="184"/>
      <c r="J180" s="185">
        <f>ROUND(I180*H180,2)</f>
        <v>0</v>
      </c>
      <c r="K180" s="181" t="s">
        <v>212</v>
      </c>
      <c r="L180" s="40"/>
      <c r="M180" s="186" t="s">
        <v>19</v>
      </c>
      <c r="N180" s="187" t="s">
        <v>46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149</v>
      </c>
      <c r="AT180" s="190" t="s">
        <v>208</v>
      </c>
      <c r="AU180" s="190" t="s">
        <v>83</v>
      </c>
      <c r="AY180" s="18" t="s">
        <v>205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79</v>
      </c>
      <c r="BK180" s="191">
        <f>ROUND(I180*H180,2)</f>
        <v>0</v>
      </c>
      <c r="BL180" s="18" t="s">
        <v>149</v>
      </c>
      <c r="BM180" s="190" t="s">
        <v>1268</v>
      </c>
    </row>
    <row r="181" spans="1:65" s="2" customFormat="1">
      <c r="A181" s="35"/>
      <c r="B181" s="36"/>
      <c r="C181" s="37"/>
      <c r="D181" s="192" t="s">
        <v>215</v>
      </c>
      <c r="E181" s="37"/>
      <c r="F181" s="193" t="s">
        <v>545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215</v>
      </c>
      <c r="AU181" s="18" t="s">
        <v>83</v>
      </c>
    </row>
    <row r="182" spans="1:65" s="13" customFormat="1">
      <c r="B182" s="201"/>
      <c r="C182" s="202"/>
      <c r="D182" s="203" t="s">
        <v>250</v>
      </c>
      <c r="E182" s="202"/>
      <c r="F182" s="205" t="s">
        <v>1269</v>
      </c>
      <c r="G182" s="202"/>
      <c r="H182" s="206">
        <v>725.08799999999997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250</v>
      </c>
      <c r="AU182" s="212" t="s">
        <v>83</v>
      </c>
      <c r="AV182" s="13" t="s">
        <v>83</v>
      </c>
      <c r="AW182" s="13" t="s">
        <v>4</v>
      </c>
      <c r="AX182" s="13" t="s">
        <v>79</v>
      </c>
      <c r="AY182" s="212" t="s">
        <v>205</v>
      </c>
    </row>
    <row r="183" spans="1:65" s="2" customFormat="1" ht="24.2" customHeight="1">
      <c r="A183" s="35"/>
      <c r="B183" s="36"/>
      <c r="C183" s="179" t="s">
        <v>418</v>
      </c>
      <c r="D183" s="179" t="s">
        <v>208</v>
      </c>
      <c r="E183" s="180" t="s">
        <v>419</v>
      </c>
      <c r="F183" s="181" t="s">
        <v>420</v>
      </c>
      <c r="G183" s="182" t="s">
        <v>301</v>
      </c>
      <c r="H183" s="183">
        <v>13.135999999999999</v>
      </c>
      <c r="I183" s="184"/>
      <c r="J183" s="185">
        <f>ROUND(I183*H183,2)</f>
        <v>0</v>
      </c>
      <c r="K183" s="181" t="s">
        <v>212</v>
      </c>
      <c r="L183" s="40"/>
      <c r="M183" s="186" t="s">
        <v>19</v>
      </c>
      <c r="N183" s="187" t="s">
        <v>46</v>
      </c>
      <c r="O183" s="65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149</v>
      </c>
      <c r="AT183" s="190" t="s">
        <v>208</v>
      </c>
      <c r="AU183" s="190" t="s">
        <v>83</v>
      </c>
      <c r="AY183" s="18" t="s">
        <v>205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79</v>
      </c>
      <c r="BK183" s="191">
        <f>ROUND(I183*H183,2)</f>
        <v>0</v>
      </c>
      <c r="BL183" s="18" t="s">
        <v>149</v>
      </c>
      <c r="BM183" s="190" t="s">
        <v>1270</v>
      </c>
    </row>
    <row r="184" spans="1:65" s="2" customFormat="1">
      <c r="A184" s="35"/>
      <c r="B184" s="36"/>
      <c r="C184" s="37"/>
      <c r="D184" s="192" t="s">
        <v>215</v>
      </c>
      <c r="E184" s="37"/>
      <c r="F184" s="193" t="s">
        <v>422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215</v>
      </c>
      <c r="AU184" s="18" t="s">
        <v>83</v>
      </c>
    </row>
    <row r="185" spans="1:65" s="13" customFormat="1">
      <c r="B185" s="201"/>
      <c r="C185" s="202"/>
      <c r="D185" s="203" t="s">
        <v>250</v>
      </c>
      <c r="E185" s="204" t="s">
        <v>19</v>
      </c>
      <c r="F185" s="205" t="s">
        <v>1271</v>
      </c>
      <c r="G185" s="202"/>
      <c r="H185" s="206">
        <v>13.135999999999999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250</v>
      </c>
      <c r="AU185" s="212" t="s">
        <v>83</v>
      </c>
      <c r="AV185" s="13" t="s">
        <v>83</v>
      </c>
      <c r="AW185" s="13" t="s">
        <v>36</v>
      </c>
      <c r="AX185" s="13" t="s">
        <v>79</v>
      </c>
      <c r="AY185" s="212" t="s">
        <v>205</v>
      </c>
    </row>
    <row r="186" spans="1:65" s="2" customFormat="1" ht="24.2" customHeight="1">
      <c r="A186" s="35"/>
      <c r="B186" s="36"/>
      <c r="C186" s="179" t="s">
        <v>425</v>
      </c>
      <c r="D186" s="179" t="s">
        <v>208</v>
      </c>
      <c r="E186" s="180" t="s">
        <v>426</v>
      </c>
      <c r="F186" s="181" t="s">
        <v>427</v>
      </c>
      <c r="G186" s="182" t="s">
        <v>301</v>
      </c>
      <c r="H186" s="183">
        <v>512.30399999999997</v>
      </c>
      <c r="I186" s="184"/>
      <c r="J186" s="185">
        <f>ROUND(I186*H186,2)</f>
        <v>0</v>
      </c>
      <c r="K186" s="181" t="s">
        <v>212</v>
      </c>
      <c r="L186" s="40"/>
      <c r="M186" s="186" t="s">
        <v>19</v>
      </c>
      <c r="N186" s="187" t="s">
        <v>46</v>
      </c>
      <c r="O186" s="65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149</v>
      </c>
      <c r="AT186" s="190" t="s">
        <v>208</v>
      </c>
      <c r="AU186" s="190" t="s">
        <v>83</v>
      </c>
      <c r="AY186" s="18" t="s">
        <v>205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79</v>
      </c>
      <c r="BK186" s="191">
        <f>ROUND(I186*H186,2)</f>
        <v>0</v>
      </c>
      <c r="BL186" s="18" t="s">
        <v>149</v>
      </c>
      <c r="BM186" s="190" t="s">
        <v>1272</v>
      </c>
    </row>
    <row r="187" spans="1:65" s="2" customFormat="1">
      <c r="A187" s="35"/>
      <c r="B187" s="36"/>
      <c r="C187" s="37"/>
      <c r="D187" s="192" t="s">
        <v>215</v>
      </c>
      <c r="E187" s="37"/>
      <c r="F187" s="193" t="s">
        <v>429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215</v>
      </c>
      <c r="AU187" s="18" t="s">
        <v>83</v>
      </c>
    </row>
    <row r="188" spans="1:65" s="13" customFormat="1">
      <c r="B188" s="201"/>
      <c r="C188" s="202"/>
      <c r="D188" s="203" t="s">
        <v>250</v>
      </c>
      <c r="E188" s="202"/>
      <c r="F188" s="205" t="s">
        <v>1273</v>
      </c>
      <c r="G188" s="202"/>
      <c r="H188" s="206">
        <v>512.30399999999997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250</v>
      </c>
      <c r="AU188" s="212" t="s">
        <v>83</v>
      </c>
      <c r="AV188" s="13" t="s">
        <v>83</v>
      </c>
      <c r="AW188" s="13" t="s">
        <v>4</v>
      </c>
      <c r="AX188" s="13" t="s">
        <v>79</v>
      </c>
      <c r="AY188" s="212" t="s">
        <v>205</v>
      </c>
    </row>
    <row r="189" spans="1:65" s="2" customFormat="1" ht="16.5" customHeight="1">
      <c r="A189" s="35"/>
      <c r="B189" s="36"/>
      <c r="C189" s="179" t="s">
        <v>431</v>
      </c>
      <c r="D189" s="179" t="s">
        <v>208</v>
      </c>
      <c r="E189" s="180" t="s">
        <v>432</v>
      </c>
      <c r="F189" s="181" t="s">
        <v>433</v>
      </c>
      <c r="G189" s="182" t="s">
        <v>301</v>
      </c>
      <c r="H189" s="183">
        <v>31.728000000000002</v>
      </c>
      <c r="I189" s="184"/>
      <c r="J189" s="185">
        <f>ROUND(I189*H189,2)</f>
        <v>0</v>
      </c>
      <c r="K189" s="181" t="s">
        <v>212</v>
      </c>
      <c r="L189" s="40"/>
      <c r="M189" s="186" t="s">
        <v>19</v>
      </c>
      <c r="N189" s="187" t="s">
        <v>46</v>
      </c>
      <c r="O189" s="65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149</v>
      </c>
      <c r="AT189" s="190" t="s">
        <v>208</v>
      </c>
      <c r="AU189" s="190" t="s">
        <v>83</v>
      </c>
      <c r="AY189" s="18" t="s">
        <v>205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79</v>
      </c>
      <c r="BK189" s="191">
        <f>ROUND(I189*H189,2)</f>
        <v>0</v>
      </c>
      <c r="BL189" s="18" t="s">
        <v>149</v>
      </c>
      <c r="BM189" s="190" t="s">
        <v>1274</v>
      </c>
    </row>
    <row r="190" spans="1:65" s="2" customFormat="1">
      <c r="A190" s="35"/>
      <c r="B190" s="36"/>
      <c r="C190" s="37"/>
      <c r="D190" s="192" t="s">
        <v>215</v>
      </c>
      <c r="E190" s="37"/>
      <c r="F190" s="193" t="s">
        <v>435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215</v>
      </c>
      <c r="AU190" s="18" t="s">
        <v>83</v>
      </c>
    </row>
    <row r="191" spans="1:65" s="12" customFormat="1" ht="22.9" customHeight="1">
      <c r="B191" s="163"/>
      <c r="C191" s="164"/>
      <c r="D191" s="165" t="s">
        <v>74</v>
      </c>
      <c r="E191" s="177" t="s">
        <v>436</v>
      </c>
      <c r="F191" s="177" t="s">
        <v>437</v>
      </c>
      <c r="G191" s="164"/>
      <c r="H191" s="164"/>
      <c r="I191" s="167"/>
      <c r="J191" s="178">
        <f>BK191</f>
        <v>0</v>
      </c>
      <c r="K191" s="164"/>
      <c r="L191" s="169"/>
      <c r="M191" s="170"/>
      <c r="N191" s="171"/>
      <c r="O191" s="171"/>
      <c r="P191" s="172">
        <f>SUM(P192:P193)</f>
        <v>0</v>
      </c>
      <c r="Q191" s="171"/>
      <c r="R191" s="172">
        <f>SUM(R192:R193)</f>
        <v>0</v>
      </c>
      <c r="S191" s="171"/>
      <c r="T191" s="173">
        <f>SUM(T192:T193)</f>
        <v>0</v>
      </c>
      <c r="AR191" s="174" t="s">
        <v>79</v>
      </c>
      <c r="AT191" s="175" t="s">
        <v>74</v>
      </c>
      <c r="AU191" s="175" t="s">
        <v>79</v>
      </c>
      <c r="AY191" s="174" t="s">
        <v>205</v>
      </c>
      <c r="BK191" s="176">
        <f>SUM(BK192:BK193)</f>
        <v>0</v>
      </c>
    </row>
    <row r="192" spans="1:65" s="2" customFormat="1" ht="24.2" customHeight="1">
      <c r="A192" s="35"/>
      <c r="B192" s="36"/>
      <c r="C192" s="179" t="s">
        <v>438</v>
      </c>
      <c r="D192" s="179" t="s">
        <v>208</v>
      </c>
      <c r="E192" s="180" t="s">
        <v>439</v>
      </c>
      <c r="F192" s="181" t="s">
        <v>440</v>
      </c>
      <c r="G192" s="182" t="s">
        <v>301</v>
      </c>
      <c r="H192" s="183">
        <v>37.637</v>
      </c>
      <c r="I192" s="184"/>
      <c r="J192" s="185">
        <f>ROUND(I192*H192,2)</f>
        <v>0</v>
      </c>
      <c r="K192" s="181" t="s">
        <v>212</v>
      </c>
      <c r="L192" s="40"/>
      <c r="M192" s="186" t="s">
        <v>19</v>
      </c>
      <c r="N192" s="187" t="s">
        <v>46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149</v>
      </c>
      <c r="AT192" s="190" t="s">
        <v>208</v>
      </c>
      <c r="AU192" s="190" t="s">
        <v>83</v>
      </c>
      <c r="AY192" s="18" t="s">
        <v>205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79</v>
      </c>
      <c r="BK192" s="191">
        <f>ROUND(I192*H192,2)</f>
        <v>0</v>
      </c>
      <c r="BL192" s="18" t="s">
        <v>149</v>
      </c>
      <c r="BM192" s="190" t="s">
        <v>1275</v>
      </c>
    </row>
    <row r="193" spans="1:47" s="2" customFormat="1">
      <c r="A193" s="35"/>
      <c r="B193" s="36"/>
      <c r="C193" s="37"/>
      <c r="D193" s="192" t="s">
        <v>215</v>
      </c>
      <c r="E193" s="37"/>
      <c r="F193" s="193" t="s">
        <v>442</v>
      </c>
      <c r="G193" s="37"/>
      <c r="H193" s="37"/>
      <c r="I193" s="194"/>
      <c r="J193" s="37"/>
      <c r="K193" s="37"/>
      <c r="L193" s="40"/>
      <c r="M193" s="197"/>
      <c r="N193" s="198"/>
      <c r="O193" s="199"/>
      <c r="P193" s="199"/>
      <c r="Q193" s="199"/>
      <c r="R193" s="199"/>
      <c r="S193" s="199"/>
      <c r="T193" s="200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215</v>
      </c>
      <c r="AU193" s="18" t="s">
        <v>83</v>
      </c>
    </row>
    <row r="194" spans="1:47" s="2" customFormat="1" ht="6.95" customHeight="1">
      <c r="A194" s="35"/>
      <c r="B194" s="48"/>
      <c r="C194" s="49"/>
      <c r="D194" s="49"/>
      <c r="E194" s="49"/>
      <c r="F194" s="49"/>
      <c r="G194" s="49"/>
      <c r="H194" s="49"/>
      <c r="I194" s="49"/>
      <c r="J194" s="49"/>
      <c r="K194" s="49"/>
      <c r="L194" s="40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algorithmName="SHA-512" hashValue="jbK2YwK0g3EBE/zAXJ7RI8I6Hz6ZpBtwRk1qH6K90dfrrGUid/H/EQ//Pm2gIw728SAZSBcCnWd8SZI0tPQiLw==" saltValue="+QWwIjbsXd3l6xQLVXRJ62ViqU7KwDyL54Nf9vS3chB/Y4Y8yD/O+al/CllndwQtZEh1b12YedRMhuInbNM8kg==" spinCount="100000" sheet="1" objects="1" scenarios="1" formatColumns="0" formatRows="0" autoFilter="0"/>
  <autoFilter ref="C90:K193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100" r:id="rId2"/>
    <hyperlink ref="F103" r:id="rId3"/>
    <hyperlink ref="F109" r:id="rId4"/>
    <hyperlink ref="F114" r:id="rId5"/>
    <hyperlink ref="F119" r:id="rId6"/>
    <hyperlink ref="F122" r:id="rId7"/>
    <hyperlink ref="F124" r:id="rId8"/>
    <hyperlink ref="F129" r:id="rId9"/>
    <hyperlink ref="F131" r:id="rId10"/>
    <hyperlink ref="F134" r:id="rId11"/>
    <hyperlink ref="F137" r:id="rId12"/>
    <hyperlink ref="F139" r:id="rId13"/>
    <hyperlink ref="F144" r:id="rId14"/>
    <hyperlink ref="F146" r:id="rId15"/>
    <hyperlink ref="F149" r:id="rId16"/>
    <hyperlink ref="F151" r:id="rId17"/>
    <hyperlink ref="F157" r:id="rId18"/>
    <hyperlink ref="F160" r:id="rId19"/>
    <hyperlink ref="F165" r:id="rId20"/>
    <hyperlink ref="F169" r:id="rId21"/>
    <hyperlink ref="F173" r:id="rId22"/>
    <hyperlink ref="F178" r:id="rId23"/>
    <hyperlink ref="F181" r:id="rId24"/>
    <hyperlink ref="F184" r:id="rId25"/>
    <hyperlink ref="F187" r:id="rId26"/>
    <hyperlink ref="F190" r:id="rId27"/>
    <hyperlink ref="F193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118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1276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ROUND(J93,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ROUND((SUM(BE93:BE237)),  2)</f>
        <v>0</v>
      </c>
      <c r="G35" s="35"/>
      <c r="H35" s="35"/>
      <c r="I35" s="125">
        <v>0.21</v>
      </c>
      <c r="J35" s="124">
        <f>ROUND(((SUM(BE93:BE237))*I35),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ROUND((SUM(BF93:BF237)),  2)</f>
        <v>0</v>
      </c>
      <c r="G36" s="35"/>
      <c r="H36" s="35"/>
      <c r="I36" s="125">
        <v>0.15</v>
      </c>
      <c r="J36" s="124">
        <f>ROUND(((SUM(BF93:BF237))*I36),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ROUND((SUM(BG93:BG237)),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ROUND((SUM(BH93:BH237)),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ROUND((SUM(BI93:BI237)),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1.10 - Výstavba chodníku u ŽP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J93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J94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J95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J142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237</v>
      </c>
      <c r="E67" s="149"/>
      <c r="F67" s="149"/>
      <c r="G67" s="149"/>
      <c r="H67" s="149"/>
      <c r="I67" s="149"/>
      <c r="J67" s="150">
        <f>J188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238</v>
      </c>
      <c r="E68" s="149"/>
      <c r="F68" s="149"/>
      <c r="G68" s="149"/>
      <c r="H68" s="149"/>
      <c r="I68" s="149"/>
      <c r="J68" s="150">
        <f>J192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239</v>
      </c>
      <c r="E69" s="149"/>
      <c r="F69" s="149"/>
      <c r="G69" s="149"/>
      <c r="H69" s="149"/>
      <c r="I69" s="149"/>
      <c r="J69" s="150">
        <f>J195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240</v>
      </c>
      <c r="E70" s="149"/>
      <c r="F70" s="149"/>
      <c r="G70" s="149"/>
      <c r="H70" s="149"/>
      <c r="I70" s="149"/>
      <c r="J70" s="150">
        <f>J218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241</v>
      </c>
      <c r="E71" s="149"/>
      <c r="F71" s="149"/>
      <c r="G71" s="149"/>
      <c r="H71" s="149"/>
      <c r="I71" s="149"/>
      <c r="J71" s="150">
        <f>J235</f>
        <v>0</v>
      </c>
      <c r="K71" s="98"/>
      <c r="L71" s="151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189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80" t="str">
        <f>E7</f>
        <v>Rekonstrukce chodníku ul. Jiříkovská, Rumburk</v>
      </c>
      <c r="F81" s="381"/>
      <c r="G81" s="381"/>
      <c r="H81" s="381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30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80" t="s">
        <v>178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179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1" t="str">
        <f>E11</f>
        <v>1.10 - Výstavba chodníku u ŽP</v>
      </c>
      <c r="F85" s="379"/>
      <c r="G85" s="379"/>
      <c r="H85" s="379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F14</f>
        <v>k.ú. Rumburk</v>
      </c>
      <c r="G87" s="37"/>
      <c r="H87" s="37"/>
      <c r="I87" s="30" t="s">
        <v>23</v>
      </c>
      <c r="J87" s="60" t="str">
        <f>IF(J14="","",J14)</f>
        <v>5. 4. 2023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25</v>
      </c>
      <c r="D89" s="37"/>
      <c r="E89" s="37"/>
      <c r="F89" s="28" t="str">
        <f>E17</f>
        <v>Město Rumburk</v>
      </c>
      <c r="G89" s="37"/>
      <c r="H89" s="37"/>
      <c r="I89" s="30" t="s">
        <v>32</v>
      </c>
      <c r="J89" s="33" t="str">
        <f>E23</f>
        <v xml:space="preserve">ProProjekt s.r.o. 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IF(E20="","",E20)</f>
        <v>Vyplň údaj</v>
      </c>
      <c r="G90" s="37"/>
      <c r="H90" s="37"/>
      <c r="I90" s="30" t="s">
        <v>37</v>
      </c>
      <c r="J90" s="33" t="str">
        <f>E26</f>
        <v>Martin Rousek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2"/>
      <c r="B92" s="153"/>
      <c r="C92" s="154" t="s">
        <v>190</v>
      </c>
      <c r="D92" s="155" t="s">
        <v>60</v>
      </c>
      <c r="E92" s="155" t="s">
        <v>56</v>
      </c>
      <c r="F92" s="155" t="s">
        <v>57</v>
      </c>
      <c r="G92" s="155" t="s">
        <v>191</v>
      </c>
      <c r="H92" s="155" t="s">
        <v>192</v>
      </c>
      <c r="I92" s="155" t="s">
        <v>193</v>
      </c>
      <c r="J92" s="155" t="s">
        <v>183</v>
      </c>
      <c r="K92" s="156" t="s">
        <v>194</v>
      </c>
      <c r="L92" s="157"/>
      <c r="M92" s="69" t="s">
        <v>19</v>
      </c>
      <c r="N92" s="70" t="s">
        <v>45</v>
      </c>
      <c r="O92" s="70" t="s">
        <v>195</v>
      </c>
      <c r="P92" s="70" t="s">
        <v>196</v>
      </c>
      <c r="Q92" s="70" t="s">
        <v>197</v>
      </c>
      <c r="R92" s="70" t="s">
        <v>198</v>
      </c>
      <c r="S92" s="70" t="s">
        <v>199</v>
      </c>
      <c r="T92" s="71" t="s">
        <v>200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pans="1:65" s="2" customFormat="1" ht="22.9" customHeight="1">
      <c r="A93" s="35"/>
      <c r="B93" s="36"/>
      <c r="C93" s="76" t="s">
        <v>201</v>
      </c>
      <c r="D93" s="37"/>
      <c r="E93" s="37"/>
      <c r="F93" s="37"/>
      <c r="G93" s="37"/>
      <c r="H93" s="37"/>
      <c r="I93" s="37"/>
      <c r="J93" s="158">
        <f>BK93</f>
        <v>0</v>
      </c>
      <c r="K93" s="37"/>
      <c r="L93" s="40"/>
      <c r="M93" s="72"/>
      <c r="N93" s="159"/>
      <c r="O93" s="73"/>
      <c r="P93" s="160">
        <f>P94</f>
        <v>0</v>
      </c>
      <c r="Q93" s="73"/>
      <c r="R93" s="160">
        <f>R94</f>
        <v>27.524650399999999</v>
      </c>
      <c r="S93" s="73"/>
      <c r="T93" s="161">
        <f>T94</f>
        <v>22.466584999999998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184</v>
      </c>
      <c r="BK93" s="162">
        <f>BK94</f>
        <v>0</v>
      </c>
    </row>
    <row r="94" spans="1:65" s="12" customFormat="1" ht="25.9" customHeight="1">
      <c r="B94" s="163"/>
      <c r="C94" s="164"/>
      <c r="D94" s="165" t="s">
        <v>74</v>
      </c>
      <c r="E94" s="166" t="s">
        <v>242</v>
      </c>
      <c r="F94" s="166" t="s">
        <v>243</v>
      </c>
      <c r="G94" s="164"/>
      <c r="H94" s="164"/>
      <c r="I94" s="167"/>
      <c r="J94" s="168">
        <f>BK94</f>
        <v>0</v>
      </c>
      <c r="K94" s="164"/>
      <c r="L94" s="169"/>
      <c r="M94" s="170"/>
      <c r="N94" s="171"/>
      <c r="O94" s="171"/>
      <c r="P94" s="172">
        <f>P95+P142+P188+P192+P195+P218+P235</f>
        <v>0</v>
      </c>
      <c r="Q94" s="171"/>
      <c r="R94" s="172">
        <f>R95+R142+R188+R192+R195+R218+R235</f>
        <v>27.524650399999999</v>
      </c>
      <c r="S94" s="171"/>
      <c r="T94" s="173">
        <f>T95+T142+T188+T192+T195+T218+T235</f>
        <v>22.466584999999998</v>
      </c>
      <c r="AR94" s="174" t="s">
        <v>79</v>
      </c>
      <c r="AT94" s="175" t="s">
        <v>74</v>
      </c>
      <c r="AU94" s="175" t="s">
        <v>75</v>
      </c>
      <c r="AY94" s="174" t="s">
        <v>205</v>
      </c>
      <c r="BK94" s="176">
        <f>BK95+BK142+BK188+BK192+BK195+BK218+BK235</f>
        <v>0</v>
      </c>
    </row>
    <row r="95" spans="1:65" s="12" customFormat="1" ht="22.9" customHeight="1">
      <c r="B95" s="163"/>
      <c r="C95" s="164"/>
      <c r="D95" s="165" t="s">
        <v>74</v>
      </c>
      <c r="E95" s="177" t="s">
        <v>79</v>
      </c>
      <c r="F95" s="177" t="s">
        <v>244</v>
      </c>
      <c r="G95" s="164"/>
      <c r="H95" s="164"/>
      <c r="I95" s="167"/>
      <c r="J95" s="178">
        <f>BK95</f>
        <v>0</v>
      </c>
      <c r="K95" s="164"/>
      <c r="L95" s="169"/>
      <c r="M95" s="170"/>
      <c r="N95" s="171"/>
      <c r="O95" s="171"/>
      <c r="P95" s="172">
        <f>SUM(P96:P141)</f>
        <v>0</v>
      </c>
      <c r="Q95" s="171"/>
      <c r="R95" s="172">
        <f>SUM(R96:R141)</f>
        <v>5.9340000000000002</v>
      </c>
      <c r="S95" s="171"/>
      <c r="T95" s="173">
        <f>SUM(T96:T141)</f>
        <v>22.466584999999998</v>
      </c>
      <c r="AR95" s="174" t="s">
        <v>79</v>
      </c>
      <c r="AT95" s="175" t="s">
        <v>74</v>
      </c>
      <c r="AU95" s="175" t="s">
        <v>79</v>
      </c>
      <c r="AY95" s="174" t="s">
        <v>205</v>
      </c>
      <c r="BK95" s="176">
        <f>SUM(BK96:BK141)</f>
        <v>0</v>
      </c>
    </row>
    <row r="96" spans="1:65" s="2" customFormat="1" ht="37.9" customHeight="1">
      <c r="A96" s="35"/>
      <c r="B96" s="36"/>
      <c r="C96" s="179" t="s">
        <v>79</v>
      </c>
      <c r="D96" s="179" t="s">
        <v>208</v>
      </c>
      <c r="E96" s="180" t="s">
        <v>893</v>
      </c>
      <c r="F96" s="181" t="s">
        <v>894</v>
      </c>
      <c r="G96" s="182" t="s">
        <v>247</v>
      </c>
      <c r="H96" s="183">
        <v>1.5</v>
      </c>
      <c r="I96" s="184"/>
      <c r="J96" s="185">
        <f>ROUND(I96*H96,2)</f>
        <v>0</v>
      </c>
      <c r="K96" s="181" t="s">
        <v>212</v>
      </c>
      <c r="L96" s="40"/>
      <c r="M96" s="186" t="s">
        <v>19</v>
      </c>
      <c r="N96" s="187" t="s">
        <v>46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0.26</v>
      </c>
      <c r="T96" s="189">
        <f>S96*H96</f>
        <v>0.39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149</v>
      </c>
      <c r="AT96" s="190" t="s">
        <v>208</v>
      </c>
      <c r="AU96" s="190" t="s">
        <v>83</v>
      </c>
      <c r="AY96" s="18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79</v>
      </c>
      <c r="BK96" s="191">
        <f>ROUND(I96*H96,2)</f>
        <v>0</v>
      </c>
      <c r="BL96" s="18" t="s">
        <v>149</v>
      </c>
      <c r="BM96" s="190" t="s">
        <v>1277</v>
      </c>
    </row>
    <row r="97" spans="1:65" s="2" customFormat="1">
      <c r="A97" s="35"/>
      <c r="B97" s="36"/>
      <c r="C97" s="37"/>
      <c r="D97" s="192" t="s">
        <v>215</v>
      </c>
      <c r="E97" s="37"/>
      <c r="F97" s="193" t="s">
        <v>896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215</v>
      </c>
      <c r="AU97" s="18" t="s">
        <v>83</v>
      </c>
    </row>
    <row r="98" spans="1:65" s="13" customFormat="1">
      <c r="B98" s="201"/>
      <c r="C98" s="202"/>
      <c r="D98" s="203" t="s">
        <v>250</v>
      </c>
      <c r="E98" s="204" t="s">
        <v>19</v>
      </c>
      <c r="F98" s="205" t="s">
        <v>1278</v>
      </c>
      <c r="G98" s="202"/>
      <c r="H98" s="206">
        <v>1.5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250</v>
      </c>
      <c r="AU98" s="212" t="s">
        <v>83</v>
      </c>
      <c r="AV98" s="13" t="s">
        <v>83</v>
      </c>
      <c r="AW98" s="13" t="s">
        <v>36</v>
      </c>
      <c r="AX98" s="13" t="s">
        <v>79</v>
      </c>
      <c r="AY98" s="212" t="s">
        <v>205</v>
      </c>
    </row>
    <row r="99" spans="1:65" s="2" customFormat="1" ht="24.2" customHeight="1">
      <c r="A99" s="35"/>
      <c r="B99" s="36"/>
      <c r="C99" s="179" t="s">
        <v>83</v>
      </c>
      <c r="D99" s="179" t="s">
        <v>208</v>
      </c>
      <c r="E99" s="180" t="s">
        <v>1279</v>
      </c>
      <c r="F99" s="181" t="s">
        <v>1280</v>
      </c>
      <c r="G99" s="182" t="s">
        <v>247</v>
      </c>
      <c r="H99" s="183">
        <v>27.738</v>
      </c>
      <c r="I99" s="184"/>
      <c r="J99" s="185">
        <f>ROUND(I99*H99,2)</f>
        <v>0</v>
      </c>
      <c r="K99" s="181" t="s">
        <v>212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0.17</v>
      </c>
      <c r="T99" s="189">
        <f>S99*H99</f>
        <v>4.7154600000000002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149</v>
      </c>
      <c r="AT99" s="190" t="s">
        <v>208</v>
      </c>
      <c r="AU99" s="190" t="s">
        <v>83</v>
      </c>
      <c r="AY99" s="18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79</v>
      </c>
      <c r="BK99" s="191">
        <f>ROUND(I99*H99,2)</f>
        <v>0</v>
      </c>
      <c r="BL99" s="18" t="s">
        <v>149</v>
      </c>
      <c r="BM99" s="190" t="s">
        <v>1281</v>
      </c>
    </row>
    <row r="100" spans="1:65" s="2" customFormat="1">
      <c r="A100" s="35"/>
      <c r="B100" s="36"/>
      <c r="C100" s="37"/>
      <c r="D100" s="192" t="s">
        <v>215</v>
      </c>
      <c r="E100" s="37"/>
      <c r="F100" s="193" t="s">
        <v>1282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215</v>
      </c>
      <c r="AU100" s="18" t="s">
        <v>83</v>
      </c>
    </row>
    <row r="101" spans="1:65" s="13" customFormat="1">
      <c r="B101" s="201"/>
      <c r="C101" s="202"/>
      <c r="D101" s="203" t="s">
        <v>250</v>
      </c>
      <c r="E101" s="204" t="s">
        <v>19</v>
      </c>
      <c r="F101" s="205" t="s">
        <v>1283</v>
      </c>
      <c r="G101" s="202"/>
      <c r="H101" s="206">
        <v>13.238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250</v>
      </c>
      <c r="AU101" s="212" t="s">
        <v>83</v>
      </c>
      <c r="AV101" s="13" t="s">
        <v>83</v>
      </c>
      <c r="AW101" s="13" t="s">
        <v>36</v>
      </c>
      <c r="AX101" s="13" t="s">
        <v>75</v>
      </c>
      <c r="AY101" s="212" t="s">
        <v>205</v>
      </c>
    </row>
    <row r="102" spans="1:65" s="13" customFormat="1">
      <c r="B102" s="201"/>
      <c r="C102" s="202"/>
      <c r="D102" s="203" t="s">
        <v>250</v>
      </c>
      <c r="E102" s="204" t="s">
        <v>19</v>
      </c>
      <c r="F102" s="205" t="s">
        <v>1284</v>
      </c>
      <c r="G102" s="202"/>
      <c r="H102" s="206">
        <v>13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250</v>
      </c>
      <c r="AU102" s="212" t="s">
        <v>83</v>
      </c>
      <c r="AV102" s="13" t="s">
        <v>83</v>
      </c>
      <c r="AW102" s="13" t="s">
        <v>36</v>
      </c>
      <c r="AX102" s="13" t="s">
        <v>75</v>
      </c>
      <c r="AY102" s="212" t="s">
        <v>205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1278</v>
      </c>
      <c r="G103" s="202"/>
      <c r="H103" s="206">
        <v>1.5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75</v>
      </c>
      <c r="AY103" s="212" t="s">
        <v>205</v>
      </c>
    </row>
    <row r="104" spans="1:65" s="14" customFormat="1">
      <c r="B104" s="213"/>
      <c r="C104" s="214"/>
      <c r="D104" s="203" t="s">
        <v>250</v>
      </c>
      <c r="E104" s="215" t="s">
        <v>19</v>
      </c>
      <c r="F104" s="216" t="s">
        <v>253</v>
      </c>
      <c r="G104" s="214"/>
      <c r="H104" s="217">
        <v>27.738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250</v>
      </c>
      <c r="AU104" s="223" t="s">
        <v>83</v>
      </c>
      <c r="AV104" s="14" t="s">
        <v>149</v>
      </c>
      <c r="AW104" s="14" t="s">
        <v>36</v>
      </c>
      <c r="AX104" s="14" t="s">
        <v>79</v>
      </c>
      <c r="AY104" s="223" t="s">
        <v>205</v>
      </c>
    </row>
    <row r="105" spans="1:65" s="2" customFormat="1" ht="24.2" customHeight="1">
      <c r="A105" s="35"/>
      <c r="B105" s="36"/>
      <c r="C105" s="179" t="s">
        <v>126</v>
      </c>
      <c r="D105" s="179" t="s">
        <v>208</v>
      </c>
      <c r="E105" s="180" t="s">
        <v>1285</v>
      </c>
      <c r="F105" s="181" t="s">
        <v>1286</v>
      </c>
      <c r="G105" s="182" t="s">
        <v>247</v>
      </c>
      <c r="H105" s="183">
        <v>26.125</v>
      </c>
      <c r="I105" s="184"/>
      <c r="J105" s="185">
        <f>ROUND(I105*H105,2)</f>
        <v>0</v>
      </c>
      <c r="K105" s="181" t="s">
        <v>212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0.32500000000000001</v>
      </c>
      <c r="T105" s="189">
        <f>S105*H105</f>
        <v>8.4906249999999996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149</v>
      </c>
      <c r="AT105" s="190" t="s">
        <v>208</v>
      </c>
      <c r="AU105" s="190" t="s">
        <v>83</v>
      </c>
      <c r="AY105" s="18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79</v>
      </c>
      <c r="BK105" s="191">
        <f>ROUND(I105*H105,2)</f>
        <v>0</v>
      </c>
      <c r="BL105" s="18" t="s">
        <v>149</v>
      </c>
      <c r="BM105" s="190" t="s">
        <v>1287</v>
      </c>
    </row>
    <row r="106" spans="1:65" s="2" customFormat="1">
      <c r="A106" s="35"/>
      <c r="B106" s="36"/>
      <c r="C106" s="37"/>
      <c r="D106" s="192" t="s">
        <v>215</v>
      </c>
      <c r="E106" s="37"/>
      <c r="F106" s="193" t="s">
        <v>1288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215</v>
      </c>
      <c r="AU106" s="18" t="s">
        <v>83</v>
      </c>
    </row>
    <row r="107" spans="1:65" s="13" customFormat="1">
      <c r="B107" s="201"/>
      <c r="C107" s="202"/>
      <c r="D107" s="203" t="s">
        <v>250</v>
      </c>
      <c r="E107" s="204" t="s">
        <v>19</v>
      </c>
      <c r="F107" s="205" t="s">
        <v>1289</v>
      </c>
      <c r="G107" s="202"/>
      <c r="H107" s="206">
        <v>13.125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250</v>
      </c>
      <c r="AU107" s="212" t="s">
        <v>83</v>
      </c>
      <c r="AV107" s="13" t="s">
        <v>83</v>
      </c>
      <c r="AW107" s="13" t="s">
        <v>36</v>
      </c>
      <c r="AX107" s="13" t="s">
        <v>75</v>
      </c>
      <c r="AY107" s="212" t="s">
        <v>205</v>
      </c>
    </row>
    <row r="108" spans="1:65" s="13" customFormat="1">
      <c r="B108" s="201"/>
      <c r="C108" s="202"/>
      <c r="D108" s="203" t="s">
        <v>250</v>
      </c>
      <c r="E108" s="204" t="s">
        <v>19</v>
      </c>
      <c r="F108" s="205" t="s">
        <v>1284</v>
      </c>
      <c r="G108" s="202"/>
      <c r="H108" s="206">
        <v>13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250</v>
      </c>
      <c r="AU108" s="212" t="s">
        <v>83</v>
      </c>
      <c r="AV108" s="13" t="s">
        <v>83</v>
      </c>
      <c r="AW108" s="13" t="s">
        <v>36</v>
      </c>
      <c r="AX108" s="13" t="s">
        <v>75</v>
      </c>
      <c r="AY108" s="212" t="s">
        <v>205</v>
      </c>
    </row>
    <row r="109" spans="1:65" s="14" customFormat="1">
      <c r="B109" s="213"/>
      <c r="C109" s="214"/>
      <c r="D109" s="203" t="s">
        <v>250</v>
      </c>
      <c r="E109" s="215" t="s">
        <v>19</v>
      </c>
      <c r="F109" s="216" t="s">
        <v>253</v>
      </c>
      <c r="G109" s="214"/>
      <c r="H109" s="217">
        <v>26.125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250</v>
      </c>
      <c r="AU109" s="223" t="s">
        <v>83</v>
      </c>
      <c r="AV109" s="14" t="s">
        <v>149</v>
      </c>
      <c r="AW109" s="14" t="s">
        <v>36</v>
      </c>
      <c r="AX109" s="14" t="s">
        <v>79</v>
      </c>
      <c r="AY109" s="223" t="s">
        <v>205</v>
      </c>
    </row>
    <row r="110" spans="1:65" s="2" customFormat="1" ht="24.2" customHeight="1">
      <c r="A110" s="35"/>
      <c r="B110" s="36"/>
      <c r="C110" s="179" t="s">
        <v>149</v>
      </c>
      <c r="D110" s="179" t="s">
        <v>208</v>
      </c>
      <c r="E110" s="180" t="s">
        <v>1290</v>
      </c>
      <c r="F110" s="181" t="s">
        <v>1291</v>
      </c>
      <c r="G110" s="182" t="s">
        <v>247</v>
      </c>
      <c r="H110" s="183">
        <v>26.125</v>
      </c>
      <c r="I110" s="184"/>
      <c r="J110" s="185">
        <f>ROUND(I110*H110,2)</f>
        <v>0</v>
      </c>
      <c r="K110" s="181" t="s">
        <v>212</v>
      </c>
      <c r="L110" s="40"/>
      <c r="M110" s="186" t="s">
        <v>19</v>
      </c>
      <c r="N110" s="187" t="s">
        <v>46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0.316</v>
      </c>
      <c r="T110" s="189">
        <f>S110*H110</f>
        <v>8.2554999999999996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149</v>
      </c>
      <c r="AT110" s="190" t="s">
        <v>208</v>
      </c>
      <c r="AU110" s="190" t="s">
        <v>83</v>
      </c>
      <c r="AY110" s="18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79</v>
      </c>
      <c r="BK110" s="191">
        <f>ROUND(I110*H110,2)</f>
        <v>0</v>
      </c>
      <c r="BL110" s="18" t="s">
        <v>149</v>
      </c>
      <c r="BM110" s="190" t="s">
        <v>1292</v>
      </c>
    </row>
    <row r="111" spans="1:65" s="2" customFormat="1">
      <c r="A111" s="35"/>
      <c r="B111" s="36"/>
      <c r="C111" s="37"/>
      <c r="D111" s="192" t="s">
        <v>215</v>
      </c>
      <c r="E111" s="37"/>
      <c r="F111" s="193" t="s">
        <v>1293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215</v>
      </c>
      <c r="AU111" s="18" t="s">
        <v>83</v>
      </c>
    </row>
    <row r="112" spans="1:65" s="13" customFormat="1">
      <c r="B112" s="201"/>
      <c r="C112" s="202"/>
      <c r="D112" s="203" t="s">
        <v>250</v>
      </c>
      <c r="E112" s="204" t="s">
        <v>19</v>
      </c>
      <c r="F112" s="205" t="s">
        <v>1289</v>
      </c>
      <c r="G112" s="202"/>
      <c r="H112" s="206">
        <v>13.125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250</v>
      </c>
      <c r="AU112" s="212" t="s">
        <v>83</v>
      </c>
      <c r="AV112" s="13" t="s">
        <v>83</v>
      </c>
      <c r="AW112" s="13" t="s">
        <v>36</v>
      </c>
      <c r="AX112" s="13" t="s">
        <v>75</v>
      </c>
      <c r="AY112" s="212" t="s">
        <v>205</v>
      </c>
    </row>
    <row r="113" spans="1:65" s="13" customFormat="1">
      <c r="B113" s="201"/>
      <c r="C113" s="202"/>
      <c r="D113" s="203" t="s">
        <v>250</v>
      </c>
      <c r="E113" s="204" t="s">
        <v>19</v>
      </c>
      <c r="F113" s="205" t="s">
        <v>1284</v>
      </c>
      <c r="G113" s="202"/>
      <c r="H113" s="206">
        <v>13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250</v>
      </c>
      <c r="AU113" s="212" t="s">
        <v>83</v>
      </c>
      <c r="AV113" s="13" t="s">
        <v>83</v>
      </c>
      <c r="AW113" s="13" t="s">
        <v>36</v>
      </c>
      <c r="AX113" s="13" t="s">
        <v>75</v>
      </c>
      <c r="AY113" s="212" t="s">
        <v>205</v>
      </c>
    </row>
    <row r="114" spans="1:65" s="14" customFormat="1">
      <c r="B114" s="213"/>
      <c r="C114" s="214"/>
      <c r="D114" s="203" t="s">
        <v>250</v>
      </c>
      <c r="E114" s="215" t="s">
        <v>19</v>
      </c>
      <c r="F114" s="216" t="s">
        <v>253</v>
      </c>
      <c r="G114" s="214"/>
      <c r="H114" s="217">
        <v>26.125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250</v>
      </c>
      <c r="AU114" s="223" t="s">
        <v>83</v>
      </c>
      <c r="AV114" s="14" t="s">
        <v>149</v>
      </c>
      <c r="AW114" s="14" t="s">
        <v>36</v>
      </c>
      <c r="AX114" s="14" t="s">
        <v>79</v>
      </c>
      <c r="AY114" s="223" t="s">
        <v>205</v>
      </c>
    </row>
    <row r="115" spans="1:65" s="2" customFormat="1" ht="24.2" customHeight="1">
      <c r="A115" s="35"/>
      <c r="B115" s="36"/>
      <c r="C115" s="179" t="s">
        <v>204</v>
      </c>
      <c r="D115" s="179" t="s">
        <v>208</v>
      </c>
      <c r="E115" s="180" t="s">
        <v>258</v>
      </c>
      <c r="F115" s="181" t="s">
        <v>259</v>
      </c>
      <c r="G115" s="182" t="s">
        <v>260</v>
      </c>
      <c r="H115" s="183">
        <v>3</v>
      </c>
      <c r="I115" s="184"/>
      <c r="J115" s="185">
        <f>ROUND(I115*H115,2)</f>
        <v>0</v>
      </c>
      <c r="K115" s="181" t="s">
        <v>212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0.20499999999999999</v>
      </c>
      <c r="T115" s="189">
        <f>S115*H115</f>
        <v>0.61499999999999999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149</v>
      </c>
      <c r="AT115" s="190" t="s">
        <v>208</v>
      </c>
      <c r="AU115" s="190" t="s">
        <v>83</v>
      </c>
      <c r="AY115" s="18" t="s">
        <v>205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149</v>
      </c>
      <c r="BM115" s="190" t="s">
        <v>1294</v>
      </c>
    </row>
    <row r="116" spans="1:65" s="2" customFormat="1">
      <c r="A116" s="35"/>
      <c r="B116" s="36"/>
      <c r="C116" s="37"/>
      <c r="D116" s="192" t="s">
        <v>215</v>
      </c>
      <c r="E116" s="37"/>
      <c r="F116" s="193" t="s">
        <v>262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215</v>
      </c>
      <c r="AU116" s="18" t="s">
        <v>83</v>
      </c>
    </row>
    <row r="117" spans="1:65" s="13" customFormat="1">
      <c r="B117" s="201"/>
      <c r="C117" s="202"/>
      <c r="D117" s="203" t="s">
        <v>250</v>
      </c>
      <c r="E117" s="204" t="s">
        <v>19</v>
      </c>
      <c r="F117" s="205" t="s">
        <v>1295</v>
      </c>
      <c r="G117" s="202"/>
      <c r="H117" s="206">
        <v>3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250</v>
      </c>
      <c r="AU117" s="212" t="s">
        <v>83</v>
      </c>
      <c r="AV117" s="13" t="s">
        <v>83</v>
      </c>
      <c r="AW117" s="13" t="s">
        <v>36</v>
      </c>
      <c r="AX117" s="13" t="s">
        <v>79</v>
      </c>
      <c r="AY117" s="212" t="s">
        <v>205</v>
      </c>
    </row>
    <row r="118" spans="1:65" s="2" customFormat="1" ht="24.2" customHeight="1">
      <c r="A118" s="35"/>
      <c r="B118" s="36"/>
      <c r="C118" s="179" t="s">
        <v>275</v>
      </c>
      <c r="D118" s="179" t="s">
        <v>208</v>
      </c>
      <c r="E118" s="180" t="s">
        <v>265</v>
      </c>
      <c r="F118" s="181" t="s">
        <v>266</v>
      </c>
      <c r="G118" s="182" t="s">
        <v>267</v>
      </c>
      <c r="H118" s="183">
        <v>1.593</v>
      </c>
      <c r="I118" s="184"/>
      <c r="J118" s="185">
        <f>ROUND(I118*H118,2)</f>
        <v>0</v>
      </c>
      <c r="K118" s="181" t="s">
        <v>212</v>
      </c>
      <c r="L118" s="40"/>
      <c r="M118" s="186" t="s">
        <v>19</v>
      </c>
      <c r="N118" s="187" t="s">
        <v>46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149</v>
      </c>
      <c r="AT118" s="190" t="s">
        <v>208</v>
      </c>
      <c r="AU118" s="190" t="s">
        <v>83</v>
      </c>
      <c r="AY118" s="18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79</v>
      </c>
      <c r="BK118" s="191">
        <f>ROUND(I118*H118,2)</f>
        <v>0</v>
      </c>
      <c r="BL118" s="18" t="s">
        <v>149</v>
      </c>
      <c r="BM118" s="190" t="s">
        <v>1296</v>
      </c>
    </row>
    <row r="119" spans="1:65" s="2" customFormat="1">
      <c r="A119" s="35"/>
      <c r="B119" s="36"/>
      <c r="C119" s="37"/>
      <c r="D119" s="192" t="s">
        <v>215</v>
      </c>
      <c r="E119" s="37"/>
      <c r="F119" s="193" t="s">
        <v>269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215</v>
      </c>
      <c r="AU119" s="18" t="s">
        <v>83</v>
      </c>
    </row>
    <row r="120" spans="1:65" s="13" customFormat="1">
      <c r="B120" s="201"/>
      <c r="C120" s="202"/>
      <c r="D120" s="203" t="s">
        <v>250</v>
      </c>
      <c r="E120" s="204" t="s">
        <v>19</v>
      </c>
      <c r="F120" s="205" t="s">
        <v>1297</v>
      </c>
      <c r="G120" s="202"/>
      <c r="H120" s="206">
        <v>1.0129999999999999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250</v>
      </c>
      <c r="AU120" s="212" t="s">
        <v>83</v>
      </c>
      <c r="AV120" s="13" t="s">
        <v>83</v>
      </c>
      <c r="AW120" s="13" t="s">
        <v>36</v>
      </c>
      <c r="AX120" s="13" t="s">
        <v>75</v>
      </c>
      <c r="AY120" s="212" t="s">
        <v>205</v>
      </c>
    </row>
    <row r="121" spans="1:65" s="13" customFormat="1">
      <c r="B121" s="201"/>
      <c r="C121" s="202"/>
      <c r="D121" s="203" t="s">
        <v>250</v>
      </c>
      <c r="E121" s="204" t="s">
        <v>19</v>
      </c>
      <c r="F121" s="205" t="s">
        <v>1298</v>
      </c>
      <c r="G121" s="202"/>
      <c r="H121" s="206">
        <v>0.57999999999999996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250</v>
      </c>
      <c r="AU121" s="212" t="s">
        <v>83</v>
      </c>
      <c r="AV121" s="13" t="s">
        <v>83</v>
      </c>
      <c r="AW121" s="13" t="s">
        <v>36</v>
      </c>
      <c r="AX121" s="13" t="s">
        <v>75</v>
      </c>
      <c r="AY121" s="212" t="s">
        <v>205</v>
      </c>
    </row>
    <row r="122" spans="1:65" s="14" customFormat="1">
      <c r="B122" s="213"/>
      <c r="C122" s="214"/>
      <c r="D122" s="203" t="s">
        <v>250</v>
      </c>
      <c r="E122" s="215" t="s">
        <v>19</v>
      </c>
      <c r="F122" s="216" t="s">
        <v>253</v>
      </c>
      <c r="G122" s="214"/>
      <c r="H122" s="217">
        <v>1.593</v>
      </c>
      <c r="I122" s="218"/>
      <c r="J122" s="214"/>
      <c r="K122" s="214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250</v>
      </c>
      <c r="AU122" s="223" t="s">
        <v>83</v>
      </c>
      <c r="AV122" s="14" t="s">
        <v>149</v>
      </c>
      <c r="AW122" s="14" t="s">
        <v>36</v>
      </c>
      <c r="AX122" s="14" t="s">
        <v>79</v>
      </c>
      <c r="AY122" s="223" t="s">
        <v>205</v>
      </c>
    </row>
    <row r="123" spans="1:65" s="2" customFormat="1" ht="24.2" customHeight="1">
      <c r="A123" s="35"/>
      <c r="B123" s="36"/>
      <c r="C123" s="179" t="s">
        <v>280</v>
      </c>
      <c r="D123" s="179" t="s">
        <v>208</v>
      </c>
      <c r="E123" s="180" t="s">
        <v>271</v>
      </c>
      <c r="F123" s="181" t="s">
        <v>272</v>
      </c>
      <c r="G123" s="182" t="s">
        <v>267</v>
      </c>
      <c r="H123" s="183">
        <v>1.593</v>
      </c>
      <c r="I123" s="184"/>
      <c r="J123" s="185">
        <f>ROUND(I123*H123,2)</f>
        <v>0</v>
      </c>
      <c r="K123" s="181" t="s">
        <v>212</v>
      </c>
      <c r="L123" s="40"/>
      <c r="M123" s="186" t="s">
        <v>19</v>
      </c>
      <c r="N123" s="187" t="s">
        <v>46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149</v>
      </c>
      <c r="AT123" s="190" t="s">
        <v>208</v>
      </c>
      <c r="AU123" s="190" t="s">
        <v>83</v>
      </c>
      <c r="AY123" s="18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79</v>
      </c>
      <c r="BK123" s="191">
        <f>ROUND(I123*H123,2)</f>
        <v>0</v>
      </c>
      <c r="BL123" s="18" t="s">
        <v>149</v>
      </c>
      <c r="BM123" s="190" t="s">
        <v>1299</v>
      </c>
    </row>
    <row r="124" spans="1:65" s="2" customFormat="1">
      <c r="A124" s="35"/>
      <c r="B124" s="36"/>
      <c r="C124" s="37"/>
      <c r="D124" s="192" t="s">
        <v>215</v>
      </c>
      <c r="E124" s="37"/>
      <c r="F124" s="193" t="s">
        <v>274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215</v>
      </c>
      <c r="AU124" s="18" t="s">
        <v>83</v>
      </c>
    </row>
    <row r="125" spans="1:65" s="2" customFormat="1" ht="37.9" customHeight="1">
      <c r="A125" s="35"/>
      <c r="B125" s="36"/>
      <c r="C125" s="179" t="s">
        <v>286</v>
      </c>
      <c r="D125" s="179" t="s">
        <v>208</v>
      </c>
      <c r="E125" s="180" t="s">
        <v>276</v>
      </c>
      <c r="F125" s="181" t="s">
        <v>277</v>
      </c>
      <c r="G125" s="182" t="s">
        <v>267</v>
      </c>
      <c r="H125" s="183">
        <v>1.593</v>
      </c>
      <c r="I125" s="184"/>
      <c r="J125" s="185">
        <f>ROUND(I125*H125,2)</f>
        <v>0</v>
      </c>
      <c r="K125" s="181" t="s">
        <v>212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149</v>
      </c>
      <c r="AT125" s="190" t="s">
        <v>208</v>
      </c>
      <c r="AU125" s="190" t="s">
        <v>83</v>
      </c>
      <c r="AY125" s="18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149</v>
      </c>
      <c r="BM125" s="190" t="s">
        <v>1300</v>
      </c>
    </row>
    <row r="126" spans="1:65" s="2" customFormat="1">
      <c r="A126" s="35"/>
      <c r="B126" s="36"/>
      <c r="C126" s="37"/>
      <c r="D126" s="192" t="s">
        <v>215</v>
      </c>
      <c r="E126" s="37"/>
      <c r="F126" s="193" t="s">
        <v>279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215</v>
      </c>
      <c r="AU126" s="18" t="s">
        <v>83</v>
      </c>
    </row>
    <row r="127" spans="1:65" s="2" customFormat="1" ht="37.9" customHeight="1">
      <c r="A127" s="35"/>
      <c r="B127" s="36"/>
      <c r="C127" s="179" t="s">
        <v>291</v>
      </c>
      <c r="D127" s="179" t="s">
        <v>208</v>
      </c>
      <c r="E127" s="180" t="s">
        <v>281</v>
      </c>
      <c r="F127" s="181" t="s">
        <v>282</v>
      </c>
      <c r="G127" s="182" t="s">
        <v>267</v>
      </c>
      <c r="H127" s="183">
        <v>47.79</v>
      </c>
      <c r="I127" s="184"/>
      <c r="J127" s="185">
        <f>ROUND(I127*H127,2)</f>
        <v>0</v>
      </c>
      <c r="K127" s="181" t="s">
        <v>212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149</v>
      </c>
      <c r="AT127" s="190" t="s">
        <v>208</v>
      </c>
      <c r="AU127" s="190" t="s">
        <v>83</v>
      </c>
      <c r="AY127" s="18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79</v>
      </c>
      <c r="BK127" s="191">
        <f>ROUND(I127*H127,2)</f>
        <v>0</v>
      </c>
      <c r="BL127" s="18" t="s">
        <v>149</v>
      </c>
      <c r="BM127" s="190" t="s">
        <v>1301</v>
      </c>
    </row>
    <row r="128" spans="1:65" s="2" customFormat="1">
      <c r="A128" s="35"/>
      <c r="B128" s="36"/>
      <c r="C128" s="37"/>
      <c r="D128" s="192" t="s">
        <v>215</v>
      </c>
      <c r="E128" s="37"/>
      <c r="F128" s="193" t="s">
        <v>284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215</v>
      </c>
      <c r="AU128" s="18" t="s">
        <v>83</v>
      </c>
    </row>
    <row r="129" spans="1:65" s="13" customFormat="1">
      <c r="B129" s="201"/>
      <c r="C129" s="202"/>
      <c r="D129" s="203" t="s">
        <v>250</v>
      </c>
      <c r="E129" s="202"/>
      <c r="F129" s="205" t="s">
        <v>1302</v>
      </c>
      <c r="G129" s="202"/>
      <c r="H129" s="206">
        <v>47.79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250</v>
      </c>
      <c r="AU129" s="212" t="s">
        <v>83</v>
      </c>
      <c r="AV129" s="13" t="s">
        <v>83</v>
      </c>
      <c r="AW129" s="13" t="s">
        <v>4</v>
      </c>
      <c r="AX129" s="13" t="s">
        <v>79</v>
      </c>
      <c r="AY129" s="212" t="s">
        <v>205</v>
      </c>
    </row>
    <row r="130" spans="1:65" s="2" customFormat="1" ht="24.2" customHeight="1">
      <c r="A130" s="35"/>
      <c r="B130" s="36"/>
      <c r="C130" s="179" t="s">
        <v>297</v>
      </c>
      <c r="D130" s="179" t="s">
        <v>208</v>
      </c>
      <c r="E130" s="180" t="s">
        <v>287</v>
      </c>
      <c r="F130" s="181" t="s">
        <v>288</v>
      </c>
      <c r="G130" s="182" t="s">
        <v>267</v>
      </c>
      <c r="H130" s="183">
        <v>1.593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1303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290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2" customFormat="1" ht="24.2" customHeight="1">
      <c r="A132" s="35"/>
      <c r="B132" s="36"/>
      <c r="C132" s="179" t="s">
        <v>304</v>
      </c>
      <c r="D132" s="179" t="s">
        <v>208</v>
      </c>
      <c r="E132" s="180" t="s">
        <v>292</v>
      </c>
      <c r="F132" s="181" t="s">
        <v>293</v>
      </c>
      <c r="G132" s="182" t="s">
        <v>267</v>
      </c>
      <c r="H132" s="183">
        <v>2.58</v>
      </c>
      <c r="I132" s="184"/>
      <c r="J132" s="185">
        <f>ROUND(I132*H132,2)</f>
        <v>0</v>
      </c>
      <c r="K132" s="181" t="s">
        <v>212</v>
      </c>
      <c r="L132" s="40"/>
      <c r="M132" s="186" t="s">
        <v>19</v>
      </c>
      <c r="N132" s="187" t="s">
        <v>46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149</v>
      </c>
      <c r="AT132" s="190" t="s">
        <v>208</v>
      </c>
      <c r="AU132" s="190" t="s">
        <v>83</v>
      </c>
      <c r="AY132" s="18" t="s">
        <v>205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79</v>
      </c>
      <c r="BK132" s="191">
        <f>ROUND(I132*H132,2)</f>
        <v>0</v>
      </c>
      <c r="BL132" s="18" t="s">
        <v>149</v>
      </c>
      <c r="BM132" s="190" t="s">
        <v>1304</v>
      </c>
    </row>
    <row r="133" spans="1:65" s="2" customFormat="1">
      <c r="A133" s="35"/>
      <c r="B133" s="36"/>
      <c r="C133" s="37"/>
      <c r="D133" s="192" t="s">
        <v>215</v>
      </c>
      <c r="E133" s="37"/>
      <c r="F133" s="193" t="s">
        <v>295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215</v>
      </c>
      <c r="AU133" s="18" t="s">
        <v>83</v>
      </c>
    </row>
    <row r="134" spans="1:65" s="13" customFormat="1">
      <c r="B134" s="201"/>
      <c r="C134" s="202"/>
      <c r="D134" s="203" t="s">
        <v>250</v>
      </c>
      <c r="E134" s="204" t="s">
        <v>19</v>
      </c>
      <c r="F134" s="205" t="s">
        <v>1305</v>
      </c>
      <c r="G134" s="202"/>
      <c r="H134" s="206">
        <v>23.95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250</v>
      </c>
      <c r="AU134" s="212" t="s">
        <v>83</v>
      </c>
      <c r="AV134" s="13" t="s">
        <v>83</v>
      </c>
      <c r="AW134" s="13" t="s">
        <v>36</v>
      </c>
      <c r="AX134" s="13" t="s">
        <v>75</v>
      </c>
      <c r="AY134" s="212" t="s">
        <v>205</v>
      </c>
    </row>
    <row r="135" spans="1:65" s="13" customFormat="1">
      <c r="B135" s="201"/>
      <c r="C135" s="202"/>
      <c r="D135" s="203" t="s">
        <v>250</v>
      </c>
      <c r="E135" s="204" t="s">
        <v>19</v>
      </c>
      <c r="F135" s="205" t="s">
        <v>1306</v>
      </c>
      <c r="G135" s="202"/>
      <c r="H135" s="206">
        <v>-6.75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250</v>
      </c>
      <c r="AU135" s="212" t="s">
        <v>83</v>
      </c>
      <c r="AV135" s="13" t="s">
        <v>83</v>
      </c>
      <c r="AW135" s="13" t="s">
        <v>36</v>
      </c>
      <c r="AX135" s="13" t="s">
        <v>75</v>
      </c>
      <c r="AY135" s="212" t="s">
        <v>205</v>
      </c>
    </row>
    <row r="136" spans="1:65" s="15" customFormat="1">
      <c r="B136" s="234"/>
      <c r="C136" s="235"/>
      <c r="D136" s="203" t="s">
        <v>250</v>
      </c>
      <c r="E136" s="236" t="s">
        <v>19</v>
      </c>
      <c r="F136" s="237" t="s">
        <v>1307</v>
      </c>
      <c r="G136" s="235"/>
      <c r="H136" s="238">
        <v>17.2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250</v>
      </c>
      <c r="AU136" s="244" t="s">
        <v>83</v>
      </c>
      <c r="AV136" s="15" t="s">
        <v>126</v>
      </c>
      <c r="AW136" s="15" t="s">
        <v>36</v>
      </c>
      <c r="AX136" s="15" t="s">
        <v>75</v>
      </c>
      <c r="AY136" s="244" t="s">
        <v>205</v>
      </c>
    </row>
    <row r="137" spans="1:65" s="13" customFormat="1">
      <c r="B137" s="201"/>
      <c r="C137" s="202"/>
      <c r="D137" s="203" t="s">
        <v>250</v>
      </c>
      <c r="E137" s="204" t="s">
        <v>19</v>
      </c>
      <c r="F137" s="205" t="s">
        <v>1308</v>
      </c>
      <c r="G137" s="202"/>
      <c r="H137" s="206">
        <v>2.58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250</v>
      </c>
      <c r="AU137" s="212" t="s">
        <v>83</v>
      </c>
      <c r="AV137" s="13" t="s">
        <v>83</v>
      </c>
      <c r="AW137" s="13" t="s">
        <v>36</v>
      </c>
      <c r="AX137" s="13" t="s">
        <v>79</v>
      </c>
      <c r="AY137" s="212" t="s">
        <v>205</v>
      </c>
    </row>
    <row r="138" spans="1:65" s="2" customFormat="1" ht="16.5" customHeight="1">
      <c r="A138" s="35"/>
      <c r="B138" s="36"/>
      <c r="C138" s="224" t="s">
        <v>309</v>
      </c>
      <c r="D138" s="224" t="s">
        <v>298</v>
      </c>
      <c r="E138" s="225" t="s">
        <v>299</v>
      </c>
      <c r="F138" s="226" t="s">
        <v>300</v>
      </c>
      <c r="G138" s="227" t="s">
        <v>301</v>
      </c>
      <c r="H138" s="228">
        <v>5.9340000000000002</v>
      </c>
      <c r="I138" s="229"/>
      <c r="J138" s="230">
        <f>ROUND(I138*H138,2)</f>
        <v>0</v>
      </c>
      <c r="K138" s="226" t="s">
        <v>212</v>
      </c>
      <c r="L138" s="231"/>
      <c r="M138" s="232" t="s">
        <v>19</v>
      </c>
      <c r="N138" s="233" t="s">
        <v>46</v>
      </c>
      <c r="O138" s="65"/>
      <c r="P138" s="188">
        <f>O138*H138</f>
        <v>0</v>
      </c>
      <c r="Q138" s="188">
        <v>1</v>
      </c>
      <c r="R138" s="188">
        <f>Q138*H138</f>
        <v>5.9340000000000002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286</v>
      </c>
      <c r="AT138" s="190" t="s">
        <v>298</v>
      </c>
      <c r="AU138" s="190" t="s">
        <v>83</v>
      </c>
      <c r="AY138" s="18" t="s">
        <v>205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79</v>
      </c>
      <c r="BK138" s="191">
        <f>ROUND(I138*H138,2)</f>
        <v>0</v>
      </c>
      <c r="BL138" s="18" t="s">
        <v>149</v>
      </c>
      <c r="BM138" s="190" t="s">
        <v>1309</v>
      </c>
    </row>
    <row r="139" spans="1:65" s="13" customFormat="1">
      <c r="B139" s="201"/>
      <c r="C139" s="202"/>
      <c r="D139" s="203" t="s">
        <v>250</v>
      </c>
      <c r="E139" s="202"/>
      <c r="F139" s="205" t="s">
        <v>1310</v>
      </c>
      <c r="G139" s="202"/>
      <c r="H139" s="206">
        <v>5.9340000000000002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250</v>
      </c>
      <c r="AU139" s="212" t="s">
        <v>83</v>
      </c>
      <c r="AV139" s="13" t="s">
        <v>83</v>
      </c>
      <c r="AW139" s="13" t="s">
        <v>4</v>
      </c>
      <c r="AX139" s="13" t="s">
        <v>79</v>
      </c>
      <c r="AY139" s="212" t="s">
        <v>205</v>
      </c>
    </row>
    <row r="140" spans="1:65" s="2" customFormat="1" ht="24.2" customHeight="1">
      <c r="A140" s="35"/>
      <c r="B140" s="36"/>
      <c r="C140" s="179" t="s">
        <v>316</v>
      </c>
      <c r="D140" s="179" t="s">
        <v>208</v>
      </c>
      <c r="E140" s="180" t="s">
        <v>305</v>
      </c>
      <c r="F140" s="181" t="s">
        <v>306</v>
      </c>
      <c r="G140" s="182" t="s">
        <v>267</v>
      </c>
      <c r="H140" s="183">
        <v>1.593</v>
      </c>
      <c r="I140" s="184"/>
      <c r="J140" s="185">
        <f>ROUND(I140*H140,2)</f>
        <v>0</v>
      </c>
      <c r="K140" s="181" t="s">
        <v>212</v>
      </c>
      <c r="L140" s="40"/>
      <c r="M140" s="186" t="s">
        <v>19</v>
      </c>
      <c r="N140" s="187" t="s">
        <v>46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149</v>
      </c>
      <c r="AT140" s="190" t="s">
        <v>208</v>
      </c>
      <c r="AU140" s="190" t="s">
        <v>83</v>
      </c>
      <c r="AY140" s="18" t="s">
        <v>205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149</v>
      </c>
      <c r="BM140" s="190" t="s">
        <v>1311</v>
      </c>
    </row>
    <row r="141" spans="1:65" s="2" customFormat="1">
      <c r="A141" s="35"/>
      <c r="B141" s="36"/>
      <c r="C141" s="37"/>
      <c r="D141" s="192" t="s">
        <v>215</v>
      </c>
      <c r="E141" s="37"/>
      <c r="F141" s="193" t="s">
        <v>308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215</v>
      </c>
      <c r="AU141" s="18" t="s">
        <v>83</v>
      </c>
    </row>
    <row r="142" spans="1:65" s="12" customFormat="1" ht="22.9" customHeight="1">
      <c r="B142" s="163"/>
      <c r="C142" s="164"/>
      <c r="D142" s="165" t="s">
        <v>74</v>
      </c>
      <c r="E142" s="177" t="s">
        <v>204</v>
      </c>
      <c r="F142" s="177" t="s">
        <v>315</v>
      </c>
      <c r="G142" s="164"/>
      <c r="H142" s="164"/>
      <c r="I142" s="167"/>
      <c r="J142" s="178">
        <f>BK142</f>
        <v>0</v>
      </c>
      <c r="K142" s="164"/>
      <c r="L142" s="169"/>
      <c r="M142" s="170"/>
      <c r="N142" s="171"/>
      <c r="O142" s="171"/>
      <c r="P142" s="172">
        <f>SUM(P143:P187)</f>
        <v>0</v>
      </c>
      <c r="Q142" s="171"/>
      <c r="R142" s="172">
        <f>SUM(R143:R187)</f>
        <v>8.8160379999999972</v>
      </c>
      <c r="S142" s="171"/>
      <c r="T142" s="173">
        <f>SUM(T143:T187)</f>
        <v>0</v>
      </c>
      <c r="AR142" s="174" t="s">
        <v>79</v>
      </c>
      <c r="AT142" s="175" t="s">
        <v>74</v>
      </c>
      <c r="AU142" s="175" t="s">
        <v>79</v>
      </c>
      <c r="AY142" s="174" t="s">
        <v>205</v>
      </c>
      <c r="BK142" s="176">
        <f>SUM(BK143:BK187)</f>
        <v>0</v>
      </c>
    </row>
    <row r="143" spans="1:65" s="2" customFormat="1" ht="21.75" customHeight="1">
      <c r="A143" s="35"/>
      <c r="B143" s="36"/>
      <c r="C143" s="179" t="s">
        <v>322</v>
      </c>
      <c r="D143" s="179" t="s">
        <v>208</v>
      </c>
      <c r="E143" s="180" t="s">
        <v>317</v>
      </c>
      <c r="F143" s="181" t="s">
        <v>318</v>
      </c>
      <c r="G143" s="182" t="s">
        <v>247</v>
      </c>
      <c r="H143" s="183">
        <v>23.95</v>
      </c>
      <c r="I143" s="184"/>
      <c r="J143" s="185">
        <f>ROUND(I143*H143,2)</f>
        <v>0</v>
      </c>
      <c r="K143" s="181" t="s">
        <v>212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149</v>
      </c>
      <c r="AT143" s="190" t="s">
        <v>208</v>
      </c>
      <c r="AU143" s="190" t="s">
        <v>83</v>
      </c>
      <c r="AY143" s="18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149</v>
      </c>
      <c r="BM143" s="190" t="s">
        <v>1312</v>
      </c>
    </row>
    <row r="144" spans="1:65" s="2" customFormat="1">
      <c r="A144" s="35"/>
      <c r="B144" s="36"/>
      <c r="C144" s="37"/>
      <c r="D144" s="192" t="s">
        <v>215</v>
      </c>
      <c r="E144" s="37"/>
      <c r="F144" s="193" t="s">
        <v>320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215</v>
      </c>
      <c r="AU144" s="18" t="s">
        <v>83</v>
      </c>
    </row>
    <row r="145" spans="1:65" s="13" customFormat="1">
      <c r="B145" s="201"/>
      <c r="C145" s="202"/>
      <c r="D145" s="203" t="s">
        <v>250</v>
      </c>
      <c r="E145" s="204" t="s">
        <v>19</v>
      </c>
      <c r="F145" s="205" t="s">
        <v>1313</v>
      </c>
      <c r="G145" s="202"/>
      <c r="H145" s="206">
        <v>23.95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250</v>
      </c>
      <c r="AU145" s="212" t="s">
        <v>83</v>
      </c>
      <c r="AV145" s="13" t="s">
        <v>83</v>
      </c>
      <c r="AW145" s="13" t="s">
        <v>36</v>
      </c>
      <c r="AX145" s="13" t="s">
        <v>79</v>
      </c>
      <c r="AY145" s="212" t="s">
        <v>205</v>
      </c>
    </row>
    <row r="146" spans="1:65" s="2" customFormat="1" ht="21.75" customHeight="1">
      <c r="A146" s="35"/>
      <c r="B146" s="36"/>
      <c r="C146" s="179" t="s">
        <v>8</v>
      </c>
      <c r="D146" s="179" t="s">
        <v>208</v>
      </c>
      <c r="E146" s="180" t="s">
        <v>1067</v>
      </c>
      <c r="F146" s="181" t="s">
        <v>1068</v>
      </c>
      <c r="G146" s="182" t="s">
        <v>247</v>
      </c>
      <c r="H146" s="183">
        <v>11.6</v>
      </c>
      <c r="I146" s="184"/>
      <c r="J146" s="185">
        <f>ROUND(I146*H146,2)</f>
        <v>0</v>
      </c>
      <c r="K146" s="181" t="s">
        <v>212</v>
      </c>
      <c r="L146" s="40"/>
      <c r="M146" s="186" t="s">
        <v>19</v>
      </c>
      <c r="N146" s="187" t="s">
        <v>46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149</v>
      </c>
      <c r="AT146" s="190" t="s">
        <v>208</v>
      </c>
      <c r="AU146" s="190" t="s">
        <v>83</v>
      </c>
      <c r="AY146" s="18" t="s">
        <v>205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79</v>
      </c>
      <c r="BK146" s="191">
        <f>ROUND(I146*H146,2)</f>
        <v>0</v>
      </c>
      <c r="BL146" s="18" t="s">
        <v>149</v>
      </c>
      <c r="BM146" s="190" t="s">
        <v>1314</v>
      </c>
    </row>
    <row r="147" spans="1:65" s="2" customFormat="1">
      <c r="A147" s="35"/>
      <c r="B147" s="36"/>
      <c r="C147" s="37"/>
      <c r="D147" s="192" t="s">
        <v>215</v>
      </c>
      <c r="E147" s="37"/>
      <c r="F147" s="193" t="s">
        <v>1070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215</v>
      </c>
      <c r="AU147" s="18" t="s">
        <v>83</v>
      </c>
    </row>
    <row r="148" spans="1:65" s="13" customFormat="1">
      <c r="B148" s="201"/>
      <c r="C148" s="202"/>
      <c r="D148" s="203" t="s">
        <v>250</v>
      </c>
      <c r="E148" s="204" t="s">
        <v>19</v>
      </c>
      <c r="F148" s="205" t="s">
        <v>1315</v>
      </c>
      <c r="G148" s="202"/>
      <c r="H148" s="206">
        <v>11.6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250</v>
      </c>
      <c r="AU148" s="212" t="s">
        <v>83</v>
      </c>
      <c r="AV148" s="13" t="s">
        <v>83</v>
      </c>
      <c r="AW148" s="13" t="s">
        <v>36</v>
      </c>
      <c r="AX148" s="13" t="s">
        <v>79</v>
      </c>
      <c r="AY148" s="212" t="s">
        <v>205</v>
      </c>
    </row>
    <row r="149" spans="1:65" s="2" customFormat="1" ht="37.9" customHeight="1">
      <c r="A149" s="35"/>
      <c r="B149" s="36"/>
      <c r="C149" s="179" t="s">
        <v>334</v>
      </c>
      <c r="D149" s="179" t="s">
        <v>208</v>
      </c>
      <c r="E149" s="180" t="s">
        <v>323</v>
      </c>
      <c r="F149" s="181" t="s">
        <v>324</v>
      </c>
      <c r="G149" s="182" t="s">
        <v>247</v>
      </c>
      <c r="H149" s="183">
        <v>23.95</v>
      </c>
      <c r="I149" s="184"/>
      <c r="J149" s="185">
        <f>ROUND(I149*H149,2)</f>
        <v>0</v>
      </c>
      <c r="K149" s="181" t="s">
        <v>212</v>
      </c>
      <c r="L149" s="40"/>
      <c r="M149" s="186" t="s">
        <v>19</v>
      </c>
      <c r="N149" s="187" t="s">
        <v>46</v>
      </c>
      <c r="O149" s="65"/>
      <c r="P149" s="188">
        <f>O149*H149</f>
        <v>0</v>
      </c>
      <c r="Q149" s="188">
        <v>8.9219999999999994E-2</v>
      </c>
      <c r="R149" s="188">
        <f>Q149*H149</f>
        <v>2.1368189999999996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149</v>
      </c>
      <c r="AT149" s="190" t="s">
        <v>208</v>
      </c>
      <c r="AU149" s="190" t="s">
        <v>83</v>
      </c>
      <c r="AY149" s="18" t="s">
        <v>205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79</v>
      </c>
      <c r="BK149" s="191">
        <f>ROUND(I149*H149,2)</f>
        <v>0</v>
      </c>
      <c r="BL149" s="18" t="s">
        <v>149</v>
      </c>
      <c r="BM149" s="190" t="s">
        <v>1316</v>
      </c>
    </row>
    <row r="150" spans="1:65" s="2" customFormat="1">
      <c r="A150" s="35"/>
      <c r="B150" s="36"/>
      <c r="C150" s="37"/>
      <c r="D150" s="192" t="s">
        <v>215</v>
      </c>
      <c r="E150" s="37"/>
      <c r="F150" s="193" t="s">
        <v>326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215</v>
      </c>
      <c r="AU150" s="18" t="s">
        <v>83</v>
      </c>
    </row>
    <row r="151" spans="1:65" s="13" customFormat="1">
      <c r="B151" s="201"/>
      <c r="C151" s="202"/>
      <c r="D151" s="203" t="s">
        <v>250</v>
      </c>
      <c r="E151" s="204" t="s">
        <v>19</v>
      </c>
      <c r="F151" s="205" t="s">
        <v>1317</v>
      </c>
      <c r="G151" s="202"/>
      <c r="H151" s="206">
        <v>21.1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250</v>
      </c>
      <c r="AU151" s="212" t="s">
        <v>83</v>
      </c>
      <c r="AV151" s="13" t="s">
        <v>83</v>
      </c>
      <c r="AW151" s="13" t="s">
        <v>36</v>
      </c>
      <c r="AX151" s="13" t="s">
        <v>75</v>
      </c>
      <c r="AY151" s="212" t="s">
        <v>205</v>
      </c>
    </row>
    <row r="152" spans="1:65" s="13" customFormat="1">
      <c r="B152" s="201"/>
      <c r="C152" s="202"/>
      <c r="D152" s="203" t="s">
        <v>250</v>
      </c>
      <c r="E152" s="204" t="s">
        <v>19</v>
      </c>
      <c r="F152" s="205" t="s">
        <v>1318</v>
      </c>
      <c r="G152" s="202"/>
      <c r="H152" s="206">
        <v>1.2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250</v>
      </c>
      <c r="AU152" s="212" t="s">
        <v>83</v>
      </c>
      <c r="AV152" s="13" t="s">
        <v>83</v>
      </c>
      <c r="AW152" s="13" t="s">
        <v>36</v>
      </c>
      <c r="AX152" s="13" t="s">
        <v>75</v>
      </c>
      <c r="AY152" s="212" t="s">
        <v>205</v>
      </c>
    </row>
    <row r="153" spans="1:65" s="13" customFormat="1">
      <c r="B153" s="201"/>
      <c r="C153" s="202"/>
      <c r="D153" s="203" t="s">
        <v>250</v>
      </c>
      <c r="E153" s="204" t="s">
        <v>19</v>
      </c>
      <c r="F153" s="205" t="s">
        <v>1319</v>
      </c>
      <c r="G153" s="202"/>
      <c r="H153" s="206">
        <v>1.65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250</v>
      </c>
      <c r="AU153" s="212" t="s">
        <v>83</v>
      </c>
      <c r="AV153" s="13" t="s">
        <v>83</v>
      </c>
      <c r="AW153" s="13" t="s">
        <v>36</v>
      </c>
      <c r="AX153" s="13" t="s">
        <v>75</v>
      </c>
      <c r="AY153" s="212" t="s">
        <v>205</v>
      </c>
    </row>
    <row r="154" spans="1:65" s="14" customFormat="1">
      <c r="B154" s="213"/>
      <c r="C154" s="214"/>
      <c r="D154" s="203" t="s">
        <v>250</v>
      </c>
      <c r="E154" s="215" t="s">
        <v>19</v>
      </c>
      <c r="F154" s="216" t="s">
        <v>253</v>
      </c>
      <c r="G154" s="214"/>
      <c r="H154" s="217">
        <v>23.95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250</v>
      </c>
      <c r="AU154" s="223" t="s">
        <v>83</v>
      </c>
      <c r="AV154" s="14" t="s">
        <v>149</v>
      </c>
      <c r="AW154" s="14" t="s">
        <v>36</v>
      </c>
      <c r="AX154" s="14" t="s">
        <v>79</v>
      </c>
      <c r="AY154" s="223" t="s">
        <v>205</v>
      </c>
    </row>
    <row r="155" spans="1:65" s="2" customFormat="1" ht="16.5" customHeight="1">
      <c r="A155" s="35"/>
      <c r="B155" s="36"/>
      <c r="C155" s="224" t="s">
        <v>339</v>
      </c>
      <c r="D155" s="224" t="s">
        <v>298</v>
      </c>
      <c r="E155" s="225" t="s">
        <v>330</v>
      </c>
      <c r="F155" s="226" t="s">
        <v>331</v>
      </c>
      <c r="G155" s="227" t="s">
        <v>247</v>
      </c>
      <c r="H155" s="228">
        <v>21.733000000000001</v>
      </c>
      <c r="I155" s="229"/>
      <c r="J155" s="230">
        <f>ROUND(I155*H155,2)</f>
        <v>0</v>
      </c>
      <c r="K155" s="226" t="s">
        <v>212</v>
      </c>
      <c r="L155" s="231"/>
      <c r="M155" s="232" t="s">
        <v>19</v>
      </c>
      <c r="N155" s="233" t="s">
        <v>46</v>
      </c>
      <c r="O155" s="65"/>
      <c r="P155" s="188">
        <f>O155*H155</f>
        <v>0</v>
      </c>
      <c r="Q155" s="188">
        <v>0.13100000000000001</v>
      </c>
      <c r="R155" s="188">
        <f>Q155*H155</f>
        <v>2.8470230000000001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286</v>
      </c>
      <c r="AT155" s="190" t="s">
        <v>298</v>
      </c>
      <c r="AU155" s="190" t="s">
        <v>83</v>
      </c>
      <c r="AY155" s="18" t="s">
        <v>205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79</v>
      </c>
      <c r="BK155" s="191">
        <f>ROUND(I155*H155,2)</f>
        <v>0</v>
      </c>
      <c r="BL155" s="18" t="s">
        <v>149</v>
      </c>
      <c r="BM155" s="190" t="s">
        <v>1320</v>
      </c>
    </row>
    <row r="156" spans="1:65" s="13" customFormat="1">
      <c r="B156" s="201"/>
      <c r="C156" s="202"/>
      <c r="D156" s="203" t="s">
        <v>250</v>
      </c>
      <c r="E156" s="204" t="s">
        <v>19</v>
      </c>
      <c r="F156" s="205" t="s">
        <v>1317</v>
      </c>
      <c r="G156" s="202"/>
      <c r="H156" s="206">
        <v>21.1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250</v>
      </c>
      <c r="AU156" s="212" t="s">
        <v>83</v>
      </c>
      <c r="AV156" s="13" t="s">
        <v>83</v>
      </c>
      <c r="AW156" s="13" t="s">
        <v>36</v>
      </c>
      <c r="AX156" s="13" t="s">
        <v>79</v>
      </c>
      <c r="AY156" s="212" t="s">
        <v>205</v>
      </c>
    </row>
    <row r="157" spans="1:65" s="13" customFormat="1">
      <c r="B157" s="201"/>
      <c r="C157" s="202"/>
      <c r="D157" s="203" t="s">
        <v>250</v>
      </c>
      <c r="E157" s="202"/>
      <c r="F157" s="205" t="s">
        <v>1321</v>
      </c>
      <c r="G157" s="202"/>
      <c r="H157" s="206">
        <v>21.733000000000001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250</v>
      </c>
      <c r="AU157" s="212" t="s">
        <v>83</v>
      </c>
      <c r="AV157" s="13" t="s">
        <v>83</v>
      </c>
      <c r="AW157" s="13" t="s">
        <v>4</v>
      </c>
      <c r="AX157" s="13" t="s">
        <v>79</v>
      </c>
      <c r="AY157" s="212" t="s">
        <v>205</v>
      </c>
    </row>
    <row r="158" spans="1:65" s="2" customFormat="1" ht="16.5" customHeight="1">
      <c r="A158" s="35"/>
      <c r="B158" s="36"/>
      <c r="C158" s="224" t="s">
        <v>344</v>
      </c>
      <c r="D158" s="224" t="s">
        <v>298</v>
      </c>
      <c r="E158" s="225" t="s">
        <v>335</v>
      </c>
      <c r="F158" s="226" t="s">
        <v>336</v>
      </c>
      <c r="G158" s="227" t="s">
        <v>247</v>
      </c>
      <c r="H158" s="228">
        <v>1.7</v>
      </c>
      <c r="I158" s="229"/>
      <c r="J158" s="230">
        <f>ROUND(I158*H158,2)</f>
        <v>0</v>
      </c>
      <c r="K158" s="226" t="s">
        <v>212</v>
      </c>
      <c r="L158" s="231"/>
      <c r="M158" s="232" t="s">
        <v>19</v>
      </c>
      <c r="N158" s="233" t="s">
        <v>46</v>
      </c>
      <c r="O158" s="65"/>
      <c r="P158" s="188">
        <f>O158*H158</f>
        <v>0</v>
      </c>
      <c r="Q158" s="188">
        <v>0.13100000000000001</v>
      </c>
      <c r="R158" s="188">
        <f>Q158*H158</f>
        <v>0.22270000000000001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286</v>
      </c>
      <c r="AT158" s="190" t="s">
        <v>298</v>
      </c>
      <c r="AU158" s="190" t="s">
        <v>83</v>
      </c>
      <c r="AY158" s="18" t="s">
        <v>205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79</v>
      </c>
      <c r="BK158" s="191">
        <f>ROUND(I158*H158,2)</f>
        <v>0</v>
      </c>
      <c r="BL158" s="18" t="s">
        <v>149</v>
      </c>
      <c r="BM158" s="190" t="s">
        <v>1322</v>
      </c>
    </row>
    <row r="159" spans="1:65" s="13" customFormat="1">
      <c r="B159" s="201"/>
      <c r="C159" s="202"/>
      <c r="D159" s="203" t="s">
        <v>250</v>
      </c>
      <c r="E159" s="204" t="s">
        <v>19</v>
      </c>
      <c r="F159" s="205" t="s">
        <v>1319</v>
      </c>
      <c r="G159" s="202"/>
      <c r="H159" s="206">
        <v>1.65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250</v>
      </c>
      <c r="AU159" s="212" t="s">
        <v>83</v>
      </c>
      <c r="AV159" s="13" t="s">
        <v>83</v>
      </c>
      <c r="AW159" s="13" t="s">
        <v>36</v>
      </c>
      <c r="AX159" s="13" t="s">
        <v>79</v>
      </c>
      <c r="AY159" s="212" t="s">
        <v>205</v>
      </c>
    </row>
    <row r="160" spans="1:65" s="13" customFormat="1">
      <c r="B160" s="201"/>
      <c r="C160" s="202"/>
      <c r="D160" s="203" t="s">
        <v>250</v>
      </c>
      <c r="E160" s="202"/>
      <c r="F160" s="205" t="s">
        <v>1323</v>
      </c>
      <c r="G160" s="202"/>
      <c r="H160" s="206">
        <v>1.7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250</v>
      </c>
      <c r="AU160" s="212" t="s">
        <v>83</v>
      </c>
      <c r="AV160" s="13" t="s">
        <v>83</v>
      </c>
      <c r="AW160" s="13" t="s">
        <v>4</v>
      </c>
      <c r="AX160" s="13" t="s">
        <v>79</v>
      </c>
      <c r="AY160" s="212" t="s">
        <v>205</v>
      </c>
    </row>
    <row r="161" spans="1:65" s="2" customFormat="1" ht="24.2" customHeight="1">
      <c r="A161" s="35"/>
      <c r="B161" s="36"/>
      <c r="C161" s="224" t="s">
        <v>350</v>
      </c>
      <c r="D161" s="224" t="s">
        <v>298</v>
      </c>
      <c r="E161" s="225" t="s">
        <v>340</v>
      </c>
      <c r="F161" s="226" t="s">
        <v>341</v>
      </c>
      <c r="G161" s="227" t="s">
        <v>247</v>
      </c>
      <c r="H161" s="228">
        <v>1.236</v>
      </c>
      <c r="I161" s="229"/>
      <c r="J161" s="230">
        <f>ROUND(I161*H161,2)</f>
        <v>0</v>
      </c>
      <c r="K161" s="226" t="s">
        <v>19</v>
      </c>
      <c r="L161" s="231"/>
      <c r="M161" s="232" t="s">
        <v>19</v>
      </c>
      <c r="N161" s="233" t="s">
        <v>46</v>
      </c>
      <c r="O161" s="65"/>
      <c r="P161" s="188">
        <f>O161*H161</f>
        <v>0</v>
      </c>
      <c r="Q161" s="188">
        <v>0.13100000000000001</v>
      </c>
      <c r="R161" s="188">
        <f>Q161*H161</f>
        <v>0.161916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286</v>
      </c>
      <c r="AT161" s="190" t="s">
        <v>298</v>
      </c>
      <c r="AU161" s="190" t="s">
        <v>83</v>
      </c>
      <c r="AY161" s="18" t="s">
        <v>205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149</v>
      </c>
      <c r="BM161" s="190" t="s">
        <v>1324</v>
      </c>
    </row>
    <row r="162" spans="1:65" s="13" customFormat="1">
      <c r="B162" s="201"/>
      <c r="C162" s="202"/>
      <c r="D162" s="203" t="s">
        <v>250</v>
      </c>
      <c r="E162" s="204" t="s">
        <v>19</v>
      </c>
      <c r="F162" s="205" t="s">
        <v>1318</v>
      </c>
      <c r="G162" s="202"/>
      <c r="H162" s="206">
        <v>1.2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250</v>
      </c>
      <c r="AU162" s="212" t="s">
        <v>83</v>
      </c>
      <c r="AV162" s="13" t="s">
        <v>83</v>
      </c>
      <c r="AW162" s="13" t="s">
        <v>36</v>
      </c>
      <c r="AX162" s="13" t="s">
        <v>79</v>
      </c>
      <c r="AY162" s="212" t="s">
        <v>205</v>
      </c>
    </row>
    <row r="163" spans="1:65" s="13" customFormat="1">
      <c r="B163" s="201"/>
      <c r="C163" s="202"/>
      <c r="D163" s="203" t="s">
        <v>250</v>
      </c>
      <c r="E163" s="202"/>
      <c r="F163" s="205" t="s">
        <v>1325</v>
      </c>
      <c r="G163" s="202"/>
      <c r="H163" s="206">
        <v>1.236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4</v>
      </c>
      <c r="AX163" s="13" t="s">
        <v>79</v>
      </c>
      <c r="AY163" s="212" t="s">
        <v>205</v>
      </c>
    </row>
    <row r="164" spans="1:65" s="2" customFormat="1" ht="44.25" customHeight="1">
      <c r="A164" s="35"/>
      <c r="B164" s="36"/>
      <c r="C164" s="179" t="s">
        <v>357</v>
      </c>
      <c r="D164" s="179" t="s">
        <v>208</v>
      </c>
      <c r="E164" s="180" t="s">
        <v>345</v>
      </c>
      <c r="F164" s="181" t="s">
        <v>346</v>
      </c>
      <c r="G164" s="182" t="s">
        <v>247</v>
      </c>
      <c r="H164" s="183">
        <v>2.85</v>
      </c>
      <c r="I164" s="184"/>
      <c r="J164" s="185">
        <f>ROUND(I164*H164,2)</f>
        <v>0</v>
      </c>
      <c r="K164" s="181" t="s">
        <v>212</v>
      </c>
      <c r="L164" s="40"/>
      <c r="M164" s="186" t="s">
        <v>19</v>
      </c>
      <c r="N164" s="187" t="s">
        <v>46</v>
      </c>
      <c r="O164" s="6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149</v>
      </c>
      <c r="AT164" s="190" t="s">
        <v>208</v>
      </c>
      <c r="AU164" s="190" t="s">
        <v>83</v>
      </c>
      <c r="AY164" s="18" t="s">
        <v>205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79</v>
      </c>
      <c r="BK164" s="191">
        <f>ROUND(I164*H164,2)</f>
        <v>0</v>
      </c>
      <c r="BL164" s="18" t="s">
        <v>149</v>
      </c>
      <c r="BM164" s="190" t="s">
        <v>1326</v>
      </c>
    </row>
    <row r="165" spans="1:65" s="2" customFormat="1">
      <c r="A165" s="35"/>
      <c r="B165" s="36"/>
      <c r="C165" s="37"/>
      <c r="D165" s="192" t="s">
        <v>215</v>
      </c>
      <c r="E165" s="37"/>
      <c r="F165" s="193" t="s">
        <v>348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215</v>
      </c>
      <c r="AU165" s="18" t="s">
        <v>83</v>
      </c>
    </row>
    <row r="166" spans="1:65" s="13" customFormat="1">
      <c r="B166" s="201"/>
      <c r="C166" s="202"/>
      <c r="D166" s="203" t="s">
        <v>250</v>
      </c>
      <c r="E166" s="204" t="s">
        <v>19</v>
      </c>
      <c r="F166" s="205" t="s">
        <v>1327</v>
      </c>
      <c r="G166" s="202"/>
      <c r="H166" s="206">
        <v>2.85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250</v>
      </c>
      <c r="AU166" s="212" t="s">
        <v>83</v>
      </c>
      <c r="AV166" s="13" t="s">
        <v>83</v>
      </c>
      <c r="AW166" s="13" t="s">
        <v>36</v>
      </c>
      <c r="AX166" s="13" t="s">
        <v>79</v>
      </c>
      <c r="AY166" s="212" t="s">
        <v>205</v>
      </c>
    </row>
    <row r="167" spans="1:65" s="2" customFormat="1" ht="37.9" customHeight="1">
      <c r="A167" s="35"/>
      <c r="B167" s="36"/>
      <c r="C167" s="179" t="s">
        <v>7</v>
      </c>
      <c r="D167" s="179" t="s">
        <v>208</v>
      </c>
      <c r="E167" s="180" t="s">
        <v>1328</v>
      </c>
      <c r="F167" s="181" t="s">
        <v>1329</v>
      </c>
      <c r="G167" s="182" t="s">
        <v>247</v>
      </c>
      <c r="H167" s="183">
        <v>11.6</v>
      </c>
      <c r="I167" s="184"/>
      <c r="J167" s="185">
        <f>ROUND(I167*H167,2)</f>
        <v>0</v>
      </c>
      <c r="K167" s="181" t="s">
        <v>212</v>
      </c>
      <c r="L167" s="40"/>
      <c r="M167" s="186" t="s">
        <v>19</v>
      </c>
      <c r="N167" s="187" t="s">
        <v>46</v>
      </c>
      <c r="O167" s="65"/>
      <c r="P167" s="188">
        <f>O167*H167</f>
        <v>0</v>
      </c>
      <c r="Q167" s="188">
        <v>0.11162</v>
      </c>
      <c r="R167" s="188">
        <f>Q167*H167</f>
        <v>1.2947919999999999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149</v>
      </c>
      <c r="AT167" s="190" t="s">
        <v>208</v>
      </c>
      <c r="AU167" s="190" t="s">
        <v>83</v>
      </c>
      <c r="AY167" s="18" t="s">
        <v>205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79</v>
      </c>
      <c r="BK167" s="191">
        <f>ROUND(I167*H167,2)</f>
        <v>0</v>
      </c>
      <c r="BL167" s="18" t="s">
        <v>149</v>
      </c>
      <c r="BM167" s="190" t="s">
        <v>1330</v>
      </c>
    </row>
    <row r="168" spans="1:65" s="2" customFormat="1">
      <c r="A168" s="35"/>
      <c r="B168" s="36"/>
      <c r="C168" s="37"/>
      <c r="D168" s="192" t="s">
        <v>215</v>
      </c>
      <c r="E168" s="37"/>
      <c r="F168" s="193" t="s">
        <v>1331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215</v>
      </c>
      <c r="AU168" s="18" t="s">
        <v>83</v>
      </c>
    </row>
    <row r="169" spans="1:65" s="13" customFormat="1">
      <c r="B169" s="201"/>
      <c r="C169" s="202"/>
      <c r="D169" s="203" t="s">
        <v>250</v>
      </c>
      <c r="E169" s="204" t="s">
        <v>19</v>
      </c>
      <c r="F169" s="205" t="s">
        <v>1332</v>
      </c>
      <c r="G169" s="202"/>
      <c r="H169" s="206">
        <v>6.3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250</v>
      </c>
      <c r="AU169" s="212" t="s">
        <v>83</v>
      </c>
      <c r="AV169" s="13" t="s">
        <v>83</v>
      </c>
      <c r="AW169" s="13" t="s">
        <v>36</v>
      </c>
      <c r="AX169" s="13" t="s">
        <v>75</v>
      </c>
      <c r="AY169" s="212" t="s">
        <v>205</v>
      </c>
    </row>
    <row r="170" spans="1:65" s="13" customFormat="1">
      <c r="B170" s="201"/>
      <c r="C170" s="202"/>
      <c r="D170" s="203" t="s">
        <v>250</v>
      </c>
      <c r="E170" s="204" t="s">
        <v>19</v>
      </c>
      <c r="F170" s="205" t="s">
        <v>1333</v>
      </c>
      <c r="G170" s="202"/>
      <c r="H170" s="206">
        <v>2.2999999999999998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250</v>
      </c>
      <c r="AU170" s="212" t="s">
        <v>83</v>
      </c>
      <c r="AV170" s="13" t="s">
        <v>83</v>
      </c>
      <c r="AW170" s="13" t="s">
        <v>36</v>
      </c>
      <c r="AX170" s="13" t="s">
        <v>75</v>
      </c>
      <c r="AY170" s="212" t="s">
        <v>205</v>
      </c>
    </row>
    <row r="171" spans="1:65" s="13" customFormat="1">
      <c r="B171" s="201"/>
      <c r="C171" s="202"/>
      <c r="D171" s="203" t="s">
        <v>250</v>
      </c>
      <c r="E171" s="204" t="s">
        <v>19</v>
      </c>
      <c r="F171" s="205" t="s">
        <v>1334</v>
      </c>
      <c r="G171" s="202"/>
      <c r="H171" s="206">
        <v>3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250</v>
      </c>
      <c r="AU171" s="212" t="s">
        <v>83</v>
      </c>
      <c r="AV171" s="13" t="s">
        <v>83</v>
      </c>
      <c r="AW171" s="13" t="s">
        <v>36</v>
      </c>
      <c r="AX171" s="13" t="s">
        <v>75</v>
      </c>
      <c r="AY171" s="212" t="s">
        <v>205</v>
      </c>
    </row>
    <row r="172" spans="1:65" s="14" customFormat="1">
      <c r="B172" s="213"/>
      <c r="C172" s="214"/>
      <c r="D172" s="203" t="s">
        <v>250</v>
      </c>
      <c r="E172" s="215" t="s">
        <v>19</v>
      </c>
      <c r="F172" s="216" t="s">
        <v>253</v>
      </c>
      <c r="G172" s="214"/>
      <c r="H172" s="217">
        <v>11.6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250</v>
      </c>
      <c r="AU172" s="223" t="s">
        <v>83</v>
      </c>
      <c r="AV172" s="14" t="s">
        <v>149</v>
      </c>
      <c r="AW172" s="14" t="s">
        <v>36</v>
      </c>
      <c r="AX172" s="14" t="s">
        <v>79</v>
      </c>
      <c r="AY172" s="223" t="s">
        <v>205</v>
      </c>
    </row>
    <row r="173" spans="1:65" s="2" customFormat="1" ht="16.5" customHeight="1">
      <c r="A173" s="35"/>
      <c r="B173" s="36"/>
      <c r="C173" s="224" t="s">
        <v>370</v>
      </c>
      <c r="D173" s="224" t="s">
        <v>298</v>
      </c>
      <c r="E173" s="225" t="s">
        <v>1099</v>
      </c>
      <c r="F173" s="226" t="s">
        <v>1100</v>
      </c>
      <c r="G173" s="227" t="s">
        <v>247</v>
      </c>
      <c r="H173" s="228">
        <v>6.3630000000000004</v>
      </c>
      <c r="I173" s="229"/>
      <c r="J173" s="230">
        <f>ROUND(I173*H173,2)</f>
        <v>0</v>
      </c>
      <c r="K173" s="226" t="s">
        <v>212</v>
      </c>
      <c r="L173" s="231"/>
      <c r="M173" s="232" t="s">
        <v>19</v>
      </c>
      <c r="N173" s="233" t="s">
        <v>46</v>
      </c>
      <c r="O173" s="65"/>
      <c r="P173" s="188">
        <f>O173*H173</f>
        <v>0</v>
      </c>
      <c r="Q173" s="188">
        <v>0.17599999999999999</v>
      </c>
      <c r="R173" s="188">
        <f>Q173*H173</f>
        <v>1.119888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286</v>
      </c>
      <c r="AT173" s="190" t="s">
        <v>298</v>
      </c>
      <c r="AU173" s="190" t="s">
        <v>83</v>
      </c>
      <c r="AY173" s="18" t="s">
        <v>205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79</v>
      </c>
      <c r="BK173" s="191">
        <f>ROUND(I173*H173,2)</f>
        <v>0</v>
      </c>
      <c r="BL173" s="18" t="s">
        <v>149</v>
      </c>
      <c r="BM173" s="190" t="s">
        <v>1335</v>
      </c>
    </row>
    <row r="174" spans="1:65" s="13" customFormat="1">
      <c r="B174" s="201"/>
      <c r="C174" s="202"/>
      <c r="D174" s="203" t="s">
        <v>250</v>
      </c>
      <c r="E174" s="204" t="s">
        <v>19</v>
      </c>
      <c r="F174" s="205" t="s">
        <v>1332</v>
      </c>
      <c r="G174" s="202"/>
      <c r="H174" s="206">
        <v>6.3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250</v>
      </c>
      <c r="AU174" s="212" t="s">
        <v>83</v>
      </c>
      <c r="AV174" s="13" t="s">
        <v>83</v>
      </c>
      <c r="AW174" s="13" t="s">
        <v>36</v>
      </c>
      <c r="AX174" s="13" t="s">
        <v>79</v>
      </c>
      <c r="AY174" s="212" t="s">
        <v>205</v>
      </c>
    </row>
    <row r="175" spans="1:65" s="13" customFormat="1">
      <c r="B175" s="201"/>
      <c r="C175" s="202"/>
      <c r="D175" s="203" t="s">
        <v>250</v>
      </c>
      <c r="E175" s="202"/>
      <c r="F175" s="205" t="s">
        <v>1336</v>
      </c>
      <c r="G175" s="202"/>
      <c r="H175" s="206">
        <v>6.3630000000000004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250</v>
      </c>
      <c r="AU175" s="212" t="s">
        <v>83</v>
      </c>
      <c r="AV175" s="13" t="s">
        <v>83</v>
      </c>
      <c r="AW175" s="13" t="s">
        <v>4</v>
      </c>
      <c r="AX175" s="13" t="s">
        <v>79</v>
      </c>
      <c r="AY175" s="212" t="s">
        <v>205</v>
      </c>
    </row>
    <row r="176" spans="1:65" s="2" customFormat="1" ht="16.5" customHeight="1">
      <c r="A176" s="35"/>
      <c r="B176" s="36"/>
      <c r="C176" s="224" t="s">
        <v>376</v>
      </c>
      <c r="D176" s="224" t="s">
        <v>298</v>
      </c>
      <c r="E176" s="225" t="s">
        <v>1103</v>
      </c>
      <c r="F176" s="226" t="s">
        <v>1104</v>
      </c>
      <c r="G176" s="227" t="s">
        <v>247</v>
      </c>
      <c r="H176" s="228">
        <v>3.09</v>
      </c>
      <c r="I176" s="229"/>
      <c r="J176" s="230">
        <f>ROUND(I176*H176,2)</f>
        <v>0</v>
      </c>
      <c r="K176" s="226" t="s">
        <v>212</v>
      </c>
      <c r="L176" s="231"/>
      <c r="M176" s="232" t="s">
        <v>19</v>
      </c>
      <c r="N176" s="233" t="s">
        <v>46</v>
      </c>
      <c r="O176" s="65"/>
      <c r="P176" s="188">
        <f>O176*H176</f>
        <v>0</v>
      </c>
      <c r="Q176" s="188">
        <v>0.17499999999999999</v>
      </c>
      <c r="R176" s="188">
        <f>Q176*H176</f>
        <v>0.54074999999999995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286</v>
      </c>
      <c r="AT176" s="190" t="s">
        <v>298</v>
      </c>
      <c r="AU176" s="190" t="s">
        <v>83</v>
      </c>
      <c r="AY176" s="18" t="s">
        <v>205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79</v>
      </c>
      <c r="BK176" s="191">
        <f>ROUND(I176*H176,2)</f>
        <v>0</v>
      </c>
      <c r="BL176" s="18" t="s">
        <v>149</v>
      </c>
      <c r="BM176" s="190" t="s">
        <v>1337</v>
      </c>
    </row>
    <row r="177" spans="1:65" s="13" customFormat="1">
      <c r="B177" s="201"/>
      <c r="C177" s="202"/>
      <c r="D177" s="203" t="s">
        <v>250</v>
      </c>
      <c r="E177" s="204" t="s">
        <v>19</v>
      </c>
      <c r="F177" s="205" t="s">
        <v>1334</v>
      </c>
      <c r="G177" s="202"/>
      <c r="H177" s="206">
        <v>3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250</v>
      </c>
      <c r="AU177" s="212" t="s">
        <v>83</v>
      </c>
      <c r="AV177" s="13" t="s">
        <v>83</v>
      </c>
      <c r="AW177" s="13" t="s">
        <v>36</v>
      </c>
      <c r="AX177" s="13" t="s">
        <v>79</v>
      </c>
      <c r="AY177" s="212" t="s">
        <v>205</v>
      </c>
    </row>
    <row r="178" spans="1:65" s="13" customFormat="1">
      <c r="B178" s="201"/>
      <c r="C178" s="202"/>
      <c r="D178" s="203" t="s">
        <v>250</v>
      </c>
      <c r="E178" s="202"/>
      <c r="F178" s="205" t="s">
        <v>1338</v>
      </c>
      <c r="G178" s="202"/>
      <c r="H178" s="206">
        <v>3.09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250</v>
      </c>
      <c r="AU178" s="212" t="s">
        <v>83</v>
      </c>
      <c r="AV178" s="13" t="s">
        <v>83</v>
      </c>
      <c r="AW178" s="13" t="s">
        <v>4</v>
      </c>
      <c r="AX178" s="13" t="s">
        <v>79</v>
      </c>
      <c r="AY178" s="212" t="s">
        <v>205</v>
      </c>
    </row>
    <row r="179" spans="1:65" s="2" customFormat="1" ht="24.2" customHeight="1">
      <c r="A179" s="35"/>
      <c r="B179" s="36"/>
      <c r="C179" s="224" t="s">
        <v>381</v>
      </c>
      <c r="D179" s="224" t="s">
        <v>298</v>
      </c>
      <c r="E179" s="225" t="s">
        <v>1106</v>
      </c>
      <c r="F179" s="226" t="s">
        <v>1107</v>
      </c>
      <c r="G179" s="227" t="s">
        <v>247</v>
      </c>
      <c r="H179" s="228">
        <v>2.3690000000000002</v>
      </c>
      <c r="I179" s="229"/>
      <c r="J179" s="230">
        <f>ROUND(I179*H179,2)</f>
        <v>0</v>
      </c>
      <c r="K179" s="226" t="s">
        <v>19</v>
      </c>
      <c r="L179" s="231"/>
      <c r="M179" s="232" t="s">
        <v>19</v>
      </c>
      <c r="N179" s="233" t="s">
        <v>46</v>
      </c>
      <c r="O179" s="65"/>
      <c r="P179" s="188">
        <f>O179*H179</f>
        <v>0</v>
      </c>
      <c r="Q179" s="188">
        <v>0.15</v>
      </c>
      <c r="R179" s="188">
        <f>Q179*H179</f>
        <v>0.35535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286</v>
      </c>
      <c r="AT179" s="190" t="s">
        <v>298</v>
      </c>
      <c r="AU179" s="190" t="s">
        <v>83</v>
      </c>
      <c r="AY179" s="18" t="s">
        <v>205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79</v>
      </c>
      <c r="BK179" s="191">
        <f>ROUND(I179*H179,2)</f>
        <v>0</v>
      </c>
      <c r="BL179" s="18" t="s">
        <v>149</v>
      </c>
      <c r="BM179" s="190" t="s">
        <v>1339</v>
      </c>
    </row>
    <row r="180" spans="1:65" s="13" customFormat="1">
      <c r="B180" s="201"/>
      <c r="C180" s="202"/>
      <c r="D180" s="203" t="s">
        <v>250</v>
      </c>
      <c r="E180" s="204" t="s">
        <v>19</v>
      </c>
      <c r="F180" s="205" t="s">
        <v>1333</v>
      </c>
      <c r="G180" s="202"/>
      <c r="H180" s="206">
        <v>2.2999999999999998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250</v>
      </c>
      <c r="AU180" s="212" t="s">
        <v>83</v>
      </c>
      <c r="AV180" s="13" t="s">
        <v>83</v>
      </c>
      <c r="AW180" s="13" t="s">
        <v>36</v>
      </c>
      <c r="AX180" s="13" t="s">
        <v>79</v>
      </c>
      <c r="AY180" s="212" t="s">
        <v>205</v>
      </c>
    </row>
    <row r="181" spans="1:65" s="13" customFormat="1">
      <c r="B181" s="201"/>
      <c r="C181" s="202"/>
      <c r="D181" s="203" t="s">
        <v>250</v>
      </c>
      <c r="E181" s="202"/>
      <c r="F181" s="205" t="s">
        <v>1340</v>
      </c>
      <c r="G181" s="202"/>
      <c r="H181" s="206">
        <v>2.3690000000000002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250</v>
      </c>
      <c r="AU181" s="212" t="s">
        <v>83</v>
      </c>
      <c r="AV181" s="13" t="s">
        <v>83</v>
      </c>
      <c r="AW181" s="13" t="s">
        <v>4</v>
      </c>
      <c r="AX181" s="13" t="s">
        <v>79</v>
      </c>
      <c r="AY181" s="212" t="s">
        <v>205</v>
      </c>
    </row>
    <row r="182" spans="1:65" s="2" customFormat="1" ht="44.25" customHeight="1">
      <c r="A182" s="35"/>
      <c r="B182" s="36"/>
      <c r="C182" s="179" t="s">
        <v>387</v>
      </c>
      <c r="D182" s="179" t="s">
        <v>208</v>
      </c>
      <c r="E182" s="180" t="s">
        <v>1109</v>
      </c>
      <c r="F182" s="181" t="s">
        <v>1110</v>
      </c>
      <c r="G182" s="182" t="s">
        <v>247</v>
      </c>
      <c r="H182" s="183">
        <v>5.3</v>
      </c>
      <c r="I182" s="184"/>
      <c r="J182" s="185">
        <f>ROUND(I182*H182,2)</f>
        <v>0</v>
      </c>
      <c r="K182" s="181" t="s">
        <v>212</v>
      </c>
      <c r="L182" s="40"/>
      <c r="M182" s="186" t="s">
        <v>19</v>
      </c>
      <c r="N182" s="187" t="s">
        <v>46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149</v>
      </c>
      <c r="AT182" s="190" t="s">
        <v>208</v>
      </c>
      <c r="AU182" s="190" t="s">
        <v>83</v>
      </c>
      <c r="AY182" s="18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149</v>
      </c>
      <c r="BM182" s="190" t="s">
        <v>1341</v>
      </c>
    </row>
    <row r="183" spans="1:65" s="2" customFormat="1">
      <c r="A183" s="35"/>
      <c r="B183" s="36"/>
      <c r="C183" s="37"/>
      <c r="D183" s="192" t="s">
        <v>215</v>
      </c>
      <c r="E183" s="37"/>
      <c r="F183" s="193" t="s">
        <v>1112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215</v>
      </c>
      <c r="AU183" s="18" t="s">
        <v>83</v>
      </c>
    </row>
    <row r="184" spans="1:65" s="13" customFormat="1">
      <c r="B184" s="201"/>
      <c r="C184" s="202"/>
      <c r="D184" s="203" t="s">
        <v>250</v>
      </c>
      <c r="E184" s="204" t="s">
        <v>19</v>
      </c>
      <c r="F184" s="205" t="s">
        <v>1342</v>
      </c>
      <c r="G184" s="202"/>
      <c r="H184" s="206">
        <v>5.3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250</v>
      </c>
      <c r="AU184" s="212" t="s">
        <v>83</v>
      </c>
      <c r="AV184" s="13" t="s">
        <v>83</v>
      </c>
      <c r="AW184" s="13" t="s">
        <v>36</v>
      </c>
      <c r="AX184" s="13" t="s">
        <v>79</v>
      </c>
      <c r="AY184" s="212" t="s">
        <v>205</v>
      </c>
    </row>
    <row r="185" spans="1:65" s="2" customFormat="1" ht="16.5" customHeight="1">
      <c r="A185" s="35"/>
      <c r="B185" s="36"/>
      <c r="C185" s="179" t="s">
        <v>393</v>
      </c>
      <c r="D185" s="179" t="s">
        <v>208</v>
      </c>
      <c r="E185" s="180" t="s">
        <v>351</v>
      </c>
      <c r="F185" s="181" t="s">
        <v>352</v>
      </c>
      <c r="G185" s="182" t="s">
        <v>260</v>
      </c>
      <c r="H185" s="183">
        <v>38</v>
      </c>
      <c r="I185" s="184"/>
      <c r="J185" s="185">
        <f>ROUND(I185*H185,2)</f>
        <v>0</v>
      </c>
      <c r="K185" s="181" t="s">
        <v>212</v>
      </c>
      <c r="L185" s="40"/>
      <c r="M185" s="186" t="s">
        <v>19</v>
      </c>
      <c r="N185" s="187" t="s">
        <v>46</v>
      </c>
      <c r="O185" s="65"/>
      <c r="P185" s="188">
        <f>O185*H185</f>
        <v>0</v>
      </c>
      <c r="Q185" s="188">
        <v>3.5999999999999999E-3</v>
      </c>
      <c r="R185" s="188">
        <f>Q185*H185</f>
        <v>0.1368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149</v>
      </c>
      <c r="AT185" s="190" t="s">
        <v>208</v>
      </c>
      <c r="AU185" s="190" t="s">
        <v>83</v>
      </c>
      <c r="AY185" s="18" t="s">
        <v>205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79</v>
      </c>
      <c r="BK185" s="191">
        <f>ROUND(I185*H185,2)</f>
        <v>0</v>
      </c>
      <c r="BL185" s="18" t="s">
        <v>149</v>
      </c>
      <c r="BM185" s="190" t="s">
        <v>1343</v>
      </c>
    </row>
    <row r="186" spans="1:65" s="2" customFormat="1">
      <c r="A186" s="35"/>
      <c r="B186" s="36"/>
      <c r="C186" s="37"/>
      <c r="D186" s="192" t="s">
        <v>215</v>
      </c>
      <c r="E186" s="37"/>
      <c r="F186" s="193" t="s">
        <v>354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215</v>
      </c>
      <c r="AU186" s="18" t="s">
        <v>83</v>
      </c>
    </row>
    <row r="187" spans="1:65" s="13" customFormat="1">
      <c r="B187" s="201"/>
      <c r="C187" s="202"/>
      <c r="D187" s="203" t="s">
        <v>250</v>
      </c>
      <c r="E187" s="204" t="s">
        <v>19</v>
      </c>
      <c r="F187" s="205" t="s">
        <v>1344</v>
      </c>
      <c r="G187" s="202"/>
      <c r="H187" s="206">
        <v>38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250</v>
      </c>
      <c r="AU187" s="212" t="s">
        <v>83</v>
      </c>
      <c r="AV187" s="13" t="s">
        <v>83</v>
      </c>
      <c r="AW187" s="13" t="s">
        <v>36</v>
      </c>
      <c r="AX187" s="13" t="s">
        <v>79</v>
      </c>
      <c r="AY187" s="212" t="s">
        <v>205</v>
      </c>
    </row>
    <row r="188" spans="1:65" s="12" customFormat="1" ht="22.9" customHeight="1">
      <c r="B188" s="163"/>
      <c r="C188" s="164"/>
      <c r="D188" s="165" t="s">
        <v>74</v>
      </c>
      <c r="E188" s="177" t="s">
        <v>275</v>
      </c>
      <c r="F188" s="177" t="s">
        <v>356</v>
      </c>
      <c r="G188" s="164"/>
      <c r="H188" s="164"/>
      <c r="I188" s="167"/>
      <c r="J188" s="178">
        <f>BK188</f>
        <v>0</v>
      </c>
      <c r="K188" s="164"/>
      <c r="L188" s="169"/>
      <c r="M188" s="170"/>
      <c r="N188" s="171"/>
      <c r="O188" s="171"/>
      <c r="P188" s="172">
        <f>SUM(P189:P191)</f>
        <v>0</v>
      </c>
      <c r="Q188" s="171"/>
      <c r="R188" s="172">
        <f>SUM(R189:R191)</f>
        <v>0.68900000000000006</v>
      </c>
      <c r="S188" s="171"/>
      <c r="T188" s="173">
        <f>SUM(T189:T191)</f>
        <v>0</v>
      </c>
      <c r="AR188" s="174" t="s">
        <v>79</v>
      </c>
      <c r="AT188" s="175" t="s">
        <v>74</v>
      </c>
      <c r="AU188" s="175" t="s">
        <v>79</v>
      </c>
      <c r="AY188" s="174" t="s">
        <v>205</v>
      </c>
      <c r="BK188" s="176">
        <f>SUM(BK189:BK191)</f>
        <v>0</v>
      </c>
    </row>
    <row r="189" spans="1:65" s="2" customFormat="1" ht="16.5" customHeight="1">
      <c r="A189" s="35"/>
      <c r="B189" s="36"/>
      <c r="C189" s="179" t="s">
        <v>399</v>
      </c>
      <c r="D189" s="179" t="s">
        <v>208</v>
      </c>
      <c r="E189" s="180" t="s">
        <v>358</v>
      </c>
      <c r="F189" s="181" t="s">
        <v>359</v>
      </c>
      <c r="G189" s="182" t="s">
        <v>247</v>
      </c>
      <c r="H189" s="183">
        <v>2.5</v>
      </c>
      <c r="I189" s="184"/>
      <c r="J189" s="185">
        <f>ROUND(I189*H189,2)</f>
        <v>0</v>
      </c>
      <c r="K189" s="181" t="s">
        <v>212</v>
      </c>
      <c r="L189" s="40"/>
      <c r="M189" s="186" t="s">
        <v>19</v>
      </c>
      <c r="N189" s="187" t="s">
        <v>46</v>
      </c>
      <c r="O189" s="65"/>
      <c r="P189" s="188">
        <f>O189*H189</f>
        <v>0</v>
      </c>
      <c r="Q189" s="188">
        <v>0.27560000000000001</v>
      </c>
      <c r="R189" s="188">
        <f>Q189*H189</f>
        <v>0.68900000000000006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149</v>
      </c>
      <c r="AT189" s="190" t="s">
        <v>208</v>
      </c>
      <c r="AU189" s="190" t="s">
        <v>83</v>
      </c>
      <c r="AY189" s="18" t="s">
        <v>205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79</v>
      </c>
      <c r="BK189" s="191">
        <f>ROUND(I189*H189,2)</f>
        <v>0</v>
      </c>
      <c r="BL189" s="18" t="s">
        <v>149</v>
      </c>
      <c r="BM189" s="190" t="s">
        <v>1345</v>
      </c>
    </row>
    <row r="190" spans="1:65" s="2" customFormat="1">
      <c r="A190" s="35"/>
      <c r="B190" s="36"/>
      <c r="C190" s="37"/>
      <c r="D190" s="192" t="s">
        <v>215</v>
      </c>
      <c r="E190" s="37"/>
      <c r="F190" s="193" t="s">
        <v>361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215</v>
      </c>
      <c r="AU190" s="18" t="s">
        <v>83</v>
      </c>
    </row>
    <row r="191" spans="1:65" s="13" customFormat="1">
      <c r="B191" s="201"/>
      <c r="C191" s="202"/>
      <c r="D191" s="203" t="s">
        <v>250</v>
      </c>
      <c r="E191" s="204" t="s">
        <v>19</v>
      </c>
      <c r="F191" s="205" t="s">
        <v>1346</v>
      </c>
      <c r="G191" s="202"/>
      <c r="H191" s="206">
        <v>2.5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250</v>
      </c>
      <c r="AU191" s="212" t="s">
        <v>83</v>
      </c>
      <c r="AV191" s="13" t="s">
        <v>83</v>
      </c>
      <c r="AW191" s="13" t="s">
        <v>36</v>
      </c>
      <c r="AX191" s="13" t="s">
        <v>79</v>
      </c>
      <c r="AY191" s="212" t="s">
        <v>205</v>
      </c>
    </row>
    <row r="192" spans="1:65" s="12" customFormat="1" ht="22.9" customHeight="1">
      <c r="B192" s="163"/>
      <c r="C192" s="164"/>
      <c r="D192" s="165" t="s">
        <v>74</v>
      </c>
      <c r="E192" s="177" t="s">
        <v>286</v>
      </c>
      <c r="F192" s="177" t="s">
        <v>363</v>
      </c>
      <c r="G192" s="164"/>
      <c r="H192" s="164"/>
      <c r="I192" s="167"/>
      <c r="J192" s="178">
        <f>BK192</f>
        <v>0</v>
      </c>
      <c r="K192" s="164"/>
      <c r="L192" s="169"/>
      <c r="M192" s="170"/>
      <c r="N192" s="171"/>
      <c r="O192" s="171"/>
      <c r="P192" s="172">
        <f>SUM(P193:P194)</f>
        <v>0</v>
      </c>
      <c r="Q192" s="171"/>
      <c r="R192" s="172">
        <f>SUM(R193:R194)</f>
        <v>0.42080000000000001</v>
      </c>
      <c r="S192" s="171"/>
      <c r="T192" s="173">
        <f>SUM(T193:T194)</f>
        <v>0</v>
      </c>
      <c r="AR192" s="174" t="s">
        <v>79</v>
      </c>
      <c r="AT192" s="175" t="s">
        <v>74</v>
      </c>
      <c r="AU192" s="175" t="s">
        <v>79</v>
      </c>
      <c r="AY192" s="174" t="s">
        <v>205</v>
      </c>
      <c r="BK192" s="176">
        <f>SUM(BK193:BK194)</f>
        <v>0</v>
      </c>
    </row>
    <row r="193" spans="1:65" s="2" customFormat="1" ht="16.5" customHeight="1">
      <c r="A193" s="35"/>
      <c r="B193" s="36"/>
      <c r="C193" s="179" t="s">
        <v>406</v>
      </c>
      <c r="D193" s="179" t="s">
        <v>208</v>
      </c>
      <c r="E193" s="180" t="s">
        <v>364</v>
      </c>
      <c r="F193" s="181" t="s">
        <v>365</v>
      </c>
      <c r="G193" s="182" t="s">
        <v>366</v>
      </c>
      <c r="H193" s="183">
        <v>1</v>
      </c>
      <c r="I193" s="184"/>
      <c r="J193" s="185">
        <f>ROUND(I193*H193,2)</f>
        <v>0</v>
      </c>
      <c r="K193" s="181" t="s">
        <v>212</v>
      </c>
      <c r="L193" s="40"/>
      <c r="M193" s="186" t="s">
        <v>19</v>
      </c>
      <c r="N193" s="187" t="s">
        <v>46</v>
      </c>
      <c r="O193" s="65"/>
      <c r="P193" s="188">
        <f>O193*H193</f>
        <v>0</v>
      </c>
      <c r="Q193" s="188">
        <v>0.42080000000000001</v>
      </c>
      <c r="R193" s="188">
        <f>Q193*H193</f>
        <v>0.42080000000000001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149</v>
      </c>
      <c r="AT193" s="190" t="s">
        <v>208</v>
      </c>
      <c r="AU193" s="190" t="s">
        <v>83</v>
      </c>
      <c r="AY193" s="18" t="s">
        <v>205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79</v>
      </c>
      <c r="BK193" s="191">
        <f>ROUND(I193*H193,2)</f>
        <v>0</v>
      </c>
      <c r="BL193" s="18" t="s">
        <v>149</v>
      </c>
      <c r="BM193" s="190" t="s">
        <v>1347</v>
      </c>
    </row>
    <row r="194" spans="1:65" s="2" customFormat="1">
      <c r="A194" s="35"/>
      <c r="B194" s="36"/>
      <c r="C194" s="37"/>
      <c r="D194" s="192" t="s">
        <v>215</v>
      </c>
      <c r="E194" s="37"/>
      <c r="F194" s="193" t="s">
        <v>368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215</v>
      </c>
      <c r="AU194" s="18" t="s">
        <v>83</v>
      </c>
    </row>
    <row r="195" spans="1:65" s="12" customFormat="1" ht="22.9" customHeight="1">
      <c r="B195" s="163"/>
      <c r="C195" s="164"/>
      <c r="D195" s="165" t="s">
        <v>74</v>
      </c>
      <c r="E195" s="177" t="s">
        <v>291</v>
      </c>
      <c r="F195" s="177" t="s">
        <v>369</v>
      </c>
      <c r="G195" s="164"/>
      <c r="H195" s="164"/>
      <c r="I195" s="167"/>
      <c r="J195" s="178">
        <f>BK195</f>
        <v>0</v>
      </c>
      <c r="K195" s="164"/>
      <c r="L195" s="169"/>
      <c r="M195" s="170"/>
      <c r="N195" s="171"/>
      <c r="O195" s="171"/>
      <c r="P195" s="172">
        <f>SUM(P196:P217)</f>
        <v>0</v>
      </c>
      <c r="Q195" s="171"/>
      <c r="R195" s="172">
        <f>SUM(R196:R217)</f>
        <v>11.664812400000002</v>
      </c>
      <c r="S195" s="171"/>
      <c r="T195" s="173">
        <f>SUM(T196:T217)</f>
        <v>0</v>
      </c>
      <c r="AR195" s="174" t="s">
        <v>79</v>
      </c>
      <c r="AT195" s="175" t="s">
        <v>74</v>
      </c>
      <c r="AU195" s="175" t="s">
        <v>79</v>
      </c>
      <c r="AY195" s="174" t="s">
        <v>205</v>
      </c>
      <c r="BK195" s="176">
        <f>SUM(BK196:BK217)</f>
        <v>0</v>
      </c>
    </row>
    <row r="196" spans="1:65" s="2" customFormat="1" ht="24.2" customHeight="1">
      <c r="A196" s="35"/>
      <c r="B196" s="36"/>
      <c r="C196" s="179" t="s">
        <v>411</v>
      </c>
      <c r="D196" s="179" t="s">
        <v>208</v>
      </c>
      <c r="E196" s="180" t="s">
        <v>382</v>
      </c>
      <c r="F196" s="181" t="s">
        <v>383</v>
      </c>
      <c r="G196" s="182" t="s">
        <v>260</v>
      </c>
      <c r="H196" s="183">
        <v>38</v>
      </c>
      <c r="I196" s="184"/>
      <c r="J196" s="185">
        <f>ROUND(I196*H196,2)</f>
        <v>0</v>
      </c>
      <c r="K196" s="181" t="s">
        <v>212</v>
      </c>
      <c r="L196" s="40"/>
      <c r="M196" s="186" t="s">
        <v>19</v>
      </c>
      <c r="N196" s="187" t="s">
        <v>46</v>
      </c>
      <c r="O196" s="65"/>
      <c r="P196" s="188">
        <f>O196*H196</f>
        <v>0</v>
      </c>
      <c r="Q196" s="188">
        <v>0.15540000000000001</v>
      </c>
      <c r="R196" s="188">
        <f>Q196*H196</f>
        <v>5.9052000000000007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149</v>
      </c>
      <c r="AT196" s="190" t="s">
        <v>208</v>
      </c>
      <c r="AU196" s="190" t="s">
        <v>83</v>
      </c>
      <c r="AY196" s="18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149</v>
      </c>
      <c r="BM196" s="190" t="s">
        <v>1348</v>
      </c>
    </row>
    <row r="197" spans="1:65" s="2" customFormat="1">
      <c r="A197" s="35"/>
      <c r="B197" s="36"/>
      <c r="C197" s="37"/>
      <c r="D197" s="192" t="s">
        <v>215</v>
      </c>
      <c r="E197" s="37"/>
      <c r="F197" s="193" t="s">
        <v>385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215</v>
      </c>
      <c r="AU197" s="18" t="s">
        <v>83</v>
      </c>
    </row>
    <row r="198" spans="1:65" s="13" customFormat="1">
      <c r="B198" s="201"/>
      <c r="C198" s="202"/>
      <c r="D198" s="203" t="s">
        <v>250</v>
      </c>
      <c r="E198" s="204" t="s">
        <v>19</v>
      </c>
      <c r="F198" s="205" t="s">
        <v>1349</v>
      </c>
      <c r="G198" s="202"/>
      <c r="H198" s="206">
        <v>23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250</v>
      </c>
      <c r="AU198" s="212" t="s">
        <v>83</v>
      </c>
      <c r="AV198" s="13" t="s">
        <v>83</v>
      </c>
      <c r="AW198" s="13" t="s">
        <v>36</v>
      </c>
      <c r="AX198" s="13" t="s">
        <v>75</v>
      </c>
      <c r="AY198" s="212" t="s">
        <v>205</v>
      </c>
    </row>
    <row r="199" spans="1:65" s="13" customFormat="1">
      <c r="B199" s="201"/>
      <c r="C199" s="202"/>
      <c r="D199" s="203" t="s">
        <v>250</v>
      </c>
      <c r="E199" s="204" t="s">
        <v>19</v>
      </c>
      <c r="F199" s="205" t="s">
        <v>1350</v>
      </c>
      <c r="G199" s="202"/>
      <c r="H199" s="206">
        <v>15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250</v>
      </c>
      <c r="AU199" s="212" t="s">
        <v>83</v>
      </c>
      <c r="AV199" s="13" t="s">
        <v>83</v>
      </c>
      <c r="AW199" s="13" t="s">
        <v>36</v>
      </c>
      <c r="AX199" s="13" t="s">
        <v>75</v>
      </c>
      <c r="AY199" s="212" t="s">
        <v>205</v>
      </c>
    </row>
    <row r="200" spans="1:65" s="14" customFormat="1">
      <c r="B200" s="213"/>
      <c r="C200" s="214"/>
      <c r="D200" s="203" t="s">
        <v>250</v>
      </c>
      <c r="E200" s="215" t="s">
        <v>19</v>
      </c>
      <c r="F200" s="216" t="s">
        <v>253</v>
      </c>
      <c r="G200" s="214"/>
      <c r="H200" s="217">
        <v>38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250</v>
      </c>
      <c r="AU200" s="223" t="s">
        <v>83</v>
      </c>
      <c r="AV200" s="14" t="s">
        <v>149</v>
      </c>
      <c r="AW200" s="14" t="s">
        <v>36</v>
      </c>
      <c r="AX200" s="14" t="s">
        <v>79</v>
      </c>
      <c r="AY200" s="223" t="s">
        <v>205</v>
      </c>
    </row>
    <row r="201" spans="1:65" s="2" customFormat="1" ht="16.5" customHeight="1">
      <c r="A201" s="35"/>
      <c r="B201" s="36"/>
      <c r="C201" s="224" t="s">
        <v>418</v>
      </c>
      <c r="D201" s="224" t="s">
        <v>298</v>
      </c>
      <c r="E201" s="225" t="s">
        <v>388</v>
      </c>
      <c r="F201" s="226" t="s">
        <v>389</v>
      </c>
      <c r="G201" s="227" t="s">
        <v>260</v>
      </c>
      <c r="H201" s="228">
        <v>32.64</v>
      </c>
      <c r="I201" s="229"/>
      <c r="J201" s="230">
        <f>ROUND(I201*H201,2)</f>
        <v>0</v>
      </c>
      <c r="K201" s="226" t="s">
        <v>212</v>
      </c>
      <c r="L201" s="231"/>
      <c r="M201" s="232" t="s">
        <v>19</v>
      </c>
      <c r="N201" s="233" t="s">
        <v>46</v>
      </c>
      <c r="O201" s="65"/>
      <c r="P201" s="188">
        <f>O201*H201</f>
        <v>0</v>
      </c>
      <c r="Q201" s="188">
        <v>0.08</v>
      </c>
      <c r="R201" s="188">
        <f>Q201*H201</f>
        <v>2.6112000000000002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286</v>
      </c>
      <c r="AT201" s="190" t="s">
        <v>298</v>
      </c>
      <c r="AU201" s="190" t="s">
        <v>83</v>
      </c>
      <c r="AY201" s="18" t="s">
        <v>205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79</v>
      </c>
      <c r="BK201" s="191">
        <f>ROUND(I201*H201,2)</f>
        <v>0</v>
      </c>
      <c r="BL201" s="18" t="s">
        <v>149</v>
      </c>
      <c r="BM201" s="190" t="s">
        <v>1351</v>
      </c>
    </row>
    <row r="202" spans="1:65" s="13" customFormat="1">
      <c r="B202" s="201"/>
      <c r="C202" s="202"/>
      <c r="D202" s="203" t="s">
        <v>250</v>
      </c>
      <c r="E202" s="204" t="s">
        <v>19</v>
      </c>
      <c r="F202" s="205" t="s">
        <v>1352</v>
      </c>
      <c r="G202" s="202"/>
      <c r="H202" s="206">
        <v>32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250</v>
      </c>
      <c r="AU202" s="212" t="s">
        <v>83</v>
      </c>
      <c r="AV202" s="13" t="s">
        <v>83</v>
      </c>
      <c r="AW202" s="13" t="s">
        <v>36</v>
      </c>
      <c r="AX202" s="13" t="s">
        <v>79</v>
      </c>
      <c r="AY202" s="212" t="s">
        <v>205</v>
      </c>
    </row>
    <row r="203" spans="1:65" s="13" customFormat="1">
      <c r="B203" s="201"/>
      <c r="C203" s="202"/>
      <c r="D203" s="203" t="s">
        <v>250</v>
      </c>
      <c r="E203" s="202"/>
      <c r="F203" s="205" t="s">
        <v>1353</v>
      </c>
      <c r="G203" s="202"/>
      <c r="H203" s="206">
        <v>32.64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250</v>
      </c>
      <c r="AU203" s="212" t="s">
        <v>83</v>
      </c>
      <c r="AV203" s="13" t="s">
        <v>83</v>
      </c>
      <c r="AW203" s="13" t="s">
        <v>4</v>
      </c>
      <c r="AX203" s="13" t="s">
        <v>79</v>
      </c>
      <c r="AY203" s="212" t="s">
        <v>205</v>
      </c>
    </row>
    <row r="204" spans="1:65" s="2" customFormat="1" ht="16.5" customHeight="1">
      <c r="A204" s="35"/>
      <c r="B204" s="36"/>
      <c r="C204" s="224" t="s">
        <v>425</v>
      </c>
      <c r="D204" s="224" t="s">
        <v>298</v>
      </c>
      <c r="E204" s="225" t="s">
        <v>394</v>
      </c>
      <c r="F204" s="226" t="s">
        <v>395</v>
      </c>
      <c r="G204" s="227" t="s">
        <v>260</v>
      </c>
      <c r="H204" s="228">
        <v>6.12</v>
      </c>
      <c r="I204" s="229"/>
      <c r="J204" s="230">
        <f>ROUND(I204*H204,2)</f>
        <v>0</v>
      </c>
      <c r="K204" s="226" t="s">
        <v>212</v>
      </c>
      <c r="L204" s="231"/>
      <c r="M204" s="232" t="s">
        <v>19</v>
      </c>
      <c r="N204" s="233" t="s">
        <v>46</v>
      </c>
      <c r="O204" s="65"/>
      <c r="P204" s="188">
        <f>O204*H204</f>
        <v>0</v>
      </c>
      <c r="Q204" s="188">
        <v>6.5670000000000006E-2</v>
      </c>
      <c r="R204" s="188">
        <f>Q204*H204</f>
        <v>0.40190040000000005</v>
      </c>
      <c r="S204" s="188">
        <v>0</v>
      </c>
      <c r="T204" s="18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286</v>
      </c>
      <c r="AT204" s="190" t="s">
        <v>298</v>
      </c>
      <c r="AU204" s="190" t="s">
        <v>83</v>
      </c>
      <c r="AY204" s="18" t="s">
        <v>205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79</v>
      </c>
      <c r="BK204" s="191">
        <f>ROUND(I204*H204,2)</f>
        <v>0</v>
      </c>
      <c r="BL204" s="18" t="s">
        <v>149</v>
      </c>
      <c r="BM204" s="190" t="s">
        <v>1354</v>
      </c>
    </row>
    <row r="205" spans="1:65" s="13" customFormat="1">
      <c r="B205" s="201"/>
      <c r="C205" s="202"/>
      <c r="D205" s="203" t="s">
        <v>250</v>
      </c>
      <c r="E205" s="204" t="s">
        <v>19</v>
      </c>
      <c r="F205" s="205" t="s">
        <v>1355</v>
      </c>
      <c r="G205" s="202"/>
      <c r="H205" s="206">
        <v>6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250</v>
      </c>
      <c r="AU205" s="212" t="s">
        <v>83</v>
      </c>
      <c r="AV205" s="13" t="s">
        <v>83</v>
      </c>
      <c r="AW205" s="13" t="s">
        <v>36</v>
      </c>
      <c r="AX205" s="13" t="s">
        <v>79</v>
      </c>
      <c r="AY205" s="212" t="s">
        <v>205</v>
      </c>
    </row>
    <row r="206" spans="1:65" s="13" customFormat="1">
      <c r="B206" s="201"/>
      <c r="C206" s="202"/>
      <c r="D206" s="203" t="s">
        <v>250</v>
      </c>
      <c r="E206" s="202"/>
      <c r="F206" s="205" t="s">
        <v>398</v>
      </c>
      <c r="G206" s="202"/>
      <c r="H206" s="206">
        <v>6.12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250</v>
      </c>
      <c r="AU206" s="212" t="s">
        <v>83</v>
      </c>
      <c r="AV206" s="13" t="s">
        <v>83</v>
      </c>
      <c r="AW206" s="13" t="s">
        <v>4</v>
      </c>
      <c r="AX206" s="13" t="s">
        <v>79</v>
      </c>
      <c r="AY206" s="212" t="s">
        <v>205</v>
      </c>
    </row>
    <row r="207" spans="1:65" s="2" customFormat="1" ht="24.2" customHeight="1">
      <c r="A207" s="35"/>
      <c r="B207" s="36"/>
      <c r="C207" s="179" t="s">
        <v>431</v>
      </c>
      <c r="D207" s="179" t="s">
        <v>208</v>
      </c>
      <c r="E207" s="180" t="s">
        <v>400</v>
      </c>
      <c r="F207" s="181" t="s">
        <v>401</v>
      </c>
      <c r="G207" s="182" t="s">
        <v>260</v>
      </c>
      <c r="H207" s="183">
        <v>21.2</v>
      </c>
      <c r="I207" s="184"/>
      <c r="J207" s="185">
        <f>ROUND(I207*H207,2)</f>
        <v>0</v>
      </c>
      <c r="K207" s="181" t="s">
        <v>212</v>
      </c>
      <c r="L207" s="40"/>
      <c r="M207" s="186" t="s">
        <v>19</v>
      </c>
      <c r="N207" s="187" t="s">
        <v>46</v>
      </c>
      <c r="O207" s="65"/>
      <c r="P207" s="188">
        <f>O207*H207</f>
        <v>0</v>
      </c>
      <c r="Q207" s="188">
        <v>0.10095</v>
      </c>
      <c r="R207" s="188">
        <f>Q207*H207</f>
        <v>2.1401399999999997</v>
      </c>
      <c r="S207" s="188">
        <v>0</v>
      </c>
      <c r="T207" s="18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149</v>
      </c>
      <c r="AT207" s="190" t="s">
        <v>208</v>
      </c>
      <c r="AU207" s="190" t="s">
        <v>83</v>
      </c>
      <c r="AY207" s="18" t="s">
        <v>205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79</v>
      </c>
      <c r="BK207" s="191">
        <f>ROUND(I207*H207,2)</f>
        <v>0</v>
      </c>
      <c r="BL207" s="18" t="s">
        <v>149</v>
      </c>
      <c r="BM207" s="190" t="s">
        <v>1356</v>
      </c>
    </row>
    <row r="208" spans="1:65" s="2" customFormat="1">
      <c r="A208" s="35"/>
      <c r="B208" s="36"/>
      <c r="C208" s="37"/>
      <c r="D208" s="192" t="s">
        <v>215</v>
      </c>
      <c r="E208" s="37"/>
      <c r="F208" s="193" t="s">
        <v>403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215</v>
      </c>
      <c r="AU208" s="18" t="s">
        <v>83</v>
      </c>
    </row>
    <row r="209" spans="1:65" s="13" customFormat="1">
      <c r="B209" s="201"/>
      <c r="C209" s="202"/>
      <c r="D209" s="203" t="s">
        <v>250</v>
      </c>
      <c r="E209" s="204" t="s">
        <v>19</v>
      </c>
      <c r="F209" s="205" t="s">
        <v>1357</v>
      </c>
      <c r="G209" s="202"/>
      <c r="H209" s="206">
        <v>21.2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250</v>
      </c>
      <c r="AU209" s="212" t="s">
        <v>83</v>
      </c>
      <c r="AV209" s="13" t="s">
        <v>83</v>
      </c>
      <c r="AW209" s="13" t="s">
        <v>36</v>
      </c>
      <c r="AX209" s="13" t="s">
        <v>79</v>
      </c>
      <c r="AY209" s="212" t="s">
        <v>205</v>
      </c>
    </row>
    <row r="210" spans="1:65" s="2" customFormat="1" ht="16.5" customHeight="1">
      <c r="A210" s="35"/>
      <c r="B210" s="36"/>
      <c r="C210" s="224" t="s">
        <v>438</v>
      </c>
      <c r="D210" s="224" t="s">
        <v>298</v>
      </c>
      <c r="E210" s="225" t="s">
        <v>407</v>
      </c>
      <c r="F210" s="226" t="s">
        <v>408</v>
      </c>
      <c r="G210" s="227" t="s">
        <v>260</v>
      </c>
      <c r="H210" s="228">
        <v>21.623999999999999</v>
      </c>
      <c r="I210" s="229"/>
      <c r="J210" s="230">
        <f>ROUND(I210*H210,2)</f>
        <v>0</v>
      </c>
      <c r="K210" s="226" t="s">
        <v>212</v>
      </c>
      <c r="L210" s="231"/>
      <c r="M210" s="232" t="s">
        <v>19</v>
      </c>
      <c r="N210" s="233" t="s">
        <v>46</v>
      </c>
      <c r="O210" s="65"/>
      <c r="P210" s="188">
        <f>O210*H210</f>
        <v>0</v>
      </c>
      <c r="Q210" s="188">
        <v>2.8000000000000001E-2</v>
      </c>
      <c r="R210" s="188">
        <f>Q210*H210</f>
        <v>0.60547200000000001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286</v>
      </c>
      <c r="AT210" s="190" t="s">
        <v>298</v>
      </c>
      <c r="AU210" s="190" t="s">
        <v>83</v>
      </c>
      <c r="AY210" s="18" t="s">
        <v>205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79</v>
      </c>
      <c r="BK210" s="191">
        <f>ROUND(I210*H210,2)</f>
        <v>0</v>
      </c>
      <c r="BL210" s="18" t="s">
        <v>149</v>
      </c>
      <c r="BM210" s="190" t="s">
        <v>1358</v>
      </c>
    </row>
    <row r="211" spans="1:65" s="13" customFormat="1">
      <c r="B211" s="201"/>
      <c r="C211" s="202"/>
      <c r="D211" s="203" t="s">
        <v>250</v>
      </c>
      <c r="E211" s="202"/>
      <c r="F211" s="205" t="s">
        <v>1359</v>
      </c>
      <c r="G211" s="202"/>
      <c r="H211" s="206">
        <v>21.623999999999999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250</v>
      </c>
      <c r="AU211" s="212" t="s">
        <v>83</v>
      </c>
      <c r="AV211" s="13" t="s">
        <v>83</v>
      </c>
      <c r="AW211" s="13" t="s">
        <v>4</v>
      </c>
      <c r="AX211" s="13" t="s">
        <v>79</v>
      </c>
      <c r="AY211" s="212" t="s">
        <v>205</v>
      </c>
    </row>
    <row r="212" spans="1:65" s="2" customFormat="1" ht="16.5" customHeight="1">
      <c r="A212" s="35"/>
      <c r="B212" s="36"/>
      <c r="C212" s="179" t="s">
        <v>525</v>
      </c>
      <c r="D212" s="179" t="s">
        <v>208</v>
      </c>
      <c r="E212" s="180" t="s">
        <v>412</v>
      </c>
      <c r="F212" s="181" t="s">
        <v>413</v>
      </c>
      <c r="G212" s="182" t="s">
        <v>247</v>
      </c>
      <c r="H212" s="183">
        <v>2.5</v>
      </c>
      <c r="I212" s="184"/>
      <c r="J212" s="185">
        <f>ROUND(I212*H212,2)</f>
        <v>0</v>
      </c>
      <c r="K212" s="181" t="s">
        <v>212</v>
      </c>
      <c r="L212" s="40"/>
      <c r="M212" s="186" t="s">
        <v>19</v>
      </c>
      <c r="N212" s="187" t="s">
        <v>46</v>
      </c>
      <c r="O212" s="65"/>
      <c r="P212" s="188">
        <f>O212*H212</f>
        <v>0</v>
      </c>
      <c r="Q212" s="188">
        <v>3.6000000000000002E-4</v>
      </c>
      <c r="R212" s="188">
        <f>Q212*H212</f>
        <v>9.0000000000000008E-4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149</v>
      </c>
      <c r="AT212" s="190" t="s">
        <v>208</v>
      </c>
      <c r="AU212" s="190" t="s">
        <v>83</v>
      </c>
      <c r="AY212" s="18" t="s">
        <v>205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79</v>
      </c>
      <c r="BK212" s="191">
        <f>ROUND(I212*H212,2)</f>
        <v>0</v>
      </c>
      <c r="BL212" s="18" t="s">
        <v>149</v>
      </c>
      <c r="BM212" s="190" t="s">
        <v>1360</v>
      </c>
    </row>
    <row r="213" spans="1:65" s="2" customFormat="1">
      <c r="A213" s="35"/>
      <c r="B213" s="36"/>
      <c r="C213" s="37"/>
      <c r="D213" s="192" t="s">
        <v>215</v>
      </c>
      <c r="E213" s="37"/>
      <c r="F213" s="193" t="s">
        <v>415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215</v>
      </c>
      <c r="AU213" s="18" t="s">
        <v>83</v>
      </c>
    </row>
    <row r="214" spans="1:65" s="13" customFormat="1">
      <c r="B214" s="201"/>
      <c r="C214" s="202"/>
      <c r="D214" s="203" t="s">
        <v>250</v>
      </c>
      <c r="E214" s="204" t="s">
        <v>19</v>
      </c>
      <c r="F214" s="205" t="s">
        <v>1361</v>
      </c>
      <c r="G214" s="202"/>
      <c r="H214" s="206">
        <v>2.5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250</v>
      </c>
      <c r="AU214" s="212" t="s">
        <v>83</v>
      </c>
      <c r="AV214" s="13" t="s">
        <v>83</v>
      </c>
      <c r="AW214" s="13" t="s">
        <v>36</v>
      </c>
      <c r="AX214" s="13" t="s">
        <v>79</v>
      </c>
      <c r="AY214" s="212" t="s">
        <v>205</v>
      </c>
    </row>
    <row r="215" spans="1:65" s="2" customFormat="1" ht="16.5" customHeight="1">
      <c r="A215" s="35"/>
      <c r="B215" s="36"/>
      <c r="C215" s="179" t="s">
        <v>528</v>
      </c>
      <c r="D215" s="179" t="s">
        <v>208</v>
      </c>
      <c r="E215" s="180" t="s">
        <v>1362</v>
      </c>
      <c r="F215" s="181" t="s">
        <v>1363</v>
      </c>
      <c r="G215" s="182" t="s">
        <v>260</v>
      </c>
      <c r="H215" s="183">
        <v>38</v>
      </c>
      <c r="I215" s="184"/>
      <c r="J215" s="185">
        <f>ROUND(I215*H215,2)</f>
        <v>0</v>
      </c>
      <c r="K215" s="181" t="s">
        <v>212</v>
      </c>
      <c r="L215" s="40"/>
      <c r="M215" s="186" t="s">
        <v>19</v>
      </c>
      <c r="N215" s="187" t="s">
        <v>46</v>
      </c>
      <c r="O215" s="65"/>
      <c r="P215" s="188">
        <f>O215*H215</f>
        <v>0</v>
      </c>
      <c r="Q215" s="188">
        <v>0</v>
      </c>
      <c r="R215" s="188">
        <f>Q215*H215</f>
        <v>0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149</v>
      </c>
      <c r="AT215" s="190" t="s">
        <v>208</v>
      </c>
      <c r="AU215" s="190" t="s">
        <v>83</v>
      </c>
      <c r="AY215" s="18" t="s">
        <v>205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79</v>
      </c>
      <c r="BK215" s="191">
        <f>ROUND(I215*H215,2)</f>
        <v>0</v>
      </c>
      <c r="BL215" s="18" t="s">
        <v>149</v>
      </c>
      <c r="BM215" s="190" t="s">
        <v>1364</v>
      </c>
    </row>
    <row r="216" spans="1:65" s="2" customFormat="1">
      <c r="A216" s="35"/>
      <c r="B216" s="36"/>
      <c r="C216" s="37"/>
      <c r="D216" s="192" t="s">
        <v>215</v>
      </c>
      <c r="E216" s="37"/>
      <c r="F216" s="193" t="s">
        <v>1365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215</v>
      </c>
      <c r="AU216" s="18" t="s">
        <v>83</v>
      </c>
    </row>
    <row r="217" spans="1:65" s="13" customFormat="1">
      <c r="B217" s="201"/>
      <c r="C217" s="202"/>
      <c r="D217" s="203" t="s">
        <v>250</v>
      </c>
      <c r="E217" s="204" t="s">
        <v>19</v>
      </c>
      <c r="F217" s="205" t="s">
        <v>1366</v>
      </c>
      <c r="G217" s="202"/>
      <c r="H217" s="206">
        <v>38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250</v>
      </c>
      <c r="AU217" s="212" t="s">
        <v>83</v>
      </c>
      <c r="AV217" s="13" t="s">
        <v>83</v>
      </c>
      <c r="AW217" s="13" t="s">
        <v>36</v>
      </c>
      <c r="AX217" s="13" t="s">
        <v>79</v>
      </c>
      <c r="AY217" s="212" t="s">
        <v>205</v>
      </c>
    </row>
    <row r="218" spans="1:65" s="12" customFormat="1" ht="22.9" customHeight="1">
      <c r="B218" s="163"/>
      <c r="C218" s="164"/>
      <c r="D218" s="165" t="s">
        <v>74</v>
      </c>
      <c r="E218" s="177" t="s">
        <v>416</v>
      </c>
      <c r="F218" s="177" t="s">
        <v>417</v>
      </c>
      <c r="G218" s="164"/>
      <c r="H218" s="164"/>
      <c r="I218" s="167"/>
      <c r="J218" s="178">
        <f>BK218</f>
        <v>0</v>
      </c>
      <c r="K218" s="164"/>
      <c r="L218" s="169"/>
      <c r="M218" s="170"/>
      <c r="N218" s="171"/>
      <c r="O218" s="171"/>
      <c r="P218" s="172">
        <f>SUM(P219:P234)</f>
        <v>0</v>
      </c>
      <c r="Q218" s="171"/>
      <c r="R218" s="172">
        <f>SUM(R219:R234)</f>
        <v>0</v>
      </c>
      <c r="S218" s="171"/>
      <c r="T218" s="173">
        <f>SUM(T219:T234)</f>
        <v>0</v>
      </c>
      <c r="AR218" s="174" t="s">
        <v>79</v>
      </c>
      <c r="AT218" s="175" t="s">
        <v>74</v>
      </c>
      <c r="AU218" s="175" t="s">
        <v>79</v>
      </c>
      <c r="AY218" s="174" t="s">
        <v>205</v>
      </c>
      <c r="BK218" s="176">
        <f>SUM(BK219:BK234)</f>
        <v>0</v>
      </c>
    </row>
    <row r="219" spans="1:65" s="2" customFormat="1" ht="24.2" customHeight="1">
      <c r="A219" s="35"/>
      <c r="B219" s="36"/>
      <c r="C219" s="179" t="s">
        <v>530</v>
      </c>
      <c r="D219" s="179" t="s">
        <v>208</v>
      </c>
      <c r="E219" s="180" t="s">
        <v>537</v>
      </c>
      <c r="F219" s="181" t="s">
        <v>538</v>
      </c>
      <c r="G219" s="182" t="s">
        <v>301</v>
      </c>
      <c r="H219" s="183">
        <v>4.7149999999999999</v>
      </c>
      <c r="I219" s="184"/>
      <c r="J219" s="185">
        <f>ROUND(I219*H219,2)</f>
        <v>0</v>
      </c>
      <c r="K219" s="181" t="s">
        <v>212</v>
      </c>
      <c r="L219" s="40"/>
      <c r="M219" s="186" t="s">
        <v>19</v>
      </c>
      <c r="N219" s="187" t="s">
        <v>46</v>
      </c>
      <c r="O219" s="65"/>
      <c r="P219" s="188">
        <f>O219*H219</f>
        <v>0</v>
      </c>
      <c r="Q219" s="188">
        <v>0</v>
      </c>
      <c r="R219" s="188">
        <f>Q219*H219</f>
        <v>0</v>
      </c>
      <c r="S219" s="188">
        <v>0</v>
      </c>
      <c r="T219" s="18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149</v>
      </c>
      <c r="AT219" s="190" t="s">
        <v>208</v>
      </c>
      <c r="AU219" s="190" t="s">
        <v>83</v>
      </c>
      <c r="AY219" s="18" t="s">
        <v>205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8" t="s">
        <v>79</v>
      </c>
      <c r="BK219" s="191">
        <f>ROUND(I219*H219,2)</f>
        <v>0</v>
      </c>
      <c r="BL219" s="18" t="s">
        <v>149</v>
      </c>
      <c r="BM219" s="190" t="s">
        <v>1367</v>
      </c>
    </row>
    <row r="220" spans="1:65" s="2" customFormat="1">
      <c r="A220" s="35"/>
      <c r="B220" s="36"/>
      <c r="C220" s="37"/>
      <c r="D220" s="192" t="s">
        <v>215</v>
      </c>
      <c r="E220" s="37"/>
      <c r="F220" s="193" t="s">
        <v>540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215</v>
      </c>
      <c r="AU220" s="18" t="s">
        <v>83</v>
      </c>
    </row>
    <row r="221" spans="1:65" s="13" customFormat="1">
      <c r="B221" s="201"/>
      <c r="C221" s="202"/>
      <c r="D221" s="203" t="s">
        <v>250</v>
      </c>
      <c r="E221" s="204" t="s">
        <v>19</v>
      </c>
      <c r="F221" s="205" t="s">
        <v>1368</v>
      </c>
      <c r="G221" s="202"/>
      <c r="H221" s="206">
        <v>4.7149999999999999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250</v>
      </c>
      <c r="AU221" s="212" t="s">
        <v>83</v>
      </c>
      <c r="AV221" s="13" t="s">
        <v>83</v>
      </c>
      <c r="AW221" s="13" t="s">
        <v>36</v>
      </c>
      <c r="AX221" s="13" t="s">
        <v>79</v>
      </c>
      <c r="AY221" s="212" t="s">
        <v>205</v>
      </c>
    </row>
    <row r="222" spans="1:65" s="2" customFormat="1" ht="24.2" customHeight="1">
      <c r="A222" s="35"/>
      <c r="B222" s="36"/>
      <c r="C222" s="179" t="s">
        <v>536</v>
      </c>
      <c r="D222" s="179" t="s">
        <v>208</v>
      </c>
      <c r="E222" s="180" t="s">
        <v>543</v>
      </c>
      <c r="F222" s="181" t="s">
        <v>427</v>
      </c>
      <c r="G222" s="182" t="s">
        <v>301</v>
      </c>
      <c r="H222" s="183">
        <v>183.88499999999999</v>
      </c>
      <c r="I222" s="184"/>
      <c r="J222" s="185">
        <f>ROUND(I222*H222,2)</f>
        <v>0</v>
      </c>
      <c r="K222" s="181" t="s">
        <v>212</v>
      </c>
      <c r="L222" s="40"/>
      <c r="M222" s="186" t="s">
        <v>19</v>
      </c>
      <c r="N222" s="187" t="s">
        <v>46</v>
      </c>
      <c r="O222" s="65"/>
      <c r="P222" s="188">
        <f>O222*H222</f>
        <v>0</v>
      </c>
      <c r="Q222" s="188">
        <v>0</v>
      </c>
      <c r="R222" s="188">
        <f>Q222*H222</f>
        <v>0</v>
      </c>
      <c r="S222" s="188">
        <v>0</v>
      </c>
      <c r="T222" s="18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149</v>
      </c>
      <c r="AT222" s="190" t="s">
        <v>208</v>
      </c>
      <c r="AU222" s="190" t="s">
        <v>83</v>
      </c>
      <c r="AY222" s="18" t="s">
        <v>205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8" t="s">
        <v>79</v>
      </c>
      <c r="BK222" s="191">
        <f>ROUND(I222*H222,2)</f>
        <v>0</v>
      </c>
      <c r="BL222" s="18" t="s">
        <v>149</v>
      </c>
      <c r="BM222" s="190" t="s">
        <v>1369</v>
      </c>
    </row>
    <row r="223" spans="1:65" s="2" customFormat="1">
      <c r="A223" s="35"/>
      <c r="B223" s="36"/>
      <c r="C223" s="37"/>
      <c r="D223" s="192" t="s">
        <v>215</v>
      </c>
      <c r="E223" s="37"/>
      <c r="F223" s="193" t="s">
        <v>545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215</v>
      </c>
      <c r="AU223" s="18" t="s">
        <v>83</v>
      </c>
    </row>
    <row r="224" spans="1:65" s="13" customFormat="1">
      <c r="B224" s="201"/>
      <c r="C224" s="202"/>
      <c r="D224" s="203" t="s">
        <v>250</v>
      </c>
      <c r="E224" s="202"/>
      <c r="F224" s="205" t="s">
        <v>1370</v>
      </c>
      <c r="G224" s="202"/>
      <c r="H224" s="206">
        <v>183.88499999999999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250</v>
      </c>
      <c r="AU224" s="212" t="s">
        <v>83</v>
      </c>
      <c r="AV224" s="13" t="s">
        <v>83</v>
      </c>
      <c r="AW224" s="13" t="s">
        <v>4</v>
      </c>
      <c r="AX224" s="13" t="s">
        <v>79</v>
      </c>
      <c r="AY224" s="212" t="s">
        <v>205</v>
      </c>
    </row>
    <row r="225" spans="1:65" s="2" customFormat="1" ht="24.2" customHeight="1">
      <c r="A225" s="35"/>
      <c r="B225" s="36"/>
      <c r="C225" s="179" t="s">
        <v>542</v>
      </c>
      <c r="D225" s="179" t="s">
        <v>208</v>
      </c>
      <c r="E225" s="180" t="s">
        <v>419</v>
      </c>
      <c r="F225" s="181" t="s">
        <v>420</v>
      </c>
      <c r="G225" s="182" t="s">
        <v>301</v>
      </c>
      <c r="H225" s="183">
        <v>17.751999999999999</v>
      </c>
      <c r="I225" s="184"/>
      <c r="J225" s="185">
        <f>ROUND(I225*H225,2)</f>
        <v>0</v>
      </c>
      <c r="K225" s="181" t="s">
        <v>212</v>
      </c>
      <c r="L225" s="40"/>
      <c r="M225" s="186" t="s">
        <v>19</v>
      </c>
      <c r="N225" s="187" t="s">
        <v>46</v>
      </c>
      <c r="O225" s="65"/>
      <c r="P225" s="188">
        <f>O225*H225</f>
        <v>0</v>
      </c>
      <c r="Q225" s="188">
        <v>0</v>
      </c>
      <c r="R225" s="188">
        <f>Q225*H225</f>
        <v>0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149</v>
      </c>
      <c r="AT225" s="190" t="s">
        <v>208</v>
      </c>
      <c r="AU225" s="190" t="s">
        <v>83</v>
      </c>
      <c r="AY225" s="18" t="s">
        <v>205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79</v>
      </c>
      <c r="BK225" s="191">
        <f>ROUND(I225*H225,2)</f>
        <v>0</v>
      </c>
      <c r="BL225" s="18" t="s">
        <v>149</v>
      </c>
      <c r="BM225" s="190" t="s">
        <v>1371</v>
      </c>
    </row>
    <row r="226" spans="1:65" s="2" customFormat="1">
      <c r="A226" s="35"/>
      <c r="B226" s="36"/>
      <c r="C226" s="37"/>
      <c r="D226" s="192" t="s">
        <v>215</v>
      </c>
      <c r="E226" s="37"/>
      <c r="F226" s="193" t="s">
        <v>422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215</v>
      </c>
      <c r="AU226" s="18" t="s">
        <v>83</v>
      </c>
    </row>
    <row r="227" spans="1:65" s="13" customFormat="1">
      <c r="B227" s="201"/>
      <c r="C227" s="202"/>
      <c r="D227" s="203" t="s">
        <v>250</v>
      </c>
      <c r="E227" s="204" t="s">
        <v>19</v>
      </c>
      <c r="F227" s="205" t="s">
        <v>1372</v>
      </c>
      <c r="G227" s="202"/>
      <c r="H227" s="206">
        <v>9.4960000000000004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250</v>
      </c>
      <c r="AU227" s="212" t="s">
        <v>83</v>
      </c>
      <c r="AV227" s="13" t="s">
        <v>83</v>
      </c>
      <c r="AW227" s="13" t="s">
        <v>36</v>
      </c>
      <c r="AX227" s="13" t="s">
        <v>75</v>
      </c>
      <c r="AY227" s="212" t="s">
        <v>205</v>
      </c>
    </row>
    <row r="228" spans="1:65" s="13" customFormat="1">
      <c r="B228" s="201"/>
      <c r="C228" s="202"/>
      <c r="D228" s="203" t="s">
        <v>250</v>
      </c>
      <c r="E228" s="204" t="s">
        <v>19</v>
      </c>
      <c r="F228" s="205" t="s">
        <v>1373</v>
      </c>
      <c r="G228" s="202"/>
      <c r="H228" s="206">
        <v>8.2560000000000002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250</v>
      </c>
      <c r="AU228" s="212" t="s">
        <v>83</v>
      </c>
      <c r="AV228" s="13" t="s">
        <v>83</v>
      </c>
      <c r="AW228" s="13" t="s">
        <v>36</v>
      </c>
      <c r="AX228" s="13" t="s">
        <v>75</v>
      </c>
      <c r="AY228" s="212" t="s">
        <v>205</v>
      </c>
    </row>
    <row r="229" spans="1:65" s="14" customFormat="1">
      <c r="B229" s="213"/>
      <c r="C229" s="214"/>
      <c r="D229" s="203" t="s">
        <v>250</v>
      </c>
      <c r="E229" s="215" t="s">
        <v>19</v>
      </c>
      <c r="F229" s="216" t="s">
        <v>253</v>
      </c>
      <c r="G229" s="214"/>
      <c r="H229" s="217">
        <v>17.752000000000002</v>
      </c>
      <c r="I229" s="218"/>
      <c r="J229" s="214"/>
      <c r="K229" s="214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250</v>
      </c>
      <c r="AU229" s="223" t="s">
        <v>83</v>
      </c>
      <c r="AV229" s="14" t="s">
        <v>149</v>
      </c>
      <c r="AW229" s="14" t="s">
        <v>36</v>
      </c>
      <c r="AX229" s="14" t="s">
        <v>79</v>
      </c>
      <c r="AY229" s="223" t="s">
        <v>205</v>
      </c>
    </row>
    <row r="230" spans="1:65" s="2" customFormat="1" ht="24.2" customHeight="1">
      <c r="A230" s="35"/>
      <c r="B230" s="36"/>
      <c r="C230" s="179" t="s">
        <v>547</v>
      </c>
      <c r="D230" s="179" t="s">
        <v>208</v>
      </c>
      <c r="E230" s="180" t="s">
        <v>426</v>
      </c>
      <c r="F230" s="181" t="s">
        <v>427</v>
      </c>
      <c r="G230" s="182" t="s">
        <v>301</v>
      </c>
      <c r="H230" s="183">
        <v>692.32799999999997</v>
      </c>
      <c r="I230" s="184"/>
      <c r="J230" s="185">
        <f>ROUND(I230*H230,2)</f>
        <v>0</v>
      </c>
      <c r="K230" s="181" t="s">
        <v>212</v>
      </c>
      <c r="L230" s="40"/>
      <c r="M230" s="186" t="s">
        <v>19</v>
      </c>
      <c r="N230" s="187" t="s">
        <v>46</v>
      </c>
      <c r="O230" s="65"/>
      <c r="P230" s="188">
        <f>O230*H230</f>
        <v>0</v>
      </c>
      <c r="Q230" s="188">
        <v>0</v>
      </c>
      <c r="R230" s="188">
        <f>Q230*H230</f>
        <v>0</v>
      </c>
      <c r="S230" s="188">
        <v>0</v>
      </c>
      <c r="T230" s="18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149</v>
      </c>
      <c r="AT230" s="190" t="s">
        <v>208</v>
      </c>
      <c r="AU230" s="190" t="s">
        <v>83</v>
      </c>
      <c r="AY230" s="18" t="s">
        <v>205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79</v>
      </c>
      <c r="BK230" s="191">
        <f>ROUND(I230*H230,2)</f>
        <v>0</v>
      </c>
      <c r="BL230" s="18" t="s">
        <v>149</v>
      </c>
      <c r="BM230" s="190" t="s">
        <v>1374</v>
      </c>
    </row>
    <row r="231" spans="1:65" s="2" customFormat="1">
      <c r="A231" s="35"/>
      <c r="B231" s="36"/>
      <c r="C231" s="37"/>
      <c r="D231" s="192" t="s">
        <v>215</v>
      </c>
      <c r="E231" s="37"/>
      <c r="F231" s="193" t="s">
        <v>429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215</v>
      </c>
      <c r="AU231" s="18" t="s">
        <v>83</v>
      </c>
    </row>
    <row r="232" spans="1:65" s="13" customFormat="1">
      <c r="B232" s="201"/>
      <c r="C232" s="202"/>
      <c r="D232" s="203" t="s">
        <v>250</v>
      </c>
      <c r="E232" s="202"/>
      <c r="F232" s="205" t="s">
        <v>1375</v>
      </c>
      <c r="G232" s="202"/>
      <c r="H232" s="206">
        <v>692.32799999999997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250</v>
      </c>
      <c r="AU232" s="212" t="s">
        <v>83</v>
      </c>
      <c r="AV232" s="13" t="s">
        <v>83</v>
      </c>
      <c r="AW232" s="13" t="s">
        <v>4</v>
      </c>
      <c r="AX232" s="13" t="s">
        <v>79</v>
      </c>
      <c r="AY232" s="212" t="s">
        <v>205</v>
      </c>
    </row>
    <row r="233" spans="1:65" s="2" customFormat="1" ht="16.5" customHeight="1">
      <c r="A233" s="35"/>
      <c r="B233" s="36"/>
      <c r="C233" s="179" t="s">
        <v>551</v>
      </c>
      <c r="D233" s="179" t="s">
        <v>208</v>
      </c>
      <c r="E233" s="180" t="s">
        <v>432</v>
      </c>
      <c r="F233" s="181" t="s">
        <v>433</v>
      </c>
      <c r="G233" s="182" t="s">
        <v>301</v>
      </c>
      <c r="H233" s="183">
        <v>22.466999999999999</v>
      </c>
      <c r="I233" s="184"/>
      <c r="J233" s="185">
        <f>ROUND(I233*H233,2)</f>
        <v>0</v>
      </c>
      <c r="K233" s="181" t="s">
        <v>212</v>
      </c>
      <c r="L233" s="40"/>
      <c r="M233" s="186" t="s">
        <v>19</v>
      </c>
      <c r="N233" s="187" t="s">
        <v>46</v>
      </c>
      <c r="O233" s="65"/>
      <c r="P233" s="188">
        <f>O233*H233</f>
        <v>0</v>
      </c>
      <c r="Q233" s="188">
        <v>0</v>
      </c>
      <c r="R233" s="188">
        <f>Q233*H233</f>
        <v>0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149</v>
      </c>
      <c r="AT233" s="190" t="s">
        <v>208</v>
      </c>
      <c r="AU233" s="190" t="s">
        <v>83</v>
      </c>
      <c r="AY233" s="18" t="s">
        <v>205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79</v>
      </c>
      <c r="BK233" s="191">
        <f>ROUND(I233*H233,2)</f>
        <v>0</v>
      </c>
      <c r="BL233" s="18" t="s">
        <v>149</v>
      </c>
      <c r="BM233" s="190" t="s">
        <v>1376</v>
      </c>
    </row>
    <row r="234" spans="1:65" s="2" customFormat="1">
      <c r="A234" s="35"/>
      <c r="B234" s="36"/>
      <c r="C234" s="37"/>
      <c r="D234" s="192" t="s">
        <v>215</v>
      </c>
      <c r="E234" s="37"/>
      <c r="F234" s="193" t="s">
        <v>435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215</v>
      </c>
      <c r="AU234" s="18" t="s">
        <v>83</v>
      </c>
    </row>
    <row r="235" spans="1:65" s="12" customFormat="1" ht="22.9" customHeight="1">
      <c r="B235" s="163"/>
      <c r="C235" s="164"/>
      <c r="D235" s="165" t="s">
        <v>74</v>
      </c>
      <c r="E235" s="177" t="s">
        <v>436</v>
      </c>
      <c r="F235" s="177" t="s">
        <v>437</v>
      </c>
      <c r="G235" s="164"/>
      <c r="H235" s="164"/>
      <c r="I235" s="167"/>
      <c r="J235" s="178">
        <f>BK235</f>
        <v>0</v>
      </c>
      <c r="K235" s="164"/>
      <c r="L235" s="169"/>
      <c r="M235" s="170"/>
      <c r="N235" s="171"/>
      <c r="O235" s="171"/>
      <c r="P235" s="172">
        <f>SUM(P236:P237)</f>
        <v>0</v>
      </c>
      <c r="Q235" s="171"/>
      <c r="R235" s="172">
        <f>SUM(R236:R237)</f>
        <v>0</v>
      </c>
      <c r="S235" s="171"/>
      <c r="T235" s="173">
        <f>SUM(T236:T237)</f>
        <v>0</v>
      </c>
      <c r="AR235" s="174" t="s">
        <v>79</v>
      </c>
      <c r="AT235" s="175" t="s">
        <v>74</v>
      </c>
      <c r="AU235" s="175" t="s">
        <v>79</v>
      </c>
      <c r="AY235" s="174" t="s">
        <v>205</v>
      </c>
      <c r="BK235" s="176">
        <f>SUM(BK236:BK237)</f>
        <v>0</v>
      </c>
    </row>
    <row r="236" spans="1:65" s="2" customFormat="1" ht="24.2" customHeight="1">
      <c r="A236" s="35"/>
      <c r="B236" s="36"/>
      <c r="C236" s="179" t="s">
        <v>554</v>
      </c>
      <c r="D236" s="179" t="s">
        <v>208</v>
      </c>
      <c r="E236" s="180" t="s">
        <v>439</v>
      </c>
      <c r="F236" s="181" t="s">
        <v>440</v>
      </c>
      <c r="G236" s="182" t="s">
        <v>301</v>
      </c>
      <c r="H236" s="183">
        <v>27.524999999999999</v>
      </c>
      <c r="I236" s="184"/>
      <c r="J236" s="185">
        <f>ROUND(I236*H236,2)</f>
        <v>0</v>
      </c>
      <c r="K236" s="181" t="s">
        <v>212</v>
      </c>
      <c r="L236" s="40"/>
      <c r="M236" s="186" t="s">
        <v>19</v>
      </c>
      <c r="N236" s="187" t="s">
        <v>46</v>
      </c>
      <c r="O236" s="65"/>
      <c r="P236" s="188">
        <f>O236*H236</f>
        <v>0</v>
      </c>
      <c r="Q236" s="188">
        <v>0</v>
      </c>
      <c r="R236" s="188">
        <f>Q236*H236</f>
        <v>0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149</v>
      </c>
      <c r="AT236" s="190" t="s">
        <v>208</v>
      </c>
      <c r="AU236" s="190" t="s">
        <v>83</v>
      </c>
      <c r="AY236" s="18" t="s">
        <v>205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79</v>
      </c>
      <c r="BK236" s="191">
        <f>ROUND(I236*H236,2)</f>
        <v>0</v>
      </c>
      <c r="BL236" s="18" t="s">
        <v>149</v>
      </c>
      <c r="BM236" s="190" t="s">
        <v>1377</v>
      </c>
    </row>
    <row r="237" spans="1:65" s="2" customFormat="1">
      <c r="A237" s="35"/>
      <c r="B237" s="36"/>
      <c r="C237" s="37"/>
      <c r="D237" s="192" t="s">
        <v>215</v>
      </c>
      <c r="E237" s="37"/>
      <c r="F237" s="193" t="s">
        <v>442</v>
      </c>
      <c r="G237" s="37"/>
      <c r="H237" s="37"/>
      <c r="I237" s="194"/>
      <c r="J237" s="37"/>
      <c r="K237" s="37"/>
      <c r="L237" s="40"/>
      <c r="M237" s="197"/>
      <c r="N237" s="198"/>
      <c r="O237" s="199"/>
      <c r="P237" s="199"/>
      <c r="Q237" s="199"/>
      <c r="R237" s="199"/>
      <c r="S237" s="199"/>
      <c r="T237" s="200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215</v>
      </c>
      <c r="AU237" s="18" t="s">
        <v>83</v>
      </c>
    </row>
    <row r="238" spans="1:65" s="2" customFormat="1" ht="6.95" customHeight="1">
      <c r="A238" s="35"/>
      <c r="B238" s="48"/>
      <c r="C238" s="49"/>
      <c r="D238" s="49"/>
      <c r="E238" s="49"/>
      <c r="F238" s="49"/>
      <c r="G238" s="49"/>
      <c r="H238" s="49"/>
      <c r="I238" s="49"/>
      <c r="J238" s="49"/>
      <c r="K238" s="49"/>
      <c r="L238" s="40"/>
      <c r="M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</row>
  </sheetData>
  <sheetProtection algorithmName="SHA-512" hashValue="MkpjFCuMFBf1MvQIAWy7AVv/nidwlIG/0jnAoHAq5c8Q3B0UuUvhDjhiELctbe0BrdGcbJsItA7M4uVmskjeUg==" saltValue="JVWhlhzovN4Hp7QypIAaU4ND+XF7x+yBGIJlSN0yCWIhCOsbP1pMLhXLug1H9mV1dBj7rvXYUe/66h6Gf2p2nA==" spinCount="100000" sheet="1" objects="1" scenarios="1" formatColumns="0" formatRows="0" autoFilter="0"/>
  <autoFilter ref="C92:K237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0" r:id="rId2"/>
    <hyperlink ref="F106" r:id="rId3"/>
    <hyperlink ref="F111" r:id="rId4"/>
    <hyperlink ref="F116" r:id="rId5"/>
    <hyperlink ref="F119" r:id="rId6"/>
    <hyperlink ref="F124" r:id="rId7"/>
    <hyperlink ref="F126" r:id="rId8"/>
    <hyperlink ref="F128" r:id="rId9"/>
    <hyperlink ref="F131" r:id="rId10"/>
    <hyperlink ref="F133" r:id="rId11"/>
    <hyperlink ref="F141" r:id="rId12"/>
    <hyperlink ref="F144" r:id="rId13"/>
    <hyperlink ref="F147" r:id="rId14"/>
    <hyperlink ref="F150" r:id="rId15"/>
    <hyperlink ref="F165" r:id="rId16"/>
    <hyperlink ref="F168" r:id="rId17"/>
    <hyperlink ref="F183" r:id="rId18"/>
    <hyperlink ref="F186" r:id="rId19"/>
    <hyperlink ref="F190" r:id="rId20"/>
    <hyperlink ref="F194" r:id="rId21"/>
    <hyperlink ref="F197" r:id="rId22"/>
    <hyperlink ref="F208" r:id="rId23"/>
    <hyperlink ref="F213" r:id="rId24"/>
    <hyperlink ref="F216" r:id="rId25"/>
    <hyperlink ref="F220" r:id="rId26"/>
    <hyperlink ref="F223" r:id="rId27"/>
    <hyperlink ref="F226" r:id="rId28"/>
    <hyperlink ref="F231" r:id="rId29"/>
    <hyperlink ref="F234" r:id="rId30"/>
    <hyperlink ref="F237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121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178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1378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ROUND(J93,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ROUND((SUM(BE93:BE300)),  2)</f>
        <v>0</v>
      </c>
      <c r="G35" s="35"/>
      <c r="H35" s="35"/>
      <c r="I35" s="125">
        <v>0.21</v>
      </c>
      <c r="J35" s="124">
        <f>ROUND(((SUM(BE93:BE300))*I35),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ROUND((SUM(BF93:BF300)),  2)</f>
        <v>0</v>
      </c>
      <c r="G36" s="35"/>
      <c r="H36" s="35"/>
      <c r="I36" s="125">
        <v>0.15</v>
      </c>
      <c r="J36" s="124">
        <f>ROUND(((SUM(BF93:BF300))*I36),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ROUND((SUM(BG93:BG300)),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ROUND((SUM(BH93:BH300)),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ROUND((SUM(BI93:BI300)),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178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1.11 - Stavební úpravy chodníku SO 1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J93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J94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J95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J175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237</v>
      </c>
      <c r="E67" s="149"/>
      <c r="F67" s="149"/>
      <c r="G67" s="149"/>
      <c r="H67" s="149"/>
      <c r="I67" s="149"/>
      <c r="J67" s="150">
        <f>J223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238</v>
      </c>
      <c r="E68" s="149"/>
      <c r="F68" s="149"/>
      <c r="G68" s="149"/>
      <c r="H68" s="149"/>
      <c r="I68" s="149"/>
      <c r="J68" s="150">
        <f>J227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239</v>
      </c>
      <c r="E69" s="149"/>
      <c r="F69" s="149"/>
      <c r="G69" s="149"/>
      <c r="H69" s="149"/>
      <c r="I69" s="149"/>
      <c r="J69" s="150">
        <f>J232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240</v>
      </c>
      <c r="E70" s="149"/>
      <c r="F70" s="149"/>
      <c r="G70" s="149"/>
      <c r="H70" s="149"/>
      <c r="I70" s="149"/>
      <c r="J70" s="150">
        <f>J279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241</v>
      </c>
      <c r="E71" s="149"/>
      <c r="F71" s="149"/>
      <c r="G71" s="149"/>
      <c r="H71" s="149"/>
      <c r="I71" s="149"/>
      <c r="J71" s="150">
        <f>J296</f>
        <v>0</v>
      </c>
      <c r="K71" s="98"/>
      <c r="L71" s="151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189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80" t="str">
        <f>E7</f>
        <v>Rekonstrukce chodníku ul. Jiříkovská, Rumburk</v>
      </c>
      <c r="F81" s="381"/>
      <c r="G81" s="381"/>
      <c r="H81" s="381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30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80" t="s">
        <v>178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179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1" t="str">
        <f>E11</f>
        <v>1.11 - Stavební úpravy chodníku SO 1</v>
      </c>
      <c r="F85" s="379"/>
      <c r="G85" s="379"/>
      <c r="H85" s="379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F14</f>
        <v>k.ú. Rumburk</v>
      </c>
      <c r="G87" s="37"/>
      <c r="H87" s="37"/>
      <c r="I87" s="30" t="s">
        <v>23</v>
      </c>
      <c r="J87" s="60" t="str">
        <f>IF(J14="","",J14)</f>
        <v>5. 4. 2023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25</v>
      </c>
      <c r="D89" s="37"/>
      <c r="E89" s="37"/>
      <c r="F89" s="28" t="str">
        <f>E17</f>
        <v>Město Rumburk</v>
      </c>
      <c r="G89" s="37"/>
      <c r="H89" s="37"/>
      <c r="I89" s="30" t="s">
        <v>32</v>
      </c>
      <c r="J89" s="33" t="str">
        <f>E23</f>
        <v xml:space="preserve">ProProjekt s.r.o. 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IF(E20="","",E20)</f>
        <v>Vyplň údaj</v>
      </c>
      <c r="G90" s="37"/>
      <c r="H90" s="37"/>
      <c r="I90" s="30" t="s">
        <v>37</v>
      </c>
      <c r="J90" s="33" t="str">
        <f>E26</f>
        <v>Martin Rousek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2"/>
      <c r="B92" s="153"/>
      <c r="C92" s="154" t="s">
        <v>190</v>
      </c>
      <c r="D92" s="155" t="s">
        <v>60</v>
      </c>
      <c r="E92" s="155" t="s">
        <v>56</v>
      </c>
      <c r="F92" s="155" t="s">
        <v>57</v>
      </c>
      <c r="G92" s="155" t="s">
        <v>191</v>
      </c>
      <c r="H92" s="155" t="s">
        <v>192</v>
      </c>
      <c r="I92" s="155" t="s">
        <v>193</v>
      </c>
      <c r="J92" s="155" t="s">
        <v>183</v>
      </c>
      <c r="K92" s="156" t="s">
        <v>194</v>
      </c>
      <c r="L92" s="157"/>
      <c r="M92" s="69" t="s">
        <v>19</v>
      </c>
      <c r="N92" s="70" t="s">
        <v>45</v>
      </c>
      <c r="O92" s="70" t="s">
        <v>195</v>
      </c>
      <c r="P92" s="70" t="s">
        <v>196</v>
      </c>
      <c r="Q92" s="70" t="s">
        <v>197</v>
      </c>
      <c r="R92" s="70" t="s">
        <v>198</v>
      </c>
      <c r="S92" s="70" t="s">
        <v>199</v>
      </c>
      <c r="T92" s="71" t="s">
        <v>200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pans="1:65" s="2" customFormat="1" ht="22.9" customHeight="1">
      <c r="A93" s="35"/>
      <c r="B93" s="36"/>
      <c r="C93" s="76" t="s">
        <v>201</v>
      </c>
      <c r="D93" s="37"/>
      <c r="E93" s="37"/>
      <c r="F93" s="37"/>
      <c r="G93" s="37"/>
      <c r="H93" s="37"/>
      <c r="I93" s="37"/>
      <c r="J93" s="158">
        <f>BK93</f>
        <v>0</v>
      </c>
      <c r="K93" s="37"/>
      <c r="L93" s="40"/>
      <c r="M93" s="72"/>
      <c r="N93" s="159"/>
      <c r="O93" s="73"/>
      <c r="P93" s="160">
        <f>P94</f>
        <v>0</v>
      </c>
      <c r="Q93" s="73"/>
      <c r="R93" s="160">
        <f>R94</f>
        <v>915.08628709999994</v>
      </c>
      <c r="S93" s="73"/>
      <c r="T93" s="161">
        <f>T94</f>
        <v>536.52829999999994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184</v>
      </c>
      <c r="BK93" s="162">
        <f>BK94</f>
        <v>0</v>
      </c>
    </row>
    <row r="94" spans="1:65" s="12" customFormat="1" ht="25.9" customHeight="1">
      <c r="B94" s="163"/>
      <c r="C94" s="164"/>
      <c r="D94" s="165" t="s">
        <v>74</v>
      </c>
      <c r="E94" s="166" t="s">
        <v>242</v>
      </c>
      <c r="F94" s="166" t="s">
        <v>243</v>
      </c>
      <c r="G94" s="164"/>
      <c r="H94" s="164"/>
      <c r="I94" s="167"/>
      <c r="J94" s="168">
        <f>BK94</f>
        <v>0</v>
      </c>
      <c r="K94" s="164"/>
      <c r="L94" s="169"/>
      <c r="M94" s="170"/>
      <c r="N94" s="171"/>
      <c r="O94" s="171"/>
      <c r="P94" s="172">
        <f>P95+P175+P223+P227+P232+P279+P296</f>
        <v>0</v>
      </c>
      <c r="Q94" s="171"/>
      <c r="R94" s="172">
        <f>R95+R175+R223+R227+R232+R279+R296</f>
        <v>915.08628709999994</v>
      </c>
      <c r="S94" s="171"/>
      <c r="T94" s="173">
        <f>T95+T175+T223+T227+T232+T279+T296</f>
        <v>536.52829999999994</v>
      </c>
      <c r="AR94" s="174" t="s">
        <v>79</v>
      </c>
      <c r="AT94" s="175" t="s">
        <v>74</v>
      </c>
      <c r="AU94" s="175" t="s">
        <v>75</v>
      </c>
      <c r="AY94" s="174" t="s">
        <v>205</v>
      </c>
      <c r="BK94" s="176">
        <f>BK95+BK175+BK223+BK227+BK232+BK279+BK296</f>
        <v>0</v>
      </c>
    </row>
    <row r="95" spans="1:65" s="12" customFormat="1" ht="22.9" customHeight="1">
      <c r="B95" s="163"/>
      <c r="C95" s="164"/>
      <c r="D95" s="165" t="s">
        <v>74</v>
      </c>
      <c r="E95" s="177" t="s">
        <v>79</v>
      </c>
      <c r="F95" s="177" t="s">
        <v>244</v>
      </c>
      <c r="G95" s="164"/>
      <c r="H95" s="164"/>
      <c r="I95" s="167"/>
      <c r="J95" s="178">
        <f>BK95</f>
        <v>0</v>
      </c>
      <c r="K95" s="164"/>
      <c r="L95" s="169"/>
      <c r="M95" s="170"/>
      <c r="N95" s="171"/>
      <c r="O95" s="171"/>
      <c r="P95" s="172">
        <f>SUM(P96:P174)</f>
        <v>0</v>
      </c>
      <c r="Q95" s="171"/>
      <c r="R95" s="172">
        <f>SUM(R96:R174)</f>
        <v>469.89</v>
      </c>
      <c r="S95" s="171"/>
      <c r="T95" s="173">
        <f>SUM(T96:T174)</f>
        <v>536.28229999999996</v>
      </c>
      <c r="AR95" s="174" t="s">
        <v>79</v>
      </c>
      <c r="AT95" s="175" t="s">
        <v>74</v>
      </c>
      <c r="AU95" s="175" t="s">
        <v>79</v>
      </c>
      <c r="AY95" s="174" t="s">
        <v>205</v>
      </c>
      <c r="BK95" s="176">
        <f>SUM(BK96:BK174)</f>
        <v>0</v>
      </c>
    </row>
    <row r="96" spans="1:65" s="2" customFormat="1" ht="16.5" customHeight="1">
      <c r="A96" s="35"/>
      <c r="B96" s="36"/>
      <c r="C96" s="179" t="s">
        <v>79</v>
      </c>
      <c r="D96" s="179" t="s">
        <v>208</v>
      </c>
      <c r="E96" s="180" t="s">
        <v>1379</v>
      </c>
      <c r="F96" s="181" t="s">
        <v>1380</v>
      </c>
      <c r="G96" s="182" t="s">
        <v>366</v>
      </c>
      <c r="H96" s="183">
        <v>1</v>
      </c>
      <c r="I96" s="184"/>
      <c r="J96" s="185">
        <f>ROUND(I96*H96,2)</f>
        <v>0</v>
      </c>
      <c r="K96" s="181" t="s">
        <v>212</v>
      </c>
      <c r="L96" s="40"/>
      <c r="M96" s="186" t="s">
        <v>19</v>
      </c>
      <c r="N96" s="187" t="s">
        <v>46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0</v>
      </c>
      <c r="T96" s="18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149</v>
      </c>
      <c r="AT96" s="190" t="s">
        <v>208</v>
      </c>
      <c r="AU96" s="190" t="s">
        <v>83</v>
      </c>
      <c r="AY96" s="18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79</v>
      </c>
      <c r="BK96" s="191">
        <f>ROUND(I96*H96,2)</f>
        <v>0</v>
      </c>
      <c r="BL96" s="18" t="s">
        <v>149</v>
      </c>
      <c r="BM96" s="190" t="s">
        <v>1381</v>
      </c>
    </row>
    <row r="97" spans="1:65" s="2" customFormat="1">
      <c r="A97" s="35"/>
      <c r="B97" s="36"/>
      <c r="C97" s="37"/>
      <c r="D97" s="192" t="s">
        <v>215</v>
      </c>
      <c r="E97" s="37"/>
      <c r="F97" s="193" t="s">
        <v>1382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215</v>
      </c>
      <c r="AU97" s="18" t="s">
        <v>83</v>
      </c>
    </row>
    <row r="98" spans="1:65" s="2" customFormat="1" ht="16.5" customHeight="1">
      <c r="A98" s="35"/>
      <c r="B98" s="36"/>
      <c r="C98" s="179" t="s">
        <v>83</v>
      </c>
      <c r="D98" s="179" t="s">
        <v>208</v>
      </c>
      <c r="E98" s="180" t="s">
        <v>1383</v>
      </c>
      <c r="F98" s="181" t="s">
        <v>1384</v>
      </c>
      <c r="G98" s="182" t="s">
        <v>366</v>
      </c>
      <c r="H98" s="183">
        <v>1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1385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1386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2" customFormat="1" ht="16.5" customHeight="1">
      <c r="A100" s="35"/>
      <c r="B100" s="36"/>
      <c r="C100" s="179" t="s">
        <v>126</v>
      </c>
      <c r="D100" s="179" t="s">
        <v>208</v>
      </c>
      <c r="E100" s="180" t="s">
        <v>1387</v>
      </c>
      <c r="F100" s="181" t="s">
        <v>1388</v>
      </c>
      <c r="G100" s="182" t="s">
        <v>366</v>
      </c>
      <c r="H100" s="183">
        <v>1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1389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1390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2" customFormat="1" ht="16.5" customHeight="1">
      <c r="A102" s="35"/>
      <c r="B102" s="36"/>
      <c r="C102" s="179" t="s">
        <v>149</v>
      </c>
      <c r="D102" s="179" t="s">
        <v>208</v>
      </c>
      <c r="E102" s="180" t="s">
        <v>1391</v>
      </c>
      <c r="F102" s="181" t="s">
        <v>1392</v>
      </c>
      <c r="G102" s="182" t="s">
        <v>366</v>
      </c>
      <c r="H102" s="183">
        <v>1</v>
      </c>
      <c r="I102" s="184"/>
      <c r="J102" s="185">
        <f>ROUND(I102*H102,2)</f>
        <v>0</v>
      </c>
      <c r="K102" s="181" t="s">
        <v>212</v>
      </c>
      <c r="L102" s="40"/>
      <c r="M102" s="186" t="s">
        <v>19</v>
      </c>
      <c r="N102" s="187" t="s">
        <v>46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149</v>
      </c>
      <c r="AT102" s="190" t="s">
        <v>208</v>
      </c>
      <c r="AU102" s="190" t="s">
        <v>83</v>
      </c>
      <c r="AY102" s="18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149</v>
      </c>
      <c r="BM102" s="190" t="s">
        <v>1393</v>
      </c>
    </row>
    <row r="103" spans="1:65" s="2" customFormat="1">
      <c r="A103" s="35"/>
      <c r="B103" s="36"/>
      <c r="C103" s="37"/>
      <c r="D103" s="192" t="s">
        <v>215</v>
      </c>
      <c r="E103" s="37"/>
      <c r="F103" s="193" t="s">
        <v>1394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215</v>
      </c>
      <c r="AU103" s="18" t="s">
        <v>83</v>
      </c>
    </row>
    <row r="104" spans="1:65" s="2" customFormat="1" ht="16.5" customHeight="1">
      <c r="A104" s="35"/>
      <c r="B104" s="36"/>
      <c r="C104" s="179" t="s">
        <v>204</v>
      </c>
      <c r="D104" s="179" t="s">
        <v>208</v>
      </c>
      <c r="E104" s="180" t="s">
        <v>1395</v>
      </c>
      <c r="F104" s="181" t="s">
        <v>1396</v>
      </c>
      <c r="G104" s="182" t="s">
        <v>366</v>
      </c>
      <c r="H104" s="183">
        <v>1</v>
      </c>
      <c r="I104" s="184"/>
      <c r="J104" s="185">
        <f>ROUND(I104*H104,2)</f>
        <v>0</v>
      </c>
      <c r="K104" s="181" t="s">
        <v>212</v>
      </c>
      <c r="L104" s="40"/>
      <c r="M104" s="186" t="s">
        <v>19</v>
      </c>
      <c r="N104" s="187" t="s">
        <v>46</v>
      </c>
      <c r="O104" s="65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149</v>
      </c>
      <c r="AT104" s="190" t="s">
        <v>208</v>
      </c>
      <c r="AU104" s="190" t="s">
        <v>83</v>
      </c>
      <c r="AY104" s="18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79</v>
      </c>
      <c r="BK104" s="191">
        <f>ROUND(I104*H104,2)</f>
        <v>0</v>
      </c>
      <c r="BL104" s="18" t="s">
        <v>149</v>
      </c>
      <c r="BM104" s="190" t="s">
        <v>1397</v>
      </c>
    </row>
    <row r="105" spans="1:65" s="2" customFormat="1">
      <c r="A105" s="35"/>
      <c r="B105" s="36"/>
      <c r="C105" s="37"/>
      <c r="D105" s="192" t="s">
        <v>215</v>
      </c>
      <c r="E105" s="37"/>
      <c r="F105" s="193" t="s">
        <v>1398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215</v>
      </c>
      <c r="AU105" s="18" t="s">
        <v>83</v>
      </c>
    </row>
    <row r="106" spans="1:65" s="2" customFormat="1" ht="37.9" customHeight="1">
      <c r="A106" s="35"/>
      <c r="B106" s="36"/>
      <c r="C106" s="179" t="s">
        <v>275</v>
      </c>
      <c r="D106" s="179" t="s">
        <v>208</v>
      </c>
      <c r="E106" s="180" t="s">
        <v>967</v>
      </c>
      <c r="F106" s="181" t="s">
        <v>968</v>
      </c>
      <c r="G106" s="182" t="s">
        <v>247</v>
      </c>
      <c r="H106" s="183">
        <v>3</v>
      </c>
      <c r="I106" s="184"/>
      <c r="J106" s="185">
        <f>ROUND(I106*H106,2)</f>
        <v>0</v>
      </c>
      <c r="K106" s="181" t="s">
        <v>212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0.26</v>
      </c>
      <c r="T106" s="189">
        <f>S106*H106</f>
        <v>0.78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149</v>
      </c>
      <c r="AT106" s="190" t="s">
        <v>208</v>
      </c>
      <c r="AU106" s="190" t="s">
        <v>83</v>
      </c>
      <c r="AY106" s="18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149</v>
      </c>
      <c r="BM106" s="190" t="s">
        <v>1399</v>
      </c>
    </row>
    <row r="107" spans="1:65" s="2" customFormat="1">
      <c r="A107" s="35"/>
      <c r="B107" s="36"/>
      <c r="C107" s="37"/>
      <c r="D107" s="192" t="s">
        <v>215</v>
      </c>
      <c r="E107" s="37"/>
      <c r="F107" s="193" t="s">
        <v>970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215</v>
      </c>
      <c r="AU107" s="18" t="s">
        <v>83</v>
      </c>
    </row>
    <row r="108" spans="1:65" s="13" customFormat="1">
      <c r="B108" s="201"/>
      <c r="C108" s="202"/>
      <c r="D108" s="203" t="s">
        <v>250</v>
      </c>
      <c r="E108" s="204" t="s">
        <v>19</v>
      </c>
      <c r="F108" s="205" t="s">
        <v>1400</v>
      </c>
      <c r="G108" s="202"/>
      <c r="H108" s="206">
        <v>3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250</v>
      </c>
      <c r="AU108" s="212" t="s">
        <v>83</v>
      </c>
      <c r="AV108" s="13" t="s">
        <v>83</v>
      </c>
      <c r="AW108" s="13" t="s">
        <v>36</v>
      </c>
      <c r="AX108" s="13" t="s">
        <v>79</v>
      </c>
      <c r="AY108" s="212" t="s">
        <v>205</v>
      </c>
    </row>
    <row r="109" spans="1:65" s="2" customFormat="1" ht="37.9" customHeight="1">
      <c r="A109" s="35"/>
      <c r="B109" s="36"/>
      <c r="C109" s="179" t="s">
        <v>280</v>
      </c>
      <c r="D109" s="179" t="s">
        <v>208</v>
      </c>
      <c r="E109" s="180" t="s">
        <v>444</v>
      </c>
      <c r="F109" s="181" t="s">
        <v>445</v>
      </c>
      <c r="G109" s="182" t="s">
        <v>247</v>
      </c>
      <c r="H109" s="183">
        <v>3</v>
      </c>
      <c r="I109" s="184"/>
      <c r="J109" s="185">
        <f>ROUND(I109*H109,2)</f>
        <v>0</v>
      </c>
      <c r="K109" s="181" t="s">
        <v>212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0.28999999999999998</v>
      </c>
      <c r="T109" s="189">
        <f>S109*H109</f>
        <v>0.86999999999999988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149</v>
      </c>
      <c r="AT109" s="190" t="s">
        <v>208</v>
      </c>
      <c r="AU109" s="190" t="s">
        <v>83</v>
      </c>
      <c r="AY109" s="18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79</v>
      </c>
      <c r="BK109" s="191">
        <f>ROUND(I109*H109,2)</f>
        <v>0</v>
      </c>
      <c r="BL109" s="18" t="s">
        <v>149</v>
      </c>
      <c r="BM109" s="190" t="s">
        <v>1401</v>
      </c>
    </row>
    <row r="110" spans="1:65" s="2" customFormat="1">
      <c r="A110" s="35"/>
      <c r="B110" s="36"/>
      <c r="C110" s="37"/>
      <c r="D110" s="192" t="s">
        <v>215</v>
      </c>
      <c r="E110" s="37"/>
      <c r="F110" s="193" t="s">
        <v>447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215</v>
      </c>
      <c r="AU110" s="18" t="s">
        <v>83</v>
      </c>
    </row>
    <row r="111" spans="1:65" s="13" customFormat="1">
      <c r="B111" s="201"/>
      <c r="C111" s="202"/>
      <c r="D111" s="203" t="s">
        <v>250</v>
      </c>
      <c r="E111" s="204" t="s">
        <v>19</v>
      </c>
      <c r="F111" s="205" t="s">
        <v>1400</v>
      </c>
      <c r="G111" s="202"/>
      <c r="H111" s="206">
        <v>3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250</v>
      </c>
      <c r="AU111" s="212" t="s">
        <v>83</v>
      </c>
      <c r="AV111" s="13" t="s">
        <v>83</v>
      </c>
      <c r="AW111" s="13" t="s">
        <v>36</v>
      </c>
      <c r="AX111" s="13" t="s">
        <v>79</v>
      </c>
      <c r="AY111" s="212" t="s">
        <v>205</v>
      </c>
    </row>
    <row r="112" spans="1:65" s="2" customFormat="1" ht="33" customHeight="1">
      <c r="A112" s="35"/>
      <c r="B112" s="36"/>
      <c r="C112" s="179" t="s">
        <v>286</v>
      </c>
      <c r="D112" s="179" t="s">
        <v>208</v>
      </c>
      <c r="E112" s="180" t="s">
        <v>450</v>
      </c>
      <c r="F112" s="181" t="s">
        <v>451</v>
      </c>
      <c r="G112" s="182" t="s">
        <v>247</v>
      </c>
      <c r="H112" s="183">
        <v>1</v>
      </c>
      <c r="I112" s="184"/>
      <c r="J112" s="185">
        <f>ROUND(I112*H112,2)</f>
        <v>0</v>
      </c>
      <c r="K112" s="181" t="s">
        <v>212</v>
      </c>
      <c r="L112" s="40"/>
      <c r="M112" s="186" t="s">
        <v>19</v>
      </c>
      <c r="N112" s="187" t="s">
        <v>46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0.24</v>
      </c>
      <c r="T112" s="189">
        <f>S112*H112</f>
        <v>0.24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149</v>
      </c>
      <c r="AT112" s="190" t="s">
        <v>208</v>
      </c>
      <c r="AU112" s="190" t="s">
        <v>83</v>
      </c>
      <c r="AY112" s="18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79</v>
      </c>
      <c r="BK112" s="191">
        <f>ROUND(I112*H112,2)</f>
        <v>0</v>
      </c>
      <c r="BL112" s="18" t="s">
        <v>149</v>
      </c>
      <c r="BM112" s="190" t="s">
        <v>1402</v>
      </c>
    </row>
    <row r="113" spans="1:65" s="2" customFormat="1">
      <c r="A113" s="35"/>
      <c r="B113" s="36"/>
      <c r="C113" s="37"/>
      <c r="D113" s="192" t="s">
        <v>215</v>
      </c>
      <c r="E113" s="37"/>
      <c r="F113" s="193" t="s">
        <v>453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215</v>
      </c>
      <c r="AU113" s="18" t="s">
        <v>83</v>
      </c>
    </row>
    <row r="114" spans="1:65" s="13" customFormat="1">
      <c r="B114" s="201"/>
      <c r="C114" s="202"/>
      <c r="D114" s="203" t="s">
        <v>250</v>
      </c>
      <c r="E114" s="204" t="s">
        <v>19</v>
      </c>
      <c r="F114" s="205" t="s">
        <v>1403</v>
      </c>
      <c r="G114" s="202"/>
      <c r="H114" s="206">
        <v>1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250</v>
      </c>
      <c r="AU114" s="212" t="s">
        <v>83</v>
      </c>
      <c r="AV114" s="13" t="s">
        <v>83</v>
      </c>
      <c r="AW114" s="13" t="s">
        <v>36</v>
      </c>
      <c r="AX114" s="13" t="s">
        <v>79</v>
      </c>
      <c r="AY114" s="212" t="s">
        <v>205</v>
      </c>
    </row>
    <row r="115" spans="1:65" s="2" customFormat="1" ht="33" customHeight="1">
      <c r="A115" s="35"/>
      <c r="B115" s="36"/>
      <c r="C115" s="179" t="s">
        <v>291</v>
      </c>
      <c r="D115" s="179" t="s">
        <v>208</v>
      </c>
      <c r="E115" s="180" t="s">
        <v>245</v>
      </c>
      <c r="F115" s="181" t="s">
        <v>246</v>
      </c>
      <c r="G115" s="182" t="s">
        <v>247</v>
      </c>
      <c r="H115" s="183">
        <v>41.6</v>
      </c>
      <c r="I115" s="184"/>
      <c r="J115" s="185">
        <f>ROUND(I115*H115,2)</f>
        <v>0</v>
      </c>
      <c r="K115" s="181" t="s">
        <v>212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0.32500000000000001</v>
      </c>
      <c r="T115" s="189">
        <f>S115*H115</f>
        <v>13.520000000000001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149</v>
      </c>
      <c r="AT115" s="190" t="s">
        <v>208</v>
      </c>
      <c r="AU115" s="190" t="s">
        <v>83</v>
      </c>
      <c r="AY115" s="18" t="s">
        <v>205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149</v>
      </c>
      <c r="BM115" s="190" t="s">
        <v>1404</v>
      </c>
    </row>
    <row r="116" spans="1:65" s="2" customFormat="1">
      <c r="A116" s="35"/>
      <c r="B116" s="36"/>
      <c r="C116" s="37"/>
      <c r="D116" s="192" t="s">
        <v>215</v>
      </c>
      <c r="E116" s="37"/>
      <c r="F116" s="193" t="s">
        <v>249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215</v>
      </c>
      <c r="AU116" s="18" t="s">
        <v>83</v>
      </c>
    </row>
    <row r="117" spans="1:65" s="13" customFormat="1">
      <c r="B117" s="201"/>
      <c r="C117" s="202"/>
      <c r="D117" s="203" t="s">
        <v>250</v>
      </c>
      <c r="E117" s="204" t="s">
        <v>19</v>
      </c>
      <c r="F117" s="205" t="s">
        <v>1405</v>
      </c>
      <c r="G117" s="202"/>
      <c r="H117" s="206">
        <v>41.6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250</v>
      </c>
      <c r="AU117" s="212" t="s">
        <v>83</v>
      </c>
      <c r="AV117" s="13" t="s">
        <v>83</v>
      </c>
      <c r="AW117" s="13" t="s">
        <v>36</v>
      </c>
      <c r="AX117" s="13" t="s">
        <v>79</v>
      </c>
      <c r="AY117" s="212" t="s">
        <v>205</v>
      </c>
    </row>
    <row r="118" spans="1:65" s="2" customFormat="1" ht="37.9" customHeight="1">
      <c r="A118" s="35"/>
      <c r="B118" s="36"/>
      <c r="C118" s="179" t="s">
        <v>297</v>
      </c>
      <c r="D118" s="179" t="s">
        <v>208</v>
      </c>
      <c r="E118" s="180" t="s">
        <v>980</v>
      </c>
      <c r="F118" s="181" t="s">
        <v>981</v>
      </c>
      <c r="G118" s="182" t="s">
        <v>247</v>
      </c>
      <c r="H118" s="183">
        <v>328.3</v>
      </c>
      <c r="I118" s="184"/>
      <c r="J118" s="185">
        <f>ROUND(I118*H118,2)</f>
        <v>0</v>
      </c>
      <c r="K118" s="181" t="s">
        <v>212</v>
      </c>
      <c r="L118" s="40"/>
      <c r="M118" s="186" t="s">
        <v>19</v>
      </c>
      <c r="N118" s="187" t="s">
        <v>46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0.32500000000000001</v>
      </c>
      <c r="T118" s="189">
        <f>S118*H118</f>
        <v>106.69750000000001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149</v>
      </c>
      <c r="AT118" s="190" t="s">
        <v>208</v>
      </c>
      <c r="AU118" s="190" t="s">
        <v>83</v>
      </c>
      <c r="AY118" s="18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79</v>
      </c>
      <c r="BK118" s="191">
        <f>ROUND(I118*H118,2)</f>
        <v>0</v>
      </c>
      <c r="BL118" s="18" t="s">
        <v>149</v>
      </c>
      <c r="BM118" s="190" t="s">
        <v>1406</v>
      </c>
    </row>
    <row r="119" spans="1:65" s="2" customFormat="1">
      <c r="A119" s="35"/>
      <c r="B119" s="36"/>
      <c r="C119" s="37"/>
      <c r="D119" s="192" t="s">
        <v>215</v>
      </c>
      <c r="E119" s="37"/>
      <c r="F119" s="193" t="s">
        <v>983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215</v>
      </c>
      <c r="AU119" s="18" t="s">
        <v>83</v>
      </c>
    </row>
    <row r="120" spans="1:65" s="13" customFormat="1">
      <c r="B120" s="201"/>
      <c r="C120" s="202"/>
      <c r="D120" s="203" t="s">
        <v>250</v>
      </c>
      <c r="E120" s="204" t="s">
        <v>19</v>
      </c>
      <c r="F120" s="205" t="s">
        <v>1407</v>
      </c>
      <c r="G120" s="202"/>
      <c r="H120" s="206">
        <v>328.3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250</v>
      </c>
      <c r="AU120" s="212" t="s">
        <v>83</v>
      </c>
      <c r="AV120" s="13" t="s">
        <v>83</v>
      </c>
      <c r="AW120" s="13" t="s">
        <v>36</v>
      </c>
      <c r="AX120" s="13" t="s">
        <v>79</v>
      </c>
      <c r="AY120" s="212" t="s">
        <v>205</v>
      </c>
    </row>
    <row r="121" spans="1:65" s="2" customFormat="1" ht="37.9" customHeight="1">
      <c r="A121" s="35"/>
      <c r="B121" s="36"/>
      <c r="C121" s="179" t="s">
        <v>304</v>
      </c>
      <c r="D121" s="179" t="s">
        <v>208</v>
      </c>
      <c r="E121" s="180" t="s">
        <v>1408</v>
      </c>
      <c r="F121" s="181" t="s">
        <v>1409</v>
      </c>
      <c r="G121" s="182" t="s">
        <v>247</v>
      </c>
      <c r="H121" s="183">
        <v>775.7</v>
      </c>
      <c r="I121" s="184"/>
      <c r="J121" s="185">
        <f>ROUND(I121*H121,2)</f>
        <v>0</v>
      </c>
      <c r="K121" s="181" t="s">
        <v>212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0.32500000000000001</v>
      </c>
      <c r="T121" s="189">
        <f>S121*H121</f>
        <v>252.10250000000002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149</v>
      </c>
      <c r="AT121" s="190" t="s">
        <v>208</v>
      </c>
      <c r="AU121" s="190" t="s">
        <v>83</v>
      </c>
      <c r="AY121" s="18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149</v>
      </c>
      <c r="BM121" s="190" t="s">
        <v>1410</v>
      </c>
    </row>
    <row r="122" spans="1:65" s="2" customFormat="1">
      <c r="A122" s="35"/>
      <c r="B122" s="36"/>
      <c r="C122" s="37"/>
      <c r="D122" s="192" t="s">
        <v>215</v>
      </c>
      <c r="E122" s="37"/>
      <c r="F122" s="193" t="s">
        <v>1411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215</v>
      </c>
      <c r="AU122" s="18" t="s">
        <v>83</v>
      </c>
    </row>
    <row r="123" spans="1:65" s="13" customFormat="1">
      <c r="B123" s="201"/>
      <c r="C123" s="202"/>
      <c r="D123" s="203" t="s">
        <v>250</v>
      </c>
      <c r="E123" s="204" t="s">
        <v>19</v>
      </c>
      <c r="F123" s="205" t="s">
        <v>1412</v>
      </c>
      <c r="G123" s="202"/>
      <c r="H123" s="206">
        <v>775.7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250</v>
      </c>
      <c r="AU123" s="212" t="s">
        <v>83</v>
      </c>
      <c r="AV123" s="13" t="s">
        <v>83</v>
      </c>
      <c r="AW123" s="13" t="s">
        <v>36</v>
      </c>
      <c r="AX123" s="13" t="s">
        <v>79</v>
      </c>
      <c r="AY123" s="212" t="s">
        <v>205</v>
      </c>
    </row>
    <row r="124" spans="1:65" s="2" customFormat="1" ht="33" customHeight="1">
      <c r="A124" s="35"/>
      <c r="B124" s="36"/>
      <c r="C124" s="179" t="s">
        <v>309</v>
      </c>
      <c r="D124" s="179" t="s">
        <v>208</v>
      </c>
      <c r="E124" s="180" t="s">
        <v>985</v>
      </c>
      <c r="F124" s="181" t="s">
        <v>986</v>
      </c>
      <c r="G124" s="182" t="s">
        <v>247</v>
      </c>
      <c r="H124" s="183">
        <v>2.25</v>
      </c>
      <c r="I124" s="184"/>
      <c r="J124" s="185">
        <f>ROUND(I124*H124,2)</f>
        <v>0</v>
      </c>
      <c r="K124" s="181" t="s">
        <v>212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0.625</v>
      </c>
      <c r="T124" s="189">
        <f>S124*H124</f>
        <v>1.40625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149</v>
      </c>
      <c r="AT124" s="190" t="s">
        <v>208</v>
      </c>
      <c r="AU124" s="190" t="s">
        <v>83</v>
      </c>
      <c r="AY124" s="18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149</v>
      </c>
      <c r="BM124" s="190" t="s">
        <v>1413</v>
      </c>
    </row>
    <row r="125" spans="1:65" s="2" customFormat="1">
      <c r="A125" s="35"/>
      <c r="B125" s="36"/>
      <c r="C125" s="37"/>
      <c r="D125" s="192" t="s">
        <v>215</v>
      </c>
      <c r="E125" s="37"/>
      <c r="F125" s="193" t="s">
        <v>988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215</v>
      </c>
      <c r="AU125" s="18" t="s">
        <v>83</v>
      </c>
    </row>
    <row r="126" spans="1:65" s="13" customFormat="1">
      <c r="B126" s="201"/>
      <c r="C126" s="202"/>
      <c r="D126" s="203" t="s">
        <v>250</v>
      </c>
      <c r="E126" s="204" t="s">
        <v>19</v>
      </c>
      <c r="F126" s="205" t="s">
        <v>1414</v>
      </c>
      <c r="G126" s="202"/>
      <c r="H126" s="206">
        <v>2.25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250</v>
      </c>
      <c r="AU126" s="212" t="s">
        <v>83</v>
      </c>
      <c r="AV126" s="13" t="s">
        <v>83</v>
      </c>
      <c r="AW126" s="13" t="s">
        <v>36</v>
      </c>
      <c r="AX126" s="13" t="s">
        <v>79</v>
      </c>
      <c r="AY126" s="212" t="s">
        <v>205</v>
      </c>
    </row>
    <row r="127" spans="1:65" s="2" customFormat="1" ht="33" customHeight="1">
      <c r="A127" s="35"/>
      <c r="B127" s="36"/>
      <c r="C127" s="179" t="s">
        <v>316</v>
      </c>
      <c r="D127" s="179" t="s">
        <v>208</v>
      </c>
      <c r="E127" s="180" t="s">
        <v>254</v>
      </c>
      <c r="F127" s="181" t="s">
        <v>255</v>
      </c>
      <c r="G127" s="182" t="s">
        <v>247</v>
      </c>
      <c r="H127" s="183">
        <v>41.6</v>
      </c>
      <c r="I127" s="184"/>
      <c r="J127" s="185">
        <f>ROUND(I127*H127,2)</f>
        <v>0</v>
      </c>
      <c r="K127" s="181" t="s">
        <v>212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9.8000000000000004E-2</v>
      </c>
      <c r="T127" s="189">
        <f>S127*H127</f>
        <v>4.0768000000000004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149</v>
      </c>
      <c r="AT127" s="190" t="s">
        <v>208</v>
      </c>
      <c r="AU127" s="190" t="s">
        <v>83</v>
      </c>
      <c r="AY127" s="18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79</v>
      </c>
      <c r="BK127" s="191">
        <f>ROUND(I127*H127,2)</f>
        <v>0</v>
      </c>
      <c r="BL127" s="18" t="s">
        <v>149</v>
      </c>
      <c r="BM127" s="190" t="s">
        <v>1415</v>
      </c>
    </row>
    <row r="128" spans="1:65" s="2" customFormat="1">
      <c r="A128" s="35"/>
      <c r="B128" s="36"/>
      <c r="C128" s="37"/>
      <c r="D128" s="192" t="s">
        <v>215</v>
      </c>
      <c r="E128" s="37"/>
      <c r="F128" s="193" t="s">
        <v>257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215</v>
      </c>
      <c r="AU128" s="18" t="s">
        <v>83</v>
      </c>
    </row>
    <row r="129" spans="1:65" s="13" customFormat="1">
      <c r="B129" s="201"/>
      <c r="C129" s="202"/>
      <c r="D129" s="203" t="s">
        <v>250</v>
      </c>
      <c r="E129" s="204" t="s">
        <v>19</v>
      </c>
      <c r="F129" s="205" t="s">
        <v>1405</v>
      </c>
      <c r="G129" s="202"/>
      <c r="H129" s="206">
        <v>41.6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250</v>
      </c>
      <c r="AU129" s="212" t="s">
        <v>83</v>
      </c>
      <c r="AV129" s="13" t="s">
        <v>83</v>
      </c>
      <c r="AW129" s="13" t="s">
        <v>36</v>
      </c>
      <c r="AX129" s="13" t="s">
        <v>79</v>
      </c>
      <c r="AY129" s="212" t="s">
        <v>205</v>
      </c>
    </row>
    <row r="130" spans="1:65" s="2" customFormat="1" ht="33" customHeight="1">
      <c r="A130" s="35"/>
      <c r="B130" s="36"/>
      <c r="C130" s="179" t="s">
        <v>322</v>
      </c>
      <c r="D130" s="179" t="s">
        <v>208</v>
      </c>
      <c r="E130" s="180" t="s">
        <v>990</v>
      </c>
      <c r="F130" s="181" t="s">
        <v>991</v>
      </c>
      <c r="G130" s="182" t="s">
        <v>247</v>
      </c>
      <c r="H130" s="183">
        <v>328.3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9.8000000000000004E-2</v>
      </c>
      <c r="T130" s="189">
        <f>S130*H130</f>
        <v>32.173400000000001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1416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993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13" customFormat="1">
      <c r="B132" s="201"/>
      <c r="C132" s="202"/>
      <c r="D132" s="203" t="s">
        <v>250</v>
      </c>
      <c r="E132" s="204" t="s">
        <v>19</v>
      </c>
      <c r="F132" s="205" t="s">
        <v>1407</v>
      </c>
      <c r="G132" s="202"/>
      <c r="H132" s="206">
        <v>328.3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250</v>
      </c>
      <c r="AU132" s="212" t="s">
        <v>83</v>
      </c>
      <c r="AV132" s="13" t="s">
        <v>83</v>
      </c>
      <c r="AW132" s="13" t="s">
        <v>36</v>
      </c>
      <c r="AX132" s="13" t="s">
        <v>79</v>
      </c>
      <c r="AY132" s="212" t="s">
        <v>205</v>
      </c>
    </row>
    <row r="133" spans="1:65" s="2" customFormat="1" ht="33" customHeight="1">
      <c r="A133" s="35"/>
      <c r="B133" s="36"/>
      <c r="C133" s="179" t="s">
        <v>8</v>
      </c>
      <c r="D133" s="179" t="s">
        <v>208</v>
      </c>
      <c r="E133" s="180" t="s">
        <v>1417</v>
      </c>
      <c r="F133" s="181" t="s">
        <v>1418</v>
      </c>
      <c r="G133" s="182" t="s">
        <v>247</v>
      </c>
      <c r="H133" s="183">
        <v>775.7</v>
      </c>
      <c r="I133" s="184"/>
      <c r="J133" s="185">
        <f>ROUND(I133*H133,2)</f>
        <v>0</v>
      </c>
      <c r="K133" s="181" t="s">
        <v>212</v>
      </c>
      <c r="L133" s="40"/>
      <c r="M133" s="186" t="s">
        <v>19</v>
      </c>
      <c r="N133" s="187" t="s">
        <v>46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9.8000000000000004E-2</v>
      </c>
      <c r="T133" s="189">
        <f>S133*H133</f>
        <v>76.018600000000006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149</v>
      </c>
      <c r="AT133" s="190" t="s">
        <v>208</v>
      </c>
      <c r="AU133" s="190" t="s">
        <v>83</v>
      </c>
      <c r="AY133" s="18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149</v>
      </c>
      <c r="BM133" s="190" t="s">
        <v>1419</v>
      </c>
    </row>
    <row r="134" spans="1:65" s="2" customFormat="1">
      <c r="A134" s="35"/>
      <c r="B134" s="36"/>
      <c r="C134" s="37"/>
      <c r="D134" s="192" t="s">
        <v>215</v>
      </c>
      <c r="E134" s="37"/>
      <c r="F134" s="193" t="s">
        <v>1420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215</v>
      </c>
      <c r="AU134" s="18" t="s">
        <v>83</v>
      </c>
    </row>
    <row r="135" spans="1:65" s="13" customFormat="1">
      <c r="B135" s="201"/>
      <c r="C135" s="202"/>
      <c r="D135" s="203" t="s">
        <v>250</v>
      </c>
      <c r="E135" s="204" t="s">
        <v>19</v>
      </c>
      <c r="F135" s="205" t="s">
        <v>1412</v>
      </c>
      <c r="G135" s="202"/>
      <c r="H135" s="206">
        <v>775.7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250</v>
      </c>
      <c r="AU135" s="212" t="s">
        <v>83</v>
      </c>
      <c r="AV135" s="13" t="s">
        <v>83</v>
      </c>
      <c r="AW135" s="13" t="s">
        <v>36</v>
      </c>
      <c r="AX135" s="13" t="s">
        <v>79</v>
      </c>
      <c r="AY135" s="212" t="s">
        <v>205</v>
      </c>
    </row>
    <row r="136" spans="1:65" s="2" customFormat="1" ht="24.2" customHeight="1">
      <c r="A136" s="35"/>
      <c r="B136" s="36"/>
      <c r="C136" s="179" t="s">
        <v>334</v>
      </c>
      <c r="D136" s="179" t="s">
        <v>208</v>
      </c>
      <c r="E136" s="180" t="s">
        <v>258</v>
      </c>
      <c r="F136" s="181" t="s">
        <v>259</v>
      </c>
      <c r="G136" s="182" t="s">
        <v>260</v>
      </c>
      <c r="H136" s="183">
        <v>191.85</v>
      </c>
      <c r="I136" s="184"/>
      <c r="J136" s="185">
        <f>ROUND(I136*H136,2)</f>
        <v>0</v>
      </c>
      <c r="K136" s="181" t="s">
        <v>212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0.20499999999999999</v>
      </c>
      <c r="T136" s="189">
        <f>S136*H136</f>
        <v>39.329249999999995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149</v>
      </c>
      <c r="AT136" s="190" t="s">
        <v>208</v>
      </c>
      <c r="AU136" s="190" t="s">
        <v>83</v>
      </c>
      <c r="AY136" s="18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149</v>
      </c>
      <c r="BM136" s="190" t="s">
        <v>1421</v>
      </c>
    </row>
    <row r="137" spans="1:65" s="2" customFormat="1">
      <c r="A137" s="35"/>
      <c r="B137" s="36"/>
      <c r="C137" s="37"/>
      <c r="D137" s="192" t="s">
        <v>215</v>
      </c>
      <c r="E137" s="37"/>
      <c r="F137" s="193" t="s">
        <v>262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215</v>
      </c>
      <c r="AU137" s="18" t="s">
        <v>83</v>
      </c>
    </row>
    <row r="138" spans="1:65" s="13" customFormat="1">
      <c r="B138" s="201"/>
      <c r="C138" s="202"/>
      <c r="D138" s="203" t="s">
        <v>250</v>
      </c>
      <c r="E138" s="204" t="s">
        <v>19</v>
      </c>
      <c r="F138" s="205" t="s">
        <v>1422</v>
      </c>
      <c r="G138" s="202"/>
      <c r="H138" s="206">
        <v>57.5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250</v>
      </c>
      <c r="AU138" s="212" t="s">
        <v>83</v>
      </c>
      <c r="AV138" s="13" t="s">
        <v>83</v>
      </c>
      <c r="AW138" s="13" t="s">
        <v>36</v>
      </c>
      <c r="AX138" s="13" t="s">
        <v>75</v>
      </c>
      <c r="AY138" s="212" t="s">
        <v>205</v>
      </c>
    </row>
    <row r="139" spans="1:65" s="13" customFormat="1">
      <c r="B139" s="201"/>
      <c r="C139" s="202"/>
      <c r="D139" s="203" t="s">
        <v>250</v>
      </c>
      <c r="E139" s="204" t="s">
        <v>19</v>
      </c>
      <c r="F139" s="205" t="s">
        <v>1423</v>
      </c>
      <c r="G139" s="202"/>
      <c r="H139" s="206">
        <v>103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250</v>
      </c>
      <c r="AU139" s="212" t="s">
        <v>83</v>
      </c>
      <c r="AV139" s="13" t="s">
        <v>83</v>
      </c>
      <c r="AW139" s="13" t="s">
        <v>36</v>
      </c>
      <c r="AX139" s="13" t="s">
        <v>75</v>
      </c>
      <c r="AY139" s="212" t="s">
        <v>205</v>
      </c>
    </row>
    <row r="140" spans="1:65" s="13" customFormat="1" ht="22.5">
      <c r="B140" s="201"/>
      <c r="C140" s="202"/>
      <c r="D140" s="203" t="s">
        <v>250</v>
      </c>
      <c r="E140" s="204" t="s">
        <v>19</v>
      </c>
      <c r="F140" s="205" t="s">
        <v>1424</v>
      </c>
      <c r="G140" s="202"/>
      <c r="H140" s="206">
        <v>31.35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250</v>
      </c>
      <c r="AU140" s="212" t="s">
        <v>83</v>
      </c>
      <c r="AV140" s="13" t="s">
        <v>83</v>
      </c>
      <c r="AW140" s="13" t="s">
        <v>36</v>
      </c>
      <c r="AX140" s="13" t="s">
        <v>75</v>
      </c>
      <c r="AY140" s="212" t="s">
        <v>205</v>
      </c>
    </row>
    <row r="141" spans="1:65" s="14" customFormat="1">
      <c r="B141" s="213"/>
      <c r="C141" s="214"/>
      <c r="D141" s="203" t="s">
        <v>250</v>
      </c>
      <c r="E141" s="215" t="s">
        <v>19</v>
      </c>
      <c r="F141" s="216" t="s">
        <v>253</v>
      </c>
      <c r="G141" s="214"/>
      <c r="H141" s="217">
        <v>191.85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250</v>
      </c>
      <c r="AU141" s="223" t="s">
        <v>83</v>
      </c>
      <c r="AV141" s="14" t="s">
        <v>149</v>
      </c>
      <c r="AW141" s="14" t="s">
        <v>36</v>
      </c>
      <c r="AX141" s="14" t="s">
        <v>79</v>
      </c>
      <c r="AY141" s="223" t="s">
        <v>205</v>
      </c>
    </row>
    <row r="142" spans="1:65" s="2" customFormat="1" ht="24.2" customHeight="1">
      <c r="A142" s="35"/>
      <c r="B142" s="36"/>
      <c r="C142" s="179" t="s">
        <v>339</v>
      </c>
      <c r="D142" s="179" t="s">
        <v>208</v>
      </c>
      <c r="E142" s="180" t="s">
        <v>463</v>
      </c>
      <c r="F142" s="181" t="s">
        <v>464</v>
      </c>
      <c r="G142" s="182" t="s">
        <v>260</v>
      </c>
      <c r="H142" s="183">
        <v>226.7</v>
      </c>
      <c r="I142" s="184"/>
      <c r="J142" s="185">
        <f>ROUND(I142*H142,2)</f>
        <v>0</v>
      </c>
      <c r="K142" s="181" t="s">
        <v>212</v>
      </c>
      <c r="L142" s="40"/>
      <c r="M142" s="186" t="s">
        <v>19</v>
      </c>
      <c r="N142" s="187" t="s">
        <v>46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0.04</v>
      </c>
      <c r="T142" s="189">
        <f>S142*H142</f>
        <v>9.0679999999999996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149</v>
      </c>
      <c r="AT142" s="190" t="s">
        <v>208</v>
      </c>
      <c r="AU142" s="190" t="s">
        <v>83</v>
      </c>
      <c r="AY142" s="18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79</v>
      </c>
      <c r="BK142" s="191">
        <f>ROUND(I142*H142,2)</f>
        <v>0</v>
      </c>
      <c r="BL142" s="18" t="s">
        <v>149</v>
      </c>
      <c r="BM142" s="190" t="s">
        <v>1425</v>
      </c>
    </row>
    <row r="143" spans="1:65" s="2" customFormat="1">
      <c r="A143" s="35"/>
      <c r="B143" s="36"/>
      <c r="C143" s="37"/>
      <c r="D143" s="192" t="s">
        <v>215</v>
      </c>
      <c r="E143" s="37"/>
      <c r="F143" s="193" t="s">
        <v>466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215</v>
      </c>
      <c r="AU143" s="18" t="s">
        <v>83</v>
      </c>
    </row>
    <row r="144" spans="1:65" s="13" customFormat="1">
      <c r="B144" s="201"/>
      <c r="C144" s="202"/>
      <c r="D144" s="203" t="s">
        <v>250</v>
      </c>
      <c r="E144" s="204" t="s">
        <v>19</v>
      </c>
      <c r="F144" s="205" t="s">
        <v>1426</v>
      </c>
      <c r="G144" s="202"/>
      <c r="H144" s="206">
        <v>226.7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250</v>
      </c>
      <c r="AU144" s="212" t="s">
        <v>83</v>
      </c>
      <c r="AV144" s="13" t="s">
        <v>83</v>
      </c>
      <c r="AW144" s="13" t="s">
        <v>36</v>
      </c>
      <c r="AX144" s="13" t="s">
        <v>79</v>
      </c>
      <c r="AY144" s="212" t="s">
        <v>205</v>
      </c>
    </row>
    <row r="145" spans="1:65" s="2" customFormat="1" ht="24.2" customHeight="1">
      <c r="A145" s="35"/>
      <c r="B145" s="36"/>
      <c r="C145" s="179" t="s">
        <v>344</v>
      </c>
      <c r="D145" s="179" t="s">
        <v>208</v>
      </c>
      <c r="E145" s="180" t="s">
        <v>1010</v>
      </c>
      <c r="F145" s="181" t="s">
        <v>1011</v>
      </c>
      <c r="G145" s="182" t="s">
        <v>267</v>
      </c>
      <c r="H145" s="183">
        <v>70.069999999999993</v>
      </c>
      <c r="I145" s="184"/>
      <c r="J145" s="185">
        <f>ROUND(I145*H145,2)</f>
        <v>0</v>
      </c>
      <c r="K145" s="181" t="s">
        <v>212</v>
      </c>
      <c r="L145" s="40"/>
      <c r="M145" s="186" t="s">
        <v>19</v>
      </c>
      <c r="N145" s="187" t="s">
        <v>46</v>
      </c>
      <c r="O145" s="65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149</v>
      </c>
      <c r="AT145" s="190" t="s">
        <v>208</v>
      </c>
      <c r="AU145" s="190" t="s">
        <v>83</v>
      </c>
      <c r="AY145" s="18" t="s">
        <v>205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79</v>
      </c>
      <c r="BK145" s="191">
        <f>ROUND(I145*H145,2)</f>
        <v>0</v>
      </c>
      <c r="BL145" s="18" t="s">
        <v>149</v>
      </c>
      <c r="BM145" s="190" t="s">
        <v>1427</v>
      </c>
    </row>
    <row r="146" spans="1:65" s="2" customFormat="1">
      <c r="A146" s="35"/>
      <c r="B146" s="36"/>
      <c r="C146" s="37"/>
      <c r="D146" s="192" t="s">
        <v>215</v>
      </c>
      <c r="E146" s="37"/>
      <c r="F146" s="193" t="s">
        <v>1013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215</v>
      </c>
      <c r="AU146" s="18" t="s">
        <v>83</v>
      </c>
    </row>
    <row r="147" spans="1:65" s="13" customFormat="1">
      <c r="B147" s="201"/>
      <c r="C147" s="202"/>
      <c r="D147" s="203" t="s">
        <v>250</v>
      </c>
      <c r="E147" s="204" t="s">
        <v>19</v>
      </c>
      <c r="F147" s="205" t="s">
        <v>1428</v>
      </c>
      <c r="G147" s="202"/>
      <c r="H147" s="206">
        <v>3.1019999999999999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250</v>
      </c>
      <c r="AU147" s="212" t="s">
        <v>83</v>
      </c>
      <c r="AV147" s="13" t="s">
        <v>83</v>
      </c>
      <c r="AW147" s="13" t="s">
        <v>36</v>
      </c>
      <c r="AX147" s="13" t="s">
        <v>75</v>
      </c>
      <c r="AY147" s="212" t="s">
        <v>205</v>
      </c>
    </row>
    <row r="148" spans="1:65" s="13" customFormat="1">
      <c r="B148" s="201"/>
      <c r="C148" s="202"/>
      <c r="D148" s="203" t="s">
        <v>250</v>
      </c>
      <c r="E148" s="204" t="s">
        <v>19</v>
      </c>
      <c r="F148" s="205" t="s">
        <v>1429</v>
      </c>
      <c r="G148" s="202"/>
      <c r="H148" s="206">
        <v>51.24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250</v>
      </c>
      <c r="AU148" s="212" t="s">
        <v>83</v>
      </c>
      <c r="AV148" s="13" t="s">
        <v>83</v>
      </c>
      <c r="AW148" s="13" t="s">
        <v>36</v>
      </c>
      <c r="AX148" s="13" t="s">
        <v>75</v>
      </c>
      <c r="AY148" s="212" t="s">
        <v>205</v>
      </c>
    </row>
    <row r="149" spans="1:65" s="15" customFormat="1">
      <c r="B149" s="234"/>
      <c r="C149" s="235"/>
      <c r="D149" s="203" t="s">
        <v>250</v>
      </c>
      <c r="E149" s="236" t="s">
        <v>19</v>
      </c>
      <c r="F149" s="237" t="s">
        <v>1307</v>
      </c>
      <c r="G149" s="235"/>
      <c r="H149" s="238">
        <v>54.341999999999999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250</v>
      </c>
      <c r="AU149" s="244" t="s">
        <v>83</v>
      </c>
      <c r="AV149" s="15" t="s">
        <v>126</v>
      </c>
      <c r="AW149" s="15" t="s">
        <v>36</v>
      </c>
      <c r="AX149" s="15" t="s">
        <v>75</v>
      </c>
      <c r="AY149" s="244" t="s">
        <v>205</v>
      </c>
    </row>
    <row r="150" spans="1:65" s="13" customFormat="1">
      <c r="B150" s="201"/>
      <c r="C150" s="202"/>
      <c r="D150" s="203" t="s">
        <v>250</v>
      </c>
      <c r="E150" s="204" t="s">
        <v>19</v>
      </c>
      <c r="F150" s="205" t="s">
        <v>1430</v>
      </c>
      <c r="G150" s="202"/>
      <c r="H150" s="206">
        <v>15.728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250</v>
      </c>
      <c r="AU150" s="212" t="s">
        <v>83</v>
      </c>
      <c r="AV150" s="13" t="s">
        <v>83</v>
      </c>
      <c r="AW150" s="13" t="s">
        <v>36</v>
      </c>
      <c r="AX150" s="13" t="s">
        <v>75</v>
      </c>
      <c r="AY150" s="212" t="s">
        <v>205</v>
      </c>
    </row>
    <row r="151" spans="1:65" s="14" customFormat="1">
      <c r="B151" s="213"/>
      <c r="C151" s="214"/>
      <c r="D151" s="203" t="s">
        <v>250</v>
      </c>
      <c r="E151" s="215" t="s">
        <v>19</v>
      </c>
      <c r="F151" s="216" t="s">
        <v>253</v>
      </c>
      <c r="G151" s="214"/>
      <c r="H151" s="217">
        <v>70.069999999999993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250</v>
      </c>
      <c r="AU151" s="223" t="s">
        <v>83</v>
      </c>
      <c r="AV151" s="14" t="s">
        <v>149</v>
      </c>
      <c r="AW151" s="14" t="s">
        <v>36</v>
      </c>
      <c r="AX151" s="14" t="s">
        <v>79</v>
      </c>
      <c r="AY151" s="223" t="s">
        <v>205</v>
      </c>
    </row>
    <row r="152" spans="1:65" s="2" customFormat="1" ht="24.2" customHeight="1">
      <c r="A152" s="35"/>
      <c r="B152" s="36"/>
      <c r="C152" s="179" t="s">
        <v>350</v>
      </c>
      <c r="D152" s="179" t="s">
        <v>208</v>
      </c>
      <c r="E152" s="180" t="s">
        <v>271</v>
      </c>
      <c r="F152" s="181" t="s">
        <v>272</v>
      </c>
      <c r="G152" s="182" t="s">
        <v>267</v>
      </c>
      <c r="H152" s="183">
        <v>70.069999999999993</v>
      </c>
      <c r="I152" s="184"/>
      <c r="J152" s="185">
        <f>ROUND(I152*H152,2)</f>
        <v>0</v>
      </c>
      <c r="K152" s="181" t="s">
        <v>212</v>
      </c>
      <c r="L152" s="40"/>
      <c r="M152" s="186" t="s">
        <v>19</v>
      </c>
      <c r="N152" s="187" t="s">
        <v>46</v>
      </c>
      <c r="O152" s="6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149</v>
      </c>
      <c r="AT152" s="190" t="s">
        <v>208</v>
      </c>
      <c r="AU152" s="190" t="s">
        <v>83</v>
      </c>
      <c r="AY152" s="18" t="s">
        <v>205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79</v>
      </c>
      <c r="BK152" s="191">
        <f>ROUND(I152*H152,2)</f>
        <v>0</v>
      </c>
      <c r="BL152" s="18" t="s">
        <v>149</v>
      </c>
      <c r="BM152" s="190" t="s">
        <v>1431</v>
      </c>
    </row>
    <row r="153" spans="1:65" s="2" customFormat="1">
      <c r="A153" s="35"/>
      <c r="B153" s="36"/>
      <c r="C153" s="37"/>
      <c r="D153" s="192" t="s">
        <v>215</v>
      </c>
      <c r="E153" s="37"/>
      <c r="F153" s="193" t="s">
        <v>274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215</v>
      </c>
      <c r="AU153" s="18" t="s">
        <v>83</v>
      </c>
    </row>
    <row r="154" spans="1:65" s="2" customFormat="1" ht="37.9" customHeight="1">
      <c r="A154" s="35"/>
      <c r="B154" s="36"/>
      <c r="C154" s="179" t="s">
        <v>357</v>
      </c>
      <c r="D154" s="179" t="s">
        <v>208</v>
      </c>
      <c r="E154" s="180" t="s">
        <v>276</v>
      </c>
      <c r="F154" s="181" t="s">
        <v>277</v>
      </c>
      <c r="G154" s="182" t="s">
        <v>267</v>
      </c>
      <c r="H154" s="183">
        <v>70.069999999999993</v>
      </c>
      <c r="I154" s="184"/>
      <c r="J154" s="185">
        <f>ROUND(I154*H154,2)</f>
        <v>0</v>
      </c>
      <c r="K154" s="181" t="s">
        <v>212</v>
      </c>
      <c r="L154" s="40"/>
      <c r="M154" s="186" t="s">
        <v>19</v>
      </c>
      <c r="N154" s="187" t="s">
        <v>46</v>
      </c>
      <c r="O154" s="65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149</v>
      </c>
      <c r="AT154" s="190" t="s">
        <v>208</v>
      </c>
      <c r="AU154" s="190" t="s">
        <v>83</v>
      </c>
      <c r="AY154" s="18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79</v>
      </c>
      <c r="BK154" s="191">
        <f>ROUND(I154*H154,2)</f>
        <v>0</v>
      </c>
      <c r="BL154" s="18" t="s">
        <v>149</v>
      </c>
      <c r="BM154" s="190" t="s">
        <v>1432</v>
      </c>
    </row>
    <row r="155" spans="1:65" s="2" customFormat="1">
      <c r="A155" s="35"/>
      <c r="B155" s="36"/>
      <c r="C155" s="37"/>
      <c r="D155" s="192" t="s">
        <v>215</v>
      </c>
      <c r="E155" s="37"/>
      <c r="F155" s="193" t="s">
        <v>279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215</v>
      </c>
      <c r="AU155" s="18" t="s">
        <v>83</v>
      </c>
    </row>
    <row r="156" spans="1:65" s="2" customFormat="1" ht="37.9" customHeight="1">
      <c r="A156" s="35"/>
      <c r="B156" s="36"/>
      <c r="C156" s="179" t="s">
        <v>7</v>
      </c>
      <c r="D156" s="179" t="s">
        <v>208</v>
      </c>
      <c r="E156" s="180" t="s">
        <v>281</v>
      </c>
      <c r="F156" s="181" t="s">
        <v>282</v>
      </c>
      <c r="G156" s="182" t="s">
        <v>267</v>
      </c>
      <c r="H156" s="183">
        <v>2102.1</v>
      </c>
      <c r="I156" s="184"/>
      <c r="J156" s="185">
        <f>ROUND(I156*H156,2)</f>
        <v>0</v>
      </c>
      <c r="K156" s="181" t="s">
        <v>212</v>
      </c>
      <c r="L156" s="40"/>
      <c r="M156" s="186" t="s">
        <v>19</v>
      </c>
      <c r="N156" s="187" t="s">
        <v>46</v>
      </c>
      <c r="O156" s="65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149</v>
      </c>
      <c r="AT156" s="190" t="s">
        <v>208</v>
      </c>
      <c r="AU156" s="190" t="s">
        <v>83</v>
      </c>
      <c r="AY156" s="18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79</v>
      </c>
      <c r="BK156" s="191">
        <f>ROUND(I156*H156,2)</f>
        <v>0</v>
      </c>
      <c r="BL156" s="18" t="s">
        <v>149</v>
      </c>
      <c r="BM156" s="190" t="s">
        <v>1433</v>
      </c>
    </row>
    <row r="157" spans="1:65" s="2" customFormat="1">
      <c r="A157" s="35"/>
      <c r="B157" s="36"/>
      <c r="C157" s="37"/>
      <c r="D157" s="192" t="s">
        <v>215</v>
      </c>
      <c r="E157" s="37"/>
      <c r="F157" s="193" t="s">
        <v>284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215</v>
      </c>
      <c r="AU157" s="18" t="s">
        <v>83</v>
      </c>
    </row>
    <row r="158" spans="1:65" s="13" customFormat="1">
      <c r="B158" s="201"/>
      <c r="C158" s="202"/>
      <c r="D158" s="203" t="s">
        <v>250</v>
      </c>
      <c r="E158" s="202"/>
      <c r="F158" s="205" t="s">
        <v>1434</v>
      </c>
      <c r="G158" s="202"/>
      <c r="H158" s="206">
        <v>2102.1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4</v>
      </c>
      <c r="AX158" s="13" t="s">
        <v>79</v>
      </c>
      <c r="AY158" s="212" t="s">
        <v>205</v>
      </c>
    </row>
    <row r="159" spans="1:65" s="2" customFormat="1" ht="24.2" customHeight="1">
      <c r="A159" s="35"/>
      <c r="B159" s="36"/>
      <c r="C159" s="179" t="s">
        <v>370</v>
      </c>
      <c r="D159" s="179" t="s">
        <v>208</v>
      </c>
      <c r="E159" s="180" t="s">
        <v>287</v>
      </c>
      <c r="F159" s="181" t="s">
        <v>288</v>
      </c>
      <c r="G159" s="182" t="s">
        <v>267</v>
      </c>
      <c r="H159" s="183">
        <v>70.069999999999993</v>
      </c>
      <c r="I159" s="184"/>
      <c r="J159" s="185">
        <f>ROUND(I159*H159,2)</f>
        <v>0</v>
      </c>
      <c r="K159" s="181" t="s">
        <v>212</v>
      </c>
      <c r="L159" s="40"/>
      <c r="M159" s="186" t="s">
        <v>19</v>
      </c>
      <c r="N159" s="187" t="s">
        <v>46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149</v>
      </c>
      <c r="AT159" s="190" t="s">
        <v>208</v>
      </c>
      <c r="AU159" s="190" t="s">
        <v>83</v>
      </c>
      <c r="AY159" s="18" t="s">
        <v>205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79</v>
      </c>
      <c r="BK159" s="191">
        <f>ROUND(I159*H159,2)</f>
        <v>0</v>
      </c>
      <c r="BL159" s="18" t="s">
        <v>149</v>
      </c>
      <c r="BM159" s="190" t="s">
        <v>1435</v>
      </c>
    </row>
    <row r="160" spans="1:65" s="2" customFormat="1">
      <c r="A160" s="35"/>
      <c r="B160" s="36"/>
      <c r="C160" s="37"/>
      <c r="D160" s="192" t="s">
        <v>215</v>
      </c>
      <c r="E160" s="37"/>
      <c r="F160" s="193" t="s">
        <v>290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215</v>
      </c>
      <c r="AU160" s="18" t="s">
        <v>83</v>
      </c>
    </row>
    <row r="161" spans="1:65" s="2" customFormat="1" ht="24.2" customHeight="1">
      <c r="A161" s="35"/>
      <c r="B161" s="36"/>
      <c r="C161" s="179" t="s">
        <v>376</v>
      </c>
      <c r="D161" s="179" t="s">
        <v>208</v>
      </c>
      <c r="E161" s="180" t="s">
        <v>292</v>
      </c>
      <c r="F161" s="181" t="s">
        <v>293</v>
      </c>
      <c r="G161" s="182" t="s">
        <v>267</v>
      </c>
      <c r="H161" s="183">
        <v>204.3</v>
      </c>
      <c r="I161" s="184"/>
      <c r="J161" s="185">
        <f>ROUND(I161*H161,2)</f>
        <v>0</v>
      </c>
      <c r="K161" s="181" t="s">
        <v>212</v>
      </c>
      <c r="L161" s="40"/>
      <c r="M161" s="186" t="s">
        <v>19</v>
      </c>
      <c r="N161" s="187" t="s">
        <v>46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149</v>
      </c>
      <c r="AT161" s="190" t="s">
        <v>208</v>
      </c>
      <c r="AU161" s="190" t="s">
        <v>83</v>
      </c>
      <c r="AY161" s="18" t="s">
        <v>205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149</v>
      </c>
      <c r="BM161" s="190" t="s">
        <v>1436</v>
      </c>
    </row>
    <row r="162" spans="1:65" s="2" customFormat="1">
      <c r="A162" s="35"/>
      <c r="B162" s="36"/>
      <c r="C162" s="37"/>
      <c r="D162" s="192" t="s">
        <v>215</v>
      </c>
      <c r="E162" s="37"/>
      <c r="F162" s="193" t="s">
        <v>295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215</v>
      </c>
      <c r="AU162" s="18" t="s">
        <v>83</v>
      </c>
    </row>
    <row r="163" spans="1:65" s="13" customFormat="1">
      <c r="B163" s="201"/>
      <c r="C163" s="202"/>
      <c r="D163" s="203" t="s">
        <v>250</v>
      </c>
      <c r="E163" s="204" t="s">
        <v>19</v>
      </c>
      <c r="F163" s="205" t="s">
        <v>1437</v>
      </c>
      <c r="G163" s="202"/>
      <c r="H163" s="206">
        <v>100.7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36</v>
      </c>
      <c r="AX163" s="13" t="s">
        <v>75</v>
      </c>
      <c r="AY163" s="212" t="s">
        <v>205</v>
      </c>
    </row>
    <row r="164" spans="1:65" s="13" customFormat="1">
      <c r="B164" s="201"/>
      <c r="C164" s="202"/>
      <c r="D164" s="203" t="s">
        <v>250</v>
      </c>
      <c r="E164" s="204" t="s">
        <v>19</v>
      </c>
      <c r="F164" s="205" t="s">
        <v>1438</v>
      </c>
      <c r="G164" s="202"/>
      <c r="H164" s="206">
        <v>24.474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250</v>
      </c>
      <c r="AU164" s="212" t="s">
        <v>83</v>
      </c>
      <c r="AV164" s="13" t="s">
        <v>83</v>
      </c>
      <c r="AW164" s="13" t="s">
        <v>36</v>
      </c>
      <c r="AX164" s="13" t="s">
        <v>75</v>
      </c>
      <c r="AY164" s="212" t="s">
        <v>205</v>
      </c>
    </row>
    <row r="165" spans="1:65" s="15" customFormat="1">
      <c r="B165" s="234"/>
      <c r="C165" s="235"/>
      <c r="D165" s="203" t="s">
        <v>250</v>
      </c>
      <c r="E165" s="236" t="s">
        <v>19</v>
      </c>
      <c r="F165" s="237" t="s">
        <v>1307</v>
      </c>
      <c r="G165" s="235"/>
      <c r="H165" s="238">
        <v>125.17400000000001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250</v>
      </c>
      <c r="AU165" s="244" t="s">
        <v>83</v>
      </c>
      <c r="AV165" s="15" t="s">
        <v>126</v>
      </c>
      <c r="AW165" s="15" t="s">
        <v>36</v>
      </c>
      <c r="AX165" s="15" t="s">
        <v>75</v>
      </c>
      <c r="AY165" s="244" t="s">
        <v>205</v>
      </c>
    </row>
    <row r="166" spans="1:65" s="13" customFormat="1">
      <c r="B166" s="201"/>
      <c r="C166" s="202"/>
      <c r="D166" s="203" t="s">
        <v>250</v>
      </c>
      <c r="E166" s="204" t="s">
        <v>19</v>
      </c>
      <c r="F166" s="205" t="s">
        <v>1439</v>
      </c>
      <c r="G166" s="202"/>
      <c r="H166" s="206">
        <v>79.126000000000005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250</v>
      </c>
      <c r="AU166" s="212" t="s">
        <v>83</v>
      </c>
      <c r="AV166" s="13" t="s">
        <v>83</v>
      </c>
      <c r="AW166" s="13" t="s">
        <v>36</v>
      </c>
      <c r="AX166" s="13" t="s">
        <v>75</v>
      </c>
      <c r="AY166" s="212" t="s">
        <v>205</v>
      </c>
    </row>
    <row r="167" spans="1:65" s="14" customFormat="1">
      <c r="B167" s="213"/>
      <c r="C167" s="214"/>
      <c r="D167" s="203" t="s">
        <v>250</v>
      </c>
      <c r="E167" s="215" t="s">
        <v>19</v>
      </c>
      <c r="F167" s="216" t="s">
        <v>253</v>
      </c>
      <c r="G167" s="214"/>
      <c r="H167" s="217">
        <v>204.3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250</v>
      </c>
      <c r="AU167" s="223" t="s">
        <v>83</v>
      </c>
      <c r="AV167" s="14" t="s">
        <v>149</v>
      </c>
      <c r="AW167" s="14" t="s">
        <v>36</v>
      </c>
      <c r="AX167" s="14" t="s">
        <v>79</v>
      </c>
      <c r="AY167" s="223" t="s">
        <v>205</v>
      </c>
    </row>
    <row r="168" spans="1:65" s="2" customFormat="1" ht="16.5" customHeight="1">
      <c r="A168" s="35"/>
      <c r="B168" s="36"/>
      <c r="C168" s="224" t="s">
        <v>381</v>
      </c>
      <c r="D168" s="224" t="s">
        <v>298</v>
      </c>
      <c r="E168" s="225" t="s">
        <v>299</v>
      </c>
      <c r="F168" s="226" t="s">
        <v>300</v>
      </c>
      <c r="G168" s="227" t="s">
        <v>301</v>
      </c>
      <c r="H168" s="228">
        <v>469.89</v>
      </c>
      <c r="I168" s="229"/>
      <c r="J168" s="230">
        <f>ROUND(I168*H168,2)</f>
        <v>0</v>
      </c>
      <c r="K168" s="226" t="s">
        <v>212</v>
      </c>
      <c r="L168" s="231"/>
      <c r="M168" s="232" t="s">
        <v>19</v>
      </c>
      <c r="N168" s="233" t="s">
        <v>46</v>
      </c>
      <c r="O168" s="65"/>
      <c r="P168" s="188">
        <f>O168*H168</f>
        <v>0</v>
      </c>
      <c r="Q168" s="188">
        <v>1</v>
      </c>
      <c r="R168" s="188">
        <f>Q168*H168</f>
        <v>469.89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286</v>
      </c>
      <c r="AT168" s="190" t="s">
        <v>298</v>
      </c>
      <c r="AU168" s="190" t="s">
        <v>83</v>
      </c>
      <c r="AY168" s="18" t="s">
        <v>205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149</v>
      </c>
      <c r="BM168" s="190" t="s">
        <v>1440</v>
      </c>
    </row>
    <row r="169" spans="1:65" s="13" customFormat="1">
      <c r="B169" s="201"/>
      <c r="C169" s="202"/>
      <c r="D169" s="203" t="s">
        <v>250</v>
      </c>
      <c r="E169" s="202"/>
      <c r="F169" s="205" t="s">
        <v>1441</v>
      </c>
      <c r="G169" s="202"/>
      <c r="H169" s="206">
        <v>469.89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250</v>
      </c>
      <c r="AU169" s="212" t="s">
        <v>83</v>
      </c>
      <c r="AV169" s="13" t="s">
        <v>83</v>
      </c>
      <c r="AW169" s="13" t="s">
        <v>4</v>
      </c>
      <c r="AX169" s="13" t="s">
        <v>79</v>
      </c>
      <c r="AY169" s="212" t="s">
        <v>205</v>
      </c>
    </row>
    <row r="170" spans="1:65" s="2" customFormat="1" ht="24.2" customHeight="1">
      <c r="A170" s="35"/>
      <c r="B170" s="36"/>
      <c r="C170" s="179" t="s">
        <v>387</v>
      </c>
      <c r="D170" s="179" t="s">
        <v>208</v>
      </c>
      <c r="E170" s="180" t="s">
        <v>305</v>
      </c>
      <c r="F170" s="181" t="s">
        <v>306</v>
      </c>
      <c r="G170" s="182" t="s">
        <v>267</v>
      </c>
      <c r="H170" s="183">
        <v>70.069999999999993</v>
      </c>
      <c r="I170" s="184"/>
      <c r="J170" s="185">
        <f>ROUND(I170*H170,2)</f>
        <v>0</v>
      </c>
      <c r="K170" s="181" t="s">
        <v>212</v>
      </c>
      <c r="L170" s="40"/>
      <c r="M170" s="186" t="s">
        <v>19</v>
      </c>
      <c r="N170" s="187" t="s">
        <v>46</v>
      </c>
      <c r="O170" s="65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149</v>
      </c>
      <c r="AT170" s="190" t="s">
        <v>208</v>
      </c>
      <c r="AU170" s="190" t="s">
        <v>83</v>
      </c>
      <c r="AY170" s="18" t="s">
        <v>205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79</v>
      </c>
      <c r="BK170" s="191">
        <f>ROUND(I170*H170,2)</f>
        <v>0</v>
      </c>
      <c r="BL170" s="18" t="s">
        <v>149</v>
      </c>
      <c r="BM170" s="190" t="s">
        <v>1442</v>
      </c>
    </row>
    <row r="171" spans="1:65" s="2" customFormat="1">
      <c r="A171" s="35"/>
      <c r="B171" s="36"/>
      <c r="C171" s="37"/>
      <c r="D171" s="192" t="s">
        <v>215</v>
      </c>
      <c r="E171" s="37"/>
      <c r="F171" s="193" t="s">
        <v>308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215</v>
      </c>
      <c r="AU171" s="18" t="s">
        <v>83</v>
      </c>
    </row>
    <row r="172" spans="1:65" s="2" customFormat="1" ht="16.5" customHeight="1">
      <c r="A172" s="35"/>
      <c r="B172" s="36"/>
      <c r="C172" s="179" t="s">
        <v>393</v>
      </c>
      <c r="D172" s="179" t="s">
        <v>208</v>
      </c>
      <c r="E172" s="180" t="s">
        <v>310</v>
      </c>
      <c r="F172" s="181" t="s">
        <v>311</v>
      </c>
      <c r="G172" s="182" t="s">
        <v>247</v>
      </c>
      <c r="H172" s="183">
        <v>642.6</v>
      </c>
      <c r="I172" s="184"/>
      <c r="J172" s="185">
        <f>ROUND(I172*H172,2)</f>
        <v>0</v>
      </c>
      <c r="K172" s="181" t="s">
        <v>212</v>
      </c>
      <c r="L172" s="40"/>
      <c r="M172" s="186" t="s">
        <v>19</v>
      </c>
      <c r="N172" s="187" t="s">
        <v>46</v>
      </c>
      <c r="O172" s="65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149</v>
      </c>
      <c r="AT172" s="190" t="s">
        <v>208</v>
      </c>
      <c r="AU172" s="190" t="s">
        <v>83</v>
      </c>
      <c r="AY172" s="18" t="s">
        <v>205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79</v>
      </c>
      <c r="BK172" s="191">
        <f>ROUND(I172*H172,2)</f>
        <v>0</v>
      </c>
      <c r="BL172" s="18" t="s">
        <v>149</v>
      </c>
      <c r="BM172" s="190" t="s">
        <v>1443</v>
      </c>
    </row>
    <row r="173" spans="1:65" s="2" customFormat="1">
      <c r="A173" s="35"/>
      <c r="B173" s="36"/>
      <c r="C173" s="37"/>
      <c r="D173" s="192" t="s">
        <v>215</v>
      </c>
      <c r="E173" s="37"/>
      <c r="F173" s="193" t="s">
        <v>313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215</v>
      </c>
      <c r="AU173" s="18" t="s">
        <v>83</v>
      </c>
    </row>
    <row r="174" spans="1:65" s="13" customFormat="1">
      <c r="B174" s="201"/>
      <c r="C174" s="202"/>
      <c r="D174" s="203" t="s">
        <v>250</v>
      </c>
      <c r="E174" s="204" t="s">
        <v>19</v>
      </c>
      <c r="F174" s="205" t="s">
        <v>1444</v>
      </c>
      <c r="G174" s="202"/>
      <c r="H174" s="206">
        <v>642.6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250</v>
      </c>
      <c r="AU174" s="212" t="s">
        <v>83</v>
      </c>
      <c r="AV174" s="13" t="s">
        <v>83</v>
      </c>
      <c r="AW174" s="13" t="s">
        <v>36</v>
      </c>
      <c r="AX174" s="13" t="s">
        <v>79</v>
      </c>
      <c r="AY174" s="212" t="s">
        <v>205</v>
      </c>
    </row>
    <row r="175" spans="1:65" s="12" customFormat="1" ht="22.9" customHeight="1">
      <c r="B175" s="163"/>
      <c r="C175" s="164"/>
      <c r="D175" s="165" t="s">
        <v>74</v>
      </c>
      <c r="E175" s="177" t="s">
        <v>204</v>
      </c>
      <c r="F175" s="177" t="s">
        <v>315</v>
      </c>
      <c r="G175" s="164"/>
      <c r="H175" s="164"/>
      <c r="I175" s="167"/>
      <c r="J175" s="178">
        <f>BK175</f>
        <v>0</v>
      </c>
      <c r="K175" s="164"/>
      <c r="L175" s="169"/>
      <c r="M175" s="170"/>
      <c r="N175" s="171"/>
      <c r="O175" s="171"/>
      <c r="P175" s="172">
        <f>SUM(P176:P222)</f>
        <v>0</v>
      </c>
      <c r="Q175" s="171"/>
      <c r="R175" s="172">
        <f>SUM(R176:R222)</f>
        <v>152.10746299999997</v>
      </c>
      <c r="S175" s="171"/>
      <c r="T175" s="173">
        <f>SUM(T176:T222)</f>
        <v>0</v>
      </c>
      <c r="AR175" s="174" t="s">
        <v>79</v>
      </c>
      <c r="AT175" s="175" t="s">
        <v>74</v>
      </c>
      <c r="AU175" s="175" t="s">
        <v>79</v>
      </c>
      <c r="AY175" s="174" t="s">
        <v>205</v>
      </c>
      <c r="BK175" s="176">
        <f>SUM(BK176:BK222)</f>
        <v>0</v>
      </c>
    </row>
    <row r="176" spans="1:65" s="2" customFormat="1" ht="21.75" customHeight="1">
      <c r="A176" s="35"/>
      <c r="B176" s="36"/>
      <c r="C176" s="179" t="s">
        <v>399</v>
      </c>
      <c r="D176" s="179" t="s">
        <v>208</v>
      </c>
      <c r="E176" s="180" t="s">
        <v>1062</v>
      </c>
      <c r="F176" s="181" t="s">
        <v>1063</v>
      </c>
      <c r="G176" s="182" t="s">
        <v>247</v>
      </c>
      <c r="H176" s="183">
        <v>506.5</v>
      </c>
      <c r="I176" s="184"/>
      <c r="J176" s="185">
        <f>ROUND(I176*H176,2)</f>
        <v>0</v>
      </c>
      <c r="K176" s="181" t="s">
        <v>212</v>
      </c>
      <c r="L176" s="40"/>
      <c r="M176" s="186" t="s">
        <v>19</v>
      </c>
      <c r="N176" s="187" t="s">
        <v>46</v>
      </c>
      <c r="O176" s="65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149</v>
      </c>
      <c r="AT176" s="190" t="s">
        <v>208</v>
      </c>
      <c r="AU176" s="190" t="s">
        <v>83</v>
      </c>
      <c r="AY176" s="18" t="s">
        <v>205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79</v>
      </c>
      <c r="BK176" s="191">
        <f>ROUND(I176*H176,2)</f>
        <v>0</v>
      </c>
      <c r="BL176" s="18" t="s">
        <v>149</v>
      </c>
      <c r="BM176" s="190" t="s">
        <v>1445</v>
      </c>
    </row>
    <row r="177" spans="1:65" s="2" customFormat="1">
      <c r="A177" s="35"/>
      <c r="B177" s="36"/>
      <c r="C177" s="37"/>
      <c r="D177" s="192" t="s">
        <v>215</v>
      </c>
      <c r="E177" s="37"/>
      <c r="F177" s="193" t="s">
        <v>1065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215</v>
      </c>
      <c r="AU177" s="18" t="s">
        <v>83</v>
      </c>
    </row>
    <row r="178" spans="1:65" s="13" customFormat="1">
      <c r="B178" s="201"/>
      <c r="C178" s="202"/>
      <c r="D178" s="203" t="s">
        <v>250</v>
      </c>
      <c r="E178" s="204" t="s">
        <v>19</v>
      </c>
      <c r="F178" s="205" t="s">
        <v>1446</v>
      </c>
      <c r="G178" s="202"/>
      <c r="H178" s="206">
        <v>506.5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250</v>
      </c>
      <c r="AU178" s="212" t="s">
        <v>83</v>
      </c>
      <c r="AV178" s="13" t="s">
        <v>83</v>
      </c>
      <c r="AW178" s="13" t="s">
        <v>36</v>
      </c>
      <c r="AX178" s="13" t="s">
        <v>79</v>
      </c>
      <c r="AY178" s="212" t="s">
        <v>205</v>
      </c>
    </row>
    <row r="179" spans="1:65" s="2" customFormat="1" ht="21.75" customHeight="1">
      <c r="A179" s="35"/>
      <c r="B179" s="36"/>
      <c r="C179" s="179" t="s">
        <v>406</v>
      </c>
      <c r="D179" s="179" t="s">
        <v>208</v>
      </c>
      <c r="E179" s="180" t="s">
        <v>1067</v>
      </c>
      <c r="F179" s="181" t="s">
        <v>1068</v>
      </c>
      <c r="G179" s="182" t="s">
        <v>247</v>
      </c>
      <c r="H179" s="183">
        <v>139.1</v>
      </c>
      <c r="I179" s="184"/>
      <c r="J179" s="185">
        <f>ROUND(I179*H179,2)</f>
        <v>0</v>
      </c>
      <c r="K179" s="181" t="s">
        <v>212</v>
      </c>
      <c r="L179" s="40"/>
      <c r="M179" s="186" t="s">
        <v>19</v>
      </c>
      <c r="N179" s="187" t="s">
        <v>46</v>
      </c>
      <c r="O179" s="65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149</v>
      </c>
      <c r="AT179" s="190" t="s">
        <v>208</v>
      </c>
      <c r="AU179" s="190" t="s">
        <v>83</v>
      </c>
      <c r="AY179" s="18" t="s">
        <v>205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79</v>
      </c>
      <c r="BK179" s="191">
        <f>ROUND(I179*H179,2)</f>
        <v>0</v>
      </c>
      <c r="BL179" s="18" t="s">
        <v>149</v>
      </c>
      <c r="BM179" s="190" t="s">
        <v>1447</v>
      </c>
    </row>
    <row r="180" spans="1:65" s="2" customFormat="1">
      <c r="A180" s="35"/>
      <c r="B180" s="36"/>
      <c r="C180" s="37"/>
      <c r="D180" s="192" t="s">
        <v>215</v>
      </c>
      <c r="E180" s="37"/>
      <c r="F180" s="193" t="s">
        <v>1070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215</v>
      </c>
      <c r="AU180" s="18" t="s">
        <v>83</v>
      </c>
    </row>
    <row r="181" spans="1:65" s="13" customFormat="1">
      <c r="B181" s="201"/>
      <c r="C181" s="202"/>
      <c r="D181" s="203" t="s">
        <v>250</v>
      </c>
      <c r="E181" s="204" t="s">
        <v>19</v>
      </c>
      <c r="F181" s="205" t="s">
        <v>1448</v>
      </c>
      <c r="G181" s="202"/>
      <c r="H181" s="206">
        <v>139.1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250</v>
      </c>
      <c r="AU181" s="212" t="s">
        <v>83</v>
      </c>
      <c r="AV181" s="13" t="s">
        <v>83</v>
      </c>
      <c r="AW181" s="13" t="s">
        <v>36</v>
      </c>
      <c r="AX181" s="13" t="s">
        <v>79</v>
      </c>
      <c r="AY181" s="212" t="s">
        <v>205</v>
      </c>
    </row>
    <row r="182" spans="1:65" s="2" customFormat="1" ht="37.9" customHeight="1">
      <c r="A182" s="35"/>
      <c r="B182" s="36"/>
      <c r="C182" s="179" t="s">
        <v>411</v>
      </c>
      <c r="D182" s="179" t="s">
        <v>208</v>
      </c>
      <c r="E182" s="180" t="s">
        <v>1449</v>
      </c>
      <c r="F182" s="181" t="s">
        <v>1450</v>
      </c>
      <c r="G182" s="182" t="s">
        <v>247</v>
      </c>
      <c r="H182" s="183">
        <v>506.5</v>
      </c>
      <c r="I182" s="184"/>
      <c r="J182" s="185">
        <f>ROUND(I182*H182,2)</f>
        <v>0</v>
      </c>
      <c r="K182" s="181" t="s">
        <v>212</v>
      </c>
      <c r="L182" s="40"/>
      <c r="M182" s="186" t="s">
        <v>19</v>
      </c>
      <c r="N182" s="187" t="s">
        <v>46</v>
      </c>
      <c r="O182" s="65"/>
      <c r="P182" s="188">
        <f>O182*H182</f>
        <v>0</v>
      </c>
      <c r="Q182" s="188">
        <v>8.9219999999999994E-2</v>
      </c>
      <c r="R182" s="188">
        <f>Q182*H182</f>
        <v>45.189929999999997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149</v>
      </c>
      <c r="AT182" s="190" t="s">
        <v>208</v>
      </c>
      <c r="AU182" s="190" t="s">
        <v>83</v>
      </c>
      <c r="AY182" s="18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149</v>
      </c>
      <c r="BM182" s="190" t="s">
        <v>1451</v>
      </c>
    </row>
    <row r="183" spans="1:65" s="2" customFormat="1">
      <c r="A183" s="35"/>
      <c r="B183" s="36"/>
      <c r="C183" s="37"/>
      <c r="D183" s="192" t="s">
        <v>215</v>
      </c>
      <c r="E183" s="37"/>
      <c r="F183" s="193" t="s">
        <v>1452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215</v>
      </c>
      <c r="AU183" s="18" t="s">
        <v>83</v>
      </c>
    </row>
    <row r="184" spans="1:65" s="13" customFormat="1">
      <c r="B184" s="201"/>
      <c r="C184" s="202"/>
      <c r="D184" s="203" t="s">
        <v>250</v>
      </c>
      <c r="E184" s="204" t="s">
        <v>19</v>
      </c>
      <c r="F184" s="205" t="s">
        <v>1453</v>
      </c>
      <c r="G184" s="202"/>
      <c r="H184" s="206">
        <v>494.1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250</v>
      </c>
      <c r="AU184" s="212" t="s">
        <v>83</v>
      </c>
      <c r="AV184" s="13" t="s">
        <v>83</v>
      </c>
      <c r="AW184" s="13" t="s">
        <v>36</v>
      </c>
      <c r="AX184" s="13" t="s">
        <v>75</v>
      </c>
      <c r="AY184" s="212" t="s">
        <v>205</v>
      </c>
    </row>
    <row r="185" spans="1:65" s="13" customFormat="1">
      <c r="B185" s="201"/>
      <c r="C185" s="202"/>
      <c r="D185" s="203" t="s">
        <v>250</v>
      </c>
      <c r="E185" s="204" t="s">
        <v>19</v>
      </c>
      <c r="F185" s="205" t="s">
        <v>1454</v>
      </c>
      <c r="G185" s="202"/>
      <c r="H185" s="206">
        <v>4.2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250</v>
      </c>
      <c r="AU185" s="212" t="s">
        <v>83</v>
      </c>
      <c r="AV185" s="13" t="s">
        <v>83</v>
      </c>
      <c r="AW185" s="13" t="s">
        <v>36</v>
      </c>
      <c r="AX185" s="13" t="s">
        <v>75</v>
      </c>
      <c r="AY185" s="212" t="s">
        <v>205</v>
      </c>
    </row>
    <row r="186" spans="1:65" s="13" customFormat="1">
      <c r="B186" s="201"/>
      <c r="C186" s="202"/>
      <c r="D186" s="203" t="s">
        <v>250</v>
      </c>
      <c r="E186" s="204" t="s">
        <v>19</v>
      </c>
      <c r="F186" s="205" t="s">
        <v>1455</v>
      </c>
      <c r="G186" s="202"/>
      <c r="H186" s="206">
        <v>5.2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250</v>
      </c>
      <c r="AU186" s="212" t="s">
        <v>83</v>
      </c>
      <c r="AV186" s="13" t="s">
        <v>83</v>
      </c>
      <c r="AW186" s="13" t="s">
        <v>36</v>
      </c>
      <c r="AX186" s="13" t="s">
        <v>75</v>
      </c>
      <c r="AY186" s="212" t="s">
        <v>205</v>
      </c>
    </row>
    <row r="187" spans="1:65" s="15" customFormat="1">
      <c r="B187" s="234"/>
      <c r="C187" s="235"/>
      <c r="D187" s="203" t="s">
        <v>250</v>
      </c>
      <c r="E187" s="236" t="s">
        <v>19</v>
      </c>
      <c r="F187" s="237" t="s">
        <v>1307</v>
      </c>
      <c r="G187" s="235"/>
      <c r="H187" s="238">
        <v>503.5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250</v>
      </c>
      <c r="AU187" s="244" t="s">
        <v>83</v>
      </c>
      <c r="AV187" s="15" t="s">
        <v>126</v>
      </c>
      <c r="AW187" s="15" t="s">
        <v>36</v>
      </c>
      <c r="AX187" s="15" t="s">
        <v>75</v>
      </c>
      <c r="AY187" s="244" t="s">
        <v>205</v>
      </c>
    </row>
    <row r="188" spans="1:65" s="13" customFormat="1">
      <c r="B188" s="201"/>
      <c r="C188" s="202"/>
      <c r="D188" s="203" t="s">
        <v>250</v>
      </c>
      <c r="E188" s="204" t="s">
        <v>19</v>
      </c>
      <c r="F188" s="205" t="s">
        <v>1456</v>
      </c>
      <c r="G188" s="202"/>
      <c r="H188" s="206">
        <v>3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250</v>
      </c>
      <c r="AU188" s="212" t="s">
        <v>83</v>
      </c>
      <c r="AV188" s="13" t="s">
        <v>83</v>
      </c>
      <c r="AW188" s="13" t="s">
        <v>36</v>
      </c>
      <c r="AX188" s="13" t="s">
        <v>75</v>
      </c>
      <c r="AY188" s="212" t="s">
        <v>205</v>
      </c>
    </row>
    <row r="189" spans="1:65" s="14" customFormat="1">
      <c r="B189" s="213"/>
      <c r="C189" s="214"/>
      <c r="D189" s="203" t="s">
        <v>250</v>
      </c>
      <c r="E189" s="215" t="s">
        <v>19</v>
      </c>
      <c r="F189" s="216" t="s">
        <v>253</v>
      </c>
      <c r="G189" s="214"/>
      <c r="H189" s="217">
        <v>506.5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250</v>
      </c>
      <c r="AU189" s="223" t="s">
        <v>83</v>
      </c>
      <c r="AV189" s="14" t="s">
        <v>149</v>
      </c>
      <c r="AW189" s="14" t="s">
        <v>36</v>
      </c>
      <c r="AX189" s="14" t="s">
        <v>79</v>
      </c>
      <c r="AY189" s="223" t="s">
        <v>205</v>
      </c>
    </row>
    <row r="190" spans="1:65" s="2" customFormat="1" ht="16.5" customHeight="1">
      <c r="A190" s="35"/>
      <c r="B190" s="36"/>
      <c r="C190" s="224" t="s">
        <v>418</v>
      </c>
      <c r="D190" s="224" t="s">
        <v>298</v>
      </c>
      <c r="E190" s="225" t="s">
        <v>330</v>
      </c>
      <c r="F190" s="226" t="s">
        <v>331</v>
      </c>
      <c r="G190" s="227" t="s">
        <v>247</v>
      </c>
      <c r="H190" s="228">
        <v>499.041</v>
      </c>
      <c r="I190" s="229"/>
      <c r="J190" s="230">
        <f>ROUND(I190*H190,2)</f>
        <v>0</v>
      </c>
      <c r="K190" s="226" t="s">
        <v>212</v>
      </c>
      <c r="L190" s="231"/>
      <c r="M190" s="232" t="s">
        <v>19</v>
      </c>
      <c r="N190" s="233" t="s">
        <v>46</v>
      </c>
      <c r="O190" s="65"/>
      <c r="P190" s="188">
        <f>O190*H190</f>
        <v>0</v>
      </c>
      <c r="Q190" s="188">
        <v>0.13100000000000001</v>
      </c>
      <c r="R190" s="188">
        <f>Q190*H190</f>
        <v>65.374370999999996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286</v>
      </c>
      <c r="AT190" s="190" t="s">
        <v>298</v>
      </c>
      <c r="AU190" s="190" t="s">
        <v>83</v>
      </c>
      <c r="AY190" s="18" t="s">
        <v>205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79</v>
      </c>
      <c r="BK190" s="191">
        <f>ROUND(I190*H190,2)</f>
        <v>0</v>
      </c>
      <c r="BL190" s="18" t="s">
        <v>149</v>
      </c>
      <c r="BM190" s="190" t="s">
        <v>1457</v>
      </c>
    </row>
    <row r="191" spans="1:65" s="13" customFormat="1">
      <c r="B191" s="201"/>
      <c r="C191" s="202"/>
      <c r="D191" s="203" t="s">
        <v>250</v>
      </c>
      <c r="E191" s="204" t="s">
        <v>19</v>
      </c>
      <c r="F191" s="205" t="s">
        <v>1453</v>
      </c>
      <c r="G191" s="202"/>
      <c r="H191" s="206">
        <v>494.1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250</v>
      </c>
      <c r="AU191" s="212" t="s">
        <v>83</v>
      </c>
      <c r="AV191" s="13" t="s">
        <v>83</v>
      </c>
      <c r="AW191" s="13" t="s">
        <v>36</v>
      </c>
      <c r="AX191" s="13" t="s">
        <v>79</v>
      </c>
      <c r="AY191" s="212" t="s">
        <v>205</v>
      </c>
    </row>
    <row r="192" spans="1:65" s="13" customFormat="1">
      <c r="B192" s="201"/>
      <c r="C192" s="202"/>
      <c r="D192" s="203" t="s">
        <v>250</v>
      </c>
      <c r="E192" s="202"/>
      <c r="F192" s="205" t="s">
        <v>1458</v>
      </c>
      <c r="G192" s="202"/>
      <c r="H192" s="206">
        <v>499.041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250</v>
      </c>
      <c r="AU192" s="212" t="s">
        <v>83</v>
      </c>
      <c r="AV192" s="13" t="s">
        <v>83</v>
      </c>
      <c r="AW192" s="13" t="s">
        <v>4</v>
      </c>
      <c r="AX192" s="13" t="s">
        <v>79</v>
      </c>
      <c r="AY192" s="212" t="s">
        <v>205</v>
      </c>
    </row>
    <row r="193" spans="1:65" s="2" customFormat="1" ht="16.5" customHeight="1">
      <c r="A193" s="35"/>
      <c r="B193" s="36"/>
      <c r="C193" s="224" t="s">
        <v>425</v>
      </c>
      <c r="D193" s="224" t="s">
        <v>298</v>
      </c>
      <c r="E193" s="225" t="s">
        <v>335</v>
      </c>
      <c r="F193" s="226" t="s">
        <v>336</v>
      </c>
      <c r="G193" s="227" t="s">
        <v>247</v>
      </c>
      <c r="H193" s="228">
        <v>5.3559999999999999</v>
      </c>
      <c r="I193" s="229"/>
      <c r="J193" s="230">
        <f>ROUND(I193*H193,2)</f>
        <v>0</v>
      </c>
      <c r="K193" s="226" t="s">
        <v>212</v>
      </c>
      <c r="L193" s="231"/>
      <c r="M193" s="232" t="s">
        <v>19</v>
      </c>
      <c r="N193" s="233" t="s">
        <v>46</v>
      </c>
      <c r="O193" s="65"/>
      <c r="P193" s="188">
        <f>O193*H193</f>
        <v>0</v>
      </c>
      <c r="Q193" s="188">
        <v>0.13100000000000001</v>
      </c>
      <c r="R193" s="188">
        <f>Q193*H193</f>
        <v>0.70163600000000004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286</v>
      </c>
      <c r="AT193" s="190" t="s">
        <v>298</v>
      </c>
      <c r="AU193" s="190" t="s">
        <v>83</v>
      </c>
      <c r="AY193" s="18" t="s">
        <v>205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79</v>
      </c>
      <c r="BK193" s="191">
        <f>ROUND(I193*H193,2)</f>
        <v>0</v>
      </c>
      <c r="BL193" s="18" t="s">
        <v>149</v>
      </c>
      <c r="BM193" s="190" t="s">
        <v>1459</v>
      </c>
    </row>
    <row r="194" spans="1:65" s="13" customFormat="1">
      <c r="B194" s="201"/>
      <c r="C194" s="202"/>
      <c r="D194" s="203" t="s">
        <v>250</v>
      </c>
      <c r="E194" s="204" t="s">
        <v>19</v>
      </c>
      <c r="F194" s="205" t="s">
        <v>1455</v>
      </c>
      <c r="G194" s="202"/>
      <c r="H194" s="206">
        <v>5.2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250</v>
      </c>
      <c r="AU194" s="212" t="s">
        <v>83</v>
      </c>
      <c r="AV194" s="13" t="s">
        <v>83</v>
      </c>
      <c r="AW194" s="13" t="s">
        <v>36</v>
      </c>
      <c r="AX194" s="13" t="s">
        <v>79</v>
      </c>
      <c r="AY194" s="212" t="s">
        <v>205</v>
      </c>
    </row>
    <row r="195" spans="1:65" s="13" customFormat="1">
      <c r="B195" s="201"/>
      <c r="C195" s="202"/>
      <c r="D195" s="203" t="s">
        <v>250</v>
      </c>
      <c r="E195" s="202"/>
      <c r="F195" s="205" t="s">
        <v>496</v>
      </c>
      <c r="G195" s="202"/>
      <c r="H195" s="206">
        <v>5.3559999999999999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250</v>
      </c>
      <c r="AU195" s="212" t="s">
        <v>83</v>
      </c>
      <c r="AV195" s="13" t="s">
        <v>83</v>
      </c>
      <c r="AW195" s="13" t="s">
        <v>4</v>
      </c>
      <c r="AX195" s="13" t="s">
        <v>79</v>
      </c>
      <c r="AY195" s="212" t="s">
        <v>205</v>
      </c>
    </row>
    <row r="196" spans="1:65" s="2" customFormat="1" ht="24.2" customHeight="1">
      <c r="A196" s="35"/>
      <c r="B196" s="36"/>
      <c r="C196" s="224" t="s">
        <v>431</v>
      </c>
      <c r="D196" s="224" t="s">
        <v>298</v>
      </c>
      <c r="E196" s="225" t="s">
        <v>340</v>
      </c>
      <c r="F196" s="226" t="s">
        <v>341</v>
      </c>
      <c r="G196" s="227" t="s">
        <v>247</v>
      </c>
      <c r="H196" s="228">
        <v>4.3259999999999996</v>
      </c>
      <c r="I196" s="229"/>
      <c r="J196" s="230">
        <f>ROUND(I196*H196,2)</f>
        <v>0</v>
      </c>
      <c r="K196" s="226" t="s">
        <v>19</v>
      </c>
      <c r="L196" s="231"/>
      <c r="M196" s="232" t="s">
        <v>19</v>
      </c>
      <c r="N196" s="233" t="s">
        <v>46</v>
      </c>
      <c r="O196" s="65"/>
      <c r="P196" s="188">
        <f>O196*H196</f>
        <v>0</v>
      </c>
      <c r="Q196" s="188">
        <v>0.13100000000000001</v>
      </c>
      <c r="R196" s="188">
        <f>Q196*H196</f>
        <v>0.56670599999999993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286</v>
      </c>
      <c r="AT196" s="190" t="s">
        <v>298</v>
      </c>
      <c r="AU196" s="190" t="s">
        <v>83</v>
      </c>
      <c r="AY196" s="18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149</v>
      </c>
      <c r="BM196" s="190" t="s">
        <v>1460</v>
      </c>
    </row>
    <row r="197" spans="1:65" s="13" customFormat="1">
      <c r="B197" s="201"/>
      <c r="C197" s="202"/>
      <c r="D197" s="203" t="s">
        <v>250</v>
      </c>
      <c r="E197" s="204" t="s">
        <v>19</v>
      </c>
      <c r="F197" s="205" t="s">
        <v>1454</v>
      </c>
      <c r="G197" s="202"/>
      <c r="H197" s="206">
        <v>4.2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250</v>
      </c>
      <c r="AU197" s="212" t="s">
        <v>83</v>
      </c>
      <c r="AV197" s="13" t="s">
        <v>83</v>
      </c>
      <c r="AW197" s="13" t="s">
        <v>36</v>
      </c>
      <c r="AX197" s="13" t="s">
        <v>79</v>
      </c>
      <c r="AY197" s="212" t="s">
        <v>205</v>
      </c>
    </row>
    <row r="198" spans="1:65" s="13" customFormat="1">
      <c r="B198" s="201"/>
      <c r="C198" s="202"/>
      <c r="D198" s="203" t="s">
        <v>250</v>
      </c>
      <c r="E198" s="202"/>
      <c r="F198" s="205" t="s">
        <v>1461</v>
      </c>
      <c r="G198" s="202"/>
      <c r="H198" s="206">
        <v>4.3259999999999996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250</v>
      </c>
      <c r="AU198" s="212" t="s">
        <v>83</v>
      </c>
      <c r="AV198" s="13" t="s">
        <v>83</v>
      </c>
      <c r="AW198" s="13" t="s">
        <v>4</v>
      </c>
      <c r="AX198" s="13" t="s">
        <v>79</v>
      </c>
      <c r="AY198" s="212" t="s">
        <v>205</v>
      </c>
    </row>
    <row r="199" spans="1:65" s="2" customFormat="1" ht="44.25" customHeight="1">
      <c r="A199" s="35"/>
      <c r="B199" s="36"/>
      <c r="C199" s="179" t="s">
        <v>438</v>
      </c>
      <c r="D199" s="179" t="s">
        <v>208</v>
      </c>
      <c r="E199" s="180" t="s">
        <v>345</v>
      </c>
      <c r="F199" s="181" t="s">
        <v>346</v>
      </c>
      <c r="G199" s="182" t="s">
        <v>247</v>
      </c>
      <c r="H199" s="183">
        <v>9.4</v>
      </c>
      <c r="I199" s="184"/>
      <c r="J199" s="185">
        <f>ROUND(I199*H199,2)</f>
        <v>0</v>
      </c>
      <c r="K199" s="181" t="s">
        <v>212</v>
      </c>
      <c r="L199" s="40"/>
      <c r="M199" s="186" t="s">
        <v>19</v>
      </c>
      <c r="N199" s="187" t="s">
        <v>46</v>
      </c>
      <c r="O199" s="65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149</v>
      </c>
      <c r="AT199" s="190" t="s">
        <v>208</v>
      </c>
      <c r="AU199" s="190" t="s">
        <v>83</v>
      </c>
      <c r="AY199" s="18" t="s">
        <v>205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79</v>
      </c>
      <c r="BK199" s="191">
        <f>ROUND(I199*H199,2)</f>
        <v>0</v>
      </c>
      <c r="BL199" s="18" t="s">
        <v>149</v>
      </c>
      <c r="BM199" s="190" t="s">
        <v>1462</v>
      </c>
    </row>
    <row r="200" spans="1:65" s="2" customFormat="1">
      <c r="A200" s="35"/>
      <c r="B200" s="36"/>
      <c r="C200" s="37"/>
      <c r="D200" s="192" t="s">
        <v>215</v>
      </c>
      <c r="E200" s="37"/>
      <c r="F200" s="193" t="s">
        <v>348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215</v>
      </c>
      <c r="AU200" s="18" t="s">
        <v>83</v>
      </c>
    </row>
    <row r="201" spans="1:65" s="13" customFormat="1">
      <c r="B201" s="201"/>
      <c r="C201" s="202"/>
      <c r="D201" s="203" t="s">
        <v>250</v>
      </c>
      <c r="E201" s="204" t="s">
        <v>19</v>
      </c>
      <c r="F201" s="205" t="s">
        <v>1463</v>
      </c>
      <c r="G201" s="202"/>
      <c r="H201" s="206">
        <v>9.4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250</v>
      </c>
      <c r="AU201" s="212" t="s">
        <v>83</v>
      </c>
      <c r="AV201" s="13" t="s">
        <v>83</v>
      </c>
      <c r="AW201" s="13" t="s">
        <v>36</v>
      </c>
      <c r="AX201" s="13" t="s">
        <v>79</v>
      </c>
      <c r="AY201" s="212" t="s">
        <v>205</v>
      </c>
    </row>
    <row r="202" spans="1:65" s="2" customFormat="1" ht="37.9" customHeight="1">
      <c r="A202" s="35"/>
      <c r="B202" s="36"/>
      <c r="C202" s="179" t="s">
        <v>525</v>
      </c>
      <c r="D202" s="179" t="s">
        <v>208</v>
      </c>
      <c r="E202" s="180" t="s">
        <v>1328</v>
      </c>
      <c r="F202" s="181" t="s">
        <v>1329</v>
      </c>
      <c r="G202" s="182" t="s">
        <v>247</v>
      </c>
      <c r="H202" s="183">
        <v>139.1</v>
      </c>
      <c r="I202" s="184"/>
      <c r="J202" s="185">
        <f>ROUND(I202*H202,2)</f>
        <v>0</v>
      </c>
      <c r="K202" s="181" t="s">
        <v>212</v>
      </c>
      <c r="L202" s="40"/>
      <c r="M202" s="186" t="s">
        <v>19</v>
      </c>
      <c r="N202" s="187" t="s">
        <v>46</v>
      </c>
      <c r="O202" s="65"/>
      <c r="P202" s="188">
        <f>O202*H202</f>
        <v>0</v>
      </c>
      <c r="Q202" s="188">
        <v>0.11162</v>
      </c>
      <c r="R202" s="188">
        <f>Q202*H202</f>
        <v>15.526342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149</v>
      </c>
      <c r="AT202" s="190" t="s">
        <v>208</v>
      </c>
      <c r="AU202" s="190" t="s">
        <v>83</v>
      </c>
      <c r="AY202" s="18" t="s">
        <v>205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79</v>
      </c>
      <c r="BK202" s="191">
        <f>ROUND(I202*H202,2)</f>
        <v>0</v>
      </c>
      <c r="BL202" s="18" t="s">
        <v>149</v>
      </c>
      <c r="BM202" s="190" t="s">
        <v>1464</v>
      </c>
    </row>
    <row r="203" spans="1:65" s="2" customFormat="1">
      <c r="A203" s="35"/>
      <c r="B203" s="36"/>
      <c r="C203" s="37"/>
      <c r="D203" s="192" t="s">
        <v>215</v>
      </c>
      <c r="E203" s="37"/>
      <c r="F203" s="193" t="s">
        <v>1331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215</v>
      </c>
      <c r="AU203" s="18" t="s">
        <v>83</v>
      </c>
    </row>
    <row r="204" spans="1:65" s="13" customFormat="1">
      <c r="B204" s="201"/>
      <c r="C204" s="202"/>
      <c r="D204" s="203" t="s">
        <v>250</v>
      </c>
      <c r="E204" s="204" t="s">
        <v>19</v>
      </c>
      <c r="F204" s="205" t="s">
        <v>1465</v>
      </c>
      <c r="G204" s="202"/>
      <c r="H204" s="206">
        <v>91.8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250</v>
      </c>
      <c r="AU204" s="212" t="s">
        <v>83</v>
      </c>
      <c r="AV204" s="13" t="s">
        <v>83</v>
      </c>
      <c r="AW204" s="13" t="s">
        <v>36</v>
      </c>
      <c r="AX204" s="13" t="s">
        <v>75</v>
      </c>
      <c r="AY204" s="212" t="s">
        <v>205</v>
      </c>
    </row>
    <row r="205" spans="1:65" s="13" customFormat="1">
      <c r="B205" s="201"/>
      <c r="C205" s="202"/>
      <c r="D205" s="203" t="s">
        <v>250</v>
      </c>
      <c r="E205" s="204" t="s">
        <v>19</v>
      </c>
      <c r="F205" s="205" t="s">
        <v>1466</v>
      </c>
      <c r="G205" s="202"/>
      <c r="H205" s="206">
        <v>22.5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250</v>
      </c>
      <c r="AU205" s="212" t="s">
        <v>83</v>
      </c>
      <c r="AV205" s="13" t="s">
        <v>83</v>
      </c>
      <c r="AW205" s="13" t="s">
        <v>36</v>
      </c>
      <c r="AX205" s="13" t="s">
        <v>75</v>
      </c>
      <c r="AY205" s="212" t="s">
        <v>205</v>
      </c>
    </row>
    <row r="206" spans="1:65" s="13" customFormat="1">
      <c r="B206" s="201"/>
      <c r="C206" s="202"/>
      <c r="D206" s="203" t="s">
        <v>250</v>
      </c>
      <c r="E206" s="204" t="s">
        <v>19</v>
      </c>
      <c r="F206" s="205" t="s">
        <v>1467</v>
      </c>
      <c r="G206" s="202"/>
      <c r="H206" s="206">
        <v>24.8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250</v>
      </c>
      <c r="AU206" s="212" t="s">
        <v>83</v>
      </c>
      <c r="AV206" s="13" t="s">
        <v>83</v>
      </c>
      <c r="AW206" s="13" t="s">
        <v>36</v>
      </c>
      <c r="AX206" s="13" t="s">
        <v>75</v>
      </c>
      <c r="AY206" s="212" t="s">
        <v>205</v>
      </c>
    </row>
    <row r="207" spans="1:65" s="14" customFormat="1">
      <c r="B207" s="213"/>
      <c r="C207" s="214"/>
      <c r="D207" s="203" t="s">
        <v>250</v>
      </c>
      <c r="E207" s="215" t="s">
        <v>19</v>
      </c>
      <c r="F207" s="216" t="s">
        <v>253</v>
      </c>
      <c r="G207" s="214"/>
      <c r="H207" s="217">
        <v>139.1</v>
      </c>
      <c r="I207" s="218"/>
      <c r="J207" s="214"/>
      <c r="K207" s="214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250</v>
      </c>
      <c r="AU207" s="223" t="s">
        <v>83</v>
      </c>
      <c r="AV207" s="14" t="s">
        <v>149</v>
      </c>
      <c r="AW207" s="14" t="s">
        <v>36</v>
      </c>
      <c r="AX207" s="14" t="s">
        <v>79</v>
      </c>
      <c r="AY207" s="223" t="s">
        <v>205</v>
      </c>
    </row>
    <row r="208" spans="1:65" s="2" customFormat="1" ht="16.5" customHeight="1">
      <c r="A208" s="35"/>
      <c r="B208" s="36"/>
      <c r="C208" s="224" t="s">
        <v>528</v>
      </c>
      <c r="D208" s="224" t="s">
        <v>298</v>
      </c>
      <c r="E208" s="225" t="s">
        <v>1099</v>
      </c>
      <c r="F208" s="226" t="s">
        <v>1100</v>
      </c>
      <c r="G208" s="227" t="s">
        <v>247</v>
      </c>
      <c r="H208" s="228">
        <v>92.718000000000004</v>
      </c>
      <c r="I208" s="229"/>
      <c r="J208" s="230">
        <f>ROUND(I208*H208,2)</f>
        <v>0</v>
      </c>
      <c r="K208" s="226" t="s">
        <v>212</v>
      </c>
      <c r="L208" s="231"/>
      <c r="M208" s="232" t="s">
        <v>19</v>
      </c>
      <c r="N208" s="233" t="s">
        <v>46</v>
      </c>
      <c r="O208" s="65"/>
      <c r="P208" s="188">
        <f>O208*H208</f>
        <v>0</v>
      </c>
      <c r="Q208" s="188">
        <v>0.17599999999999999</v>
      </c>
      <c r="R208" s="188">
        <f>Q208*H208</f>
        <v>16.318368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286</v>
      </c>
      <c r="AT208" s="190" t="s">
        <v>298</v>
      </c>
      <c r="AU208" s="190" t="s">
        <v>83</v>
      </c>
      <c r="AY208" s="18" t="s">
        <v>205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79</v>
      </c>
      <c r="BK208" s="191">
        <f>ROUND(I208*H208,2)</f>
        <v>0</v>
      </c>
      <c r="BL208" s="18" t="s">
        <v>149</v>
      </c>
      <c r="BM208" s="190" t="s">
        <v>1468</v>
      </c>
    </row>
    <row r="209" spans="1:65" s="13" customFormat="1">
      <c r="B209" s="201"/>
      <c r="C209" s="202"/>
      <c r="D209" s="203" t="s">
        <v>250</v>
      </c>
      <c r="E209" s="204" t="s">
        <v>19</v>
      </c>
      <c r="F209" s="205" t="s">
        <v>1465</v>
      </c>
      <c r="G209" s="202"/>
      <c r="H209" s="206">
        <v>91.8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250</v>
      </c>
      <c r="AU209" s="212" t="s">
        <v>83</v>
      </c>
      <c r="AV209" s="13" t="s">
        <v>83</v>
      </c>
      <c r="AW209" s="13" t="s">
        <v>36</v>
      </c>
      <c r="AX209" s="13" t="s">
        <v>79</v>
      </c>
      <c r="AY209" s="212" t="s">
        <v>205</v>
      </c>
    </row>
    <row r="210" spans="1:65" s="13" customFormat="1">
      <c r="B210" s="201"/>
      <c r="C210" s="202"/>
      <c r="D210" s="203" t="s">
        <v>250</v>
      </c>
      <c r="E210" s="202"/>
      <c r="F210" s="205" t="s">
        <v>1469</v>
      </c>
      <c r="G210" s="202"/>
      <c r="H210" s="206">
        <v>92.718000000000004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250</v>
      </c>
      <c r="AU210" s="212" t="s">
        <v>83</v>
      </c>
      <c r="AV210" s="13" t="s">
        <v>83</v>
      </c>
      <c r="AW210" s="13" t="s">
        <v>4</v>
      </c>
      <c r="AX210" s="13" t="s">
        <v>79</v>
      </c>
      <c r="AY210" s="212" t="s">
        <v>205</v>
      </c>
    </row>
    <row r="211" spans="1:65" s="2" customFormat="1" ht="16.5" customHeight="1">
      <c r="A211" s="35"/>
      <c r="B211" s="36"/>
      <c r="C211" s="224" t="s">
        <v>530</v>
      </c>
      <c r="D211" s="224" t="s">
        <v>298</v>
      </c>
      <c r="E211" s="225" t="s">
        <v>1103</v>
      </c>
      <c r="F211" s="226" t="s">
        <v>1104</v>
      </c>
      <c r="G211" s="227" t="s">
        <v>247</v>
      </c>
      <c r="H211" s="228">
        <v>25.544</v>
      </c>
      <c r="I211" s="229"/>
      <c r="J211" s="230">
        <f>ROUND(I211*H211,2)</f>
        <v>0</v>
      </c>
      <c r="K211" s="226" t="s">
        <v>212</v>
      </c>
      <c r="L211" s="231"/>
      <c r="M211" s="232" t="s">
        <v>19</v>
      </c>
      <c r="N211" s="233" t="s">
        <v>46</v>
      </c>
      <c r="O211" s="65"/>
      <c r="P211" s="188">
        <f>O211*H211</f>
        <v>0</v>
      </c>
      <c r="Q211" s="188">
        <v>0.17499999999999999</v>
      </c>
      <c r="R211" s="188">
        <f>Q211*H211</f>
        <v>4.4702000000000002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286</v>
      </c>
      <c r="AT211" s="190" t="s">
        <v>298</v>
      </c>
      <c r="AU211" s="190" t="s">
        <v>83</v>
      </c>
      <c r="AY211" s="18" t="s">
        <v>205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79</v>
      </c>
      <c r="BK211" s="191">
        <f>ROUND(I211*H211,2)</f>
        <v>0</v>
      </c>
      <c r="BL211" s="18" t="s">
        <v>149</v>
      </c>
      <c r="BM211" s="190" t="s">
        <v>1470</v>
      </c>
    </row>
    <row r="212" spans="1:65" s="13" customFormat="1">
      <c r="B212" s="201"/>
      <c r="C212" s="202"/>
      <c r="D212" s="203" t="s">
        <v>250</v>
      </c>
      <c r="E212" s="204" t="s">
        <v>19</v>
      </c>
      <c r="F212" s="205" t="s">
        <v>1467</v>
      </c>
      <c r="G212" s="202"/>
      <c r="H212" s="206">
        <v>24.8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250</v>
      </c>
      <c r="AU212" s="212" t="s">
        <v>83</v>
      </c>
      <c r="AV212" s="13" t="s">
        <v>83</v>
      </c>
      <c r="AW212" s="13" t="s">
        <v>36</v>
      </c>
      <c r="AX212" s="13" t="s">
        <v>79</v>
      </c>
      <c r="AY212" s="212" t="s">
        <v>205</v>
      </c>
    </row>
    <row r="213" spans="1:65" s="13" customFormat="1">
      <c r="B213" s="201"/>
      <c r="C213" s="202"/>
      <c r="D213" s="203" t="s">
        <v>250</v>
      </c>
      <c r="E213" s="202"/>
      <c r="F213" s="205" t="s">
        <v>1471</v>
      </c>
      <c r="G213" s="202"/>
      <c r="H213" s="206">
        <v>25.544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250</v>
      </c>
      <c r="AU213" s="212" t="s">
        <v>83</v>
      </c>
      <c r="AV213" s="13" t="s">
        <v>83</v>
      </c>
      <c r="AW213" s="13" t="s">
        <v>4</v>
      </c>
      <c r="AX213" s="13" t="s">
        <v>79</v>
      </c>
      <c r="AY213" s="212" t="s">
        <v>205</v>
      </c>
    </row>
    <row r="214" spans="1:65" s="2" customFormat="1" ht="24.2" customHeight="1">
      <c r="A214" s="35"/>
      <c r="B214" s="36"/>
      <c r="C214" s="224" t="s">
        <v>536</v>
      </c>
      <c r="D214" s="224" t="s">
        <v>298</v>
      </c>
      <c r="E214" s="225" t="s">
        <v>1106</v>
      </c>
      <c r="F214" s="226" t="s">
        <v>1107</v>
      </c>
      <c r="G214" s="227" t="s">
        <v>247</v>
      </c>
      <c r="H214" s="228">
        <v>23.175000000000001</v>
      </c>
      <c r="I214" s="229"/>
      <c r="J214" s="230">
        <f>ROUND(I214*H214,2)</f>
        <v>0</v>
      </c>
      <c r="K214" s="226" t="s">
        <v>19</v>
      </c>
      <c r="L214" s="231"/>
      <c r="M214" s="232" t="s">
        <v>19</v>
      </c>
      <c r="N214" s="233" t="s">
        <v>46</v>
      </c>
      <c r="O214" s="65"/>
      <c r="P214" s="188">
        <f>O214*H214</f>
        <v>0</v>
      </c>
      <c r="Q214" s="188">
        <v>0.15</v>
      </c>
      <c r="R214" s="188">
        <f>Q214*H214</f>
        <v>3.4762499999999998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286</v>
      </c>
      <c r="AT214" s="190" t="s">
        <v>298</v>
      </c>
      <c r="AU214" s="190" t="s">
        <v>83</v>
      </c>
      <c r="AY214" s="18" t="s">
        <v>205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79</v>
      </c>
      <c r="BK214" s="191">
        <f>ROUND(I214*H214,2)</f>
        <v>0</v>
      </c>
      <c r="BL214" s="18" t="s">
        <v>149</v>
      </c>
      <c r="BM214" s="190" t="s">
        <v>1472</v>
      </c>
    </row>
    <row r="215" spans="1:65" s="13" customFormat="1">
      <c r="B215" s="201"/>
      <c r="C215" s="202"/>
      <c r="D215" s="203" t="s">
        <v>250</v>
      </c>
      <c r="E215" s="204" t="s">
        <v>19</v>
      </c>
      <c r="F215" s="205" t="s">
        <v>1466</v>
      </c>
      <c r="G215" s="202"/>
      <c r="H215" s="206">
        <v>22.5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250</v>
      </c>
      <c r="AU215" s="212" t="s">
        <v>83</v>
      </c>
      <c r="AV215" s="13" t="s">
        <v>83</v>
      </c>
      <c r="AW215" s="13" t="s">
        <v>36</v>
      </c>
      <c r="AX215" s="13" t="s">
        <v>79</v>
      </c>
      <c r="AY215" s="212" t="s">
        <v>205</v>
      </c>
    </row>
    <row r="216" spans="1:65" s="13" customFormat="1">
      <c r="B216" s="201"/>
      <c r="C216" s="202"/>
      <c r="D216" s="203" t="s">
        <v>250</v>
      </c>
      <c r="E216" s="202"/>
      <c r="F216" s="205" t="s">
        <v>1473</v>
      </c>
      <c r="G216" s="202"/>
      <c r="H216" s="206">
        <v>23.175000000000001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250</v>
      </c>
      <c r="AU216" s="212" t="s">
        <v>83</v>
      </c>
      <c r="AV216" s="13" t="s">
        <v>83</v>
      </c>
      <c r="AW216" s="13" t="s">
        <v>4</v>
      </c>
      <c r="AX216" s="13" t="s">
        <v>79</v>
      </c>
      <c r="AY216" s="212" t="s">
        <v>205</v>
      </c>
    </row>
    <row r="217" spans="1:65" s="2" customFormat="1" ht="44.25" customHeight="1">
      <c r="A217" s="35"/>
      <c r="B217" s="36"/>
      <c r="C217" s="179" t="s">
        <v>542</v>
      </c>
      <c r="D217" s="179" t="s">
        <v>208</v>
      </c>
      <c r="E217" s="180" t="s">
        <v>1109</v>
      </c>
      <c r="F217" s="181" t="s">
        <v>1110</v>
      </c>
      <c r="G217" s="182" t="s">
        <v>247</v>
      </c>
      <c r="H217" s="183">
        <v>47.3</v>
      </c>
      <c r="I217" s="184"/>
      <c r="J217" s="185">
        <f>ROUND(I217*H217,2)</f>
        <v>0</v>
      </c>
      <c r="K217" s="181" t="s">
        <v>212</v>
      </c>
      <c r="L217" s="40"/>
      <c r="M217" s="186" t="s">
        <v>19</v>
      </c>
      <c r="N217" s="187" t="s">
        <v>46</v>
      </c>
      <c r="O217" s="65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149</v>
      </c>
      <c r="AT217" s="190" t="s">
        <v>208</v>
      </c>
      <c r="AU217" s="190" t="s">
        <v>83</v>
      </c>
      <c r="AY217" s="18" t="s">
        <v>205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79</v>
      </c>
      <c r="BK217" s="191">
        <f>ROUND(I217*H217,2)</f>
        <v>0</v>
      </c>
      <c r="BL217" s="18" t="s">
        <v>149</v>
      </c>
      <c r="BM217" s="190" t="s">
        <v>1474</v>
      </c>
    </row>
    <row r="218" spans="1:65" s="2" customFormat="1">
      <c r="A218" s="35"/>
      <c r="B218" s="36"/>
      <c r="C218" s="37"/>
      <c r="D218" s="192" t="s">
        <v>215</v>
      </c>
      <c r="E218" s="37"/>
      <c r="F218" s="193" t="s">
        <v>1112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215</v>
      </c>
      <c r="AU218" s="18" t="s">
        <v>83</v>
      </c>
    </row>
    <row r="219" spans="1:65" s="13" customFormat="1">
      <c r="B219" s="201"/>
      <c r="C219" s="202"/>
      <c r="D219" s="203" t="s">
        <v>250</v>
      </c>
      <c r="E219" s="204" t="s">
        <v>19</v>
      </c>
      <c r="F219" s="205" t="s">
        <v>1475</v>
      </c>
      <c r="G219" s="202"/>
      <c r="H219" s="206">
        <v>47.3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250</v>
      </c>
      <c r="AU219" s="212" t="s">
        <v>83</v>
      </c>
      <c r="AV219" s="13" t="s">
        <v>83</v>
      </c>
      <c r="AW219" s="13" t="s">
        <v>36</v>
      </c>
      <c r="AX219" s="13" t="s">
        <v>79</v>
      </c>
      <c r="AY219" s="212" t="s">
        <v>205</v>
      </c>
    </row>
    <row r="220" spans="1:65" s="2" customFormat="1" ht="16.5" customHeight="1">
      <c r="A220" s="35"/>
      <c r="B220" s="36"/>
      <c r="C220" s="179" t="s">
        <v>547</v>
      </c>
      <c r="D220" s="179" t="s">
        <v>208</v>
      </c>
      <c r="E220" s="180" t="s">
        <v>351</v>
      </c>
      <c r="F220" s="181" t="s">
        <v>352</v>
      </c>
      <c r="G220" s="182" t="s">
        <v>260</v>
      </c>
      <c r="H220" s="183">
        <v>134.35</v>
      </c>
      <c r="I220" s="184"/>
      <c r="J220" s="185">
        <f>ROUND(I220*H220,2)</f>
        <v>0</v>
      </c>
      <c r="K220" s="181" t="s">
        <v>212</v>
      </c>
      <c r="L220" s="40"/>
      <c r="M220" s="186" t="s">
        <v>19</v>
      </c>
      <c r="N220" s="187" t="s">
        <v>46</v>
      </c>
      <c r="O220" s="65"/>
      <c r="P220" s="188">
        <f>O220*H220</f>
        <v>0</v>
      </c>
      <c r="Q220" s="188">
        <v>3.5999999999999999E-3</v>
      </c>
      <c r="R220" s="188">
        <f>Q220*H220</f>
        <v>0.48365999999999998</v>
      </c>
      <c r="S220" s="188">
        <v>0</v>
      </c>
      <c r="T220" s="18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149</v>
      </c>
      <c r="AT220" s="190" t="s">
        <v>208</v>
      </c>
      <c r="AU220" s="190" t="s">
        <v>83</v>
      </c>
      <c r="AY220" s="18" t="s">
        <v>205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79</v>
      </c>
      <c r="BK220" s="191">
        <f>ROUND(I220*H220,2)</f>
        <v>0</v>
      </c>
      <c r="BL220" s="18" t="s">
        <v>149</v>
      </c>
      <c r="BM220" s="190" t="s">
        <v>1476</v>
      </c>
    </row>
    <row r="221" spans="1:65" s="2" customFormat="1">
      <c r="A221" s="35"/>
      <c r="B221" s="36"/>
      <c r="C221" s="37"/>
      <c r="D221" s="192" t="s">
        <v>215</v>
      </c>
      <c r="E221" s="37"/>
      <c r="F221" s="193" t="s">
        <v>354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215</v>
      </c>
      <c r="AU221" s="18" t="s">
        <v>83</v>
      </c>
    </row>
    <row r="222" spans="1:65" s="13" customFormat="1">
      <c r="B222" s="201"/>
      <c r="C222" s="202"/>
      <c r="D222" s="203" t="s">
        <v>250</v>
      </c>
      <c r="E222" s="204" t="s">
        <v>19</v>
      </c>
      <c r="F222" s="205" t="s">
        <v>1477</v>
      </c>
      <c r="G222" s="202"/>
      <c r="H222" s="206">
        <v>134.35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250</v>
      </c>
      <c r="AU222" s="212" t="s">
        <v>83</v>
      </c>
      <c r="AV222" s="13" t="s">
        <v>83</v>
      </c>
      <c r="AW222" s="13" t="s">
        <v>36</v>
      </c>
      <c r="AX222" s="13" t="s">
        <v>79</v>
      </c>
      <c r="AY222" s="212" t="s">
        <v>205</v>
      </c>
    </row>
    <row r="223" spans="1:65" s="12" customFormat="1" ht="22.9" customHeight="1">
      <c r="B223" s="163"/>
      <c r="C223" s="164"/>
      <c r="D223" s="165" t="s">
        <v>74</v>
      </c>
      <c r="E223" s="177" t="s">
        <v>275</v>
      </c>
      <c r="F223" s="177" t="s">
        <v>356</v>
      </c>
      <c r="G223" s="164"/>
      <c r="H223" s="164"/>
      <c r="I223" s="167"/>
      <c r="J223" s="178">
        <f>BK223</f>
        <v>0</v>
      </c>
      <c r="K223" s="164"/>
      <c r="L223" s="169"/>
      <c r="M223" s="170"/>
      <c r="N223" s="171"/>
      <c r="O223" s="171"/>
      <c r="P223" s="172">
        <f>SUM(P224:P226)</f>
        <v>0</v>
      </c>
      <c r="Q223" s="171"/>
      <c r="R223" s="172">
        <f>SUM(R224:R226)</f>
        <v>142.76080000000002</v>
      </c>
      <c r="S223" s="171"/>
      <c r="T223" s="173">
        <f>SUM(T224:T226)</f>
        <v>0</v>
      </c>
      <c r="AR223" s="174" t="s">
        <v>79</v>
      </c>
      <c r="AT223" s="175" t="s">
        <v>74</v>
      </c>
      <c r="AU223" s="175" t="s">
        <v>79</v>
      </c>
      <c r="AY223" s="174" t="s">
        <v>205</v>
      </c>
      <c r="BK223" s="176">
        <f>SUM(BK224:BK226)</f>
        <v>0</v>
      </c>
    </row>
    <row r="224" spans="1:65" s="2" customFormat="1" ht="16.5" customHeight="1">
      <c r="A224" s="35"/>
      <c r="B224" s="36"/>
      <c r="C224" s="179" t="s">
        <v>551</v>
      </c>
      <c r="D224" s="179" t="s">
        <v>208</v>
      </c>
      <c r="E224" s="180" t="s">
        <v>358</v>
      </c>
      <c r="F224" s="181" t="s">
        <v>359</v>
      </c>
      <c r="G224" s="182" t="s">
        <v>247</v>
      </c>
      <c r="H224" s="183">
        <v>518</v>
      </c>
      <c r="I224" s="184"/>
      <c r="J224" s="185">
        <f>ROUND(I224*H224,2)</f>
        <v>0</v>
      </c>
      <c r="K224" s="181" t="s">
        <v>212</v>
      </c>
      <c r="L224" s="40"/>
      <c r="M224" s="186" t="s">
        <v>19</v>
      </c>
      <c r="N224" s="187" t="s">
        <v>46</v>
      </c>
      <c r="O224" s="65"/>
      <c r="P224" s="188">
        <f>O224*H224</f>
        <v>0</v>
      </c>
      <c r="Q224" s="188">
        <v>0.27560000000000001</v>
      </c>
      <c r="R224" s="188">
        <f>Q224*H224</f>
        <v>142.76080000000002</v>
      </c>
      <c r="S224" s="188">
        <v>0</v>
      </c>
      <c r="T224" s="18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149</v>
      </c>
      <c r="AT224" s="190" t="s">
        <v>208</v>
      </c>
      <c r="AU224" s="190" t="s">
        <v>83</v>
      </c>
      <c r="AY224" s="18" t="s">
        <v>205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79</v>
      </c>
      <c r="BK224" s="191">
        <f>ROUND(I224*H224,2)</f>
        <v>0</v>
      </c>
      <c r="BL224" s="18" t="s">
        <v>149</v>
      </c>
      <c r="BM224" s="190" t="s">
        <v>1478</v>
      </c>
    </row>
    <row r="225" spans="1:65" s="2" customFormat="1">
      <c r="A225" s="35"/>
      <c r="B225" s="36"/>
      <c r="C225" s="37"/>
      <c r="D225" s="192" t="s">
        <v>215</v>
      </c>
      <c r="E225" s="37"/>
      <c r="F225" s="193" t="s">
        <v>361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215</v>
      </c>
      <c r="AU225" s="18" t="s">
        <v>83</v>
      </c>
    </row>
    <row r="226" spans="1:65" s="13" customFormat="1">
      <c r="B226" s="201"/>
      <c r="C226" s="202"/>
      <c r="D226" s="203" t="s">
        <v>250</v>
      </c>
      <c r="E226" s="204" t="s">
        <v>19</v>
      </c>
      <c r="F226" s="205" t="s">
        <v>1479</v>
      </c>
      <c r="G226" s="202"/>
      <c r="H226" s="206">
        <v>518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250</v>
      </c>
      <c r="AU226" s="212" t="s">
        <v>83</v>
      </c>
      <c r="AV226" s="13" t="s">
        <v>83</v>
      </c>
      <c r="AW226" s="13" t="s">
        <v>36</v>
      </c>
      <c r="AX226" s="13" t="s">
        <v>79</v>
      </c>
      <c r="AY226" s="212" t="s">
        <v>205</v>
      </c>
    </row>
    <row r="227" spans="1:65" s="12" customFormat="1" ht="22.9" customHeight="1">
      <c r="B227" s="163"/>
      <c r="C227" s="164"/>
      <c r="D227" s="165" t="s">
        <v>74</v>
      </c>
      <c r="E227" s="177" t="s">
        <v>286</v>
      </c>
      <c r="F227" s="177" t="s">
        <v>363</v>
      </c>
      <c r="G227" s="164"/>
      <c r="H227" s="164"/>
      <c r="I227" s="167"/>
      <c r="J227" s="178">
        <f>BK227</f>
        <v>0</v>
      </c>
      <c r="K227" s="164"/>
      <c r="L227" s="169"/>
      <c r="M227" s="170"/>
      <c r="N227" s="171"/>
      <c r="O227" s="171"/>
      <c r="P227" s="172">
        <f>SUM(P228:P231)</f>
        <v>0</v>
      </c>
      <c r="Q227" s="171"/>
      <c r="R227" s="172">
        <f>SUM(R228:R231)</f>
        <v>2.5363199999999999</v>
      </c>
      <c r="S227" s="171"/>
      <c r="T227" s="173">
        <f>SUM(T228:T231)</f>
        <v>0</v>
      </c>
      <c r="AR227" s="174" t="s">
        <v>79</v>
      </c>
      <c r="AT227" s="175" t="s">
        <v>74</v>
      </c>
      <c r="AU227" s="175" t="s">
        <v>79</v>
      </c>
      <c r="AY227" s="174" t="s">
        <v>205</v>
      </c>
      <c r="BK227" s="176">
        <f>SUM(BK228:BK231)</f>
        <v>0</v>
      </c>
    </row>
    <row r="228" spans="1:65" s="2" customFormat="1" ht="16.5" customHeight="1">
      <c r="A228" s="35"/>
      <c r="B228" s="36"/>
      <c r="C228" s="179" t="s">
        <v>554</v>
      </c>
      <c r="D228" s="179" t="s">
        <v>208</v>
      </c>
      <c r="E228" s="180" t="s">
        <v>614</v>
      </c>
      <c r="F228" s="181" t="s">
        <v>615</v>
      </c>
      <c r="G228" s="182" t="s">
        <v>366</v>
      </c>
      <c r="H228" s="183">
        <v>4</v>
      </c>
      <c r="I228" s="184"/>
      <c r="J228" s="185">
        <f>ROUND(I228*H228,2)</f>
        <v>0</v>
      </c>
      <c r="K228" s="181" t="s">
        <v>212</v>
      </c>
      <c r="L228" s="40"/>
      <c r="M228" s="186" t="s">
        <v>19</v>
      </c>
      <c r="N228" s="187" t="s">
        <v>46</v>
      </c>
      <c r="O228" s="65"/>
      <c r="P228" s="188">
        <f>O228*H228</f>
        <v>0</v>
      </c>
      <c r="Q228" s="188">
        <v>0.42368</v>
      </c>
      <c r="R228" s="188">
        <f>Q228*H228</f>
        <v>1.69472</v>
      </c>
      <c r="S228" s="188">
        <v>0</v>
      </c>
      <c r="T228" s="18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0" t="s">
        <v>149</v>
      </c>
      <c r="AT228" s="190" t="s">
        <v>208</v>
      </c>
      <c r="AU228" s="190" t="s">
        <v>83</v>
      </c>
      <c r="AY228" s="18" t="s">
        <v>205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" t="s">
        <v>79</v>
      </c>
      <c r="BK228" s="191">
        <f>ROUND(I228*H228,2)</f>
        <v>0</v>
      </c>
      <c r="BL228" s="18" t="s">
        <v>149</v>
      </c>
      <c r="BM228" s="190" t="s">
        <v>1480</v>
      </c>
    </row>
    <row r="229" spans="1:65" s="2" customFormat="1">
      <c r="A229" s="35"/>
      <c r="B229" s="36"/>
      <c r="C229" s="37"/>
      <c r="D229" s="192" t="s">
        <v>215</v>
      </c>
      <c r="E229" s="37"/>
      <c r="F229" s="193" t="s">
        <v>617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215</v>
      </c>
      <c r="AU229" s="18" t="s">
        <v>83</v>
      </c>
    </row>
    <row r="230" spans="1:65" s="2" customFormat="1" ht="16.5" customHeight="1">
      <c r="A230" s="35"/>
      <c r="B230" s="36"/>
      <c r="C230" s="179" t="s">
        <v>556</v>
      </c>
      <c r="D230" s="179" t="s">
        <v>208</v>
      </c>
      <c r="E230" s="180" t="s">
        <v>364</v>
      </c>
      <c r="F230" s="181" t="s">
        <v>365</v>
      </c>
      <c r="G230" s="182" t="s">
        <v>366</v>
      </c>
      <c r="H230" s="183">
        <v>2</v>
      </c>
      <c r="I230" s="184"/>
      <c r="J230" s="185">
        <f>ROUND(I230*H230,2)</f>
        <v>0</v>
      </c>
      <c r="K230" s="181" t="s">
        <v>212</v>
      </c>
      <c r="L230" s="40"/>
      <c r="M230" s="186" t="s">
        <v>19</v>
      </c>
      <c r="N230" s="187" t="s">
        <v>46</v>
      </c>
      <c r="O230" s="65"/>
      <c r="P230" s="188">
        <f>O230*H230</f>
        <v>0</v>
      </c>
      <c r="Q230" s="188">
        <v>0.42080000000000001</v>
      </c>
      <c r="R230" s="188">
        <f>Q230*H230</f>
        <v>0.84160000000000001</v>
      </c>
      <c r="S230" s="188">
        <v>0</v>
      </c>
      <c r="T230" s="18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149</v>
      </c>
      <c r="AT230" s="190" t="s">
        <v>208</v>
      </c>
      <c r="AU230" s="190" t="s">
        <v>83</v>
      </c>
      <c r="AY230" s="18" t="s">
        <v>205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79</v>
      </c>
      <c r="BK230" s="191">
        <f>ROUND(I230*H230,2)</f>
        <v>0</v>
      </c>
      <c r="BL230" s="18" t="s">
        <v>149</v>
      </c>
      <c r="BM230" s="190" t="s">
        <v>1481</v>
      </c>
    </row>
    <row r="231" spans="1:65" s="2" customFormat="1">
      <c r="A231" s="35"/>
      <c r="B231" s="36"/>
      <c r="C231" s="37"/>
      <c r="D231" s="192" t="s">
        <v>215</v>
      </c>
      <c r="E231" s="37"/>
      <c r="F231" s="193" t="s">
        <v>368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215</v>
      </c>
      <c r="AU231" s="18" t="s">
        <v>83</v>
      </c>
    </row>
    <row r="232" spans="1:65" s="12" customFormat="1" ht="22.9" customHeight="1">
      <c r="B232" s="163"/>
      <c r="C232" s="164"/>
      <c r="D232" s="165" t="s">
        <v>74</v>
      </c>
      <c r="E232" s="177" t="s">
        <v>291</v>
      </c>
      <c r="F232" s="177" t="s">
        <v>369</v>
      </c>
      <c r="G232" s="164"/>
      <c r="H232" s="164"/>
      <c r="I232" s="167"/>
      <c r="J232" s="178">
        <f>BK232</f>
        <v>0</v>
      </c>
      <c r="K232" s="164"/>
      <c r="L232" s="169"/>
      <c r="M232" s="170"/>
      <c r="N232" s="171"/>
      <c r="O232" s="171"/>
      <c r="P232" s="172">
        <f>SUM(P233:P278)</f>
        <v>0</v>
      </c>
      <c r="Q232" s="171"/>
      <c r="R232" s="172">
        <f>SUM(R233:R278)</f>
        <v>147.7917041</v>
      </c>
      <c r="S232" s="171"/>
      <c r="T232" s="173">
        <f>SUM(T233:T278)</f>
        <v>0.246</v>
      </c>
      <c r="AR232" s="174" t="s">
        <v>79</v>
      </c>
      <c r="AT232" s="175" t="s">
        <v>74</v>
      </c>
      <c r="AU232" s="175" t="s">
        <v>79</v>
      </c>
      <c r="AY232" s="174" t="s">
        <v>205</v>
      </c>
      <c r="BK232" s="176">
        <f>SUM(BK233:BK278)</f>
        <v>0</v>
      </c>
    </row>
    <row r="233" spans="1:65" s="2" customFormat="1" ht="16.5" customHeight="1">
      <c r="A233" s="35"/>
      <c r="B233" s="36"/>
      <c r="C233" s="179" t="s">
        <v>655</v>
      </c>
      <c r="D233" s="179" t="s">
        <v>208</v>
      </c>
      <c r="E233" s="180" t="s">
        <v>506</v>
      </c>
      <c r="F233" s="181" t="s">
        <v>507</v>
      </c>
      <c r="G233" s="182" t="s">
        <v>366</v>
      </c>
      <c r="H233" s="183">
        <v>3</v>
      </c>
      <c r="I233" s="184"/>
      <c r="J233" s="185">
        <f>ROUND(I233*H233,2)</f>
        <v>0</v>
      </c>
      <c r="K233" s="181" t="s">
        <v>212</v>
      </c>
      <c r="L233" s="40"/>
      <c r="M233" s="186" t="s">
        <v>19</v>
      </c>
      <c r="N233" s="187" t="s">
        <v>46</v>
      </c>
      <c r="O233" s="65"/>
      <c r="P233" s="188">
        <f>O233*H233</f>
        <v>0</v>
      </c>
      <c r="Q233" s="188">
        <v>0.10940999999999999</v>
      </c>
      <c r="R233" s="188">
        <f>Q233*H233</f>
        <v>0.32822999999999997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149</v>
      </c>
      <c r="AT233" s="190" t="s">
        <v>208</v>
      </c>
      <c r="AU233" s="190" t="s">
        <v>83</v>
      </c>
      <c r="AY233" s="18" t="s">
        <v>205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79</v>
      </c>
      <c r="BK233" s="191">
        <f>ROUND(I233*H233,2)</f>
        <v>0</v>
      </c>
      <c r="BL233" s="18" t="s">
        <v>149</v>
      </c>
      <c r="BM233" s="190" t="s">
        <v>1482</v>
      </c>
    </row>
    <row r="234" spans="1:65" s="2" customFormat="1">
      <c r="A234" s="35"/>
      <c r="B234" s="36"/>
      <c r="C234" s="37"/>
      <c r="D234" s="192" t="s">
        <v>215</v>
      </c>
      <c r="E234" s="37"/>
      <c r="F234" s="193" t="s">
        <v>509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215</v>
      </c>
      <c r="AU234" s="18" t="s">
        <v>83</v>
      </c>
    </row>
    <row r="235" spans="1:65" s="13" customFormat="1">
      <c r="B235" s="201"/>
      <c r="C235" s="202"/>
      <c r="D235" s="203" t="s">
        <v>250</v>
      </c>
      <c r="E235" s="204" t="s">
        <v>19</v>
      </c>
      <c r="F235" s="205" t="s">
        <v>619</v>
      </c>
      <c r="G235" s="202"/>
      <c r="H235" s="206">
        <v>3</v>
      </c>
      <c r="I235" s="207"/>
      <c r="J235" s="202"/>
      <c r="K235" s="202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250</v>
      </c>
      <c r="AU235" s="212" t="s">
        <v>83</v>
      </c>
      <c r="AV235" s="13" t="s">
        <v>83</v>
      </c>
      <c r="AW235" s="13" t="s">
        <v>36</v>
      </c>
      <c r="AX235" s="13" t="s">
        <v>79</v>
      </c>
      <c r="AY235" s="212" t="s">
        <v>205</v>
      </c>
    </row>
    <row r="236" spans="1:65" s="2" customFormat="1" ht="16.5" customHeight="1">
      <c r="A236" s="35"/>
      <c r="B236" s="36"/>
      <c r="C236" s="179" t="s">
        <v>1116</v>
      </c>
      <c r="D236" s="179" t="s">
        <v>208</v>
      </c>
      <c r="E236" s="180" t="s">
        <v>371</v>
      </c>
      <c r="F236" s="181" t="s">
        <v>372</v>
      </c>
      <c r="G236" s="182" t="s">
        <v>260</v>
      </c>
      <c r="H236" s="183">
        <v>13.6</v>
      </c>
      <c r="I236" s="184"/>
      <c r="J236" s="185">
        <f>ROUND(I236*H236,2)</f>
        <v>0</v>
      </c>
      <c r="K236" s="181" t="s">
        <v>212</v>
      </c>
      <c r="L236" s="40"/>
      <c r="M236" s="186" t="s">
        <v>19</v>
      </c>
      <c r="N236" s="187" t="s">
        <v>46</v>
      </c>
      <c r="O236" s="65"/>
      <c r="P236" s="188">
        <f>O236*H236</f>
        <v>0</v>
      </c>
      <c r="Q236" s="188">
        <v>1.3999999999999999E-4</v>
      </c>
      <c r="R236" s="188">
        <f>Q236*H236</f>
        <v>1.9039999999999999E-3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149</v>
      </c>
      <c r="AT236" s="190" t="s">
        <v>208</v>
      </c>
      <c r="AU236" s="190" t="s">
        <v>83</v>
      </c>
      <c r="AY236" s="18" t="s">
        <v>205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79</v>
      </c>
      <c r="BK236" s="191">
        <f>ROUND(I236*H236,2)</f>
        <v>0</v>
      </c>
      <c r="BL236" s="18" t="s">
        <v>149</v>
      </c>
      <c r="BM236" s="190" t="s">
        <v>1483</v>
      </c>
    </row>
    <row r="237" spans="1:65" s="2" customFormat="1">
      <c r="A237" s="35"/>
      <c r="B237" s="36"/>
      <c r="C237" s="37"/>
      <c r="D237" s="192" t="s">
        <v>215</v>
      </c>
      <c r="E237" s="37"/>
      <c r="F237" s="193" t="s">
        <v>374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215</v>
      </c>
      <c r="AU237" s="18" t="s">
        <v>83</v>
      </c>
    </row>
    <row r="238" spans="1:65" s="13" customFormat="1">
      <c r="B238" s="201"/>
      <c r="C238" s="202"/>
      <c r="D238" s="203" t="s">
        <v>250</v>
      </c>
      <c r="E238" s="204" t="s">
        <v>19</v>
      </c>
      <c r="F238" s="205" t="s">
        <v>798</v>
      </c>
      <c r="G238" s="202"/>
      <c r="H238" s="206">
        <v>13.6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250</v>
      </c>
      <c r="AU238" s="212" t="s">
        <v>83</v>
      </c>
      <c r="AV238" s="13" t="s">
        <v>83</v>
      </c>
      <c r="AW238" s="13" t="s">
        <v>36</v>
      </c>
      <c r="AX238" s="13" t="s">
        <v>79</v>
      </c>
      <c r="AY238" s="212" t="s">
        <v>205</v>
      </c>
    </row>
    <row r="239" spans="1:65" s="2" customFormat="1" ht="24.2" customHeight="1">
      <c r="A239" s="35"/>
      <c r="B239" s="36"/>
      <c r="C239" s="179" t="s">
        <v>1119</v>
      </c>
      <c r="D239" s="179" t="s">
        <v>208</v>
      </c>
      <c r="E239" s="180" t="s">
        <v>377</v>
      </c>
      <c r="F239" s="181" t="s">
        <v>378</v>
      </c>
      <c r="G239" s="182" t="s">
        <v>260</v>
      </c>
      <c r="H239" s="183">
        <v>13.6</v>
      </c>
      <c r="I239" s="184"/>
      <c r="J239" s="185">
        <f>ROUND(I239*H239,2)</f>
        <v>0</v>
      </c>
      <c r="K239" s="181" t="s">
        <v>212</v>
      </c>
      <c r="L239" s="40"/>
      <c r="M239" s="186" t="s">
        <v>19</v>
      </c>
      <c r="N239" s="187" t="s">
        <v>46</v>
      </c>
      <c r="O239" s="65"/>
      <c r="P239" s="188">
        <f>O239*H239</f>
        <v>0</v>
      </c>
      <c r="Q239" s="188">
        <v>0</v>
      </c>
      <c r="R239" s="188">
        <f>Q239*H239</f>
        <v>0</v>
      </c>
      <c r="S239" s="188">
        <v>0</v>
      </c>
      <c r="T239" s="18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149</v>
      </c>
      <c r="AT239" s="190" t="s">
        <v>208</v>
      </c>
      <c r="AU239" s="190" t="s">
        <v>83</v>
      </c>
      <c r="AY239" s="18" t="s">
        <v>205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8" t="s">
        <v>79</v>
      </c>
      <c r="BK239" s="191">
        <f>ROUND(I239*H239,2)</f>
        <v>0</v>
      </c>
      <c r="BL239" s="18" t="s">
        <v>149</v>
      </c>
      <c r="BM239" s="190" t="s">
        <v>1484</v>
      </c>
    </row>
    <row r="240" spans="1:65" s="2" customFormat="1">
      <c r="A240" s="35"/>
      <c r="B240" s="36"/>
      <c r="C240" s="37"/>
      <c r="D240" s="192" t="s">
        <v>215</v>
      </c>
      <c r="E240" s="37"/>
      <c r="F240" s="193" t="s">
        <v>380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215</v>
      </c>
      <c r="AU240" s="18" t="s">
        <v>83</v>
      </c>
    </row>
    <row r="241" spans="1:65" s="2" customFormat="1" ht="24.2" customHeight="1">
      <c r="A241" s="35"/>
      <c r="B241" s="36"/>
      <c r="C241" s="179" t="s">
        <v>1121</v>
      </c>
      <c r="D241" s="179" t="s">
        <v>208</v>
      </c>
      <c r="E241" s="180" t="s">
        <v>623</v>
      </c>
      <c r="F241" s="181" t="s">
        <v>624</v>
      </c>
      <c r="G241" s="182" t="s">
        <v>260</v>
      </c>
      <c r="H241" s="183">
        <v>49.5</v>
      </c>
      <c r="I241" s="184"/>
      <c r="J241" s="185">
        <f>ROUND(I241*H241,2)</f>
        <v>0</v>
      </c>
      <c r="K241" s="181" t="s">
        <v>212</v>
      </c>
      <c r="L241" s="40"/>
      <c r="M241" s="186" t="s">
        <v>19</v>
      </c>
      <c r="N241" s="187" t="s">
        <v>46</v>
      </c>
      <c r="O241" s="65"/>
      <c r="P241" s="188">
        <f>O241*H241</f>
        <v>0</v>
      </c>
      <c r="Q241" s="188">
        <v>0.20219000000000001</v>
      </c>
      <c r="R241" s="188">
        <f>Q241*H241</f>
        <v>10.008405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149</v>
      </c>
      <c r="AT241" s="190" t="s">
        <v>208</v>
      </c>
      <c r="AU241" s="190" t="s">
        <v>83</v>
      </c>
      <c r="AY241" s="18" t="s">
        <v>205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79</v>
      </c>
      <c r="BK241" s="191">
        <f>ROUND(I241*H241,2)</f>
        <v>0</v>
      </c>
      <c r="BL241" s="18" t="s">
        <v>149</v>
      </c>
      <c r="BM241" s="190" t="s">
        <v>1485</v>
      </c>
    </row>
    <row r="242" spans="1:65" s="2" customFormat="1">
      <c r="A242" s="35"/>
      <c r="B242" s="36"/>
      <c r="C242" s="37"/>
      <c r="D242" s="192" t="s">
        <v>215</v>
      </c>
      <c r="E242" s="37"/>
      <c r="F242" s="193" t="s">
        <v>626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215</v>
      </c>
      <c r="AU242" s="18" t="s">
        <v>83</v>
      </c>
    </row>
    <row r="243" spans="1:65" s="13" customFormat="1">
      <c r="B243" s="201"/>
      <c r="C243" s="202"/>
      <c r="D243" s="203" t="s">
        <v>250</v>
      </c>
      <c r="E243" s="204" t="s">
        <v>19</v>
      </c>
      <c r="F243" s="205" t="s">
        <v>1486</v>
      </c>
      <c r="G243" s="202"/>
      <c r="H243" s="206">
        <v>49.5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250</v>
      </c>
      <c r="AU243" s="212" t="s">
        <v>83</v>
      </c>
      <c r="AV243" s="13" t="s">
        <v>83</v>
      </c>
      <c r="AW243" s="13" t="s">
        <v>36</v>
      </c>
      <c r="AX243" s="13" t="s">
        <v>79</v>
      </c>
      <c r="AY243" s="212" t="s">
        <v>205</v>
      </c>
    </row>
    <row r="244" spans="1:65" s="2" customFormat="1" ht="16.5" customHeight="1">
      <c r="A244" s="35"/>
      <c r="B244" s="36"/>
      <c r="C244" s="224" t="s">
        <v>1126</v>
      </c>
      <c r="D244" s="224" t="s">
        <v>298</v>
      </c>
      <c r="E244" s="225" t="s">
        <v>388</v>
      </c>
      <c r="F244" s="226" t="s">
        <v>389</v>
      </c>
      <c r="G244" s="227" t="s">
        <v>260</v>
      </c>
      <c r="H244" s="228">
        <v>50.49</v>
      </c>
      <c r="I244" s="229"/>
      <c r="J244" s="230">
        <f>ROUND(I244*H244,2)</f>
        <v>0</v>
      </c>
      <c r="K244" s="226" t="s">
        <v>212</v>
      </c>
      <c r="L244" s="231"/>
      <c r="M244" s="232" t="s">
        <v>19</v>
      </c>
      <c r="N244" s="233" t="s">
        <v>46</v>
      </c>
      <c r="O244" s="65"/>
      <c r="P244" s="188">
        <f>O244*H244</f>
        <v>0</v>
      </c>
      <c r="Q244" s="188">
        <v>0.08</v>
      </c>
      <c r="R244" s="188">
        <f>Q244*H244</f>
        <v>4.0392000000000001</v>
      </c>
      <c r="S244" s="188">
        <v>0</v>
      </c>
      <c r="T244" s="18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0" t="s">
        <v>286</v>
      </c>
      <c r="AT244" s="190" t="s">
        <v>298</v>
      </c>
      <c r="AU244" s="190" t="s">
        <v>83</v>
      </c>
      <c r="AY244" s="18" t="s">
        <v>205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18" t="s">
        <v>79</v>
      </c>
      <c r="BK244" s="191">
        <f>ROUND(I244*H244,2)</f>
        <v>0</v>
      </c>
      <c r="BL244" s="18" t="s">
        <v>149</v>
      </c>
      <c r="BM244" s="190" t="s">
        <v>1487</v>
      </c>
    </row>
    <row r="245" spans="1:65" s="13" customFormat="1">
      <c r="B245" s="201"/>
      <c r="C245" s="202"/>
      <c r="D245" s="203" t="s">
        <v>250</v>
      </c>
      <c r="E245" s="202"/>
      <c r="F245" s="205" t="s">
        <v>1488</v>
      </c>
      <c r="G245" s="202"/>
      <c r="H245" s="206">
        <v>50.49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250</v>
      </c>
      <c r="AU245" s="212" t="s">
        <v>83</v>
      </c>
      <c r="AV245" s="13" t="s">
        <v>83</v>
      </c>
      <c r="AW245" s="13" t="s">
        <v>4</v>
      </c>
      <c r="AX245" s="13" t="s">
        <v>79</v>
      </c>
      <c r="AY245" s="212" t="s">
        <v>205</v>
      </c>
    </row>
    <row r="246" spans="1:65" s="2" customFormat="1" ht="24.2" customHeight="1">
      <c r="A246" s="35"/>
      <c r="B246" s="36"/>
      <c r="C246" s="179" t="s">
        <v>1128</v>
      </c>
      <c r="D246" s="179" t="s">
        <v>208</v>
      </c>
      <c r="E246" s="180" t="s">
        <v>382</v>
      </c>
      <c r="F246" s="181" t="s">
        <v>383</v>
      </c>
      <c r="G246" s="182" t="s">
        <v>260</v>
      </c>
      <c r="H246" s="183">
        <v>134.35</v>
      </c>
      <c r="I246" s="184"/>
      <c r="J246" s="185">
        <f>ROUND(I246*H246,2)</f>
        <v>0</v>
      </c>
      <c r="K246" s="181" t="s">
        <v>212</v>
      </c>
      <c r="L246" s="40"/>
      <c r="M246" s="186" t="s">
        <v>19</v>
      </c>
      <c r="N246" s="187" t="s">
        <v>46</v>
      </c>
      <c r="O246" s="65"/>
      <c r="P246" s="188">
        <f>O246*H246</f>
        <v>0</v>
      </c>
      <c r="Q246" s="188">
        <v>0.15540000000000001</v>
      </c>
      <c r="R246" s="188">
        <f>Q246*H246</f>
        <v>20.87799</v>
      </c>
      <c r="S246" s="188">
        <v>0</v>
      </c>
      <c r="T246" s="18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149</v>
      </c>
      <c r="AT246" s="190" t="s">
        <v>208</v>
      </c>
      <c r="AU246" s="190" t="s">
        <v>83</v>
      </c>
      <c r="AY246" s="18" t="s">
        <v>205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79</v>
      </c>
      <c r="BK246" s="191">
        <f>ROUND(I246*H246,2)</f>
        <v>0</v>
      </c>
      <c r="BL246" s="18" t="s">
        <v>149</v>
      </c>
      <c r="BM246" s="190" t="s">
        <v>1489</v>
      </c>
    </row>
    <row r="247" spans="1:65" s="2" customFormat="1">
      <c r="A247" s="35"/>
      <c r="B247" s="36"/>
      <c r="C247" s="37"/>
      <c r="D247" s="192" t="s">
        <v>215</v>
      </c>
      <c r="E247" s="37"/>
      <c r="F247" s="193" t="s">
        <v>385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215</v>
      </c>
      <c r="AU247" s="18" t="s">
        <v>83</v>
      </c>
    </row>
    <row r="248" spans="1:65" s="13" customFormat="1">
      <c r="B248" s="201"/>
      <c r="C248" s="202"/>
      <c r="D248" s="203" t="s">
        <v>250</v>
      </c>
      <c r="E248" s="204" t="s">
        <v>19</v>
      </c>
      <c r="F248" s="205" t="s">
        <v>1490</v>
      </c>
      <c r="G248" s="202"/>
      <c r="H248" s="206">
        <v>103</v>
      </c>
      <c r="I248" s="207"/>
      <c r="J248" s="202"/>
      <c r="K248" s="202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250</v>
      </c>
      <c r="AU248" s="212" t="s">
        <v>83</v>
      </c>
      <c r="AV248" s="13" t="s">
        <v>83</v>
      </c>
      <c r="AW248" s="13" t="s">
        <v>36</v>
      </c>
      <c r="AX248" s="13" t="s">
        <v>75</v>
      </c>
      <c r="AY248" s="212" t="s">
        <v>205</v>
      </c>
    </row>
    <row r="249" spans="1:65" s="13" customFormat="1" ht="22.5">
      <c r="B249" s="201"/>
      <c r="C249" s="202"/>
      <c r="D249" s="203" t="s">
        <v>250</v>
      </c>
      <c r="E249" s="204" t="s">
        <v>19</v>
      </c>
      <c r="F249" s="205" t="s">
        <v>1491</v>
      </c>
      <c r="G249" s="202"/>
      <c r="H249" s="206">
        <v>31.35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250</v>
      </c>
      <c r="AU249" s="212" t="s">
        <v>83</v>
      </c>
      <c r="AV249" s="13" t="s">
        <v>83</v>
      </c>
      <c r="AW249" s="13" t="s">
        <v>36</v>
      </c>
      <c r="AX249" s="13" t="s">
        <v>75</v>
      </c>
      <c r="AY249" s="212" t="s">
        <v>205</v>
      </c>
    </row>
    <row r="250" spans="1:65" s="14" customFormat="1">
      <c r="B250" s="213"/>
      <c r="C250" s="214"/>
      <c r="D250" s="203" t="s">
        <v>250</v>
      </c>
      <c r="E250" s="215" t="s">
        <v>19</v>
      </c>
      <c r="F250" s="216" t="s">
        <v>253</v>
      </c>
      <c r="G250" s="214"/>
      <c r="H250" s="217">
        <v>134.35</v>
      </c>
      <c r="I250" s="218"/>
      <c r="J250" s="214"/>
      <c r="K250" s="214"/>
      <c r="L250" s="219"/>
      <c r="M250" s="220"/>
      <c r="N250" s="221"/>
      <c r="O250" s="221"/>
      <c r="P250" s="221"/>
      <c r="Q250" s="221"/>
      <c r="R250" s="221"/>
      <c r="S250" s="221"/>
      <c r="T250" s="222"/>
      <c r="AT250" s="223" t="s">
        <v>250</v>
      </c>
      <c r="AU250" s="223" t="s">
        <v>83</v>
      </c>
      <c r="AV250" s="14" t="s">
        <v>149</v>
      </c>
      <c r="AW250" s="14" t="s">
        <v>36</v>
      </c>
      <c r="AX250" s="14" t="s">
        <v>79</v>
      </c>
      <c r="AY250" s="223" t="s">
        <v>205</v>
      </c>
    </row>
    <row r="251" spans="1:65" s="2" customFormat="1" ht="16.5" customHeight="1">
      <c r="A251" s="35"/>
      <c r="B251" s="36"/>
      <c r="C251" s="224" t="s">
        <v>1130</v>
      </c>
      <c r="D251" s="224" t="s">
        <v>298</v>
      </c>
      <c r="E251" s="225" t="s">
        <v>388</v>
      </c>
      <c r="F251" s="226" t="s">
        <v>389</v>
      </c>
      <c r="G251" s="227" t="s">
        <v>260</v>
      </c>
      <c r="H251" s="228">
        <v>104.907</v>
      </c>
      <c r="I251" s="229"/>
      <c r="J251" s="230">
        <f>ROUND(I251*H251,2)</f>
        <v>0</v>
      </c>
      <c r="K251" s="226" t="s">
        <v>212</v>
      </c>
      <c r="L251" s="231"/>
      <c r="M251" s="232" t="s">
        <v>19</v>
      </c>
      <c r="N251" s="233" t="s">
        <v>46</v>
      </c>
      <c r="O251" s="65"/>
      <c r="P251" s="188">
        <f>O251*H251</f>
        <v>0</v>
      </c>
      <c r="Q251" s="188">
        <v>0.08</v>
      </c>
      <c r="R251" s="188">
        <f>Q251*H251</f>
        <v>8.3925599999999996</v>
      </c>
      <c r="S251" s="188">
        <v>0</v>
      </c>
      <c r="T251" s="18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0" t="s">
        <v>286</v>
      </c>
      <c r="AT251" s="190" t="s">
        <v>298</v>
      </c>
      <c r="AU251" s="190" t="s">
        <v>83</v>
      </c>
      <c r="AY251" s="18" t="s">
        <v>205</v>
      </c>
      <c r="BE251" s="191">
        <f>IF(N251="základní",J251,0)</f>
        <v>0</v>
      </c>
      <c r="BF251" s="191">
        <f>IF(N251="snížená",J251,0)</f>
        <v>0</v>
      </c>
      <c r="BG251" s="191">
        <f>IF(N251="zákl. přenesená",J251,0)</f>
        <v>0</v>
      </c>
      <c r="BH251" s="191">
        <f>IF(N251="sníž. přenesená",J251,0)</f>
        <v>0</v>
      </c>
      <c r="BI251" s="191">
        <f>IF(N251="nulová",J251,0)</f>
        <v>0</v>
      </c>
      <c r="BJ251" s="18" t="s">
        <v>79</v>
      </c>
      <c r="BK251" s="191">
        <f>ROUND(I251*H251,2)</f>
        <v>0</v>
      </c>
      <c r="BL251" s="18" t="s">
        <v>149</v>
      </c>
      <c r="BM251" s="190" t="s">
        <v>1492</v>
      </c>
    </row>
    <row r="252" spans="1:65" s="13" customFormat="1">
      <c r="B252" s="201"/>
      <c r="C252" s="202"/>
      <c r="D252" s="203" t="s">
        <v>250</v>
      </c>
      <c r="E252" s="204" t="s">
        <v>19</v>
      </c>
      <c r="F252" s="205" t="s">
        <v>1493</v>
      </c>
      <c r="G252" s="202"/>
      <c r="H252" s="206">
        <v>102.85</v>
      </c>
      <c r="I252" s="207"/>
      <c r="J252" s="202"/>
      <c r="K252" s="202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250</v>
      </c>
      <c r="AU252" s="212" t="s">
        <v>83</v>
      </c>
      <c r="AV252" s="13" t="s">
        <v>83</v>
      </c>
      <c r="AW252" s="13" t="s">
        <v>36</v>
      </c>
      <c r="AX252" s="13" t="s">
        <v>79</v>
      </c>
      <c r="AY252" s="212" t="s">
        <v>205</v>
      </c>
    </row>
    <row r="253" spans="1:65" s="13" customFormat="1">
      <c r="B253" s="201"/>
      <c r="C253" s="202"/>
      <c r="D253" s="203" t="s">
        <v>250</v>
      </c>
      <c r="E253" s="202"/>
      <c r="F253" s="205" t="s">
        <v>1494</v>
      </c>
      <c r="G253" s="202"/>
      <c r="H253" s="206">
        <v>104.907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250</v>
      </c>
      <c r="AU253" s="212" t="s">
        <v>83</v>
      </c>
      <c r="AV253" s="13" t="s">
        <v>83</v>
      </c>
      <c r="AW253" s="13" t="s">
        <v>4</v>
      </c>
      <c r="AX253" s="13" t="s">
        <v>79</v>
      </c>
      <c r="AY253" s="212" t="s">
        <v>205</v>
      </c>
    </row>
    <row r="254" spans="1:65" s="2" customFormat="1" ht="16.5" customHeight="1">
      <c r="A254" s="35"/>
      <c r="B254" s="36"/>
      <c r="C254" s="224" t="s">
        <v>1132</v>
      </c>
      <c r="D254" s="224" t="s">
        <v>298</v>
      </c>
      <c r="E254" s="225" t="s">
        <v>394</v>
      </c>
      <c r="F254" s="226" t="s">
        <v>395</v>
      </c>
      <c r="G254" s="227" t="s">
        <v>260</v>
      </c>
      <c r="H254" s="228">
        <v>32.130000000000003</v>
      </c>
      <c r="I254" s="229"/>
      <c r="J254" s="230">
        <f>ROUND(I254*H254,2)</f>
        <v>0</v>
      </c>
      <c r="K254" s="226" t="s">
        <v>212</v>
      </c>
      <c r="L254" s="231"/>
      <c r="M254" s="232" t="s">
        <v>19</v>
      </c>
      <c r="N254" s="233" t="s">
        <v>46</v>
      </c>
      <c r="O254" s="65"/>
      <c r="P254" s="188">
        <f>O254*H254</f>
        <v>0</v>
      </c>
      <c r="Q254" s="188">
        <v>6.5670000000000006E-2</v>
      </c>
      <c r="R254" s="188">
        <f>Q254*H254</f>
        <v>2.1099771000000005</v>
      </c>
      <c r="S254" s="188">
        <v>0</v>
      </c>
      <c r="T254" s="18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0" t="s">
        <v>286</v>
      </c>
      <c r="AT254" s="190" t="s">
        <v>298</v>
      </c>
      <c r="AU254" s="190" t="s">
        <v>83</v>
      </c>
      <c r="AY254" s="18" t="s">
        <v>205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18" t="s">
        <v>79</v>
      </c>
      <c r="BK254" s="191">
        <f>ROUND(I254*H254,2)</f>
        <v>0</v>
      </c>
      <c r="BL254" s="18" t="s">
        <v>149</v>
      </c>
      <c r="BM254" s="190" t="s">
        <v>1495</v>
      </c>
    </row>
    <row r="255" spans="1:65" s="13" customFormat="1">
      <c r="B255" s="201"/>
      <c r="C255" s="202"/>
      <c r="D255" s="203" t="s">
        <v>250</v>
      </c>
      <c r="E255" s="204" t="s">
        <v>19</v>
      </c>
      <c r="F255" s="205" t="s">
        <v>1496</v>
      </c>
      <c r="G255" s="202"/>
      <c r="H255" s="206">
        <v>31.5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250</v>
      </c>
      <c r="AU255" s="212" t="s">
        <v>83</v>
      </c>
      <c r="AV255" s="13" t="s">
        <v>83</v>
      </c>
      <c r="AW255" s="13" t="s">
        <v>36</v>
      </c>
      <c r="AX255" s="13" t="s">
        <v>79</v>
      </c>
      <c r="AY255" s="212" t="s">
        <v>205</v>
      </c>
    </row>
    <row r="256" spans="1:65" s="13" customFormat="1">
      <c r="B256" s="201"/>
      <c r="C256" s="202"/>
      <c r="D256" s="203" t="s">
        <v>250</v>
      </c>
      <c r="E256" s="202"/>
      <c r="F256" s="205" t="s">
        <v>1497</v>
      </c>
      <c r="G256" s="202"/>
      <c r="H256" s="206">
        <v>32.130000000000003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250</v>
      </c>
      <c r="AU256" s="212" t="s">
        <v>83</v>
      </c>
      <c r="AV256" s="13" t="s">
        <v>83</v>
      </c>
      <c r="AW256" s="13" t="s">
        <v>4</v>
      </c>
      <c r="AX256" s="13" t="s">
        <v>79</v>
      </c>
      <c r="AY256" s="212" t="s">
        <v>205</v>
      </c>
    </row>
    <row r="257" spans="1:65" s="2" customFormat="1" ht="24.2" customHeight="1">
      <c r="A257" s="35"/>
      <c r="B257" s="36"/>
      <c r="C257" s="179" t="s">
        <v>1135</v>
      </c>
      <c r="D257" s="179" t="s">
        <v>208</v>
      </c>
      <c r="E257" s="180" t="s">
        <v>400</v>
      </c>
      <c r="F257" s="181" t="s">
        <v>401</v>
      </c>
      <c r="G257" s="182" t="s">
        <v>260</v>
      </c>
      <c r="H257" s="183">
        <v>786.4</v>
      </c>
      <c r="I257" s="184"/>
      <c r="J257" s="185">
        <f>ROUND(I257*H257,2)</f>
        <v>0</v>
      </c>
      <c r="K257" s="181" t="s">
        <v>212</v>
      </c>
      <c r="L257" s="40"/>
      <c r="M257" s="186" t="s">
        <v>19</v>
      </c>
      <c r="N257" s="187" t="s">
        <v>46</v>
      </c>
      <c r="O257" s="65"/>
      <c r="P257" s="188">
        <f>O257*H257</f>
        <v>0</v>
      </c>
      <c r="Q257" s="188">
        <v>0.10095</v>
      </c>
      <c r="R257" s="188">
        <f>Q257*H257</f>
        <v>79.387079999999997</v>
      </c>
      <c r="S257" s="188">
        <v>0</v>
      </c>
      <c r="T257" s="18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0" t="s">
        <v>149</v>
      </c>
      <c r="AT257" s="190" t="s">
        <v>208</v>
      </c>
      <c r="AU257" s="190" t="s">
        <v>83</v>
      </c>
      <c r="AY257" s="18" t="s">
        <v>205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18" t="s">
        <v>79</v>
      </c>
      <c r="BK257" s="191">
        <f>ROUND(I257*H257,2)</f>
        <v>0</v>
      </c>
      <c r="BL257" s="18" t="s">
        <v>149</v>
      </c>
      <c r="BM257" s="190" t="s">
        <v>1498</v>
      </c>
    </row>
    <row r="258" spans="1:65" s="2" customFormat="1">
      <c r="A258" s="35"/>
      <c r="B258" s="36"/>
      <c r="C258" s="37"/>
      <c r="D258" s="192" t="s">
        <v>215</v>
      </c>
      <c r="E258" s="37"/>
      <c r="F258" s="193" t="s">
        <v>403</v>
      </c>
      <c r="G258" s="37"/>
      <c r="H258" s="37"/>
      <c r="I258" s="194"/>
      <c r="J258" s="37"/>
      <c r="K258" s="37"/>
      <c r="L258" s="40"/>
      <c r="M258" s="195"/>
      <c r="N258" s="196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215</v>
      </c>
      <c r="AU258" s="18" t="s">
        <v>83</v>
      </c>
    </row>
    <row r="259" spans="1:65" s="13" customFormat="1">
      <c r="B259" s="201"/>
      <c r="C259" s="202"/>
      <c r="D259" s="203" t="s">
        <v>250</v>
      </c>
      <c r="E259" s="204" t="s">
        <v>19</v>
      </c>
      <c r="F259" s="205" t="s">
        <v>1499</v>
      </c>
      <c r="G259" s="202"/>
      <c r="H259" s="206">
        <v>407.9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250</v>
      </c>
      <c r="AU259" s="212" t="s">
        <v>83</v>
      </c>
      <c r="AV259" s="13" t="s">
        <v>83</v>
      </c>
      <c r="AW259" s="13" t="s">
        <v>36</v>
      </c>
      <c r="AX259" s="13" t="s">
        <v>75</v>
      </c>
      <c r="AY259" s="212" t="s">
        <v>205</v>
      </c>
    </row>
    <row r="260" spans="1:65" s="13" customFormat="1">
      <c r="B260" s="201"/>
      <c r="C260" s="202"/>
      <c r="D260" s="203" t="s">
        <v>250</v>
      </c>
      <c r="E260" s="204" t="s">
        <v>19</v>
      </c>
      <c r="F260" s="205" t="s">
        <v>1500</v>
      </c>
      <c r="G260" s="202"/>
      <c r="H260" s="206">
        <v>378.5</v>
      </c>
      <c r="I260" s="207"/>
      <c r="J260" s="202"/>
      <c r="K260" s="202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250</v>
      </c>
      <c r="AU260" s="212" t="s">
        <v>83</v>
      </c>
      <c r="AV260" s="13" t="s">
        <v>83</v>
      </c>
      <c r="AW260" s="13" t="s">
        <v>36</v>
      </c>
      <c r="AX260" s="13" t="s">
        <v>75</v>
      </c>
      <c r="AY260" s="212" t="s">
        <v>205</v>
      </c>
    </row>
    <row r="261" spans="1:65" s="14" customFormat="1">
      <c r="B261" s="213"/>
      <c r="C261" s="214"/>
      <c r="D261" s="203" t="s">
        <v>250</v>
      </c>
      <c r="E261" s="215" t="s">
        <v>19</v>
      </c>
      <c r="F261" s="216" t="s">
        <v>253</v>
      </c>
      <c r="G261" s="214"/>
      <c r="H261" s="217">
        <v>786.4</v>
      </c>
      <c r="I261" s="218"/>
      <c r="J261" s="214"/>
      <c r="K261" s="214"/>
      <c r="L261" s="219"/>
      <c r="M261" s="220"/>
      <c r="N261" s="221"/>
      <c r="O261" s="221"/>
      <c r="P261" s="221"/>
      <c r="Q261" s="221"/>
      <c r="R261" s="221"/>
      <c r="S261" s="221"/>
      <c r="T261" s="222"/>
      <c r="AT261" s="223" t="s">
        <v>250</v>
      </c>
      <c r="AU261" s="223" t="s">
        <v>83</v>
      </c>
      <c r="AV261" s="14" t="s">
        <v>149</v>
      </c>
      <c r="AW261" s="14" t="s">
        <v>36</v>
      </c>
      <c r="AX261" s="14" t="s">
        <v>79</v>
      </c>
      <c r="AY261" s="223" t="s">
        <v>205</v>
      </c>
    </row>
    <row r="262" spans="1:65" s="2" customFormat="1" ht="16.5" customHeight="1">
      <c r="A262" s="35"/>
      <c r="B262" s="36"/>
      <c r="C262" s="224" t="s">
        <v>1138</v>
      </c>
      <c r="D262" s="224" t="s">
        <v>298</v>
      </c>
      <c r="E262" s="225" t="s">
        <v>407</v>
      </c>
      <c r="F262" s="226" t="s">
        <v>408</v>
      </c>
      <c r="G262" s="227" t="s">
        <v>260</v>
      </c>
      <c r="H262" s="228">
        <v>802.12800000000004</v>
      </c>
      <c r="I262" s="229"/>
      <c r="J262" s="230">
        <f>ROUND(I262*H262,2)</f>
        <v>0</v>
      </c>
      <c r="K262" s="226" t="s">
        <v>212</v>
      </c>
      <c r="L262" s="231"/>
      <c r="M262" s="232" t="s">
        <v>19</v>
      </c>
      <c r="N262" s="233" t="s">
        <v>46</v>
      </c>
      <c r="O262" s="65"/>
      <c r="P262" s="188">
        <f>O262*H262</f>
        <v>0</v>
      </c>
      <c r="Q262" s="188">
        <v>2.8000000000000001E-2</v>
      </c>
      <c r="R262" s="188">
        <f>Q262*H262</f>
        <v>22.459584000000003</v>
      </c>
      <c r="S262" s="188">
        <v>0</v>
      </c>
      <c r="T262" s="18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286</v>
      </c>
      <c r="AT262" s="190" t="s">
        <v>298</v>
      </c>
      <c r="AU262" s="190" t="s">
        <v>83</v>
      </c>
      <c r="AY262" s="18" t="s">
        <v>205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18" t="s">
        <v>79</v>
      </c>
      <c r="BK262" s="191">
        <f>ROUND(I262*H262,2)</f>
        <v>0</v>
      </c>
      <c r="BL262" s="18" t="s">
        <v>149</v>
      </c>
      <c r="BM262" s="190" t="s">
        <v>1501</v>
      </c>
    </row>
    <row r="263" spans="1:65" s="13" customFormat="1">
      <c r="B263" s="201"/>
      <c r="C263" s="202"/>
      <c r="D263" s="203" t="s">
        <v>250</v>
      </c>
      <c r="E263" s="202"/>
      <c r="F263" s="205" t="s">
        <v>1502</v>
      </c>
      <c r="G263" s="202"/>
      <c r="H263" s="206">
        <v>802.12800000000004</v>
      </c>
      <c r="I263" s="207"/>
      <c r="J263" s="202"/>
      <c r="K263" s="202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250</v>
      </c>
      <c r="AU263" s="212" t="s">
        <v>83</v>
      </c>
      <c r="AV263" s="13" t="s">
        <v>83</v>
      </c>
      <c r="AW263" s="13" t="s">
        <v>4</v>
      </c>
      <c r="AX263" s="13" t="s">
        <v>79</v>
      </c>
      <c r="AY263" s="212" t="s">
        <v>205</v>
      </c>
    </row>
    <row r="264" spans="1:65" s="2" customFormat="1" ht="16.5" customHeight="1">
      <c r="A264" s="35"/>
      <c r="B264" s="36"/>
      <c r="C264" s="179" t="s">
        <v>1142</v>
      </c>
      <c r="D264" s="179" t="s">
        <v>208</v>
      </c>
      <c r="E264" s="180" t="s">
        <v>412</v>
      </c>
      <c r="F264" s="181" t="s">
        <v>413</v>
      </c>
      <c r="G264" s="182" t="s">
        <v>247</v>
      </c>
      <c r="H264" s="183">
        <v>518</v>
      </c>
      <c r="I264" s="184"/>
      <c r="J264" s="185">
        <f>ROUND(I264*H264,2)</f>
        <v>0</v>
      </c>
      <c r="K264" s="181" t="s">
        <v>212</v>
      </c>
      <c r="L264" s="40"/>
      <c r="M264" s="186" t="s">
        <v>19</v>
      </c>
      <c r="N264" s="187" t="s">
        <v>46</v>
      </c>
      <c r="O264" s="65"/>
      <c r="P264" s="188">
        <f>O264*H264</f>
        <v>0</v>
      </c>
      <c r="Q264" s="188">
        <v>3.6000000000000002E-4</v>
      </c>
      <c r="R264" s="188">
        <f>Q264*H264</f>
        <v>0.18648000000000001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149</v>
      </c>
      <c r="AT264" s="190" t="s">
        <v>208</v>
      </c>
      <c r="AU264" s="190" t="s">
        <v>83</v>
      </c>
      <c r="AY264" s="18" t="s">
        <v>205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79</v>
      </c>
      <c r="BK264" s="191">
        <f>ROUND(I264*H264,2)</f>
        <v>0</v>
      </c>
      <c r="BL264" s="18" t="s">
        <v>149</v>
      </c>
      <c r="BM264" s="190" t="s">
        <v>1503</v>
      </c>
    </row>
    <row r="265" spans="1:65" s="2" customFormat="1">
      <c r="A265" s="35"/>
      <c r="B265" s="36"/>
      <c r="C265" s="37"/>
      <c r="D265" s="192" t="s">
        <v>215</v>
      </c>
      <c r="E265" s="37"/>
      <c r="F265" s="193" t="s">
        <v>415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215</v>
      </c>
      <c r="AU265" s="18" t="s">
        <v>83</v>
      </c>
    </row>
    <row r="266" spans="1:65" s="13" customFormat="1">
      <c r="B266" s="201"/>
      <c r="C266" s="202"/>
      <c r="D266" s="203" t="s">
        <v>250</v>
      </c>
      <c r="E266" s="204" t="s">
        <v>19</v>
      </c>
      <c r="F266" s="205" t="s">
        <v>1504</v>
      </c>
      <c r="G266" s="202"/>
      <c r="H266" s="206">
        <v>518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250</v>
      </c>
      <c r="AU266" s="212" t="s">
        <v>83</v>
      </c>
      <c r="AV266" s="13" t="s">
        <v>83</v>
      </c>
      <c r="AW266" s="13" t="s">
        <v>36</v>
      </c>
      <c r="AX266" s="13" t="s">
        <v>79</v>
      </c>
      <c r="AY266" s="212" t="s">
        <v>205</v>
      </c>
    </row>
    <row r="267" spans="1:65" s="2" customFormat="1" ht="16.5" customHeight="1">
      <c r="A267" s="35"/>
      <c r="B267" s="36"/>
      <c r="C267" s="179" t="s">
        <v>1146</v>
      </c>
      <c r="D267" s="179" t="s">
        <v>208</v>
      </c>
      <c r="E267" s="180" t="s">
        <v>1505</v>
      </c>
      <c r="F267" s="181" t="s">
        <v>1506</v>
      </c>
      <c r="G267" s="182" t="s">
        <v>260</v>
      </c>
      <c r="H267" s="183">
        <v>9.8000000000000007</v>
      </c>
      <c r="I267" s="184"/>
      <c r="J267" s="185">
        <f>ROUND(I267*H267,2)</f>
        <v>0</v>
      </c>
      <c r="K267" s="181" t="s">
        <v>212</v>
      </c>
      <c r="L267" s="40"/>
      <c r="M267" s="186" t="s">
        <v>19</v>
      </c>
      <c r="N267" s="187" t="s">
        <v>46</v>
      </c>
      <c r="O267" s="65"/>
      <c r="P267" s="188">
        <f>O267*H267</f>
        <v>0</v>
      </c>
      <c r="Q267" s="188">
        <v>0</v>
      </c>
      <c r="R267" s="188">
        <f>Q267*H267</f>
        <v>0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149</v>
      </c>
      <c r="AT267" s="190" t="s">
        <v>208</v>
      </c>
      <c r="AU267" s="190" t="s">
        <v>83</v>
      </c>
      <c r="AY267" s="18" t="s">
        <v>205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79</v>
      </c>
      <c r="BK267" s="191">
        <f>ROUND(I267*H267,2)</f>
        <v>0</v>
      </c>
      <c r="BL267" s="18" t="s">
        <v>149</v>
      </c>
      <c r="BM267" s="190" t="s">
        <v>1507</v>
      </c>
    </row>
    <row r="268" spans="1:65" s="2" customFormat="1">
      <c r="A268" s="35"/>
      <c r="B268" s="36"/>
      <c r="C268" s="37"/>
      <c r="D268" s="192" t="s">
        <v>215</v>
      </c>
      <c r="E268" s="37"/>
      <c r="F268" s="193" t="s">
        <v>1508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215</v>
      </c>
      <c r="AU268" s="18" t="s">
        <v>83</v>
      </c>
    </row>
    <row r="269" spans="1:65" s="13" customFormat="1">
      <c r="B269" s="201"/>
      <c r="C269" s="202"/>
      <c r="D269" s="203" t="s">
        <v>250</v>
      </c>
      <c r="E269" s="204" t="s">
        <v>19</v>
      </c>
      <c r="F269" s="205" t="s">
        <v>1509</v>
      </c>
      <c r="G269" s="202"/>
      <c r="H269" s="206">
        <v>9.8000000000000007</v>
      </c>
      <c r="I269" s="207"/>
      <c r="J269" s="202"/>
      <c r="K269" s="202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250</v>
      </c>
      <c r="AU269" s="212" t="s">
        <v>83</v>
      </c>
      <c r="AV269" s="13" t="s">
        <v>83</v>
      </c>
      <c r="AW269" s="13" t="s">
        <v>36</v>
      </c>
      <c r="AX269" s="13" t="s">
        <v>79</v>
      </c>
      <c r="AY269" s="212" t="s">
        <v>205</v>
      </c>
    </row>
    <row r="270" spans="1:65" s="2" customFormat="1" ht="16.5" customHeight="1">
      <c r="A270" s="35"/>
      <c r="B270" s="36"/>
      <c r="C270" s="179" t="s">
        <v>1148</v>
      </c>
      <c r="D270" s="179" t="s">
        <v>208</v>
      </c>
      <c r="E270" s="180" t="s">
        <v>1510</v>
      </c>
      <c r="F270" s="181" t="s">
        <v>1511</v>
      </c>
      <c r="G270" s="182" t="s">
        <v>260</v>
      </c>
      <c r="H270" s="183">
        <v>9.8000000000000007</v>
      </c>
      <c r="I270" s="184"/>
      <c r="J270" s="185">
        <f>ROUND(I270*H270,2)</f>
        <v>0</v>
      </c>
      <c r="K270" s="181" t="s">
        <v>212</v>
      </c>
      <c r="L270" s="40"/>
      <c r="M270" s="186" t="s">
        <v>19</v>
      </c>
      <c r="N270" s="187" t="s">
        <v>46</v>
      </c>
      <c r="O270" s="65"/>
      <c r="P270" s="188">
        <f>O270*H270</f>
        <v>0</v>
      </c>
      <c r="Q270" s="188">
        <v>3.0000000000000001E-5</v>
      </c>
      <c r="R270" s="188">
        <f>Q270*H270</f>
        <v>2.9400000000000004E-4</v>
      </c>
      <c r="S270" s="188">
        <v>0</v>
      </c>
      <c r="T270" s="18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0" t="s">
        <v>149</v>
      </c>
      <c r="AT270" s="190" t="s">
        <v>208</v>
      </c>
      <c r="AU270" s="190" t="s">
        <v>83</v>
      </c>
      <c r="AY270" s="18" t="s">
        <v>205</v>
      </c>
      <c r="BE270" s="191">
        <f>IF(N270="základní",J270,0)</f>
        <v>0</v>
      </c>
      <c r="BF270" s="191">
        <f>IF(N270="snížená",J270,0)</f>
        <v>0</v>
      </c>
      <c r="BG270" s="191">
        <f>IF(N270="zákl. přenesená",J270,0)</f>
        <v>0</v>
      </c>
      <c r="BH270" s="191">
        <f>IF(N270="sníž. přenesená",J270,0)</f>
        <v>0</v>
      </c>
      <c r="BI270" s="191">
        <f>IF(N270="nulová",J270,0)</f>
        <v>0</v>
      </c>
      <c r="BJ270" s="18" t="s">
        <v>79</v>
      </c>
      <c r="BK270" s="191">
        <f>ROUND(I270*H270,2)</f>
        <v>0</v>
      </c>
      <c r="BL270" s="18" t="s">
        <v>149</v>
      </c>
      <c r="BM270" s="190" t="s">
        <v>1512</v>
      </c>
    </row>
    <row r="271" spans="1:65" s="2" customFormat="1">
      <c r="A271" s="35"/>
      <c r="B271" s="36"/>
      <c r="C271" s="37"/>
      <c r="D271" s="192" t="s">
        <v>215</v>
      </c>
      <c r="E271" s="37"/>
      <c r="F271" s="193" t="s">
        <v>1513</v>
      </c>
      <c r="G271" s="37"/>
      <c r="H271" s="37"/>
      <c r="I271" s="194"/>
      <c r="J271" s="37"/>
      <c r="K271" s="37"/>
      <c r="L271" s="40"/>
      <c r="M271" s="195"/>
      <c r="N271" s="196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215</v>
      </c>
      <c r="AU271" s="18" t="s">
        <v>83</v>
      </c>
    </row>
    <row r="272" spans="1:65" s="13" customFormat="1">
      <c r="B272" s="201"/>
      <c r="C272" s="202"/>
      <c r="D272" s="203" t="s">
        <v>250</v>
      </c>
      <c r="E272" s="204" t="s">
        <v>19</v>
      </c>
      <c r="F272" s="205" t="s">
        <v>1509</v>
      </c>
      <c r="G272" s="202"/>
      <c r="H272" s="206">
        <v>9.8000000000000007</v>
      </c>
      <c r="I272" s="207"/>
      <c r="J272" s="202"/>
      <c r="K272" s="202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250</v>
      </c>
      <c r="AU272" s="212" t="s">
        <v>83</v>
      </c>
      <c r="AV272" s="13" t="s">
        <v>83</v>
      </c>
      <c r="AW272" s="13" t="s">
        <v>36</v>
      </c>
      <c r="AX272" s="13" t="s">
        <v>79</v>
      </c>
      <c r="AY272" s="212" t="s">
        <v>205</v>
      </c>
    </row>
    <row r="273" spans="1:65" s="2" customFormat="1" ht="33" customHeight="1">
      <c r="A273" s="35"/>
      <c r="B273" s="36"/>
      <c r="C273" s="179" t="s">
        <v>1152</v>
      </c>
      <c r="D273" s="179" t="s">
        <v>208</v>
      </c>
      <c r="E273" s="180" t="s">
        <v>531</v>
      </c>
      <c r="F273" s="181" t="s">
        <v>532</v>
      </c>
      <c r="G273" s="182" t="s">
        <v>366</v>
      </c>
      <c r="H273" s="183">
        <v>3</v>
      </c>
      <c r="I273" s="184"/>
      <c r="J273" s="185">
        <f>ROUND(I273*H273,2)</f>
        <v>0</v>
      </c>
      <c r="K273" s="181" t="s">
        <v>212</v>
      </c>
      <c r="L273" s="40"/>
      <c r="M273" s="186" t="s">
        <v>19</v>
      </c>
      <c r="N273" s="187" t="s">
        <v>46</v>
      </c>
      <c r="O273" s="65"/>
      <c r="P273" s="188">
        <f>O273*H273</f>
        <v>0</v>
      </c>
      <c r="Q273" s="188">
        <v>0</v>
      </c>
      <c r="R273" s="188">
        <f>Q273*H273</f>
        <v>0</v>
      </c>
      <c r="S273" s="188">
        <v>8.2000000000000003E-2</v>
      </c>
      <c r="T273" s="189">
        <f>S273*H273</f>
        <v>0.246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0" t="s">
        <v>149</v>
      </c>
      <c r="AT273" s="190" t="s">
        <v>208</v>
      </c>
      <c r="AU273" s="190" t="s">
        <v>83</v>
      </c>
      <c r="AY273" s="18" t="s">
        <v>205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18" t="s">
        <v>79</v>
      </c>
      <c r="BK273" s="191">
        <f>ROUND(I273*H273,2)</f>
        <v>0</v>
      </c>
      <c r="BL273" s="18" t="s">
        <v>149</v>
      </c>
      <c r="BM273" s="190" t="s">
        <v>1514</v>
      </c>
    </row>
    <row r="274" spans="1:65" s="2" customFormat="1">
      <c r="A274" s="35"/>
      <c r="B274" s="36"/>
      <c r="C274" s="37"/>
      <c r="D274" s="192" t="s">
        <v>215</v>
      </c>
      <c r="E274" s="37"/>
      <c r="F274" s="193" t="s">
        <v>534</v>
      </c>
      <c r="G274" s="37"/>
      <c r="H274" s="37"/>
      <c r="I274" s="194"/>
      <c r="J274" s="37"/>
      <c r="K274" s="37"/>
      <c r="L274" s="40"/>
      <c r="M274" s="195"/>
      <c r="N274" s="19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215</v>
      </c>
      <c r="AU274" s="18" t="s">
        <v>83</v>
      </c>
    </row>
    <row r="275" spans="1:65" s="13" customFormat="1">
      <c r="B275" s="201"/>
      <c r="C275" s="202"/>
      <c r="D275" s="203" t="s">
        <v>250</v>
      </c>
      <c r="E275" s="204" t="s">
        <v>19</v>
      </c>
      <c r="F275" s="205" t="s">
        <v>619</v>
      </c>
      <c r="G275" s="202"/>
      <c r="H275" s="206">
        <v>3</v>
      </c>
      <c r="I275" s="207"/>
      <c r="J275" s="202"/>
      <c r="K275" s="202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250</v>
      </c>
      <c r="AU275" s="212" t="s">
        <v>83</v>
      </c>
      <c r="AV275" s="13" t="s">
        <v>83</v>
      </c>
      <c r="AW275" s="13" t="s">
        <v>36</v>
      </c>
      <c r="AX275" s="13" t="s">
        <v>79</v>
      </c>
      <c r="AY275" s="212" t="s">
        <v>205</v>
      </c>
    </row>
    <row r="276" spans="1:65" s="2" customFormat="1" ht="37.9" customHeight="1">
      <c r="A276" s="35"/>
      <c r="B276" s="36"/>
      <c r="C276" s="179" t="s">
        <v>1155</v>
      </c>
      <c r="D276" s="179" t="s">
        <v>208</v>
      </c>
      <c r="E276" s="180" t="s">
        <v>1515</v>
      </c>
      <c r="F276" s="181" t="s">
        <v>1516</v>
      </c>
      <c r="G276" s="182" t="s">
        <v>247</v>
      </c>
      <c r="H276" s="183">
        <v>3</v>
      </c>
      <c r="I276" s="184"/>
      <c r="J276" s="185">
        <f>ROUND(I276*H276,2)</f>
        <v>0</v>
      </c>
      <c r="K276" s="181" t="s">
        <v>212</v>
      </c>
      <c r="L276" s="40"/>
      <c r="M276" s="186" t="s">
        <v>19</v>
      </c>
      <c r="N276" s="187" t="s">
        <v>46</v>
      </c>
      <c r="O276" s="65"/>
      <c r="P276" s="188">
        <f>O276*H276</f>
        <v>0</v>
      </c>
      <c r="Q276" s="188">
        <v>0</v>
      </c>
      <c r="R276" s="188">
        <f>Q276*H276</f>
        <v>0</v>
      </c>
      <c r="S276" s="188">
        <v>0</v>
      </c>
      <c r="T276" s="18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0" t="s">
        <v>149</v>
      </c>
      <c r="AT276" s="190" t="s">
        <v>208</v>
      </c>
      <c r="AU276" s="190" t="s">
        <v>83</v>
      </c>
      <c r="AY276" s="18" t="s">
        <v>205</v>
      </c>
      <c r="BE276" s="191">
        <f>IF(N276="základní",J276,0)</f>
        <v>0</v>
      </c>
      <c r="BF276" s="191">
        <f>IF(N276="snížená",J276,0)</f>
        <v>0</v>
      </c>
      <c r="BG276" s="191">
        <f>IF(N276="zákl. přenesená",J276,0)</f>
        <v>0</v>
      </c>
      <c r="BH276" s="191">
        <f>IF(N276="sníž. přenesená",J276,0)</f>
        <v>0</v>
      </c>
      <c r="BI276" s="191">
        <f>IF(N276="nulová",J276,0)</f>
        <v>0</v>
      </c>
      <c r="BJ276" s="18" t="s">
        <v>79</v>
      </c>
      <c r="BK276" s="191">
        <f>ROUND(I276*H276,2)</f>
        <v>0</v>
      </c>
      <c r="BL276" s="18" t="s">
        <v>149</v>
      </c>
      <c r="BM276" s="190" t="s">
        <v>1517</v>
      </c>
    </row>
    <row r="277" spans="1:65" s="2" customFormat="1">
      <c r="A277" s="35"/>
      <c r="B277" s="36"/>
      <c r="C277" s="37"/>
      <c r="D277" s="192" t="s">
        <v>215</v>
      </c>
      <c r="E277" s="37"/>
      <c r="F277" s="193" t="s">
        <v>1518</v>
      </c>
      <c r="G277" s="37"/>
      <c r="H277" s="37"/>
      <c r="I277" s="194"/>
      <c r="J277" s="37"/>
      <c r="K277" s="37"/>
      <c r="L277" s="40"/>
      <c r="M277" s="195"/>
      <c r="N277" s="196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215</v>
      </c>
      <c r="AU277" s="18" t="s">
        <v>83</v>
      </c>
    </row>
    <row r="278" spans="1:65" s="13" customFormat="1">
      <c r="B278" s="201"/>
      <c r="C278" s="202"/>
      <c r="D278" s="203" t="s">
        <v>250</v>
      </c>
      <c r="E278" s="204" t="s">
        <v>19</v>
      </c>
      <c r="F278" s="205" t="s">
        <v>1400</v>
      </c>
      <c r="G278" s="202"/>
      <c r="H278" s="206">
        <v>3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250</v>
      </c>
      <c r="AU278" s="212" t="s">
        <v>83</v>
      </c>
      <c r="AV278" s="13" t="s">
        <v>83</v>
      </c>
      <c r="AW278" s="13" t="s">
        <v>36</v>
      </c>
      <c r="AX278" s="13" t="s">
        <v>79</v>
      </c>
      <c r="AY278" s="212" t="s">
        <v>205</v>
      </c>
    </row>
    <row r="279" spans="1:65" s="12" customFormat="1" ht="22.9" customHeight="1">
      <c r="B279" s="163"/>
      <c r="C279" s="164"/>
      <c r="D279" s="165" t="s">
        <v>74</v>
      </c>
      <c r="E279" s="177" t="s">
        <v>416</v>
      </c>
      <c r="F279" s="177" t="s">
        <v>417</v>
      </c>
      <c r="G279" s="164"/>
      <c r="H279" s="164"/>
      <c r="I279" s="167"/>
      <c r="J279" s="178">
        <f>BK279</f>
        <v>0</v>
      </c>
      <c r="K279" s="164"/>
      <c r="L279" s="169"/>
      <c r="M279" s="170"/>
      <c r="N279" s="171"/>
      <c r="O279" s="171"/>
      <c r="P279" s="172">
        <f>SUM(P280:P295)</f>
        <v>0</v>
      </c>
      <c r="Q279" s="171"/>
      <c r="R279" s="172">
        <f>SUM(R280:R295)</f>
        <v>0</v>
      </c>
      <c r="S279" s="171"/>
      <c r="T279" s="173">
        <f>SUM(T280:T295)</f>
        <v>0</v>
      </c>
      <c r="AR279" s="174" t="s">
        <v>79</v>
      </c>
      <c r="AT279" s="175" t="s">
        <v>74</v>
      </c>
      <c r="AU279" s="175" t="s">
        <v>79</v>
      </c>
      <c r="AY279" s="174" t="s">
        <v>205</v>
      </c>
      <c r="BK279" s="176">
        <f>SUM(BK280:BK295)</f>
        <v>0</v>
      </c>
    </row>
    <row r="280" spans="1:65" s="2" customFormat="1" ht="24.2" customHeight="1">
      <c r="A280" s="35"/>
      <c r="B280" s="36"/>
      <c r="C280" s="179" t="s">
        <v>1161</v>
      </c>
      <c r="D280" s="179" t="s">
        <v>208</v>
      </c>
      <c r="E280" s="180" t="s">
        <v>537</v>
      </c>
      <c r="F280" s="181" t="s">
        <v>538</v>
      </c>
      <c r="G280" s="182" t="s">
        <v>301</v>
      </c>
      <c r="H280" s="183">
        <v>0.87</v>
      </c>
      <c r="I280" s="184"/>
      <c r="J280" s="185">
        <f>ROUND(I280*H280,2)</f>
        <v>0</v>
      </c>
      <c r="K280" s="181" t="s">
        <v>212</v>
      </c>
      <c r="L280" s="40"/>
      <c r="M280" s="186" t="s">
        <v>19</v>
      </c>
      <c r="N280" s="187" t="s">
        <v>46</v>
      </c>
      <c r="O280" s="65"/>
      <c r="P280" s="188">
        <f>O280*H280</f>
        <v>0</v>
      </c>
      <c r="Q280" s="188">
        <v>0</v>
      </c>
      <c r="R280" s="188">
        <f>Q280*H280</f>
        <v>0</v>
      </c>
      <c r="S280" s="188">
        <v>0</v>
      </c>
      <c r="T280" s="18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0" t="s">
        <v>149</v>
      </c>
      <c r="AT280" s="190" t="s">
        <v>208</v>
      </c>
      <c r="AU280" s="190" t="s">
        <v>83</v>
      </c>
      <c r="AY280" s="18" t="s">
        <v>205</v>
      </c>
      <c r="BE280" s="191">
        <f>IF(N280="základní",J280,0)</f>
        <v>0</v>
      </c>
      <c r="BF280" s="191">
        <f>IF(N280="snížená",J280,0)</f>
        <v>0</v>
      </c>
      <c r="BG280" s="191">
        <f>IF(N280="zákl. přenesená",J280,0)</f>
        <v>0</v>
      </c>
      <c r="BH280" s="191">
        <f>IF(N280="sníž. přenesená",J280,0)</f>
        <v>0</v>
      </c>
      <c r="BI280" s="191">
        <f>IF(N280="nulová",J280,0)</f>
        <v>0</v>
      </c>
      <c r="BJ280" s="18" t="s">
        <v>79</v>
      </c>
      <c r="BK280" s="191">
        <f>ROUND(I280*H280,2)</f>
        <v>0</v>
      </c>
      <c r="BL280" s="18" t="s">
        <v>149</v>
      </c>
      <c r="BM280" s="190" t="s">
        <v>1519</v>
      </c>
    </row>
    <row r="281" spans="1:65" s="2" customFormat="1">
      <c r="A281" s="35"/>
      <c r="B281" s="36"/>
      <c r="C281" s="37"/>
      <c r="D281" s="192" t="s">
        <v>215</v>
      </c>
      <c r="E281" s="37"/>
      <c r="F281" s="193" t="s">
        <v>540</v>
      </c>
      <c r="G281" s="37"/>
      <c r="H281" s="37"/>
      <c r="I281" s="194"/>
      <c r="J281" s="37"/>
      <c r="K281" s="37"/>
      <c r="L281" s="40"/>
      <c r="M281" s="195"/>
      <c r="N281" s="196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215</v>
      </c>
      <c r="AU281" s="18" t="s">
        <v>83</v>
      </c>
    </row>
    <row r="282" spans="1:65" s="13" customFormat="1">
      <c r="B282" s="201"/>
      <c r="C282" s="202"/>
      <c r="D282" s="203" t="s">
        <v>250</v>
      </c>
      <c r="E282" s="204" t="s">
        <v>19</v>
      </c>
      <c r="F282" s="205" t="s">
        <v>1520</v>
      </c>
      <c r="G282" s="202"/>
      <c r="H282" s="206">
        <v>0.87</v>
      </c>
      <c r="I282" s="207"/>
      <c r="J282" s="202"/>
      <c r="K282" s="202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250</v>
      </c>
      <c r="AU282" s="212" t="s">
        <v>83</v>
      </c>
      <c r="AV282" s="13" t="s">
        <v>83</v>
      </c>
      <c r="AW282" s="13" t="s">
        <v>36</v>
      </c>
      <c r="AX282" s="13" t="s">
        <v>79</v>
      </c>
      <c r="AY282" s="212" t="s">
        <v>205</v>
      </c>
    </row>
    <row r="283" spans="1:65" s="2" customFormat="1" ht="24.2" customHeight="1">
      <c r="A283" s="35"/>
      <c r="B283" s="36"/>
      <c r="C283" s="179" t="s">
        <v>1167</v>
      </c>
      <c r="D283" s="179" t="s">
        <v>208</v>
      </c>
      <c r="E283" s="180" t="s">
        <v>543</v>
      </c>
      <c r="F283" s="181" t="s">
        <v>427</v>
      </c>
      <c r="G283" s="182" t="s">
        <v>301</v>
      </c>
      <c r="H283" s="183">
        <v>33.93</v>
      </c>
      <c r="I283" s="184"/>
      <c r="J283" s="185">
        <f>ROUND(I283*H283,2)</f>
        <v>0</v>
      </c>
      <c r="K283" s="181" t="s">
        <v>212</v>
      </c>
      <c r="L283" s="40"/>
      <c r="M283" s="186" t="s">
        <v>19</v>
      </c>
      <c r="N283" s="187" t="s">
        <v>46</v>
      </c>
      <c r="O283" s="65"/>
      <c r="P283" s="188">
        <f>O283*H283</f>
        <v>0</v>
      </c>
      <c r="Q283" s="188">
        <v>0</v>
      </c>
      <c r="R283" s="188">
        <f>Q283*H283</f>
        <v>0</v>
      </c>
      <c r="S283" s="188">
        <v>0</v>
      </c>
      <c r="T283" s="18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149</v>
      </c>
      <c r="AT283" s="190" t="s">
        <v>208</v>
      </c>
      <c r="AU283" s="190" t="s">
        <v>83</v>
      </c>
      <c r="AY283" s="18" t="s">
        <v>205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79</v>
      </c>
      <c r="BK283" s="191">
        <f>ROUND(I283*H283,2)</f>
        <v>0</v>
      </c>
      <c r="BL283" s="18" t="s">
        <v>149</v>
      </c>
      <c r="BM283" s="190" t="s">
        <v>1521</v>
      </c>
    </row>
    <row r="284" spans="1:65" s="2" customFormat="1">
      <c r="A284" s="35"/>
      <c r="B284" s="36"/>
      <c r="C284" s="37"/>
      <c r="D284" s="192" t="s">
        <v>215</v>
      </c>
      <c r="E284" s="37"/>
      <c r="F284" s="193" t="s">
        <v>545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215</v>
      </c>
      <c r="AU284" s="18" t="s">
        <v>83</v>
      </c>
    </row>
    <row r="285" spans="1:65" s="13" customFormat="1">
      <c r="B285" s="201"/>
      <c r="C285" s="202"/>
      <c r="D285" s="203" t="s">
        <v>250</v>
      </c>
      <c r="E285" s="202"/>
      <c r="F285" s="205" t="s">
        <v>1522</v>
      </c>
      <c r="G285" s="202"/>
      <c r="H285" s="206">
        <v>33.93</v>
      </c>
      <c r="I285" s="207"/>
      <c r="J285" s="202"/>
      <c r="K285" s="202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250</v>
      </c>
      <c r="AU285" s="212" t="s">
        <v>83</v>
      </c>
      <c r="AV285" s="13" t="s">
        <v>83</v>
      </c>
      <c r="AW285" s="13" t="s">
        <v>4</v>
      </c>
      <c r="AX285" s="13" t="s">
        <v>79</v>
      </c>
      <c r="AY285" s="212" t="s">
        <v>205</v>
      </c>
    </row>
    <row r="286" spans="1:65" s="2" customFormat="1" ht="24.2" customHeight="1">
      <c r="A286" s="35"/>
      <c r="B286" s="36"/>
      <c r="C286" s="179" t="s">
        <v>1173</v>
      </c>
      <c r="D286" s="179" t="s">
        <v>208</v>
      </c>
      <c r="E286" s="180" t="s">
        <v>419</v>
      </c>
      <c r="F286" s="181" t="s">
        <v>420</v>
      </c>
      <c r="G286" s="182" t="s">
        <v>301</v>
      </c>
      <c r="H286" s="183">
        <v>535.41200000000003</v>
      </c>
      <c r="I286" s="184"/>
      <c r="J286" s="185">
        <f>ROUND(I286*H286,2)</f>
        <v>0</v>
      </c>
      <c r="K286" s="181" t="s">
        <v>212</v>
      </c>
      <c r="L286" s="40"/>
      <c r="M286" s="186" t="s">
        <v>19</v>
      </c>
      <c r="N286" s="187" t="s">
        <v>46</v>
      </c>
      <c r="O286" s="65"/>
      <c r="P286" s="188">
        <f>O286*H286</f>
        <v>0</v>
      </c>
      <c r="Q286" s="188">
        <v>0</v>
      </c>
      <c r="R286" s="188">
        <f>Q286*H286</f>
        <v>0</v>
      </c>
      <c r="S286" s="188">
        <v>0</v>
      </c>
      <c r="T286" s="18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0" t="s">
        <v>149</v>
      </c>
      <c r="AT286" s="190" t="s">
        <v>208</v>
      </c>
      <c r="AU286" s="190" t="s">
        <v>83</v>
      </c>
      <c r="AY286" s="18" t="s">
        <v>205</v>
      </c>
      <c r="BE286" s="191">
        <f>IF(N286="základní",J286,0)</f>
        <v>0</v>
      </c>
      <c r="BF286" s="191">
        <f>IF(N286="snížená",J286,0)</f>
        <v>0</v>
      </c>
      <c r="BG286" s="191">
        <f>IF(N286="zákl. přenesená",J286,0)</f>
        <v>0</v>
      </c>
      <c r="BH286" s="191">
        <f>IF(N286="sníž. přenesená",J286,0)</f>
        <v>0</v>
      </c>
      <c r="BI286" s="191">
        <f>IF(N286="nulová",J286,0)</f>
        <v>0</v>
      </c>
      <c r="BJ286" s="18" t="s">
        <v>79</v>
      </c>
      <c r="BK286" s="191">
        <f>ROUND(I286*H286,2)</f>
        <v>0</v>
      </c>
      <c r="BL286" s="18" t="s">
        <v>149</v>
      </c>
      <c r="BM286" s="190" t="s">
        <v>1523</v>
      </c>
    </row>
    <row r="287" spans="1:65" s="2" customFormat="1">
      <c r="A287" s="35"/>
      <c r="B287" s="36"/>
      <c r="C287" s="37"/>
      <c r="D287" s="192" t="s">
        <v>215</v>
      </c>
      <c r="E287" s="37"/>
      <c r="F287" s="193" t="s">
        <v>422</v>
      </c>
      <c r="G287" s="37"/>
      <c r="H287" s="37"/>
      <c r="I287" s="194"/>
      <c r="J287" s="37"/>
      <c r="K287" s="37"/>
      <c r="L287" s="40"/>
      <c r="M287" s="195"/>
      <c r="N287" s="196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215</v>
      </c>
      <c r="AU287" s="18" t="s">
        <v>83</v>
      </c>
    </row>
    <row r="288" spans="1:65" s="13" customFormat="1">
      <c r="B288" s="201"/>
      <c r="C288" s="202"/>
      <c r="D288" s="203" t="s">
        <v>250</v>
      </c>
      <c r="E288" s="204" t="s">
        <v>19</v>
      </c>
      <c r="F288" s="205" t="s">
        <v>1524</v>
      </c>
      <c r="G288" s="202"/>
      <c r="H288" s="206">
        <v>423.14299999999997</v>
      </c>
      <c r="I288" s="207"/>
      <c r="J288" s="202"/>
      <c r="K288" s="202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250</v>
      </c>
      <c r="AU288" s="212" t="s">
        <v>83</v>
      </c>
      <c r="AV288" s="13" t="s">
        <v>83</v>
      </c>
      <c r="AW288" s="13" t="s">
        <v>36</v>
      </c>
      <c r="AX288" s="13" t="s">
        <v>75</v>
      </c>
      <c r="AY288" s="212" t="s">
        <v>205</v>
      </c>
    </row>
    <row r="289" spans="1:65" s="13" customFormat="1">
      <c r="B289" s="201"/>
      <c r="C289" s="202"/>
      <c r="D289" s="203" t="s">
        <v>250</v>
      </c>
      <c r="E289" s="204" t="s">
        <v>19</v>
      </c>
      <c r="F289" s="205" t="s">
        <v>1525</v>
      </c>
      <c r="G289" s="202"/>
      <c r="H289" s="206">
        <v>112.26900000000001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250</v>
      </c>
      <c r="AU289" s="212" t="s">
        <v>83</v>
      </c>
      <c r="AV289" s="13" t="s">
        <v>83</v>
      </c>
      <c r="AW289" s="13" t="s">
        <v>36</v>
      </c>
      <c r="AX289" s="13" t="s">
        <v>75</v>
      </c>
      <c r="AY289" s="212" t="s">
        <v>205</v>
      </c>
    </row>
    <row r="290" spans="1:65" s="14" customFormat="1">
      <c r="B290" s="213"/>
      <c r="C290" s="214"/>
      <c r="D290" s="203" t="s">
        <v>250</v>
      </c>
      <c r="E290" s="215" t="s">
        <v>19</v>
      </c>
      <c r="F290" s="216" t="s">
        <v>253</v>
      </c>
      <c r="G290" s="214"/>
      <c r="H290" s="217">
        <v>535.41200000000003</v>
      </c>
      <c r="I290" s="218"/>
      <c r="J290" s="214"/>
      <c r="K290" s="214"/>
      <c r="L290" s="219"/>
      <c r="M290" s="220"/>
      <c r="N290" s="221"/>
      <c r="O290" s="221"/>
      <c r="P290" s="221"/>
      <c r="Q290" s="221"/>
      <c r="R290" s="221"/>
      <c r="S290" s="221"/>
      <c r="T290" s="222"/>
      <c r="AT290" s="223" t="s">
        <v>250</v>
      </c>
      <c r="AU290" s="223" t="s">
        <v>83</v>
      </c>
      <c r="AV290" s="14" t="s">
        <v>149</v>
      </c>
      <c r="AW290" s="14" t="s">
        <v>36</v>
      </c>
      <c r="AX290" s="14" t="s">
        <v>79</v>
      </c>
      <c r="AY290" s="223" t="s">
        <v>205</v>
      </c>
    </row>
    <row r="291" spans="1:65" s="2" customFormat="1" ht="24.2" customHeight="1">
      <c r="A291" s="35"/>
      <c r="B291" s="36"/>
      <c r="C291" s="179" t="s">
        <v>1175</v>
      </c>
      <c r="D291" s="179" t="s">
        <v>208</v>
      </c>
      <c r="E291" s="180" t="s">
        <v>426</v>
      </c>
      <c r="F291" s="181" t="s">
        <v>427</v>
      </c>
      <c r="G291" s="182" t="s">
        <v>301</v>
      </c>
      <c r="H291" s="183">
        <v>20881.067999999999</v>
      </c>
      <c r="I291" s="184"/>
      <c r="J291" s="185">
        <f>ROUND(I291*H291,2)</f>
        <v>0</v>
      </c>
      <c r="K291" s="181" t="s">
        <v>212</v>
      </c>
      <c r="L291" s="40"/>
      <c r="M291" s="186" t="s">
        <v>19</v>
      </c>
      <c r="N291" s="187" t="s">
        <v>46</v>
      </c>
      <c r="O291" s="65"/>
      <c r="P291" s="188">
        <f>O291*H291</f>
        <v>0</v>
      </c>
      <c r="Q291" s="188">
        <v>0</v>
      </c>
      <c r="R291" s="188">
        <f>Q291*H291</f>
        <v>0</v>
      </c>
      <c r="S291" s="188">
        <v>0</v>
      </c>
      <c r="T291" s="18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0" t="s">
        <v>149</v>
      </c>
      <c r="AT291" s="190" t="s">
        <v>208</v>
      </c>
      <c r="AU291" s="190" t="s">
        <v>83</v>
      </c>
      <c r="AY291" s="18" t="s">
        <v>205</v>
      </c>
      <c r="BE291" s="191">
        <f>IF(N291="základní",J291,0)</f>
        <v>0</v>
      </c>
      <c r="BF291" s="191">
        <f>IF(N291="snížená",J291,0)</f>
        <v>0</v>
      </c>
      <c r="BG291" s="191">
        <f>IF(N291="zákl. přenesená",J291,0)</f>
        <v>0</v>
      </c>
      <c r="BH291" s="191">
        <f>IF(N291="sníž. přenesená",J291,0)</f>
        <v>0</v>
      </c>
      <c r="BI291" s="191">
        <f>IF(N291="nulová",J291,0)</f>
        <v>0</v>
      </c>
      <c r="BJ291" s="18" t="s">
        <v>79</v>
      </c>
      <c r="BK291" s="191">
        <f>ROUND(I291*H291,2)</f>
        <v>0</v>
      </c>
      <c r="BL291" s="18" t="s">
        <v>149</v>
      </c>
      <c r="BM291" s="190" t="s">
        <v>1526</v>
      </c>
    </row>
    <row r="292" spans="1:65" s="2" customFormat="1">
      <c r="A292" s="35"/>
      <c r="B292" s="36"/>
      <c r="C292" s="37"/>
      <c r="D292" s="192" t="s">
        <v>215</v>
      </c>
      <c r="E292" s="37"/>
      <c r="F292" s="193" t="s">
        <v>429</v>
      </c>
      <c r="G292" s="37"/>
      <c r="H292" s="37"/>
      <c r="I292" s="194"/>
      <c r="J292" s="37"/>
      <c r="K292" s="37"/>
      <c r="L292" s="40"/>
      <c r="M292" s="195"/>
      <c r="N292" s="196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215</v>
      </c>
      <c r="AU292" s="18" t="s">
        <v>83</v>
      </c>
    </row>
    <row r="293" spans="1:65" s="13" customFormat="1">
      <c r="B293" s="201"/>
      <c r="C293" s="202"/>
      <c r="D293" s="203" t="s">
        <v>250</v>
      </c>
      <c r="E293" s="202"/>
      <c r="F293" s="205" t="s">
        <v>1527</v>
      </c>
      <c r="G293" s="202"/>
      <c r="H293" s="206">
        <v>20881.067999999999</v>
      </c>
      <c r="I293" s="207"/>
      <c r="J293" s="202"/>
      <c r="K293" s="202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250</v>
      </c>
      <c r="AU293" s="212" t="s">
        <v>83</v>
      </c>
      <c r="AV293" s="13" t="s">
        <v>83</v>
      </c>
      <c r="AW293" s="13" t="s">
        <v>4</v>
      </c>
      <c r="AX293" s="13" t="s">
        <v>79</v>
      </c>
      <c r="AY293" s="212" t="s">
        <v>205</v>
      </c>
    </row>
    <row r="294" spans="1:65" s="2" customFormat="1" ht="16.5" customHeight="1">
      <c r="A294" s="35"/>
      <c r="B294" s="36"/>
      <c r="C294" s="179" t="s">
        <v>1179</v>
      </c>
      <c r="D294" s="179" t="s">
        <v>208</v>
      </c>
      <c r="E294" s="180" t="s">
        <v>432</v>
      </c>
      <c r="F294" s="181" t="s">
        <v>433</v>
      </c>
      <c r="G294" s="182" t="s">
        <v>301</v>
      </c>
      <c r="H294" s="183">
        <v>536.52800000000002</v>
      </c>
      <c r="I294" s="184"/>
      <c r="J294" s="185">
        <f>ROUND(I294*H294,2)</f>
        <v>0</v>
      </c>
      <c r="K294" s="181" t="s">
        <v>212</v>
      </c>
      <c r="L294" s="40"/>
      <c r="M294" s="186" t="s">
        <v>19</v>
      </c>
      <c r="N294" s="187" t="s">
        <v>46</v>
      </c>
      <c r="O294" s="65"/>
      <c r="P294" s="188">
        <f>O294*H294</f>
        <v>0</v>
      </c>
      <c r="Q294" s="188">
        <v>0</v>
      </c>
      <c r="R294" s="188">
        <f>Q294*H294</f>
        <v>0</v>
      </c>
      <c r="S294" s="188">
        <v>0</v>
      </c>
      <c r="T294" s="18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0" t="s">
        <v>149</v>
      </c>
      <c r="AT294" s="190" t="s">
        <v>208</v>
      </c>
      <c r="AU294" s="190" t="s">
        <v>83</v>
      </c>
      <c r="AY294" s="18" t="s">
        <v>205</v>
      </c>
      <c r="BE294" s="191">
        <f>IF(N294="základní",J294,0)</f>
        <v>0</v>
      </c>
      <c r="BF294" s="191">
        <f>IF(N294="snížená",J294,0)</f>
        <v>0</v>
      </c>
      <c r="BG294" s="191">
        <f>IF(N294="zákl. přenesená",J294,0)</f>
        <v>0</v>
      </c>
      <c r="BH294" s="191">
        <f>IF(N294="sníž. přenesená",J294,0)</f>
        <v>0</v>
      </c>
      <c r="BI294" s="191">
        <f>IF(N294="nulová",J294,0)</f>
        <v>0</v>
      </c>
      <c r="BJ294" s="18" t="s">
        <v>79</v>
      </c>
      <c r="BK294" s="191">
        <f>ROUND(I294*H294,2)</f>
        <v>0</v>
      </c>
      <c r="BL294" s="18" t="s">
        <v>149</v>
      </c>
      <c r="BM294" s="190" t="s">
        <v>1528</v>
      </c>
    </row>
    <row r="295" spans="1:65" s="2" customFormat="1">
      <c r="A295" s="35"/>
      <c r="B295" s="36"/>
      <c r="C295" s="37"/>
      <c r="D295" s="192" t="s">
        <v>215</v>
      </c>
      <c r="E295" s="37"/>
      <c r="F295" s="193" t="s">
        <v>435</v>
      </c>
      <c r="G295" s="37"/>
      <c r="H295" s="37"/>
      <c r="I295" s="194"/>
      <c r="J295" s="37"/>
      <c r="K295" s="37"/>
      <c r="L295" s="40"/>
      <c r="M295" s="195"/>
      <c r="N295" s="196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215</v>
      </c>
      <c r="AU295" s="18" t="s">
        <v>83</v>
      </c>
    </row>
    <row r="296" spans="1:65" s="12" customFormat="1" ht="22.9" customHeight="1">
      <c r="B296" s="163"/>
      <c r="C296" s="164"/>
      <c r="D296" s="165" t="s">
        <v>74</v>
      </c>
      <c r="E296" s="177" t="s">
        <v>436</v>
      </c>
      <c r="F296" s="177" t="s">
        <v>437</v>
      </c>
      <c r="G296" s="164"/>
      <c r="H296" s="164"/>
      <c r="I296" s="167"/>
      <c r="J296" s="178">
        <f>BK296</f>
        <v>0</v>
      </c>
      <c r="K296" s="164"/>
      <c r="L296" s="169"/>
      <c r="M296" s="170"/>
      <c r="N296" s="171"/>
      <c r="O296" s="171"/>
      <c r="P296" s="172">
        <f>SUM(P297:P300)</f>
        <v>0</v>
      </c>
      <c r="Q296" s="171"/>
      <c r="R296" s="172">
        <f>SUM(R297:R300)</f>
        <v>0</v>
      </c>
      <c r="S296" s="171"/>
      <c r="T296" s="173">
        <f>SUM(T297:T300)</f>
        <v>0</v>
      </c>
      <c r="AR296" s="174" t="s">
        <v>79</v>
      </c>
      <c r="AT296" s="175" t="s">
        <v>74</v>
      </c>
      <c r="AU296" s="175" t="s">
        <v>79</v>
      </c>
      <c r="AY296" s="174" t="s">
        <v>205</v>
      </c>
      <c r="BK296" s="176">
        <f>SUM(BK297:BK300)</f>
        <v>0</v>
      </c>
    </row>
    <row r="297" spans="1:65" s="2" customFormat="1" ht="24.2" customHeight="1">
      <c r="A297" s="35"/>
      <c r="B297" s="36"/>
      <c r="C297" s="179" t="s">
        <v>1185</v>
      </c>
      <c r="D297" s="179" t="s">
        <v>208</v>
      </c>
      <c r="E297" s="180" t="s">
        <v>439</v>
      </c>
      <c r="F297" s="181" t="s">
        <v>440</v>
      </c>
      <c r="G297" s="182" t="s">
        <v>301</v>
      </c>
      <c r="H297" s="183">
        <v>915.08600000000001</v>
      </c>
      <c r="I297" s="184"/>
      <c r="J297" s="185">
        <f>ROUND(I297*H297,2)</f>
        <v>0</v>
      </c>
      <c r="K297" s="181" t="s">
        <v>212</v>
      </c>
      <c r="L297" s="40"/>
      <c r="M297" s="186" t="s">
        <v>19</v>
      </c>
      <c r="N297" s="187" t="s">
        <v>46</v>
      </c>
      <c r="O297" s="65"/>
      <c r="P297" s="188">
        <f>O297*H297</f>
        <v>0</v>
      </c>
      <c r="Q297" s="188">
        <v>0</v>
      </c>
      <c r="R297" s="188">
        <f>Q297*H297</f>
        <v>0</v>
      </c>
      <c r="S297" s="188">
        <v>0</v>
      </c>
      <c r="T297" s="18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0" t="s">
        <v>149</v>
      </c>
      <c r="AT297" s="190" t="s">
        <v>208</v>
      </c>
      <c r="AU297" s="190" t="s">
        <v>83</v>
      </c>
      <c r="AY297" s="18" t="s">
        <v>205</v>
      </c>
      <c r="BE297" s="191">
        <f>IF(N297="základní",J297,0)</f>
        <v>0</v>
      </c>
      <c r="BF297" s="191">
        <f>IF(N297="snížená",J297,0)</f>
        <v>0</v>
      </c>
      <c r="BG297" s="191">
        <f>IF(N297="zákl. přenesená",J297,0)</f>
        <v>0</v>
      </c>
      <c r="BH297" s="191">
        <f>IF(N297="sníž. přenesená",J297,0)</f>
        <v>0</v>
      </c>
      <c r="BI297" s="191">
        <f>IF(N297="nulová",J297,0)</f>
        <v>0</v>
      </c>
      <c r="BJ297" s="18" t="s">
        <v>79</v>
      </c>
      <c r="BK297" s="191">
        <f>ROUND(I297*H297,2)</f>
        <v>0</v>
      </c>
      <c r="BL297" s="18" t="s">
        <v>149</v>
      </c>
      <c r="BM297" s="190" t="s">
        <v>1529</v>
      </c>
    </row>
    <row r="298" spans="1:65" s="2" customFormat="1">
      <c r="A298" s="35"/>
      <c r="B298" s="36"/>
      <c r="C298" s="37"/>
      <c r="D298" s="192" t="s">
        <v>215</v>
      </c>
      <c r="E298" s="37"/>
      <c r="F298" s="193" t="s">
        <v>442</v>
      </c>
      <c r="G298" s="37"/>
      <c r="H298" s="37"/>
      <c r="I298" s="194"/>
      <c r="J298" s="37"/>
      <c r="K298" s="37"/>
      <c r="L298" s="40"/>
      <c r="M298" s="195"/>
      <c r="N298" s="196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215</v>
      </c>
      <c r="AU298" s="18" t="s">
        <v>83</v>
      </c>
    </row>
    <row r="299" spans="1:65" s="2" customFormat="1" ht="24.2" customHeight="1">
      <c r="A299" s="35"/>
      <c r="B299" s="36"/>
      <c r="C299" s="179" t="s">
        <v>1188</v>
      </c>
      <c r="D299" s="179" t="s">
        <v>208</v>
      </c>
      <c r="E299" s="180" t="s">
        <v>1530</v>
      </c>
      <c r="F299" s="181" t="s">
        <v>1531</v>
      </c>
      <c r="G299" s="182" t="s">
        <v>301</v>
      </c>
      <c r="H299" s="183">
        <v>915.08600000000001</v>
      </c>
      <c r="I299" s="184"/>
      <c r="J299" s="185">
        <f>ROUND(I299*H299,2)</f>
        <v>0</v>
      </c>
      <c r="K299" s="181" t="s">
        <v>212</v>
      </c>
      <c r="L299" s="40"/>
      <c r="M299" s="186" t="s">
        <v>19</v>
      </c>
      <c r="N299" s="187" t="s">
        <v>46</v>
      </c>
      <c r="O299" s="65"/>
      <c r="P299" s="188">
        <f>O299*H299</f>
        <v>0</v>
      </c>
      <c r="Q299" s="188">
        <v>0</v>
      </c>
      <c r="R299" s="188">
        <f>Q299*H299</f>
        <v>0</v>
      </c>
      <c r="S299" s="188">
        <v>0</v>
      </c>
      <c r="T299" s="18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0" t="s">
        <v>149</v>
      </c>
      <c r="AT299" s="190" t="s">
        <v>208</v>
      </c>
      <c r="AU299" s="190" t="s">
        <v>83</v>
      </c>
      <c r="AY299" s="18" t="s">
        <v>205</v>
      </c>
      <c r="BE299" s="191">
        <f>IF(N299="základní",J299,0)</f>
        <v>0</v>
      </c>
      <c r="BF299" s="191">
        <f>IF(N299="snížená",J299,0)</f>
        <v>0</v>
      </c>
      <c r="BG299" s="191">
        <f>IF(N299="zákl. přenesená",J299,0)</f>
        <v>0</v>
      </c>
      <c r="BH299" s="191">
        <f>IF(N299="sníž. přenesená",J299,0)</f>
        <v>0</v>
      </c>
      <c r="BI299" s="191">
        <f>IF(N299="nulová",J299,0)</f>
        <v>0</v>
      </c>
      <c r="BJ299" s="18" t="s">
        <v>79</v>
      </c>
      <c r="BK299" s="191">
        <f>ROUND(I299*H299,2)</f>
        <v>0</v>
      </c>
      <c r="BL299" s="18" t="s">
        <v>149</v>
      </c>
      <c r="BM299" s="190" t="s">
        <v>1532</v>
      </c>
    </row>
    <row r="300" spans="1:65" s="2" customFormat="1">
      <c r="A300" s="35"/>
      <c r="B300" s="36"/>
      <c r="C300" s="37"/>
      <c r="D300" s="192" t="s">
        <v>215</v>
      </c>
      <c r="E300" s="37"/>
      <c r="F300" s="193" t="s">
        <v>1533</v>
      </c>
      <c r="G300" s="37"/>
      <c r="H300" s="37"/>
      <c r="I300" s="194"/>
      <c r="J300" s="37"/>
      <c r="K300" s="37"/>
      <c r="L300" s="40"/>
      <c r="M300" s="197"/>
      <c r="N300" s="198"/>
      <c r="O300" s="199"/>
      <c r="P300" s="199"/>
      <c r="Q300" s="199"/>
      <c r="R300" s="199"/>
      <c r="S300" s="199"/>
      <c r="T300" s="200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215</v>
      </c>
      <c r="AU300" s="18" t="s">
        <v>83</v>
      </c>
    </row>
    <row r="301" spans="1:65" s="2" customFormat="1" ht="6.95" customHeight="1">
      <c r="A301" s="35"/>
      <c r="B301" s="48"/>
      <c r="C301" s="49"/>
      <c r="D301" s="49"/>
      <c r="E301" s="49"/>
      <c r="F301" s="49"/>
      <c r="G301" s="49"/>
      <c r="H301" s="49"/>
      <c r="I301" s="49"/>
      <c r="J301" s="49"/>
      <c r="K301" s="49"/>
      <c r="L301" s="40"/>
      <c r="M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</row>
  </sheetData>
  <sheetProtection algorithmName="SHA-512" hashValue="hB0yjYUwn47QeCC3adEZTxKCuSqtj+pp94w66aFQV9XGWsBW9vTDb5v9NL5e39H2708fuV6nKqrCIi45Tx6cUQ==" saltValue="nTuskS+lHzfTpFB9/Ro3obWJ6KNj/hu9NcIKLJrohXNSRBcft/cecT1FzpRJ5A54IqWDFmDPm3P+e0dfnQ8m/g==" spinCount="100000" sheet="1" objects="1" scenarios="1" formatColumns="0" formatRows="0" autoFilter="0"/>
  <autoFilter ref="C92:K300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99" r:id="rId2"/>
    <hyperlink ref="F101" r:id="rId3"/>
    <hyperlink ref="F103" r:id="rId4"/>
    <hyperlink ref="F105" r:id="rId5"/>
    <hyperlink ref="F107" r:id="rId6"/>
    <hyperlink ref="F110" r:id="rId7"/>
    <hyperlink ref="F113" r:id="rId8"/>
    <hyperlink ref="F116" r:id="rId9"/>
    <hyperlink ref="F119" r:id="rId10"/>
    <hyperlink ref="F122" r:id="rId11"/>
    <hyperlink ref="F125" r:id="rId12"/>
    <hyperlink ref="F128" r:id="rId13"/>
    <hyperlink ref="F131" r:id="rId14"/>
    <hyperlink ref="F134" r:id="rId15"/>
    <hyperlink ref="F137" r:id="rId16"/>
    <hyperlink ref="F143" r:id="rId17"/>
    <hyperlink ref="F146" r:id="rId18"/>
    <hyperlink ref="F153" r:id="rId19"/>
    <hyperlink ref="F155" r:id="rId20"/>
    <hyperlink ref="F157" r:id="rId21"/>
    <hyperlink ref="F160" r:id="rId22"/>
    <hyperlink ref="F162" r:id="rId23"/>
    <hyperlink ref="F171" r:id="rId24"/>
    <hyperlink ref="F173" r:id="rId25"/>
    <hyperlink ref="F177" r:id="rId26"/>
    <hyperlink ref="F180" r:id="rId27"/>
    <hyperlink ref="F183" r:id="rId28"/>
    <hyperlink ref="F200" r:id="rId29"/>
    <hyperlink ref="F203" r:id="rId30"/>
    <hyperlink ref="F218" r:id="rId31"/>
    <hyperlink ref="F221" r:id="rId32"/>
    <hyperlink ref="F225" r:id="rId33"/>
    <hyperlink ref="F229" r:id="rId34"/>
    <hyperlink ref="F231" r:id="rId35"/>
    <hyperlink ref="F234" r:id="rId36"/>
    <hyperlink ref="F237" r:id="rId37"/>
    <hyperlink ref="F240" r:id="rId38"/>
    <hyperlink ref="F242" r:id="rId39"/>
    <hyperlink ref="F247" r:id="rId40"/>
    <hyperlink ref="F258" r:id="rId41"/>
    <hyperlink ref="F265" r:id="rId42"/>
    <hyperlink ref="F268" r:id="rId43"/>
    <hyperlink ref="F271" r:id="rId44"/>
    <hyperlink ref="F274" r:id="rId45"/>
    <hyperlink ref="F277" r:id="rId46"/>
    <hyperlink ref="F281" r:id="rId47"/>
    <hyperlink ref="F284" r:id="rId48"/>
    <hyperlink ref="F287" r:id="rId49"/>
    <hyperlink ref="F292" r:id="rId50"/>
    <hyperlink ref="F295" r:id="rId51"/>
    <hyperlink ref="F298" r:id="rId52"/>
    <hyperlink ref="F300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125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1534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1535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ROUND(J92,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ROUND((SUM(BE92:BE209)),  2)</f>
        <v>0</v>
      </c>
      <c r="G35" s="35"/>
      <c r="H35" s="35"/>
      <c r="I35" s="125">
        <v>0.21</v>
      </c>
      <c r="J35" s="124">
        <f>ROUND(((SUM(BE92:BE209))*I35),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ROUND((SUM(BF92:BF209)),  2)</f>
        <v>0</v>
      </c>
      <c r="G36" s="35"/>
      <c r="H36" s="35"/>
      <c r="I36" s="125">
        <v>0.15</v>
      </c>
      <c r="J36" s="124">
        <f>ROUND(((SUM(BF92:BF209))*I36),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ROUND((SUM(BG92:BG209)),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ROUND((SUM(BH92:BH209)),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ROUND((SUM(BI92:BI209)),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1534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2.8 - Autobusová zastávka a křižovatka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J92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J93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J94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J144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238</v>
      </c>
      <c r="E67" s="149"/>
      <c r="F67" s="149"/>
      <c r="G67" s="149"/>
      <c r="H67" s="149"/>
      <c r="I67" s="149"/>
      <c r="J67" s="150">
        <f>J166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239</v>
      </c>
      <c r="E68" s="149"/>
      <c r="F68" s="149"/>
      <c r="G68" s="149"/>
      <c r="H68" s="149"/>
      <c r="I68" s="149"/>
      <c r="J68" s="150">
        <f>J169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240</v>
      </c>
      <c r="E69" s="149"/>
      <c r="F69" s="149"/>
      <c r="G69" s="149"/>
      <c r="H69" s="149"/>
      <c r="I69" s="149"/>
      <c r="J69" s="150">
        <f>J190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241</v>
      </c>
      <c r="E70" s="149"/>
      <c r="F70" s="149"/>
      <c r="G70" s="149"/>
      <c r="H70" s="149"/>
      <c r="I70" s="149"/>
      <c r="J70" s="150">
        <f>J207</f>
        <v>0</v>
      </c>
      <c r="K70" s="98"/>
      <c r="L70" s="151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189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80" t="str">
        <f>E7</f>
        <v>Rekonstrukce chodníku ul. Jiříkovská, Rumburk</v>
      </c>
      <c r="F80" s="381"/>
      <c r="G80" s="381"/>
      <c r="H80" s="381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30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80" t="s">
        <v>1534</v>
      </c>
      <c r="F82" s="379"/>
      <c r="G82" s="379"/>
      <c r="H82" s="379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179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41" t="str">
        <f>E11</f>
        <v>2.8 - Autobusová zastávka a křižovatka</v>
      </c>
      <c r="F84" s="379"/>
      <c r="G84" s="379"/>
      <c r="H84" s="379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F14</f>
        <v>k.ú. Rumburk</v>
      </c>
      <c r="G86" s="37"/>
      <c r="H86" s="37"/>
      <c r="I86" s="30" t="s">
        <v>23</v>
      </c>
      <c r="J86" s="60" t="str">
        <f>IF(J14="","",J14)</f>
        <v>5. 4. 2023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E17</f>
        <v>Město Rumburk</v>
      </c>
      <c r="G88" s="37"/>
      <c r="H88" s="37"/>
      <c r="I88" s="30" t="s">
        <v>32</v>
      </c>
      <c r="J88" s="33" t="str">
        <f>E23</f>
        <v xml:space="preserve">ProProjekt s.r.o. 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30</v>
      </c>
      <c r="D89" s="37"/>
      <c r="E89" s="37"/>
      <c r="F89" s="28" t="str">
        <f>IF(E20="","",E20)</f>
        <v>Vyplň údaj</v>
      </c>
      <c r="G89" s="37"/>
      <c r="H89" s="37"/>
      <c r="I89" s="30" t="s">
        <v>37</v>
      </c>
      <c r="J89" s="33" t="str">
        <f>E26</f>
        <v>Martin Rousek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2"/>
      <c r="B91" s="153"/>
      <c r="C91" s="154" t="s">
        <v>190</v>
      </c>
      <c r="D91" s="155" t="s">
        <v>60</v>
      </c>
      <c r="E91" s="155" t="s">
        <v>56</v>
      </c>
      <c r="F91" s="155" t="s">
        <v>57</v>
      </c>
      <c r="G91" s="155" t="s">
        <v>191</v>
      </c>
      <c r="H91" s="155" t="s">
        <v>192</v>
      </c>
      <c r="I91" s="155" t="s">
        <v>193</v>
      </c>
      <c r="J91" s="155" t="s">
        <v>183</v>
      </c>
      <c r="K91" s="156" t="s">
        <v>194</v>
      </c>
      <c r="L91" s="157"/>
      <c r="M91" s="69" t="s">
        <v>19</v>
      </c>
      <c r="N91" s="70" t="s">
        <v>45</v>
      </c>
      <c r="O91" s="70" t="s">
        <v>195</v>
      </c>
      <c r="P91" s="70" t="s">
        <v>196</v>
      </c>
      <c r="Q91" s="70" t="s">
        <v>197</v>
      </c>
      <c r="R91" s="70" t="s">
        <v>198</v>
      </c>
      <c r="S91" s="70" t="s">
        <v>199</v>
      </c>
      <c r="T91" s="71" t="s">
        <v>200</v>
      </c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</row>
    <row r="92" spans="1:65" s="2" customFormat="1" ht="22.9" customHeight="1">
      <c r="A92" s="35"/>
      <c r="B92" s="36"/>
      <c r="C92" s="76" t="s">
        <v>201</v>
      </c>
      <c r="D92" s="37"/>
      <c r="E92" s="37"/>
      <c r="F92" s="37"/>
      <c r="G92" s="37"/>
      <c r="H92" s="37"/>
      <c r="I92" s="37"/>
      <c r="J92" s="158">
        <f>BK92</f>
        <v>0</v>
      </c>
      <c r="K92" s="37"/>
      <c r="L92" s="40"/>
      <c r="M92" s="72"/>
      <c r="N92" s="159"/>
      <c r="O92" s="73"/>
      <c r="P92" s="160">
        <f>P93</f>
        <v>0</v>
      </c>
      <c r="Q92" s="73"/>
      <c r="R92" s="160">
        <f>R93</f>
        <v>5.9314380000000009</v>
      </c>
      <c r="S92" s="73"/>
      <c r="T92" s="161">
        <f>T93</f>
        <v>62.613599999999991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184</v>
      </c>
      <c r="BK92" s="162">
        <f>BK93</f>
        <v>0</v>
      </c>
    </row>
    <row r="93" spans="1:65" s="12" customFormat="1" ht="25.9" customHeight="1">
      <c r="B93" s="163"/>
      <c r="C93" s="164"/>
      <c r="D93" s="165" t="s">
        <v>74</v>
      </c>
      <c r="E93" s="166" t="s">
        <v>242</v>
      </c>
      <c r="F93" s="166" t="s">
        <v>243</v>
      </c>
      <c r="G93" s="164"/>
      <c r="H93" s="164"/>
      <c r="I93" s="167"/>
      <c r="J93" s="168">
        <f>BK93</f>
        <v>0</v>
      </c>
      <c r="K93" s="164"/>
      <c r="L93" s="169"/>
      <c r="M93" s="170"/>
      <c r="N93" s="171"/>
      <c r="O93" s="171"/>
      <c r="P93" s="172">
        <f>P94+P144+P166+P169+P190+P207</f>
        <v>0</v>
      </c>
      <c r="Q93" s="171"/>
      <c r="R93" s="172">
        <f>R94+R144+R166+R169+R190+R207</f>
        <v>5.9314380000000009</v>
      </c>
      <c r="S93" s="171"/>
      <c r="T93" s="173">
        <f>T94+T144+T166+T169+T190+T207</f>
        <v>62.613599999999991</v>
      </c>
      <c r="AR93" s="174" t="s">
        <v>79</v>
      </c>
      <c r="AT93" s="175" t="s">
        <v>74</v>
      </c>
      <c r="AU93" s="175" t="s">
        <v>75</v>
      </c>
      <c r="AY93" s="174" t="s">
        <v>205</v>
      </c>
      <c r="BK93" s="176">
        <f>BK94+BK144+BK166+BK169+BK190+BK207</f>
        <v>0</v>
      </c>
    </row>
    <row r="94" spans="1:65" s="12" customFormat="1" ht="22.9" customHeight="1">
      <c r="B94" s="163"/>
      <c r="C94" s="164"/>
      <c r="D94" s="165" t="s">
        <v>74</v>
      </c>
      <c r="E94" s="177" t="s">
        <v>79</v>
      </c>
      <c r="F94" s="177" t="s">
        <v>244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SUM(P95:P143)</f>
        <v>0</v>
      </c>
      <c r="Q94" s="171"/>
      <c r="R94" s="172">
        <f>SUM(R95:R143)</f>
        <v>2.8380000000000002E-3</v>
      </c>
      <c r="S94" s="171"/>
      <c r="T94" s="173">
        <f>SUM(T95:T143)</f>
        <v>62.613599999999991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SUM(BK95:BK143)</f>
        <v>0</v>
      </c>
    </row>
    <row r="95" spans="1:65" s="2" customFormat="1" ht="37.9" customHeight="1">
      <c r="A95" s="35"/>
      <c r="B95" s="36"/>
      <c r="C95" s="179" t="s">
        <v>79</v>
      </c>
      <c r="D95" s="179" t="s">
        <v>208</v>
      </c>
      <c r="E95" s="180" t="s">
        <v>562</v>
      </c>
      <c r="F95" s="181" t="s">
        <v>563</v>
      </c>
      <c r="G95" s="182" t="s">
        <v>247</v>
      </c>
      <c r="H95" s="183">
        <v>61.6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0.28999999999999998</v>
      </c>
      <c r="T95" s="189">
        <f>S95*H95</f>
        <v>17.864000000000001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1536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565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1537</v>
      </c>
      <c r="G97" s="202"/>
      <c r="H97" s="206">
        <v>61.6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37.9" customHeight="1">
      <c r="A98" s="35"/>
      <c r="B98" s="36"/>
      <c r="C98" s="179" t="s">
        <v>83</v>
      </c>
      <c r="D98" s="179" t="s">
        <v>208</v>
      </c>
      <c r="E98" s="180" t="s">
        <v>568</v>
      </c>
      <c r="F98" s="181" t="s">
        <v>569</v>
      </c>
      <c r="G98" s="182" t="s">
        <v>247</v>
      </c>
      <c r="H98" s="183">
        <v>61.6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0.24</v>
      </c>
      <c r="T98" s="189">
        <f>S98*H98</f>
        <v>14.783999999999999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1538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571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1537</v>
      </c>
      <c r="G100" s="202"/>
      <c r="H100" s="206">
        <v>61.6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79</v>
      </c>
      <c r="AY100" s="212" t="s">
        <v>205</v>
      </c>
    </row>
    <row r="101" spans="1:65" s="2" customFormat="1" ht="37.9" customHeight="1">
      <c r="A101" s="35"/>
      <c r="B101" s="36"/>
      <c r="C101" s="179" t="s">
        <v>126</v>
      </c>
      <c r="D101" s="179" t="s">
        <v>208</v>
      </c>
      <c r="E101" s="180" t="s">
        <v>572</v>
      </c>
      <c r="F101" s="181" t="s">
        <v>573</v>
      </c>
      <c r="G101" s="182" t="s">
        <v>247</v>
      </c>
      <c r="H101" s="183">
        <v>61.6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0.316</v>
      </c>
      <c r="T101" s="189">
        <f>S101*H101</f>
        <v>19.465600000000002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1539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575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1537</v>
      </c>
      <c r="G103" s="202"/>
      <c r="H103" s="206">
        <v>61.6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79</v>
      </c>
      <c r="AY103" s="212" t="s">
        <v>205</v>
      </c>
    </row>
    <row r="104" spans="1:65" s="2" customFormat="1" ht="24.2" customHeight="1">
      <c r="A104" s="35"/>
      <c r="B104" s="36"/>
      <c r="C104" s="179" t="s">
        <v>149</v>
      </c>
      <c r="D104" s="179" t="s">
        <v>208</v>
      </c>
      <c r="E104" s="180" t="s">
        <v>995</v>
      </c>
      <c r="F104" s="181" t="s">
        <v>996</v>
      </c>
      <c r="G104" s="182" t="s">
        <v>260</v>
      </c>
      <c r="H104" s="183">
        <v>10</v>
      </c>
      <c r="I104" s="184"/>
      <c r="J104" s="185">
        <f>ROUND(I104*H104,2)</f>
        <v>0</v>
      </c>
      <c r="K104" s="181" t="s">
        <v>212</v>
      </c>
      <c r="L104" s="40"/>
      <c r="M104" s="186" t="s">
        <v>19</v>
      </c>
      <c r="N104" s="187" t="s">
        <v>46</v>
      </c>
      <c r="O104" s="65"/>
      <c r="P104" s="188">
        <f>O104*H104</f>
        <v>0</v>
      </c>
      <c r="Q104" s="188">
        <v>0</v>
      </c>
      <c r="R104" s="188">
        <f>Q104*H104</f>
        <v>0</v>
      </c>
      <c r="S104" s="188">
        <v>0.23</v>
      </c>
      <c r="T104" s="189">
        <f>S104*H104</f>
        <v>2.3000000000000003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149</v>
      </c>
      <c r="AT104" s="190" t="s">
        <v>208</v>
      </c>
      <c r="AU104" s="190" t="s">
        <v>83</v>
      </c>
      <c r="AY104" s="18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79</v>
      </c>
      <c r="BK104" s="191">
        <f>ROUND(I104*H104,2)</f>
        <v>0</v>
      </c>
      <c r="BL104" s="18" t="s">
        <v>149</v>
      </c>
      <c r="BM104" s="190" t="s">
        <v>997</v>
      </c>
    </row>
    <row r="105" spans="1:65" s="2" customFormat="1">
      <c r="A105" s="35"/>
      <c r="B105" s="36"/>
      <c r="C105" s="37"/>
      <c r="D105" s="192" t="s">
        <v>215</v>
      </c>
      <c r="E105" s="37"/>
      <c r="F105" s="193" t="s">
        <v>998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215</v>
      </c>
      <c r="AU105" s="18" t="s">
        <v>83</v>
      </c>
    </row>
    <row r="106" spans="1:65" s="13" customFormat="1">
      <c r="B106" s="201"/>
      <c r="C106" s="202"/>
      <c r="D106" s="203" t="s">
        <v>250</v>
      </c>
      <c r="E106" s="204" t="s">
        <v>19</v>
      </c>
      <c r="F106" s="205" t="s">
        <v>1540</v>
      </c>
      <c r="G106" s="202"/>
      <c r="H106" s="206">
        <v>10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250</v>
      </c>
      <c r="AU106" s="212" t="s">
        <v>83</v>
      </c>
      <c r="AV106" s="13" t="s">
        <v>83</v>
      </c>
      <c r="AW106" s="13" t="s">
        <v>36</v>
      </c>
      <c r="AX106" s="13" t="s">
        <v>79</v>
      </c>
      <c r="AY106" s="212" t="s">
        <v>205</v>
      </c>
    </row>
    <row r="107" spans="1:65" s="2" customFormat="1" ht="24.2" customHeight="1">
      <c r="A107" s="35"/>
      <c r="B107" s="36"/>
      <c r="C107" s="179" t="s">
        <v>204</v>
      </c>
      <c r="D107" s="179" t="s">
        <v>208</v>
      </c>
      <c r="E107" s="180" t="s">
        <v>258</v>
      </c>
      <c r="F107" s="181" t="s">
        <v>259</v>
      </c>
      <c r="G107" s="182" t="s">
        <v>260</v>
      </c>
      <c r="H107" s="183">
        <v>40</v>
      </c>
      <c r="I107" s="184"/>
      <c r="J107" s="185">
        <f>ROUND(I107*H107,2)</f>
        <v>0</v>
      </c>
      <c r="K107" s="181" t="s">
        <v>212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0.20499999999999999</v>
      </c>
      <c r="T107" s="189">
        <f>S107*H107</f>
        <v>8.1999999999999993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149</v>
      </c>
      <c r="AT107" s="190" t="s">
        <v>208</v>
      </c>
      <c r="AU107" s="190" t="s">
        <v>83</v>
      </c>
      <c r="AY107" s="18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79</v>
      </c>
      <c r="BK107" s="191">
        <f>ROUND(I107*H107,2)</f>
        <v>0</v>
      </c>
      <c r="BL107" s="18" t="s">
        <v>149</v>
      </c>
      <c r="BM107" s="190" t="s">
        <v>1000</v>
      </c>
    </row>
    <row r="108" spans="1:65" s="2" customFormat="1">
      <c r="A108" s="35"/>
      <c r="B108" s="36"/>
      <c r="C108" s="37"/>
      <c r="D108" s="192" t="s">
        <v>215</v>
      </c>
      <c r="E108" s="37"/>
      <c r="F108" s="193" t="s">
        <v>262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215</v>
      </c>
      <c r="AU108" s="18" t="s">
        <v>83</v>
      </c>
    </row>
    <row r="109" spans="1:65" s="13" customFormat="1">
      <c r="B109" s="201"/>
      <c r="C109" s="202"/>
      <c r="D109" s="203" t="s">
        <v>250</v>
      </c>
      <c r="E109" s="204" t="s">
        <v>19</v>
      </c>
      <c r="F109" s="205" t="s">
        <v>1541</v>
      </c>
      <c r="G109" s="202"/>
      <c r="H109" s="206">
        <v>40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250</v>
      </c>
      <c r="AU109" s="212" t="s">
        <v>83</v>
      </c>
      <c r="AV109" s="13" t="s">
        <v>83</v>
      </c>
      <c r="AW109" s="13" t="s">
        <v>36</v>
      </c>
      <c r="AX109" s="13" t="s">
        <v>79</v>
      </c>
      <c r="AY109" s="212" t="s">
        <v>205</v>
      </c>
    </row>
    <row r="110" spans="1:65" s="2" customFormat="1" ht="16.5" customHeight="1">
      <c r="A110" s="35"/>
      <c r="B110" s="36"/>
      <c r="C110" s="179" t="s">
        <v>275</v>
      </c>
      <c r="D110" s="179" t="s">
        <v>208</v>
      </c>
      <c r="E110" s="180" t="s">
        <v>1005</v>
      </c>
      <c r="F110" s="181" t="s">
        <v>1006</v>
      </c>
      <c r="G110" s="182" t="s">
        <v>247</v>
      </c>
      <c r="H110" s="183">
        <v>141.9</v>
      </c>
      <c r="I110" s="184"/>
      <c r="J110" s="185">
        <f>ROUND(I110*H110,2)</f>
        <v>0</v>
      </c>
      <c r="K110" s="181" t="s">
        <v>212</v>
      </c>
      <c r="L110" s="40"/>
      <c r="M110" s="186" t="s">
        <v>19</v>
      </c>
      <c r="N110" s="187" t="s">
        <v>46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149</v>
      </c>
      <c r="AT110" s="190" t="s">
        <v>208</v>
      </c>
      <c r="AU110" s="190" t="s">
        <v>83</v>
      </c>
      <c r="AY110" s="18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79</v>
      </c>
      <c r="BK110" s="191">
        <f>ROUND(I110*H110,2)</f>
        <v>0</v>
      </c>
      <c r="BL110" s="18" t="s">
        <v>149</v>
      </c>
      <c r="BM110" s="190" t="s">
        <v>1007</v>
      </c>
    </row>
    <row r="111" spans="1:65" s="2" customFormat="1">
      <c r="A111" s="35"/>
      <c r="B111" s="36"/>
      <c r="C111" s="37"/>
      <c r="D111" s="192" t="s">
        <v>215</v>
      </c>
      <c r="E111" s="37"/>
      <c r="F111" s="193" t="s">
        <v>1008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215</v>
      </c>
      <c r="AU111" s="18" t="s">
        <v>83</v>
      </c>
    </row>
    <row r="112" spans="1:65" s="13" customFormat="1">
      <c r="B112" s="201"/>
      <c r="C112" s="202"/>
      <c r="D112" s="203" t="s">
        <v>250</v>
      </c>
      <c r="E112" s="204" t="s">
        <v>19</v>
      </c>
      <c r="F112" s="205" t="s">
        <v>1542</v>
      </c>
      <c r="G112" s="202"/>
      <c r="H112" s="206">
        <v>141.9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250</v>
      </c>
      <c r="AU112" s="212" t="s">
        <v>83</v>
      </c>
      <c r="AV112" s="13" t="s">
        <v>83</v>
      </c>
      <c r="AW112" s="13" t="s">
        <v>36</v>
      </c>
      <c r="AX112" s="13" t="s">
        <v>79</v>
      </c>
      <c r="AY112" s="212" t="s">
        <v>205</v>
      </c>
    </row>
    <row r="113" spans="1:65" s="2" customFormat="1" ht="24.2" customHeight="1">
      <c r="A113" s="35"/>
      <c r="B113" s="36"/>
      <c r="C113" s="179" t="s">
        <v>280</v>
      </c>
      <c r="D113" s="179" t="s">
        <v>208</v>
      </c>
      <c r="E113" s="180" t="s">
        <v>1010</v>
      </c>
      <c r="F113" s="181" t="s">
        <v>1011</v>
      </c>
      <c r="G113" s="182" t="s">
        <v>267</v>
      </c>
      <c r="H113" s="183">
        <v>60.55</v>
      </c>
      <c r="I113" s="184"/>
      <c r="J113" s="185">
        <f>ROUND(I113*H113,2)</f>
        <v>0</v>
      </c>
      <c r="K113" s="181" t="s">
        <v>212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149</v>
      </c>
      <c r="AT113" s="190" t="s">
        <v>208</v>
      </c>
      <c r="AU113" s="190" t="s">
        <v>83</v>
      </c>
      <c r="AY113" s="18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149</v>
      </c>
      <c r="BM113" s="190" t="s">
        <v>1012</v>
      </c>
    </row>
    <row r="114" spans="1:65" s="2" customFormat="1">
      <c r="A114" s="35"/>
      <c r="B114" s="36"/>
      <c r="C114" s="37"/>
      <c r="D114" s="192" t="s">
        <v>215</v>
      </c>
      <c r="E114" s="37"/>
      <c r="F114" s="193" t="s">
        <v>1013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215</v>
      </c>
      <c r="AU114" s="18" t="s">
        <v>83</v>
      </c>
    </row>
    <row r="115" spans="1:65" s="13" customFormat="1">
      <c r="B115" s="201"/>
      <c r="C115" s="202"/>
      <c r="D115" s="203" t="s">
        <v>250</v>
      </c>
      <c r="E115" s="204" t="s">
        <v>19</v>
      </c>
      <c r="F115" s="205" t="s">
        <v>1543</v>
      </c>
      <c r="G115" s="202"/>
      <c r="H115" s="206">
        <v>60.55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250</v>
      </c>
      <c r="AU115" s="212" t="s">
        <v>83</v>
      </c>
      <c r="AV115" s="13" t="s">
        <v>83</v>
      </c>
      <c r="AW115" s="13" t="s">
        <v>36</v>
      </c>
      <c r="AX115" s="13" t="s">
        <v>79</v>
      </c>
      <c r="AY115" s="212" t="s">
        <v>205</v>
      </c>
    </row>
    <row r="116" spans="1:65" s="2" customFormat="1" ht="37.9" customHeight="1">
      <c r="A116" s="35"/>
      <c r="B116" s="36"/>
      <c r="C116" s="179" t="s">
        <v>286</v>
      </c>
      <c r="D116" s="179" t="s">
        <v>208</v>
      </c>
      <c r="E116" s="180" t="s">
        <v>1017</v>
      </c>
      <c r="F116" s="181" t="s">
        <v>1018</v>
      </c>
      <c r="G116" s="182" t="s">
        <v>267</v>
      </c>
      <c r="H116" s="183">
        <v>42.57</v>
      </c>
      <c r="I116" s="184"/>
      <c r="J116" s="185">
        <f>ROUND(I116*H116,2)</f>
        <v>0</v>
      </c>
      <c r="K116" s="181" t="s">
        <v>212</v>
      </c>
      <c r="L116" s="40"/>
      <c r="M116" s="186" t="s">
        <v>19</v>
      </c>
      <c r="N116" s="187" t="s">
        <v>46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149</v>
      </c>
      <c r="AT116" s="190" t="s">
        <v>208</v>
      </c>
      <c r="AU116" s="190" t="s">
        <v>83</v>
      </c>
      <c r="AY116" s="18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149</v>
      </c>
      <c r="BM116" s="190" t="s">
        <v>1019</v>
      </c>
    </row>
    <row r="117" spans="1:65" s="2" customFormat="1">
      <c r="A117" s="35"/>
      <c r="B117" s="36"/>
      <c r="C117" s="37"/>
      <c r="D117" s="192" t="s">
        <v>215</v>
      </c>
      <c r="E117" s="37"/>
      <c r="F117" s="193" t="s">
        <v>1020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215</v>
      </c>
      <c r="AU117" s="18" t="s">
        <v>83</v>
      </c>
    </row>
    <row r="118" spans="1:65" s="13" customFormat="1">
      <c r="B118" s="201"/>
      <c r="C118" s="202"/>
      <c r="D118" s="203" t="s">
        <v>250</v>
      </c>
      <c r="E118" s="204" t="s">
        <v>19</v>
      </c>
      <c r="F118" s="205" t="s">
        <v>1544</v>
      </c>
      <c r="G118" s="202"/>
      <c r="H118" s="206">
        <v>42.57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250</v>
      </c>
      <c r="AU118" s="212" t="s">
        <v>83</v>
      </c>
      <c r="AV118" s="13" t="s">
        <v>83</v>
      </c>
      <c r="AW118" s="13" t="s">
        <v>36</v>
      </c>
      <c r="AX118" s="13" t="s">
        <v>79</v>
      </c>
      <c r="AY118" s="212" t="s">
        <v>205</v>
      </c>
    </row>
    <row r="119" spans="1:65" s="2" customFormat="1" ht="37.9" customHeight="1">
      <c r="A119" s="35"/>
      <c r="B119" s="36"/>
      <c r="C119" s="179" t="s">
        <v>291</v>
      </c>
      <c r="D119" s="179" t="s">
        <v>208</v>
      </c>
      <c r="E119" s="180" t="s">
        <v>276</v>
      </c>
      <c r="F119" s="181" t="s">
        <v>277</v>
      </c>
      <c r="G119" s="182" t="s">
        <v>267</v>
      </c>
      <c r="H119" s="183">
        <v>60.55</v>
      </c>
      <c r="I119" s="184"/>
      <c r="J119" s="185">
        <f>ROUND(I119*H119,2)</f>
        <v>0</v>
      </c>
      <c r="K119" s="181" t="s">
        <v>212</v>
      </c>
      <c r="L119" s="40"/>
      <c r="M119" s="186" t="s">
        <v>19</v>
      </c>
      <c r="N119" s="187" t="s">
        <v>46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149</v>
      </c>
      <c r="AT119" s="190" t="s">
        <v>208</v>
      </c>
      <c r="AU119" s="190" t="s">
        <v>83</v>
      </c>
      <c r="AY119" s="18" t="s">
        <v>205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149</v>
      </c>
      <c r="BM119" s="190" t="s">
        <v>1022</v>
      </c>
    </row>
    <row r="120" spans="1:65" s="2" customFormat="1">
      <c r="A120" s="35"/>
      <c r="B120" s="36"/>
      <c r="C120" s="37"/>
      <c r="D120" s="192" t="s">
        <v>215</v>
      </c>
      <c r="E120" s="37"/>
      <c r="F120" s="193" t="s">
        <v>279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215</v>
      </c>
      <c r="AU120" s="18" t="s">
        <v>83</v>
      </c>
    </row>
    <row r="121" spans="1:65" s="2" customFormat="1" ht="37.9" customHeight="1">
      <c r="A121" s="35"/>
      <c r="B121" s="36"/>
      <c r="C121" s="179" t="s">
        <v>297</v>
      </c>
      <c r="D121" s="179" t="s">
        <v>208</v>
      </c>
      <c r="E121" s="180" t="s">
        <v>281</v>
      </c>
      <c r="F121" s="181" t="s">
        <v>282</v>
      </c>
      <c r="G121" s="182" t="s">
        <v>267</v>
      </c>
      <c r="H121" s="183">
        <v>1816.5</v>
      </c>
      <c r="I121" s="184"/>
      <c r="J121" s="185">
        <f>ROUND(I121*H121,2)</f>
        <v>0</v>
      </c>
      <c r="K121" s="181" t="s">
        <v>212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149</v>
      </c>
      <c r="AT121" s="190" t="s">
        <v>208</v>
      </c>
      <c r="AU121" s="190" t="s">
        <v>83</v>
      </c>
      <c r="AY121" s="18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149</v>
      </c>
      <c r="BM121" s="190" t="s">
        <v>1024</v>
      </c>
    </row>
    <row r="122" spans="1:65" s="2" customFormat="1">
      <c r="A122" s="35"/>
      <c r="B122" s="36"/>
      <c r="C122" s="37"/>
      <c r="D122" s="192" t="s">
        <v>215</v>
      </c>
      <c r="E122" s="37"/>
      <c r="F122" s="193" t="s">
        <v>284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215</v>
      </c>
      <c r="AU122" s="18" t="s">
        <v>83</v>
      </c>
    </row>
    <row r="123" spans="1:65" s="13" customFormat="1">
      <c r="B123" s="201"/>
      <c r="C123" s="202"/>
      <c r="D123" s="203" t="s">
        <v>250</v>
      </c>
      <c r="E123" s="202"/>
      <c r="F123" s="205" t="s">
        <v>1545</v>
      </c>
      <c r="G123" s="202"/>
      <c r="H123" s="206">
        <v>1816.5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250</v>
      </c>
      <c r="AU123" s="212" t="s">
        <v>83</v>
      </c>
      <c r="AV123" s="13" t="s">
        <v>83</v>
      </c>
      <c r="AW123" s="13" t="s">
        <v>4</v>
      </c>
      <c r="AX123" s="13" t="s">
        <v>79</v>
      </c>
      <c r="AY123" s="212" t="s">
        <v>205</v>
      </c>
    </row>
    <row r="124" spans="1:65" s="2" customFormat="1" ht="24.2" customHeight="1">
      <c r="A124" s="35"/>
      <c r="B124" s="36"/>
      <c r="C124" s="179" t="s">
        <v>304</v>
      </c>
      <c r="D124" s="179" t="s">
        <v>208</v>
      </c>
      <c r="E124" s="180" t="s">
        <v>1026</v>
      </c>
      <c r="F124" s="181" t="s">
        <v>1027</v>
      </c>
      <c r="G124" s="182" t="s">
        <v>267</v>
      </c>
      <c r="H124" s="183">
        <v>81.834999999999994</v>
      </c>
      <c r="I124" s="184"/>
      <c r="J124" s="185">
        <f>ROUND(I124*H124,2)</f>
        <v>0</v>
      </c>
      <c r="K124" s="181" t="s">
        <v>212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149</v>
      </c>
      <c r="AT124" s="190" t="s">
        <v>208</v>
      </c>
      <c r="AU124" s="190" t="s">
        <v>83</v>
      </c>
      <c r="AY124" s="18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149</v>
      </c>
      <c r="BM124" s="190" t="s">
        <v>1028</v>
      </c>
    </row>
    <row r="125" spans="1:65" s="2" customFormat="1">
      <c r="A125" s="35"/>
      <c r="B125" s="36"/>
      <c r="C125" s="37"/>
      <c r="D125" s="192" t="s">
        <v>215</v>
      </c>
      <c r="E125" s="37"/>
      <c r="F125" s="193" t="s">
        <v>1029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215</v>
      </c>
      <c r="AU125" s="18" t="s">
        <v>83</v>
      </c>
    </row>
    <row r="126" spans="1:65" s="13" customFormat="1">
      <c r="B126" s="201"/>
      <c r="C126" s="202"/>
      <c r="D126" s="203" t="s">
        <v>250</v>
      </c>
      <c r="E126" s="204" t="s">
        <v>19</v>
      </c>
      <c r="F126" s="205" t="s">
        <v>1546</v>
      </c>
      <c r="G126" s="202"/>
      <c r="H126" s="206">
        <v>21.285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250</v>
      </c>
      <c r="AU126" s="212" t="s">
        <v>83</v>
      </c>
      <c r="AV126" s="13" t="s">
        <v>83</v>
      </c>
      <c r="AW126" s="13" t="s">
        <v>36</v>
      </c>
      <c r="AX126" s="13" t="s">
        <v>75</v>
      </c>
      <c r="AY126" s="212" t="s">
        <v>205</v>
      </c>
    </row>
    <row r="127" spans="1:65" s="13" customFormat="1">
      <c r="B127" s="201"/>
      <c r="C127" s="202"/>
      <c r="D127" s="203" t="s">
        <v>250</v>
      </c>
      <c r="E127" s="204" t="s">
        <v>19</v>
      </c>
      <c r="F127" s="205" t="s">
        <v>1547</v>
      </c>
      <c r="G127" s="202"/>
      <c r="H127" s="206">
        <v>60.55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250</v>
      </c>
      <c r="AU127" s="212" t="s">
        <v>83</v>
      </c>
      <c r="AV127" s="13" t="s">
        <v>83</v>
      </c>
      <c r="AW127" s="13" t="s">
        <v>36</v>
      </c>
      <c r="AX127" s="13" t="s">
        <v>75</v>
      </c>
      <c r="AY127" s="212" t="s">
        <v>205</v>
      </c>
    </row>
    <row r="128" spans="1:65" s="14" customFormat="1">
      <c r="B128" s="213"/>
      <c r="C128" s="214"/>
      <c r="D128" s="203" t="s">
        <v>250</v>
      </c>
      <c r="E128" s="215" t="s">
        <v>19</v>
      </c>
      <c r="F128" s="216" t="s">
        <v>253</v>
      </c>
      <c r="G128" s="214"/>
      <c r="H128" s="217">
        <v>81.834999999999994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250</v>
      </c>
      <c r="AU128" s="223" t="s">
        <v>83</v>
      </c>
      <c r="AV128" s="14" t="s">
        <v>149</v>
      </c>
      <c r="AW128" s="14" t="s">
        <v>36</v>
      </c>
      <c r="AX128" s="14" t="s">
        <v>79</v>
      </c>
      <c r="AY128" s="223" t="s">
        <v>205</v>
      </c>
    </row>
    <row r="129" spans="1:65" s="2" customFormat="1" ht="24.2" customHeight="1">
      <c r="A129" s="35"/>
      <c r="B129" s="36"/>
      <c r="C129" s="179" t="s">
        <v>309</v>
      </c>
      <c r="D129" s="179" t="s">
        <v>208</v>
      </c>
      <c r="E129" s="180" t="s">
        <v>305</v>
      </c>
      <c r="F129" s="181" t="s">
        <v>306</v>
      </c>
      <c r="G129" s="182" t="s">
        <v>267</v>
      </c>
      <c r="H129" s="183">
        <v>81.834999999999994</v>
      </c>
      <c r="I129" s="184"/>
      <c r="J129" s="185">
        <f>ROUND(I129*H129,2)</f>
        <v>0</v>
      </c>
      <c r="K129" s="181" t="s">
        <v>212</v>
      </c>
      <c r="L129" s="40"/>
      <c r="M129" s="186" t="s">
        <v>19</v>
      </c>
      <c r="N129" s="187" t="s">
        <v>46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149</v>
      </c>
      <c r="AT129" s="190" t="s">
        <v>208</v>
      </c>
      <c r="AU129" s="190" t="s">
        <v>83</v>
      </c>
      <c r="AY129" s="18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79</v>
      </c>
      <c r="BK129" s="191">
        <f>ROUND(I129*H129,2)</f>
        <v>0</v>
      </c>
      <c r="BL129" s="18" t="s">
        <v>149</v>
      </c>
      <c r="BM129" s="190" t="s">
        <v>1038</v>
      </c>
    </row>
    <row r="130" spans="1:65" s="2" customFormat="1">
      <c r="A130" s="35"/>
      <c r="B130" s="36"/>
      <c r="C130" s="37"/>
      <c r="D130" s="192" t="s">
        <v>215</v>
      </c>
      <c r="E130" s="37"/>
      <c r="F130" s="193" t="s">
        <v>308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215</v>
      </c>
      <c r="AU130" s="18" t="s">
        <v>83</v>
      </c>
    </row>
    <row r="131" spans="1:65" s="13" customFormat="1">
      <c r="B131" s="201"/>
      <c r="C131" s="202"/>
      <c r="D131" s="203" t="s">
        <v>250</v>
      </c>
      <c r="E131" s="204" t="s">
        <v>19</v>
      </c>
      <c r="F131" s="205" t="s">
        <v>1546</v>
      </c>
      <c r="G131" s="202"/>
      <c r="H131" s="206">
        <v>21.285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250</v>
      </c>
      <c r="AU131" s="212" t="s">
        <v>83</v>
      </c>
      <c r="AV131" s="13" t="s">
        <v>83</v>
      </c>
      <c r="AW131" s="13" t="s">
        <v>36</v>
      </c>
      <c r="AX131" s="13" t="s">
        <v>75</v>
      </c>
      <c r="AY131" s="212" t="s">
        <v>205</v>
      </c>
    </row>
    <row r="132" spans="1:65" s="13" customFormat="1">
      <c r="B132" s="201"/>
      <c r="C132" s="202"/>
      <c r="D132" s="203" t="s">
        <v>250</v>
      </c>
      <c r="E132" s="204" t="s">
        <v>19</v>
      </c>
      <c r="F132" s="205" t="s">
        <v>1547</v>
      </c>
      <c r="G132" s="202"/>
      <c r="H132" s="206">
        <v>60.55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250</v>
      </c>
      <c r="AU132" s="212" t="s">
        <v>83</v>
      </c>
      <c r="AV132" s="13" t="s">
        <v>83</v>
      </c>
      <c r="AW132" s="13" t="s">
        <v>36</v>
      </c>
      <c r="AX132" s="13" t="s">
        <v>75</v>
      </c>
      <c r="AY132" s="212" t="s">
        <v>205</v>
      </c>
    </row>
    <row r="133" spans="1:65" s="14" customFormat="1">
      <c r="B133" s="213"/>
      <c r="C133" s="214"/>
      <c r="D133" s="203" t="s">
        <v>250</v>
      </c>
      <c r="E133" s="215" t="s">
        <v>19</v>
      </c>
      <c r="F133" s="216" t="s">
        <v>253</v>
      </c>
      <c r="G133" s="214"/>
      <c r="H133" s="217">
        <v>81.834999999999994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250</v>
      </c>
      <c r="AU133" s="223" t="s">
        <v>83</v>
      </c>
      <c r="AV133" s="14" t="s">
        <v>149</v>
      </c>
      <c r="AW133" s="14" t="s">
        <v>36</v>
      </c>
      <c r="AX133" s="14" t="s">
        <v>79</v>
      </c>
      <c r="AY133" s="223" t="s">
        <v>205</v>
      </c>
    </row>
    <row r="134" spans="1:65" s="2" customFormat="1" ht="16.5" customHeight="1">
      <c r="A134" s="35"/>
      <c r="B134" s="36"/>
      <c r="C134" s="179" t="s">
        <v>316</v>
      </c>
      <c r="D134" s="179" t="s">
        <v>208</v>
      </c>
      <c r="E134" s="180" t="s">
        <v>310</v>
      </c>
      <c r="F134" s="181" t="s">
        <v>311</v>
      </c>
      <c r="G134" s="182" t="s">
        <v>247</v>
      </c>
      <c r="H134" s="183">
        <v>141.9</v>
      </c>
      <c r="I134" s="184"/>
      <c r="J134" s="185">
        <f>ROUND(I134*H134,2)</f>
        <v>0</v>
      </c>
      <c r="K134" s="181" t="s">
        <v>212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149</v>
      </c>
      <c r="AT134" s="190" t="s">
        <v>208</v>
      </c>
      <c r="AU134" s="190" t="s">
        <v>83</v>
      </c>
      <c r="AY134" s="18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79</v>
      </c>
      <c r="BK134" s="191">
        <f>ROUND(I134*H134,2)</f>
        <v>0</v>
      </c>
      <c r="BL134" s="18" t="s">
        <v>149</v>
      </c>
      <c r="BM134" s="190" t="s">
        <v>1039</v>
      </c>
    </row>
    <row r="135" spans="1:65" s="2" customFormat="1">
      <c r="A135" s="35"/>
      <c r="B135" s="36"/>
      <c r="C135" s="37"/>
      <c r="D135" s="192" t="s">
        <v>215</v>
      </c>
      <c r="E135" s="37"/>
      <c r="F135" s="193" t="s">
        <v>313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215</v>
      </c>
      <c r="AU135" s="18" t="s">
        <v>83</v>
      </c>
    </row>
    <row r="136" spans="1:65" s="13" customFormat="1">
      <c r="B136" s="201"/>
      <c r="C136" s="202"/>
      <c r="D136" s="203" t="s">
        <v>250</v>
      </c>
      <c r="E136" s="204" t="s">
        <v>19</v>
      </c>
      <c r="F136" s="205" t="s">
        <v>1548</v>
      </c>
      <c r="G136" s="202"/>
      <c r="H136" s="206">
        <v>141.9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250</v>
      </c>
      <c r="AU136" s="212" t="s">
        <v>83</v>
      </c>
      <c r="AV136" s="13" t="s">
        <v>83</v>
      </c>
      <c r="AW136" s="13" t="s">
        <v>36</v>
      </c>
      <c r="AX136" s="13" t="s">
        <v>79</v>
      </c>
      <c r="AY136" s="212" t="s">
        <v>205</v>
      </c>
    </row>
    <row r="137" spans="1:65" s="2" customFormat="1" ht="24.2" customHeight="1">
      <c r="A137" s="35"/>
      <c r="B137" s="36"/>
      <c r="C137" s="179" t="s">
        <v>322</v>
      </c>
      <c r="D137" s="179" t="s">
        <v>208</v>
      </c>
      <c r="E137" s="180" t="s">
        <v>1041</v>
      </c>
      <c r="F137" s="181" t="s">
        <v>1042</v>
      </c>
      <c r="G137" s="182" t="s">
        <v>247</v>
      </c>
      <c r="H137" s="183">
        <v>141.9</v>
      </c>
      <c r="I137" s="184"/>
      <c r="J137" s="185">
        <f>ROUND(I137*H137,2)</f>
        <v>0</v>
      </c>
      <c r="K137" s="181" t="s">
        <v>212</v>
      </c>
      <c r="L137" s="40"/>
      <c r="M137" s="186" t="s">
        <v>19</v>
      </c>
      <c r="N137" s="187" t="s">
        <v>46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149</v>
      </c>
      <c r="AT137" s="190" t="s">
        <v>208</v>
      </c>
      <c r="AU137" s="190" t="s">
        <v>83</v>
      </c>
      <c r="AY137" s="18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149</v>
      </c>
      <c r="BM137" s="190" t="s">
        <v>1043</v>
      </c>
    </row>
    <row r="138" spans="1:65" s="2" customFormat="1">
      <c r="A138" s="35"/>
      <c r="B138" s="36"/>
      <c r="C138" s="37"/>
      <c r="D138" s="192" t="s">
        <v>215</v>
      </c>
      <c r="E138" s="37"/>
      <c r="F138" s="193" t="s">
        <v>1044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215</v>
      </c>
      <c r="AU138" s="18" t="s">
        <v>83</v>
      </c>
    </row>
    <row r="139" spans="1:65" s="2" customFormat="1" ht="24.2" customHeight="1">
      <c r="A139" s="35"/>
      <c r="B139" s="36"/>
      <c r="C139" s="179" t="s">
        <v>8</v>
      </c>
      <c r="D139" s="179" t="s">
        <v>208</v>
      </c>
      <c r="E139" s="180" t="s">
        <v>1045</v>
      </c>
      <c r="F139" s="181" t="s">
        <v>1046</v>
      </c>
      <c r="G139" s="182" t="s">
        <v>247</v>
      </c>
      <c r="H139" s="183">
        <v>141.9</v>
      </c>
      <c r="I139" s="184"/>
      <c r="J139" s="185">
        <f>ROUND(I139*H139,2)</f>
        <v>0</v>
      </c>
      <c r="K139" s="181" t="s">
        <v>212</v>
      </c>
      <c r="L139" s="40"/>
      <c r="M139" s="186" t="s">
        <v>19</v>
      </c>
      <c r="N139" s="187" t="s">
        <v>46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149</v>
      </c>
      <c r="AT139" s="190" t="s">
        <v>208</v>
      </c>
      <c r="AU139" s="190" t="s">
        <v>83</v>
      </c>
      <c r="AY139" s="18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79</v>
      </c>
      <c r="BK139" s="191">
        <f>ROUND(I139*H139,2)</f>
        <v>0</v>
      </c>
      <c r="BL139" s="18" t="s">
        <v>149</v>
      </c>
      <c r="BM139" s="190" t="s">
        <v>1047</v>
      </c>
    </row>
    <row r="140" spans="1:65" s="2" customFormat="1">
      <c r="A140" s="35"/>
      <c r="B140" s="36"/>
      <c r="C140" s="37"/>
      <c r="D140" s="192" t="s">
        <v>215</v>
      </c>
      <c r="E140" s="37"/>
      <c r="F140" s="193" t="s">
        <v>1048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215</v>
      </c>
      <c r="AU140" s="18" t="s">
        <v>83</v>
      </c>
    </row>
    <row r="141" spans="1:65" s="13" customFormat="1">
      <c r="B141" s="201"/>
      <c r="C141" s="202"/>
      <c r="D141" s="203" t="s">
        <v>250</v>
      </c>
      <c r="E141" s="204" t="s">
        <v>19</v>
      </c>
      <c r="F141" s="205" t="s">
        <v>1549</v>
      </c>
      <c r="G141" s="202"/>
      <c r="H141" s="206">
        <v>141.9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250</v>
      </c>
      <c r="AU141" s="212" t="s">
        <v>83</v>
      </c>
      <c r="AV141" s="13" t="s">
        <v>83</v>
      </c>
      <c r="AW141" s="13" t="s">
        <v>36</v>
      </c>
      <c r="AX141" s="13" t="s">
        <v>79</v>
      </c>
      <c r="AY141" s="212" t="s">
        <v>205</v>
      </c>
    </row>
    <row r="142" spans="1:65" s="2" customFormat="1" ht="16.5" customHeight="1">
      <c r="A142" s="35"/>
      <c r="B142" s="36"/>
      <c r="C142" s="224" t="s">
        <v>334</v>
      </c>
      <c r="D142" s="224" t="s">
        <v>298</v>
      </c>
      <c r="E142" s="225" t="s">
        <v>1050</v>
      </c>
      <c r="F142" s="226" t="s">
        <v>1051</v>
      </c>
      <c r="G142" s="227" t="s">
        <v>1052</v>
      </c>
      <c r="H142" s="228">
        <v>2.8380000000000001</v>
      </c>
      <c r="I142" s="229"/>
      <c r="J142" s="230">
        <f>ROUND(I142*H142,2)</f>
        <v>0</v>
      </c>
      <c r="K142" s="226" t="s">
        <v>212</v>
      </c>
      <c r="L142" s="231"/>
      <c r="M142" s="232" t="s">
        <v>19</v>
      </c>
      <c r="N142" s="233" t="s">
        <v>46</v>
      </c>
      <c r="O142" s="65"/>
      <c r="P142" s="188">
        <f>O142*H142</f>
        <v>0</v>
      </c>
      <c r="Q142" s="188">
        <v>1E-3</v>
      </c>
      <c r="R142" s="188">
        <f>Q142*H142</f>
        <v>2.8380000000000002E-3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286</v>
      </c>
      <c r="AT142" s="190" t="s">
        <v>298</v>
      </c>
      <c r="AU142" s="190" t="s">
        <v>83</v>
      </c>
      <c r="AY142" s="18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79</v>
      </c>
      <c r="BK142" s="191">
        <f>ROUND(I142*H142,2)</f>
        <v>0</v>
      </c>
      <c r="BL142" s="18" t="s">
        <v>149</v>
      </c>
      <c r="BM142" s="190" t="s">
        <v>1053</v>
      </c>
    </row>
    <row r="143" spans="1:65" s="13" customFormat="1">
      <c r="B143" s="201"/>
      <c r="C143" s="202"/>
      <c r="D143" s="203" t="s">
        <v>250</v>
      </c>
      <c r="E143" s="202"/>
      <c r="F143" s="205" t="s">
        <v>1550</v>
      </c>
      <c r="G143" s="202"/>
      <c r="H143" s="206">
        <v>2.8380000000000001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250</v>
      </c>
      <c r="AU143" s="212" t="s">
        <v>83</v>
      </c>
      <c r="AV143" s="13" t="s">
        <v>83</v>
      </c>
      <c r="AW143" s="13" t="s">
        <v>4</v>
      </c>
      <c r="AX143" s="13" t="s">
        <v>79</v>
      </c>
      <c r="AY143" s="212" t="s">
        <v>205</v>
      </c>
    </row>
    <row r="144" spans="1:65" s="12" customFormat="1" ht="22.9" customHeight="1">
      <c r="B144" s="163"/>
      <c r="C144" s="164"/>
      <c r="D144" s="165" t="s">
        <v>74</v>
      </c>
      <c r="E144" s="177" t="s">
        <v>204</v>
      </c>
      <c r="F144" s="177" t="s">
        <v>315</v>
      </c>
      <c r="G144" s="164"/>
      <c r="H144" s="164"/>
      <c r="I144" s="167"/>
      <c r="J144" s="178">
        <f>BK144</f>
        <v>0</v>
      </c>
      <c r="K144" s="164"/>
      <c r="L144" s="169"/>
      <c r="M144" s="170"/>
      <c r="N144" s="171"/>
      <c r="O144" s="171"/>
      <c r="P144" s="172">
        <f>SUM(P145:P165)</f>
        <v>0</v>
      </c>
      <c r="Q144" s="171"/>
      <c r="R144" s="172">
        <f>SUM(R145:R165)</f>
        <v>0</v>
      </c>
      <c r="S144" s="171"/>
      <c r="T144" s="173">
        <f>SUM(T145:T165)</f>
        <v>0</v>
      </c>
      <c r="AR144" s="174" t="s">
        <v>79</v>
      </c>
      <c r="AT144" s="175" t="s">
        <v>74</v>
      </c>
      <c r="AU144" s="175" t="s">
        <v>79</v>
      </c>
      <c r="AY144" s="174" t="s">
        <v>205</v>
      </c>
      <c r="BK144" s="176">
        <f>SUM(BK145:BK165)</f>
        <v>0</v>
      </c>
    </row>
    <row r="145" spans="1:65" s="2" customFormat="1" ht="21.75" customHeight="1">
      <c r="A145" s="35"/>
      <c r="B145" s="36"/>
      <c r="C145" s="179" t="s">
        <v>339</v>
      </c>
      <c r="D145" s="179" t="s">
        <v>208</v>
      </c>
      <c r="E145" s="180" t="s">
        <v>1067</v>
      </c>
      <c r="F145" s="181" t="s">
        <v>1068</v>
      </c>
      <c r="G145" s="182" t="s">
        <v>247</v>
      </c>
      <c r="H145" s="183">
        <v>141.9</v>
      </c>
      <c r="I145" s="184"/>
      <c r="J145" s="185">
        <f>ROUND(I145*H145,2)</f>
        <v>0</v>
      </c>
      <c r="K145" s="181" t="s">
        <v>212</v>
      </c>
      <c r="L145" s="40"/>
      <c r="M145" s="186" t="s">
        <v>19</v>
      </c>
      <c r="N145" s="187" t="s">
        <v>46</v>
      </c>
      <c r="O145" s="65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149</v>
      </c>
      <c r="AT145" s="190" t="s">
        <v>208</v>
      </c>
      <c r="AU145" s="190" t="s">
        <v>83</v>
      </c>
      <c r="AY145" s="18" t="s">
        <v>205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79</v>
      </c>
      <c r="BK145" s="191">
        <f>ROUND(I145*H145,2)</f>
        <v>0</v>
      </c>
      <c r="BL145" s="18" t="s">
        <v>149</v>
      </c>
      <c r="BM145" s="190" t="s">
        <v>1069</v>
      </c>
    </row>
    <row r="146" spans="1:65" s="2" customFormat="1">
      <c r="A146" s="35"/>
      <c r="B146" s="36"/>
      <c r="C146" s="37"/>
      <c r="D146" s="192" t="s">
        <v>215</v>
      </c>
      <c r="E146" s="37"/>
      <c r="F146" s="193" t="s">
        <v>1070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215</v>
      </c>
      <c r="AU146" s="18" t="s">
        <v>83</v>
      </c>
    </row>
    <row r="147" spans="1:65" s="13" customFormat="1">
      <c r="B147" s="201"/>
      <c r="C147" s="202"/>
      <c r="D147" s="203" t="s">
        <v>250</v>
      </c>
      <c r="E147" s="204" t="s">
        <v>19</v>
      </c>
      <c r="F147" s="205" t="s">
        <v>1551</v>
      </c>
      <c r="G147" s="202"/>
      <c r="H147" s="206">
        <v>141.9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250</v>
      </c>
      <c r="AU147" s="212" t="s">
        <v>83</v>
      </c>
      <c r="AV147" s="13" t="s">
        <v>83</v>
      </c>
      <c r="AW147" s="13" t="s">
        <v>36</v>
      </c>
      <c r="AX147" s="13" t="s">
        <v>79</v>
      </c>
      <c r="AY147" s="212" t="s">
        <v>205</v>
      </c>
    </row>
    <row r="148" spans="1:65" s="2" customFormat="1" ht="24.2" customHeight="1">
      <c r="A148" s="35"/>
      <c r="B148" s="36"/>
      <c r="C148" s="179" t="s">
        <v>344</v>
      </c>
      <c r="D148" s="179" t="s">
        <v>208</v>
      </c>
      <c r="E148" s="180" t="s">
        <v>1552</v>
      </c>
      <c r="F148" s="181" t="s">
        <v>1553</v>
      </c>
      <c r="G148" s="182" t="s">
        <v>247</v>
      </c>
      <c r="H148" s="183">
        <v>141.9</v>
      </c>
      <c r="I148" s="184"/>
      <c r="J148" s="185">
        <f>ROUND(I148*H148,2)</f>
        <v>0</v>
      </c>
      <c r="K148" s="181" t="s">
        <v>212</v>
      </c>
      <c r="L148" s="40"/>
      <c r="M148" s="186" t="s">
        <v>19</v>
      </c>
      <c r="N148" s="187" t="s">
        <v>46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149</v>
      </c>
      <c r="AT148" s="190" t="s">
        <v>208</v>
      </c>
      <c r="AU148" s="190" t="s">
        <v>83</v>
      </c>
      <c r="AY148" s="18" t="s">
        <v>205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79</v>
      </c>
      <c r="BK148" s="191">
        <f>ROUND(I148*H148,2)</f>
        <v>0</v>
      </c>
      <c r="BL148" s="18" t="s">
        <v>149</v>
      </c>
      <c r="BM148" s="190" t="s">
        <v>1554</v>
      </c>
    </row>
    <row r="149" spans="1:65" s="2" customFormat="1">
      <c r="A149" s="35"/>
      <c r="B149" s="36"/>
      <c r="C149" s="37"/>
      <c r="D149" s="192" t="s">
        <v>215</v>
      </c>
      <c r="E149" s="37"/>
      <c r="F149" s="193" t="s">
        <v>1555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215</v>
      </c>
      <c r="AU149" s="18" t="s">
        <v>83</v>
      </c>
    </row>
    <row r="150" spans="1:65" s="13" customFormat="1">
      <c r="B150" s="201"/>
      <c r="C150" s="202"/>
      <c r="D150" s="203" t="s">
        <v>250</v>
      </c>
      <c r="E150" s="204" t="s">
        <v>19</v>
      </c>
      <c r="F150" s="205" t="s">
        <v>1551</v>
      </c>
      <c r="G150" s="202"/>
      <c r="H150" s="206">
        <v>141.9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250</v>
      </c>
      <c r="AU150" s="212" t="s">
        <v>83</v>
      </c>
      <c r="AV150" s="13" t="s">
        <v>83</v>
      </c>
      <c r="AW150" s="13" t="s">
        <v>36</v>
      </c>
      <c r="AX150" s="13" t="s">
        <v>79</v>
      </c>
      <c r="AY150" s="212" t="s">
        <v>205</v>
      </c>
    </row>
    <row r="151" spans="1:65" s="2" customFormat="1" ht="24.2" customHeight="1">
      <c r="A151" s="35"/>
      <c r="B151" s="36"/>
      <c r="C151" s="179" t="s">
        <v>350</v>
      </c>
      <c r="D151" s="179" t="s">
        <v>208</v>
      </c>
      <c r="E151" s="180" t="s">
        <v>1556</v>
      </c>
      <c r="F151" s="181" t="s">
        <v>1557</v>
      </c>
      <c r="G151" s="182" t="s">
        <v>247</v>
      </c>
      <c r="H151" s="183">
        <v>141.9</v>
      </c>
      <c r="I151" s="184"/>
      <c r="J151" s="185">
        <f>ROUND(I151*H151,2)</f>
        <v>0</v>
      </c>
      <c r="K151" s="181" t="s">
        <v>212</v>
      </c>
      <c r="L151" s="40"/>
      <c r="M151" s="186" t="s">
        <v>19</v>
      </c>
      <c r="N151" s="187" t="s">
        <v>46</v>
      </c>
      <c r="O151" s="65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149</v>
      </c>
      <c r="AT151" s="190" t="s">
        <v>208</v>
      </c>
      <c r="AU151" s="190" t="s">
        <v>83</v>
      </c>
      <c r="AY151" s="18" t="s">
        <v>205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79</v>
      </c>
      <c r="BK151" s="191">
        <f>ROUND(I151*H151,2)</f>
        <v>0</v>
      </c>
      <c r="BL151" s="18" t="s">
        <v>149</v>
      </c>
      <c r="BM151" s="190" t="s">
        <v>1558</v>
      </c>
    </row>
    <row r="152" spans="1:65" s="2" customFormat="1">
      <c r="A152" s="35"/>
      <c r="B152" s="36"/>
      <c r="C152" s="37"/>
      <c r="D152" s="192" t="s">
        <v>215</v>
      </c>
      <c r="E152" s="37"/>
      <c r="F152" s="193" t="s">
        <v>1559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215</v>
      </c>
      <c r="AU152" s="18" t="s">
        <v>83</v>
      </c>
    </row>
    <row r="153" spans="1:65" s="13" customFormat="1">
      <c r="B153" s="201"/>
      <c r="C153" s="202"/>
      <c r="D153" s="203" t="s">
        <v>250</v>
      </c>
      <c r="E153" s="204" t="s">
        <v>19</v>
      </c>
      <c r="F153" s="205" t="s">
        <v>1551</v>
      </c>
      <c r="G153" s="202"/>
      <c r="H153" s="206">
        <v>141.9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250</v>
      </c>
      <c r="AU153" s="212" t="s">
        <v>83</v>
      </c>
      <c r="AV153" s="13" t="s">
        <v>83</v>
      </c>
      <c r="AW153" s="13" t="s">
        <v>36</v>
      </c>
      <c r="AX153" s="13" t="s">
        <v>79</v>
      </c>
      <c r="AY153" s="212" t="s">
        <v>205</v>
      </c>
    </row>
    <row r="154" spans="1:65" s="2" customFormat="1" ht="16.5" customHeight="1">
      <c r="A154" s="35"/>
      <c r="B154" s="36"/>
      <c r="C154" s="179" t="s">
        <v>357</v>
      </c>
      <c r="D154" s="179" t="s">
        <v>208</v>
      </c>
      <c r="E154" s="180" t="s">
        <v>1560</v>
      </c>
      <c r="F154" s="181" t="s">
        <v>1561</v>
      </c>
      <c r="G154" s="182" t="s">
        <v>247</v>
      </c>
      <c r="H154" s="183">
        <v>141.9</v>
      </c>
      <c r="I154" s="184"/>
      <c r="J154" s="185">
        <f>ROUND(I154*H154,2)</f>
        <v>0</v>
      </c>
      <c r="K154" s="181" t="s">
        <v>212</v>
      </c>
      <c r="L154" s="40"/>
      <c r="M154" s="186" t="s">
        <v>19</v>
      </c>
      <c r="N154" s="187" t="s">
        <v>46</v>
      </c>
      <c r="O154" s="65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149</v>
      </c>
      <c r="AT154" s="190" t="s">
        <v>208</v>
      </c>
      <c r="AU154" s="190" t="s">
        <v>83</v>
      </c>
      <c r="AY154" s="18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79</v>
      </c>
      <c r="BK154" s="191">
        <f>ROUND(I154*H154,2)</f>
        <v>0</v>
      </c>
      <c r="BL154" s="18" t="s">
        <v>149</v>
      </c>
      <c r="BM154" s="190" t="s">
        <v>1562</v>
      </c>
    </row>
    <row r="155" spans="1:65" s="2" customFormat="1">
      <c r="A155" s="35"/>
      <c r="B155" s="36"/>
      <c r="C155" s="37"/>
      <c r="D155" s="192" t="s">
        <v>215</v>
      </c>
      <c r="E155" s="37"/>
      <c r="F155" s="193" t="s">
        <v>1563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215</v>
      </c>
      <c r="AU155" s="18" t="s">
        <v>83</v>
      </c>
    </row>
    <row r="156" spans="1:65" s="13" customFormat="1">
      <c r="B156" s="201"/>
      <c r="C156" s="202"/>
      <c r="D156" s="203" t="s">
        <v>250</v>
      </c>
      <c r="E156" s="204" t="s">
        <v>19</v>
      </c>
      <c r="F156" s="205" t="s">
        <v>1551</v>
      </c>
      <c r="G156" s="202"/>
      <c r="H156" s="206">
        <v>141.9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250</v>
      </c>
      <c r="AU156" s="212" t="s">
        <v>83</v>
      </c>
      <c r="AV156" s="13" t="s">
        <v>83</v>
      </c>
      <c r="AW156" s="13" t="s">
        <v>36</v>
      </c>
      <c r="AX156" s="13" t="s">
        <v>79</v>
      </c>
      <c r="AY156" s="212" t="s">
        <v>205</v>
      </c>
    </row>
    <row r="157" spans="1:65" s="2" customFormat="1" ht="16.5" customHeight="1">
      <c r="A157" s="35"/>
      <c r="B157" s="36"/>
      <c r="C157" s="179" t="s">
        <v>7</v>
      </c>
      <c r="D157" s="179" t="s">
        <v>208</v>
      </c>
      <c r="E157" s="180" t="s">
        <v>1564</v>
      </c>
      <c r="F157" s="181" t="s">
        <v>1565</v>
      </c>
      <c r="G157" s="182" t="s">
        <v>247</v>
      </c>
      <c r="H157" s="183">
        <v>141.9</v>
      </c>
      <c r="I157" s="184"/>
      <c r="J157" s="185">
        <f>ROUND(I157*H157,2)</f>
        <v>0</v>
      </c>
      <c r="K157" s="181" t="s">
        <v>212</v>
      </c>
      <c r="L157" s="40"/>
      <c r="M157" s="186" t="s">
        <v>19</v>
      </c>
      <c r="N157" s="187" t="s">
        <v>46</v>
      </c>
      <c r="O157" s="65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149</v>
      </c>
      <c r="AT157" s="190" t="s">
        <v>208</v>
      </c>
      <c r="AU157" s="190" t="s">
        <v>83</v>
      </c>
      <c r="AY157" s="18" t="s">
        <v>205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149</v>
      </c>
      <c r="BM157" s="190" t="s">
        <v>1566</v>
      </c>
    </row>
    <row r="158" spans="1:65" s="2" customFormat="1">
      <c r="A158" s="35"/>
      <c r="B158" s="36"/>
      <c r="C158" s="37"/>
      <c r="D158" s="192" t="s">
        <v>215</v>
      </c>
      <c r="E158" s="37"/>
      <c r="F158" s="193" t="s">
        <v>1567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215</v>
      </c>
      <c r="AU158" s="18" t="s">
        <v>83</v>
      </c>
    </row>
    <row r="159" spans="1:65" s="13" customFormat="1">
      <c r="B159" s="201"/>
      <c r="C159" s="202"/>
      <c r="D159" s="203" t="s">
        <v>250</v>
      </c>
      <c r="E159" s="204" t="s">
        <v>19</v>
      </c>
      <c r="F159" s="205" t="s">
        <v>1551</v>
      </c>
      <c r="G159" s="202"/>
      <c r="H159" s="206">
        <v>141.9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250</v>
      </c>
      <c r="AU159" s="212" t="s">
        <v>83</v>
      </c>
      <c r="AV159" s="13" t="s">
        <v>83</v>
      </c>
      <c r="AW159" s="13" t="s">
        <v>36</v>
      </c>
      <c r="AX159" s="13" t="s">
        <v>79</v>
      </c>
      <c r="AY159" s="212" t="s">
        <v>205</v>
      </c>
    </row>
    <row r="160" spans="1:65" s="2" customFormat="1" ht="16.5" customHeight="1">
      <c r="A160" s="35"/>
      <c r="B160" s="36"/>
      <c r="C160" s="179" t="s">
        <v>370</v>
      </c>
      <c r="D160" s="179" t="s">
        <v>208</v>
      </c>
      <c r="E160" s="180" t="s">
        <v>1568</v>
      </c>
      <c r="F160" s="181" t="s">
        <v>1569</v>
      </c>
      <c r="G160" s="182" t="s">
        <v>247</v>
      </c>
      <c r="H160" s="183">
        <v>141.9</v>
      </c>
      <c r="I160" s="184"/>
      <c r="J160" s="185">
        <f>ROUND(I160*H160,2)</f>
        <v>0</v>
      </c>
      <c r="K160" s="181" t="s">
        <v>212</v>
      </c>
      <c r="L160" s="40"/>
      <c r="M160" s="186" t="s">
        <v>19</v>
      </c>
      <c r="N160" s="187" t="s">
        <v>46</v>
      </c>
      <c r="O160" s="65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149</v>
      </c>
      <c r="AT160" s="190" t="s">
        <v>208</v>
      </c>
      <c r="AU160" s="190" t="s">
        <v>83</v>
      </c>
      <c r="AY160" s="18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79</v>
      </c>
      <c r="BK160" s="191">
        <f>ROUND(I160*H160,2)</f>
        <v>0</v>
      </c>
      <c r="BL160" s="18" t="s">
        <v>149</v>
      </c>
      <c r="BM160" s="190" t="s">
        <v>1570</v>
      </c>
    </row>
    <row r="161" spans="1:65" s="2" customFormat="1">
      <c r="A161" s="35"/>
      <c r="B161" s="36"/>
      <c r="C161" s="37"/>
      <c r="D161" s="192" t="s">
        <v>215</v>
      </c>
      <c r="E161" s="37"/>
      <c r="F161" s="193" t="s">
        <v>1571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215</v>
      </c>
      <c r="AU161" s="18" t="s">
        <v>83</v>
      </c>
    </row>
    <row r="162" spans="1:65" s="13" customFormat="1">
      <c r="B162" s="201"/>
      <c r="C162" s="202"/>
      <c r="D162" s="203" t="s">
        <v>250</v>
      </c>
      <c r="E162" s="204" t="s">
        <v>19</v>
      </c>
      <c r="F162" s="205" t="s">
        <v>1551</v>
      </c>
      <c r="G162" s="202"/>
      <c r="H162" s="206">
        <v>141.9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250</v>
      </c>
      <c r="AU162" s="212" t="s">
        <v>83</v>
      </c>
      <c r="AV162" s="13" t="s">
        <v>83</v>
      </c>
      <c r="AW162" s="13" t="s">
        <v>36</v>
      </c>
      <c r="AX162" s="13" t="s">
        <v>79</v>
      </c>
      <c r="AY162" s="212" t="s">
        <v>205</v>
      </c>
    </row>
    <row r="163" spans="1:65" s="2" customFormat="1" ht="24.2" customHeight="1">
      <c r="A163" s="35"/>
      <c r="B163" s="36"/>
      <c r="C163" s="179" t="s">
        <v>376</v>
      </c>
      <c r="D163" s="179" t="s">
        <v>208</v>
      </c>
      <c r="E163" s="180" t="s">
        <v>1572</v>
      </c>
      <c r="F163" s="181" t="s">
        <v>1573</v>
      </c>
      <c r="G163" s="182" t="s">
        <v>247</v>
      </c>
      <c r="H163" s="183">
        <v>141.9</v>
      </c>
      <c r="I163" s="184"/>
      <c r="J163" s="185">
        <f>ROUND(I163*H163,2)</f>
        <v>0</v>
      </c>
      <c r="K163" s="181" t="s">
        <v>212</v>
      </c>
      <c r="L163" s="40"/>
      <c r="M163" s="186" t="s">
        <v>19</v>
      </c>
      <c r="N163" s="187" t="s">
        <v>46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149</v>
      </c>
      <c r="AT163" s="190" t="s">
        <v>208</v>
      </c>
      <c r="AU163" s="190" t="s">
        <v>83</v>
      </c>
      <c r="AY163" s="18" t="s">
        <v>205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79</v>
      </c>
      <c r="BK163" s="191">
        <f>ROUND(I163*H163,2)</f>
        <v>0</v>
      </c>
      <c r="BL163" s="18" t="s">
        <v>149</v>
      </c>
      <c r="BM163" s="190" t="s">
        <v>1574</v>
      </c>
    </row>
    <row r="164" spans="1:65" s="2" customFormat="1">
      <c r="A164" s="35"/>
      <c r="B164" s="36"/>
      <c r="C164" s="37"/>
      <c r="D164" s="192" t="s">
        <v>215</v>
      </c>
      <c r="E164" s="37"/>
      <c r="F164" s="193" t="s">
        <v>1575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215</v>
      </c>
      <c r="AU164" s="18" t="s">
        <v>83</v>
      </c>
    </row>
    <row r="165" spans="1:65" s="13" customFormat="1">
      <c r="B165" s="201"/>
      <c r="C165" s="202"/>
      <c r="D165" s="203" t="s">
        <v>250</v>
      </c>
      <c r="E165" s="204" t="s">
        <v>19</v>
      </c>
      <c r="F165" s="205" t="s">
        <v>1551</v>
      </c>
      <c r="G165" s="202"/>
      <c r="H165" s="206">
        <v>141.9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250</v>
      </c>
      <c r="AU165" s="212" t="s">
        <v>83</v>
      </c>
      <c r="AV165" s="13" t="s">
        <v>83</v>
      </c>
      <c r="AW165" s="13" t="s">
        <v>36</v>
      </c>
      <c r="AX165" s="13" t="s">
        <v>79</v>
      </c>
      <c r="AY165" s="212" t="s">
        <v>205</v>
      </c>
    </row>
    <row r="166" spans="1:65" s="12" customFormat="1" ht="22.9" customHeight="1">
      <c r="B166" s="163"/>
      <c r="C166" s="164"/>
      <c r="D166" s="165" t="s">
        <v>74</v>
      </c>
      <c r="E166" s="177" t="s">
        <v>286</v>
      </c>
      <c r="F166" s="177" t="s">
        <v>363</v>
      </c>
      <c r="G166" s="164"/>
      <c r="H166" s="164"/>
      <c r="I166" s="167"/>
      <c r="J166" s="178">
        <f>BK166</f>
        <v>0</v>
      </c>
      <c r="K166" s="164"/>
      <c r="L166" s="169"/>
      <c r="M166" s="170"/>
      <c r="N166" s="171"/>
      <c r="O166" s="171"/>
      <c r="P166" s="172">
        <f>SUM(P167:P168)</f>
        <v>0</v>
      </c>
      <c r="Q166" s="171"/>
      <c r="R166" s="172">
        <f>SUM(R167:R168)</f>
        <v>0.42080000000000001</v>
      </c>
      <c r="S166" s="171"/>
      <c r="T166" s="173">
        <f>SUM(T167:T168)</f>
        <v>0</v>
      </c>
      <c r="AR166" s="174" t="s">
        <v>79</v>
      </c>
      <c r="AT166" s="175" t="s">
        <v>74</v>
      </c>
      <c r="AU166" s="175" t="s">
        <v>79</v>
      </c>
      <c r="AY166" s="174" t="s">
        <v>205</v>
      </c>
      <c r="BK166" s="176">
        <f>SUM(BK167:BK168)</f>
        <v>0</v>
      </c>
    </row>
    <row r="167" spans="1:65" s="2" customFormat="1" ht="16.5" customHeight="1">
      <c r="A167" s="35"/>
      <c r="B167" s="36"/>
      <c r="C167" s="179" t="s">
        <v>381</v>
      </c>
      <c r="D167" s="179" t="s">
        <v>208</v>
      </c>
      <c r="E167" s="180" t="s">
        <v>364</v>
      </c>
      <c r="F167" s="181" t="s">
        <v>365</v>
      </c>
      <c r="G167" s="182" t="s">
        <v>366</v>
      </c>
      <c r="H167" s="183">
        <v>1</v>
      </c>
      <c r="I167" s="184"/>
      <c r="J167" s="185">
        <f>ROUND(I167*H167,2)</f>
        <v>0</v>
      </c>
      <c r="K167" s="181" t="s">
        <v>212</v>
      </c>
      <c r="L167" s="40"/>
      <c r="M167" s="186" t="s">
        <v>19</v>
      </c>
      <c r="N167" s="187" t="s">
        <v>46</v>
      </c>
      <c r="O167" s="65"/>
      <c r="P167" s="188">
        <f>O167*H167</f>
        <v>0</v>
      </c>
      <c r="Q167" s="188">
        <v>0.42080000000000001</v>
      </c>
      <c r="R167" s="188">
        <f>Q167*H167</f>
        <v>0.42080000000000001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149</v>
      </c>
      <c r="AT167" s="190" t="s">
        <v>208</v>
      </c>
      <c r="AU167" s="190" t="s">
        <v>83</v>
      </c>
      <c r="AY167" s="18" t="s">
        <v>205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79</v>
      </c>
      <c r="BK167" s="191">
        <f>ROUND(I167*H167,2)</f>
        <v>0</v>
      </c>
      <c r="BL167" s="18" t="s">
        <v>149</v>
      </c>
      <c r="BM167" s="190" t="s">
        <v>1576</v>
      </c>
    </row>
    <row r="168" spans="1:65" s="2" customFormat="1">
      <c r="A168" s="35"/>
      <c r="B168" s="36"/>
      <c r="C168" s="37"/>
      <c r="D168" s="192" t="s">
        <v>215</v>
      </c>
      <c r="E168" s="37"/>
      <c r="F168" s="193" t="s">
        <v>368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215</v>
      </c>
      <c r="AU168" s="18" t="s">
        <v>83</v>
      </c>
    </row>
    <row r="169" spans="1:65" s="12" customFormat="1" ht="22.9" customHeight="1">
      <c r="B169" s="163"/>
      <c r="C169" s="164"/>
      <c r="D169" s="165" t="s">
        <v>74</v>
      </c>
      <c r="E169" s="177" t="s">
        <v>291</v>
      </c>
      <c r="F169" s="177" t="s">
        <v>369</v>
      </c>
      <c r="G169" s="164"/>
      <c r="H169" s="164"/>
      <c r="I169" s="167"/>
      <c r="J169" s="178">
        <f>BK169</f>
        <v>0</v>
      </c>
      <c r="K169" s="164"/>
      <c r="L169" s="169"/>
      <c r="M169" s="170"/>
      <c r="N169" s="171"/>
      <c r="O169" s="171"/>
      <c r="P169" s="172">
        <f>SUM(P170:P189)</f>
        <v>0</v>
      </c>
      <c r="Q169" s="171"/>
      <c r="R169" s="172">
        <f>SUM(R170:R189)</f>
        <v>5.5078000000000005</v>
      </c>
      <c r="S169" s="171"/>
      <c r="T169" s="173">
        <f>SUM(T170:T189)</f>
        <v>0</v>
      </c>
      <c r="AR169" s="174" t="s">
        <v>79</v>
      </c>
      <c r="AT169" s="175" t="s">
        <v>74</v>
      </c>
      <c r="AU169" s="175" t="s">
        <v>79</v>
      </c>
      <c r="AY169" s="174" t="s">
        <v>205</v>
      </c>
      <c r="BK169" s="176">
        <f>SUM(BK170:BK189)</f>
        <v>0</v>
      </c>
    </row>
    <row r="170" spans="1:65" s="2" customFormat="1" ht="21.75" customHeight="1">
      <c r="A170" s="35"/>
      <c r="B170" s="36"/>
      <c r="C170" s="179" t="s">
        <v>387</v>
      </c>
      <c r="D170" s="179" t="s">
        <v>208</v>
      </c>
      <c r="E170" s="180" t="s">
        <v>1577</v>
      </c>
      <c r="F170" s="181" t="s">
        <v>1578</v>
      </c>
      <c r="G170" s="182" t="s">
        <v>260</v>
      </c>
      <c r="H170" s="183">
        <v>26</v>
      </c>
      <c r="I170" s="184"/>
      <c r="J170" s="185">
        <f>ROUND(I170*H170,2)</f>
        <v>0</v>
      </c>
      <c r="K170" s="181" t="s">
        <v>212</v>
      </c>
      <c r="L170" s="40"/>
      <c r="M170" s="186" t="s">
        <v>19</v>
      </c>
      <c r="N170" s="187" t="s">
        <v>46</v>
      </c>
      <c r="O170" s="65"/>
      <c r="P170" s="188">
        <f>O170*H170</f>
        <v>0</v>
      </c>
      <c r="Q170" s="188">
        <v>6.4999999999999997E-4</v>
      </c>
      <c r="R170" s="188">
        <f>Q170*H170</f>
        <v>1.6899999999999998E-2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149</v>
      </c>
      <c r="AT170" s="190" t="s">
        <v>208</v>
      </c>
      <c r="AU170" s="190" t="s">
        <v>83</v>
      </c>
      <c r="AY170" s="18" t="s">
        <v>205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79</v>
      </c>
      <c r="BK170" s="191">
        <f>ROUND(I170*H170,2)</f>
        <v>0</v>
      </c>
      <c r="BL170" s="18" t="s">
        <v>149</v>
      </c>
      <c r="BM170" s="190" t="s">
        <v>1579</v>
      </c>
    </row>
    <row r="171" spans="1:65" s="2" customFormat="1">
      <c r="A171" s="35"/>
      <c r="B171" s="36"/>
      <c r="C171" s="37"/>
      <c r="D171" s="192" t="s">
        <v>215</v>
      </c>
      <c r="E171" s="37"/>
      <c r="F171" s="193" t="s">
        <v>1580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215</v>
      </c>
      <c r="AU171" s="18" t="s">
        <v>83</v>
      </c>
    </row>
    <row r="172" spans="1:65" s="13" customFormat="1">
      <c r="B172" s="201"/>
      <c r="C172" s="202"/>
      <c r="D172" s="203" t="s">
        <v>250</v>
      </c>
      <c r="E172" s="204" t="s">
        <v>19</v>
      </c>
      <c r="F172" s="205" t="s">
        <v>1581</v>
      </c>
      <c r="G172" s="202"/>
      <c r="H172" s="206">
        <v>26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250</v>
      </c>
      <c r="AU172" s="212" t="s">
        <v>83</v>
      </c>
      <c r="AV172" s="13" t="s">
        <v>83</v>
      </c>
      <c r="AW172" s="13" t="s">
        <v>36</v>
      </c>
      <c r="AX172" s="13" t="s">
        <v>79</v>
      </c>
      <c r="AY172" s="212" t="s">
        <v>205</v>
      </c>
    </row>
    <row r="173" spans="1:65" s="2" customFormat="1" ht="21.75" customHeight="1">
      <c r="A173" s="35"/>
      <c r="B173" s="36"/>
      <c r="C173" s="179" t="s">
        <v>393</v>
      </c>
      <c r="D173" s="179" t="s">
        <v>208</v>
      </c>
      <c r="E173" s="180" t="s">
        <v>1582</v>
      </c>
      <c r="F173" s="181" t="s">
        <v>1583</v>
      </c>
      <c r="G173" s="182" t="s">
        <v>260</v>
      </c>
      <c r="H173" s="183">
        <v>48</v>
      </c>
      <c r="I173" s="184"/>
      <c r="J173" s="185">
        <f>ROUND(I173*H173,2)</f>
        <v>0</v>
      </c>
      <c r="K173" s="181" t="s">
        <v>212</v>
      </c>
      <c r="L173" s="40"/>
      <c r="M173" s="186" t="s">
        <v>19</v>
      </c>
      <c r="N173" s="187" t="s">
        <v>46</v>
      </c>
      <c r="O173" s="65"/>
      <c r="P173" s="188">
        <f>O173*H173</f>
        <v>0</v>
      </c>
      <c r="Q173" s="188">
        <v>3.8000000000000002E-4</v>
      </c>
      <c r="R173" s="188">
        <f>Q173*H173</f>
        <v>1.8239999999999999E-2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149</v>
      </c>
      <c r="AT173" s="190" t="s">
        <v>208</v>
      </c>
      <c r="AU173" s="190" t="s">
        <v>83</v>
      </c>
      <c r="AY173" s="18" t="s">
        <v>205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79</v>
      </c>
      <c r="BK173" s="191">
        <f>ROUND(I173*H173,2)</f>
        <v>0</v>
      </c>
      <c r="BL173" s="18" t="s">
        <v>149</v>
      </c>
      <c r="BM173" s="190" t="s">
        <v>1584</v>
      </c>
    </row>
    <row r="174" spans="1:65" s="2" customFormat="1">
      <c r="A174" s="35"/>
      <c r="B174" s="36"/>
      <c r="C174" s="37"/>
      <c r="D174" s="192" t="s">
        <v>215</v>
      </c>
      <c r="E174" s="37"/>
      <c r="F174" s="193" t="s">
        <v>1585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215</v>
      </c>
      <c r="AU174" s="18" t="s">
        <v>83</v>
      </c>
    </row>
    <row r="175" spans="1:65" s="13" customFormat="1">
      <c r="B175" s="201"/>
      <c r="C175" s="202"/>
      <c r="D175" s="203" t="s">
        <v>250</v>
      </c>
      <c r="E175" s="204" t="s">
        <v>19</v>
      </c>
      <c r="F175" s="205" t="s">
        <v>1586</v>
      </c>
      <c r="G175" s="202"/>
      <c r="H175" s="206">
        <v>48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250</v>
      </c>
      <c r="AU175" s="212" t="s">
        <v>83</v>
      </c>
      <c r="AV175" s="13" t="s">
        <v>83</v>
      </c>
      <c r="AW175" s="13" t="s">
        <v>36</v>
      </c>
      <c r="AX175" s="13" t="s">
        <v>79</v>
      </c>
      <c r="AY175" s="212" t="s">
        <v>205</v>
      </c>
    </row>
    <row r="176" spans="1:65" s="2" customFormat="1" ht="24.2" customHeight="1">
      <c r="A176" s="35"/>
      <c r="B176" s="36"/>
      <c r="C176" s="179" t="s">
        <v>399</v>
      </c>
      <c r="D176" s="179" t="s">
        <v>208</v>
      </c>
      <c r="E176" s="180" t="s">
        <v>377</v>
      </c>
      <c r="F176" s="181" t="s">
        <v>378</v>
      </c>
      <c r="G176" s="182" t="s">
        <v>260</v>
      </c>
      <c r="H176" s="183">
        <v>74</v>
      </c>
      <c r="I176" s="184"/>
      <c r="J176" s="185">
        <f>ROUND(I176*H176,2)</f>
        <v>0</v>
      </c>
      <c r="K176" s="181" t="s">
        <v>212</v>
      </c>
      <c r="L176" s="40"/>
      <c r="M176" s="186" t="s">
        <v>19</v>
      </c>
      <c r="N176" s="187" t="s">
        <v>46</v>
      </c>
      <c r="O176" s="65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149</v>
      </c>
      <c r="AT176" s="190" t="s">
        <v>208</v>
      </c>
      <c r="AU176" s="190" t="s">
        <v>83</v>
      </c>
      <c r="AY176" s="18" t="s">
        <v>205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79</v>
      </c>
      <c r="BK176" s="191">
        <f>ROUND(I176*H176,2)</f>
        <v>0</v>
      </c>
      <c r="BL176" s="18" t="s">
        <v>149</v>
      </c>
      <c r="BM176" s="190" t="s">
        <v>1131</v>
      </c>
    </row>
    <row r="177" spans="1:65" s="2" customFormat="1">
      <c r="A177" s="35"/>
      <c r="B177" s="36"/>
      <c r="C177" s="37"/>
      <c r="D177" s="192" t="s">
        <v>215</v>
      </c>
      <c r="E177" s="37"/>
      <c r="F177" s="193" t="s">
        <v>380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215</v>
      </c>
      <c r="AU177" s="18" t="s">
        <v>83</v>
      </c>
    </row>
    <row r="178" spans="1:65" s="13" customFormat="1">
      <c r="B178" s="201"/>
      <c r="C178" s="202"/>
      <c r="D178" s="203" t="s">
        <v>250</v>
      </c>
      <c r="E178" s="204" t="s">
        <v>19</v>
      </c>
      <c r="F178" s="205" t="s">
        <v>1587</v>
      </c>
      <c r="G178" s="202"/>
      <c r="H178" s="206">
        <v>74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250</v>
      </c>
      <c r="AU178" s="212" t="s">
        <v>83</v>
      </c>
      <c r="AV178" s="13" t="s">
        <v>83</v>
      </c>
      <c r="AW178" s="13" t="s">
        <v>36</v>
      </c>
      <c r="AX178" s="13" t="s">
        <v>79</v>
      </c>
      <c r="AY178" s="212" t="s">
        <v>205</v>
      </c>
    </row>
    <row r="179" spans="1:65" s="2" customFormat="1" ht="24.2" customHeight="1">
      <c r="A179" s="35"/>
      <c r="B179" s="36"/>
      <c r="C179" s="179" t="s">
        <v>406</v>
      </c>
      <c r="D179" s="179" t="s">
        <v>208</v>
      </c>
      <c r="E179" s="180" t="s">
        <v>382</v>
      </c>
      <c r="F179" s="181" t="s">
        <v>383</v>
      </c>
      <c r="G179" s="182" t="s">
        <v>260</v>
      </c>
      <c r="H179" s="183">
        <v>23</v>
      </c>
      <c r="I179" s="184"/>
      <c r="J179" s="185">
        <f>ROUND(I179*H179,2)</f>
        <v>0</v>
      </c>
      <c r="K179" s="181" t="s">
        <v>212</v>
      </c>
      <c r="L179" s="40"/>
      <c r="M179" s="186" t="s">
        <v>19</v>
      </c>
      <c r="N179" s="187" t="s">
        <v>46</v>
      </c>
      <c r="O179" s="65"/>
      <c r="P179" s="188">
        <f>O179*H179</f>
        <v>0</v>
      </c>
      <c r="Q179" s="188">
        <v>0.15540000000000001</v>
      </c>
      <c r="R179" s="188">
        <f>Q179*H179</f>
        <v>3.5742000000000003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149</v>
      </c>
      <c r="AT179" s="190" t="s">
        <v>208</v>
      </c>
      <c r="AU179" s="190" t="s">
        <v>83</v>
      </c>
      <c r="AY179" s="18" t="s">
        <v>205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79</v>
      </c>
      <c r="BK179" s="191">
        <f>ROUND(I179*H179,2)</f>
        <v>0</v>
      </c>
      <c r="BL179" s="18" t="s">
        <v>149</v>
      </c>
      <c r="BM179" s="190" t="s">
        <v>1139</v>
      </c>
    </row>
    <row r="180" spans="1:65" s="2" customFormat="1">
      <c r="A180" s="35"/>
      <c r="B180" s="36"/>
      <c r="C180" s="37"/>
      <c r="D180" s="192" t="s">
        <v>215</v>
      </c>
      <c r="E180" s="37"/>
      <c r="F180" s="193" t="s">
        <v>385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215</v>
      </c>
      <c r="AU180" s="18" t="s">
        <v>83</v>
      </c>
    </row>
    <row r="181" spans="1:65" s="13" customFormat="1">
      <c r="B181" s="201"/>
      <c r="C181" s="202"/>
      <c r="D181" s="203" t="s">
        <v>250</v>
      </c>
      <c r="E181" s="204" t="s">
        <v>19</v>
      </c>
      <c r="F181" s="205" t="s">
        <v>1588</v>
      </c>
      <c r="G181" s="202"/>
      <c r="H181" s="206">
        <v>23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250</v>
      </c>
      <c r="AU181" s="212" t="s">
        <v>83</v>
      </c>
      <c r="AV181" s="13" t="s">
        <v>83</v>
      </c>
      <c r="AW181" s="13" t="s">
        <v>36</v>
      </c>
      <c r="AX181" s="13" t="s">
        <v>79</v>
      </c>
      <c r="AY181" s="212" t="s">
        <v>205</v>
      </c>
    </row>
    <row r="182" spans="1:65" s="2" customFormat="1" ht="16.5" customHeight="1">
      <c r="A182" s="35"/>
      <c r="B182" s="36"/>
      <c r="C182" s="224" t="s">
        <v>411</v>
      </c>
      <c r="D182" s="224" t="s">
        <v>298</v>
      </c>
      <c r="E182" s="225" t="s">
        <v>388</v>
      </c>
      <c r="F182" s="226" t="s">
        <v>389</v>
      </c>
      <c r="G182" s="227" t="s">
        <v>260</v>
      </c>
      <c r="H182" s="228">
        <v>23.46</v>
      </c>
      <c r="I182" s="229"/>
      <c r="J182" s="230">
        <f>ROUND(I182*H182,2)</f>
        <v>0</v>
      </c>
      <c r="K182" s="226" t="s">
        <v>212</v>
      </c>
      <c r="L182" s="231"/>
      <c r="M182" s="232" t="s">
        <v>19</v>
      </c>
      <c r="N182" s="233" t="s">
        <v>46</v>
      </c>
      <c r="O182" s="65"/>
      <c r="P182" s="188">
        <f>O182*H182</f>
        <v>0</v>
      </c>
      <c r="Q182" s="188">
        <v>0.08</v>
      </c>
      <c r="R182" s="188">
        <f>Q182*H182</f>
        <v>1.8768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286</v>
      </c>
      <c r="AT182" s="190" t="s">
        <v>298</v>
      </c>
      <c r="AU182" s="190" t="s">
        <v>83</v>
      </c>
      <c r="AY182" s="18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149</v>
      </c>
      <c r="BM182" s="190" t="s">
        <v>1143</v>
      </c>
    </row>
    <row r="183" spans="1:65" s="13" customFormat="1">
      <c r="B183" s="201"/>
      <c r="C183" s="202"/>
      <c r="D183" s="203" t="s">
        <v>250</v>
      </c>
      <c r="E183" s="202"/>
      <c r="F183" s="205" t="s">
        <v>1589</v>
      </c>
      <c r="G183" s="202"/>
      <c r="H183" s="206">
        <v>23.46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250</v>
      </c>
      <c r="AU183" s="212" t="s">
        <v>83</v>
      </c>
      <c r="AV183" s="13" t="s">
        <v>83</v>
      </c>
      <c r="AW183" s="13" t="s">
        <v>4</v>
      </c>
      <c r="AX183" s="13" t="s">
        <v>79</v>
      </c>
      <c r="AY183" s="212" t="s">
        <v>205</v>
      </c>
    </row>
    <row r="184" spans="1:65" s="2" customFormat="1" ht="33" customHeight="1">
      <c r="A184" s="35"/>
      <c r="B184" s="36"/>
      <c r="C184" s="179" t="s">
        <v>418</v>
      </c>
      <c r="D184" s="179" t="s">
        <v>208</v>
      </c>
      <c r="E184" s="180" t="s">
        <v>1590</v>
      </c>
      <c r="F184" s="181" t="s">
        <v>1591</v>
      </c>
      <c r="G184" s="182" t="s">
        <v>260</v>
      </c>
      <c r="H184" s="183">
        <v>36.1</v>
      </c>
      <c r="I184" s="184"/>
      <c r="J184" s="185">
        <f>ROUND(I184*H184,2)</f>
        <v>0</v>
      </c>
      <c r="K184" s="181" t="s">
        <v>212</v>
      </c>
      <c r="L184" s="40"/>
      <c r="M184" s="186" t="s">
        <v>19</v>
      </c>
      <c r="N184" s="187" t="s">
        <v>46</v>
      </c>
      <c r="O184" s="65"/>
      <c r="P184" s="188">
        <f>O184*H184</f>
        <v>0</v>
      </c>
      <c r="Q184" s="188">
        <v>5.9999999999999995E-4</v>
      </c>
      <c r="R184" s="188">
        <f>Q184*H184</f>
        <v>2.1659999999999999E-2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149</v>
      </c>
      <c r="AT184" s="190" t="s">
        <v>208</v>
      </c>
      <c r="AU184" s="190" t="s">
        <v>83</v>
      </c>
      <c r="AY184" s="18" t="s">
        <v>205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79</v>
      </c>
      <c r="BK184" s="191">
        <f>ROUND(I184*H184,2)</f>
        <v>0</v>
      </c>
      <c r="BL184" s="18" t="s">
        <v>149</v>
      </c>
      <c r="BM184" s="190" t="s">
        <v>1592</v>
      </c>
    </row>
    <row r="185" spans="1:65" s="2" customFormat="1">
      <c r="A185" s="35"/>
      <c r="B185" s="36"/>
      <c r="C185" s="37"/>
      <c r="D185" s="192" t="s">
        <v>215</v>
      </c>
      <c r="E185" s="37"/>
      <c r="F185" s="193" t="s">
        <v>1593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215</v>
      </c>
      <c r="AU185" s="18" t="s">
        <v>83</v>
      </c>
    </row>
    <row r="186" spans="1:65" s="13" customFormat="1">
      <c r="B186" s="201"/>
      <c r="C186" s="202"/>
      <c r="D186" s="203" t="s">
        <v>250</v>
      </c>
      <c r="E186" s="204" t="s">
        <v>19</v>
      </c>
      <c r="F186" s="205" t="s">
        <v>1594</v>
      </c>
      <c r="G186" s="202"/>
      <c r="H186" s="206">
        <v>36.1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250</v>
      </c>
      <c r="AU186" s="212" t="s">
        <v>83</v>
      </c>
      <c r="AV186" s="13" t="s">
        <v>83</v>
      </c>
      <c r="AW186" s="13" t="s">
        <v>36</v>
      </c>
      <c r="AX186" s="13" t="s">
        <v>79</v>
      </c>
      <c r="AY186" s="212" t="s">
        <v>205</v>
      </c>
    </row>
    <row r="187" spans="1:65" s="2" customFormat="1" ht="16.5" customHeight="1">
      <c r="A187" s="35"/>
      <c r="B187" s="36"/>
      <c r="C187" s="179" t="s">
        <v>425</v>
      </c>
      <c r="D187" s="179" t="s">
        <v>208</v>
      </c>
      <c r="E187" s="180" t="s">
        <v>1362</v>
      </c>
      <c r="F187" s="181" t="s">
        <v>1363</v>
      </c>
      <c r="G187" s="182" t="s">
        <v>260</v>
      </c>
      <c r="H187" s="183">
        <v>36.1</v>
      </c>
      <c r="I187" s="184"/>
      <c r="J187" s="185">
        <f>ROUND(I187*H187,2)</f>
        <v>0</v>
      </c>
      <c r="K187" s="181" t="s">
        <v>212</v>
      </c>
      <c r="L187" s="40"/>
      <c r="M187" s="186" t="s">
        <v>19</v>
      </c>
      <c r="N187" s="187" t="s">
        <v>46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149</v>
      </c>
      <c r="AT187" s="190" t="s">
        <v>208</v>
      </c>
      <c r="AU187" s="190" t="s">
        <v>83</v>
      </c>
      <c r="AY187" s="18" t="s">
        <v>205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149</v>
      </c>
      <c r="BM187" s="190" t="s">
        <v>1595</v>
      </c>
    </row>
    <row r="188" spans="1:65" s="2" customFormat="1">
      <c r="A188" s="35"/>
      <c r="B188" s="36"/>
      <c r="C188" s="37"/>
      <c r="D188" s="192" t="s">
        <v>215</v>
      </c>
      <c r="E188" s="37"/>
      <c r="F188" s="193" t="s">
        <v>1365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215</v>
      </c>
      <c r="AU188" s="18" t="s">
        <v>83</v>
      </c>
    </row>
    <row r="189" spans="1:65" s="13" customFormat="1">
      <c r="B189" s="201"/>
      <c r="C189" s="202"/>
      <c r="D189" s="203" t="s">
        <v>250</v>
      </c>
      <c r="E189" s="204" t="s">
        <v>19</v>
      </c>
      <c r="F189" s="205" t="s">
        <v>1596</v>
      </c>
      <c r="G189" s="202"/>
      <c r="H189" s="206">
        <v>36.1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250</v>
      </c>
      <c r="AU189" s="212" t="s">
        <v>83</v>
      </c>
      <c r="AV189" s="13" t="s">
        <v>83</v>
      </c>
      <c r="AW189" s="13" t="s">
        <v>36</v>
      </c>
      <c r="AX189" s="13" t="s">
        <v>79</v>
      </c>
      <c r="AY189" s="212" t="s">
        <v>205</v>
      </c>
    </row>
    <row r="190" spans="1:65" s="12" customFormat="1" ht="22.9" customHeight="1">
      <c r="B190" s="163"/>
      <c r="C190" s="164"/>
      <c r="D190" s="165" t="s">
        <v>74</v>
      </c>
      <c r="E190" s="177" t="s">
        <v>416</v>
      </c>
      <c r="F190" s="177" t="s">
        <v>417</v>
      </c>
      <c r="G190" s="164"/>
      <c r="H190" s="164"/>
      <c r="I190" s="167"/>
      <c r="J190" s="178">
        <f>BK190</f>
        <v>0</v>
      </c>
      <c r="K190" s="164"/>
      <c r="L190" s="169"/>
      <c r="M190" s="170"/>
      <c r="N190" s="171"/>
      <c r="O190" s="171"/>
      <c r="P190" s="172">
        <f>SUM(P191:P206)</f>
        <v>0</v>
      </c>
      <c r="Q190" s="171"/>
      <c r="R190" s="172">
        <f>SUM(R191:R206)</f>
        <v>0</v>
      </c>
      <c r="S190" s="171"/>
      <c r="T190" s="173">
        <f>SUM(T191:T206)</f>
        <v>0</v>
      </c>
      <c r="AR190" s="174" t="s">
        <v>79</v>
      </c>
      <c r="AT190" s="175" t="s">
        <v>74</v>
      </c>
      <c r="AU190" s="175" t="s">
        <v>79</v>
      </c>
      <c r="AY190" s="174" t="s">
        <v>205</v>
      </c>
      <c r="BK190" s="176">
        <f>SUM(BK191:BK206)</f>
        <v>0</v>
      </c>
    </row>
    <row r="191" spans="1:65" s="2" customFormat="1" ht="24.2" customHeight="1">
      <c r="A191" s="35"/>
      <c r="B191" s="36"/>
      <c r="C191" s="179" t="s">
        <v>431</v>
      </c>
      <c r="D191" s="179" t="s">
        <v>208</v>
      </c>
      <c r="E191" s="180" t="s">
        <v>537</v>
      </c>
      <c r="F191" s="181" t="s">
        <v>538</v>
      </c>
      <c r="G191" s="182" t="s">
        <v>301</v>
      </c>
      <c r="H191" s="183">
        <v>17.864000000000001</v>
      </c>
      <c r="I191" s="184"/>
      <c r="J191" s="185">
        <f>ROUND(I191*H191,2)</f>
        <v>0</v>
      </c>
      <c r="K191" s="181" t="s">
        <v>212</v>
      </c>
      <c r="L191" s="40"/>
      <c r="M191" s="186" t="s">
        <v>19</v>
      </c>
      <c r="N191" s="187" t="s">
        <v>46</v>
      </c>
      <c r="O191" s="65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149</v>
      </c>
      <c r="AT191" s="190" t="s">
        <v>208</v>
      </c>
      <c r="AU191" s="190" t="s">
        <v>83</v>
      </c>
      <c r="AY191" s="18" t="s">
        <v>205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79</v>
      </c>
      <c r="BK191" s="191">
        <f>ROUND(I191*H191,2)</f>
        <v>0</v>
      </c>
      <c r="BL191" s="18" t="s">
        <v>149</v>
      </c>
      <c r="BM191" s="190" t="s">
        <v>1186</v>
      </c>
    </row>
    <row r="192" spans="1:65" s="2" customFormat="1">
      <c r="A192" s="35"/>
      <c r="B192" s="36"/>
      <c r="C192" s="37"/>
      <c r="D192" s="192" t="s">
        <v>215</v>
      </c>
      <c r="E192" s="37"/>
      <c r="F192" s="193" t="s">
        <v>540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215</v>
      </c>
      <c r="AU192" s="18" t="s">
        <v>83</v>
      </c>
    </row>
    <row r="193" spans="1:65" s="13" customFormat="1">
      <c r="B193" s="201"/>
      <c r="C193" s="202"/>
      <c r="D193" s="203" t="s">
        <v>250</v>
      </c>
      <c r="E193" s="204" t="s">
        <v>19</v>
      </c>
      <c r="F193" s="205" t="s">
        <v>1597</v>
      </c>
      <c r="G193" s="202"/>
      <c r="H193" s="206">
        <v>17.864000000000001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250</v>
      </c>
      <c r="AU193" s="212" t="s">
        <v>83</v>
      </c>
      <c r="AV193" s="13" t="s">
        <v>83</v>
      </c>
      <c r="AW193" s="13" t="s">
        <v>36</v>
      </c>
      <c r="AX193" s="13" t="s">
        <v>79</v>
      </c>
      <c r="AY193" s="212" t="s">
        <v>205</v>
      </c>
    </row>
    <row r="194" spans="1:65" s="2" customFormat="1" ht="24.2" customHeight="1">
      <c r="A194" s="35"/>
      <c r="B194" s="36"/>
      <c r="C194" s="179" t="s">
        <v>438</v>
      </c>
      <c r="D194" s="179" t="s">
        <v>208</v>
      </c>
      <c r="E194" s="180" t="s">
        <v>543</v>
      </c>
      <c r="F194" s="181" t="s">
        <v>427</v>
      </c>
      <c r="G194" s="182" t="s">
        <v>301</v>
      </c>
      <c r="H194" s="183">
        <v>696.69600000000003</v>
      </c>
      <c r="I194" s="184"/>
      <c r="J194" s="185">
        <f>ROUND(I194*H194,2)</f>
        <v>0</v>
      </c>
      <c r="K194" s="181" t="s">
        <v>212</v>
      </c>
      <c r="L194" s="40"/>
      <c r="M194" s="186" t="s">
        <v>19</v>
      </c>
      <c r="N194" s="187" t="s">
        <v>46</v>
      </c>
      <c r="O194" s="65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149</v>
      </c>
      <c r="AT194" s="190" t="s">
        <v>208</v>
      </c>
      <c r="AU194" s="190" t="s">
        <v>83</v>
      </c>
      <c r="AY194" s="18" t="s">
        <v>205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79</v>
      </c>
      <c r="BK194" s="191">
        <f>ROUND(I194*H194,2)</f>
        <v>0</v>
      </c>
      <c r="BL194" s="18" t="s">
        <v>149</v>
      </c>
      <c r="BM194" s="190" t="s">
        <v>1189</v>
      </c>
    </row>
    <row r="195" spans="1:65" s="2" customFormat="1">
      <c r="A195" s="35"/>
      <c r="B195" s="36"/>
      <c r="C195" s="37"/>
      <c r="D195" s="192" t="s">
        <v>215</v>
      </c>
      <c r="E195" s="37"/>
      <c r="F195" s="193" t="s">
        <v>545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215</v>
      </c>
      <c r="AU195" s="18" t="s">
        <v>83</v>
      </c>
    </row>
    <row r="196" spans="1:65" s="13" customFormat="1">
      <c r="B196" s="201"/>
      <c r="C196" s="202"/>
      <c r="D196" s="203" t="s">
        <v>250</v>
      </c>
      <c r="E196" s="202"/>
      <c r="F196" s="205" t="s">
        <v>1598</v>
      </c>
      <c r="G196" s="202"/>
      <c r="H196" s="206">
        <v>696.69600000000003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250</v>
      </c>
      <c r="AU196" s="212" t="s">
        <v>83</v>
      </c>
      <c r="AV196" s="13" t="s">
        <v>83</v>
      </c>
      <c r="AW196" s="13" t="s">
        <v>4</v>
      </c>
      <c r="AX196" s="13" t="s">
        <v>79</v>
      </c>
      <c r="AY196" s="212" t="s">
        <v>205</v>
      </c>
    </row>
    <row r="197" spans="1:65" s="2" customFormat="1" ht="24.2" customHeight="1">
      <c r="A197" s="35"/>
      <c r="B197" s="36"/>
      <c r="C197" s="179" t="s">
        <v>525</v>
      </c>
      <c r="D197" s="179" t="s">
        <v>208</v>
      </c>
      <c r="E197" s="180" t="s">
        <v>419</v>
      </c>
      <c r="F197" s="181" t="s">
        <v>420</v>
      </c>
      <c r="G197" s="182" t="s">
        <v>301</v>
      </c>
      <c r="H197" s="183">
        <v>44.75</v>
      </c>
      <c r="I197" s="184"/>
      <c r="J197" s="185">
        <f>ROUND(I197*H197,2)</f>
        <v>0</v>
      </c>
      <c r="K197" s="181" t="s">
        <v>212</v>
      </c>
      <c r="L197" s="40"/>
      <c r="M197" s="186" t="s">
        <v>19</v>
      </c>
      <c r="N197" s="187" t="s">
        <v>46</v>
      </c>
      <c r="O197" s="65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149</v>
      </c>
      <c r="AT197" s="190" t="s">
        <v>208</v>
      </c>
      <c r="AU197" s="190" t="s">
        <v>83</v>
      </c>
      <c r="AY197" s="18" t="s">
        <v>205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79</v>
      </c>
      <c r="BK197" s="191">
        <f>ROUND(I197*H197,2)</f>
        <v>0</v>
      </c>
      <c r="BL197" s="18" t="s">
        <v>149</v>
      </c>
      <c r="BM197" s="190" t="s">
        <v>1192</v>
      </c>
    </row>
    <row r="198" spans="1:65" s="2" customFormat="1">
      <c r="A198" s="35"/>
      <c r="B198" s="36"/>
      <c r="C198" s="37"/>
      <c r="D198" s="192" t="s">
        <v>215</v>
      </c>
      <c r="E198" s="37"/>
      <c r="F198" s="193" t="s">
        <v>422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215</v>
      </c>
      <c r="AU198" s="18" t="s">
        <v>83</v>
      </c>
    </row>
    <row r="199" spans="1:65" s="13" customFormat="1">
      <c r="B199" s="201"/>
      <c r="C199" s="202"/>
      <c r="D199" s="203" t="s">
        <v>250</v>
      </c>
      <c r="E199" s="204" t="s">
        <v>19</v>
      </c>
      <c r="F199" s="205" t="s">
        <v>1599</v>
      </c>
      <c r="G199" s="202"/>
      <c r="H199" s="206">
        <v>25.283999999999999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250</v>
      </c>
      <c r="AU199" s="212" t="s">
        <v>83</v>
      </c>
      <c r="AV199" s="13" t="s">
        <v>83</v>
      </c>
      <c r="AW199" s="13" t="s">
        <v>36</v>
      </c>
      <c r="AX199" s="13" t="s">
        <v>75</v>
      </c>
      <c r="AY199" s="212" t="s">
        <v>205</v>
      </c>
    </row>
    <row r="200" spans="1:65" s="13" customFormat="1">
      <c r="B200" s="201"/>
      <c r="C200" s="202"/>
      <c r="D200" s="203" t="s">
        <v>250</v>
      </c>
      <c r="E200" s="204" t="s">
        <v>19</v>
      </c>
      <c r="F200" s="205" t="s">
        <v>1600</v>
      </c>
      <c r="G200" s="202"/>
      <c r="H200" s="206">
        <v>19.466000000000001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250</v>
      </c>
      <c r="AU200" s="212" t="s">
        <v>83</v>
      </c>
      <c r="AV200" s="13" t="s">
        <v>83</v>
      </c>
      <c r="AW200" s="13" t="s">
        <v>36</v>
      </c>
      <c r="AX200" s="13" t="s">
        <v>75</v>
      </c>
      <c r="AY200" s="212" t="s">
        <v>205</v>
      </c>
    </row>
    <row r="201" spans="1:65" s="14" customFormat="1">
      <c r="B201" s="213"/>
      <c r="C201" s="214"/>
      <c r="D201" s="203" t="s">
        <v>250</v>
      </c>
      <c r="E201" s="215" t="s">
        <v>19</v>
      </c>
      <c r="F201" s="216" t="s">
        <v>253</v>
      </c>
      <c r="G201" s="214"/>
      <c r="H201" s="217">
        <v>44.75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250</v>
      </c>
      <c r="AU201" s="223" t="s">
        <v>83</v>
      </c>
      <c r="AV201" s="14" t="s">
        <v>149</v>
      </c>
      <c r="AW201" s="14" t="s">
        <v>36</v>
      </c>
      <c r="AX201" s="14" t="s">
        <v>79</v>
      </c>
      <c r="AY201" s="223" t="s">
        <v>205</v>
      </c>
    </row>
    <row r="202" spans="1:65" s="2" customFormat="1" ht="24.2" customHeight="1">
      <c r="A202" s="35"/>
      <c r="B202" s="36"/>
      <c r="C202" s="179" t="s">
        <v>528</v>
      </c>
      <c r="D202" s="179" t="s">
        <v>208</v>
      </c>
      <c r="E202" s="180" t="s">
        <v>426</v>
      </c>
      <c r="F202" s="181" t="s">
        <v>427</v>
      </c>
      <c r="G202" s="182" t="s">
        <v>301</v>
      </c>
      <c r="H202" s="183">
        <v>1745.25</v>
      </c>
      <c r="I202" s="184"/>
      <c r="J202" s="185">
        <f>ROUND(I202*H202,2)</f>
        <v>0</v>
      </c>
      <c r="K202" s="181" t="s">
        <v>212</v>
      </c>
      <c r="L202" s="40"/>
      <c r="M202" s="186" t="s">
        <v>19</v>
      </c>
      <c r="N202" s="187" t="s">
        <v>46</v>
      </c>
      <c r="O202" s="6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149</v>
      </c>
      <c r="AT202" s="190" t="s">
        <v>208</v>
      </c>
      <c r="AU202" s="190" t="s">
        <v>83</v>
      </c>
      <c r="AY202" s="18" t="s">
        <v>205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79</v>
      </c>
      <c r="BK202" s="191">
        <f>ROUND(I202*H202,2)</f>
        <v>0</v>
      </c>
      <c r="BL202" s="18" t="s">
        <v>149</v>
      </c>
      <c r="BM202" s="190" t="s">
        <v>1198</v>
      </c>
    </row>
    <row r="203" spans="1:65" s="2" customFormat="1">
      <c r="A203" s="35"/>
      <c r="B203" s="36"/>
      <c r="C203" s="37"/>
      <c r="D203" s="192" t="s">
        <v>215</v>
      </c>
      <c r="E203" s="37"/>
      <c r="F203" s="193" t="s">
        <v>429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215</v>
      </c>
      <c r="AU203" s="18" t="s">
        <v>83</v>
      </c>
    </row>
    <row r="204" spans="1:65" s="13" customFormat="1">
      <c r="B204" s="201"/>
      <c r="C204" s="202"/>
      <c r="D204" s="203" t="s">
        <v>250</v>
      </c>
      <c r="E204" s="202"/>
      <c r="F204" s="205" t="s">
        <v>1601</v>
      </c>
      <c r="G204" s="202"/>
      <c r="H204" s="206">
        <v>1745.25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250</v>
      </c>
      <c r="AU204" s="212" t="s">
        <v>83</v>
      </c>
      <c r="AV204" s="13" t="s">
        <v>83</v>
      </c>
      <c r="AW204" s="13" t="s">
        <v>4</v>
      </c>
      <c r="AX204" s="13" t="s">
        <v>79</v>
      </c>
      <c r="AY204" s="212" t="s">
        <v>205</v>
      </c>
    </row>
    <row r="205" spans="1:65" s="2" customFormat="1" ht="16.5" customHeight="1">
      <c r="A205" s="35"/>
      <c r="B205" s="36"/>
      <c r="C205" s="179" t="s">
        <v>530</v>
      </c>
      <c r="D205" s="179" t="s">
        <v>208</v>
      </c>
      <c r="E205" s="180" t="s">
        <v>432</v>
      </c>
      <c r="F205" s="181" t="s">
        <v>433</v>
      </c>
      <c r="G205" s="182" t="s">
        <v>301</v>
      </c>
      <c r="H205" s="183">
        <v>62.613999999999997</v>
      </c>
      <c r="I205" s="184"/>
      <c r="J205" s="185">
        <f>ROUND(I205*H205,2)</f>
        <v>0</v>
      </c>
      <c r="K205" s="181" t="s">
        <v>212</v>
      </c>
      <c r="L205" s="40"/>
      <c r="M205" s="186" t="s">
        <v>19</v>
      </c>
      <c r="N205" s="187" t="s">
        <v>46</v>
      </c>
      <c r="O205" s="65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149</v>
      </c>
      <c r="AT205" s="190" t="s">
        <v>208</v>
      </c>
      <c r="AU205" s="190" t="s">
        <v>83</v>
      </c>
      <c r="AY205" s="18" t="s">
        <v>205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79</v>
      </c>
      <c r="BK205" s="191">
        <f>ROUND(I205*H205,2)</f>
        <v>0</v>
      </c>
      <c r="BL205" s="18" t="s">
        <v>149</v>
      </c>
      <c r="BM205" s="190" t="s">
        <v>1201</v>
      </c>
    </row>
    <row r="206" spans="1:65" s="2" customFormat="1">
      <c r="A206" s="35"/>
      <c r="B206" s="36"/>
      <c r="C206" s="37"/>
      <c r="D206" s="192" t="s">
        <v>215</v>
      </c>
      <c r="E206" s="37"/>
      <c r="F206" s="193" t="s">
        <v>435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215</v>
      </c>
      <c r="AU206" s="18" t="s">
        <v>83</v>
      </c>
    </row>
    <row r="207" spans="1:65" s="12" customFormat="1" ht="22.9" customHeight="1">
      <c r="B207" s="163"/>
      <c r="C207" s="164"/>
      <c r="D207" s="165" t="s">
        <v>74</v>
      </c>
      <c r="E207" s="177" t="s">
        <v>436</v>
      </c>
      <c r="F207" s="177" t="s">
        <v>437</v>
      </c>
      <c r="G207" s="164"/>
      <c r="H207" s="164"/>
      <c r="I207" s="167"/>
      <c r="J207" s="178">
        <f>BK207</f>
        <v>0</v>
      </c>
      <c r="K207" s="164"/>
      <c r="L207" s="169"/>
      <c r="M207" s="170"/>
      <c r="N207" s="171"/>
      <c r="O207" s="171"/>
      <c r="P207" s="172">
        <f>SUM(P208:P209)</f>
        <v>0</v>
      </c>
      <c r="Q207" s="171"/>
      <c r="R207" s="172">
        <f>SUM(R208:R209)</f>
        <v>0</v>
      </c>
      <c r="S207" s="171"/>
      <c r="T207" s="173">
        <f>SUM(T208:T209)</f>
        <v>0</v>
      </c>
      <c r="AR207" s="174" t="s">
        <v>79</v>
      </c>
      <c r="AT207" s="175" t="s">
        <v>74</v>
      </c>
      <c r="AU207" s="175" t="s">
        <v>79</v>
      </c>
      <c r="AY207" s="174" t="s">
        <v>205</v>
      </c>
      <c r="BK207" s="176">
        <f>SUM(BK208:BK209)</f>
        <v>0</v>
      </c>
    </row>
    <row r="208" spans="1:65" s="2" customFormat="1" ht="24.2" customHeight="1">
      <c r="A208" s="35"/>
      <c r="B208" s="36"/>
      <c r="C208" s="179" t="s">
        <v>536</v>
      </c>
      <c r="D208" s="179" t="s">
        <v>208</v>
      </c>
      <c r="E208" s="180" t="s">
        <v>439</v>
      </c>
      <c r="F208" s="181" t="s">
        <v>440</v>
      </c>
      <c r="G208" s="182" t="s">
        <v>301</v>
      </c>
      <c r="H208" s="183">
        <v>5.931</v>
      </c>
      <c r="I208" s="184"/>
      <c r="J208" s="185">
        <f>ROUND(I208*H208,2)</f>
        <v>0</v>
      </c>
      <c r="K208" s="181" t="s">
        <v>212</v>
      </c>
      <c r="L208" s="40"/>
      <c r="M208" s="186" t="s">
        <v>19</v>
      </c>
      <c r="N208" s="187" t="s">
        <v>46</v>
      </c>
      <c r="O208" s="65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149</v>
      </c>
      <c r="AT208" s="190" t="s">
        <v>208</v>
      </c>
      <c r="AU208" s="190" t="s">
        <v>83</v>
      </c>
      <c r="AY208" s="18" t="s">
        <v>205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79</v>
      </c>
      <c r="BK208" s="191">
        <f>ROUND(I208*H208,2)</f>
        <v>0</v>
      </c>
      <c r="BL208" s="18" t="s">
        <v>149</v>
      </c>
      <c r="BM208" s="190" t="s">
        <v>1203</v>
      </c>
    </row>
    <row r="209" spans="1:47" s="2" customFormat="1">
      <c r="A209" s="35"/>
      <c r="B209" s="36"/>
      <c r="C209" s="37"/>
      <c r="D209" s="192" t="s">
        <v>215</v>
      </c>
      <c r="E209" s="37"/>
      <c r="F209" s="193" t="s">
        <v>442</v>
      </c>
      <c r="G209" s="37"/>
      <c r="H209" s="37"/>
      <c r="I209" s="194"/>
      <c r="J209" s="37"/>
      <c r="K209" s="37"/>
      <c r="L209" s="40"/>
      <c r="M209" s="197"/>
      <c r="N209" s="198"/>
      <c r="O209" s="199"/>
      <c r="P209" s="199"/>
      <c r="Q209" s="199"/>
      <c r="R209" s="199"/>
      <c r="S209" s="199"/>
      <c r="T209" s="200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215</v>
      </c>
      <c r="AU209" s="18" t="s">
        <v>83</v>
      </c>
    </row>
    <row r="210" spans="1:47" s="2" customFormat="1" ht="6.95" customHeight="1">
      <c r="A210" s="35"/>
      <c r="B210" s="48"/>
      <c r="C210" s="49"/>
      <c r="D210" s="49"/>
      <c r="E210" s="49"/>
      <c r="F210" s="49"/>
      <c r="G210" s="49"/>
      <c r="H210" s="49"/>
      <c r="I210" s="49"/>
      <c r="J210" s="49"/>
      <c r="K210" s="49"/>
      <c r="L210" s="40"/>
      <c r="M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</sheetData>
  <sheetProtection algorithmName="SHA-512" hashValue="6FYtebhi9mYAUTQJQ9ofOTQV6l48UKaocz20EYKAt/PQMEAI947JJ8Qphxk04IAT3Oqt7YRquOkeMpn3C2QBpA==" saltValue="zQVrkMwTu8qLQTf8LpSYlk8vEOlESY2RLtDhDRJxsWRL39Q2h9jJVC5RJ7FQ0OzmNvKQjQVDEYdwij2bf0xtkA==" spinCount="100000" sheet="1" objects="1" scenarios="1" formatColumns="0" formatRows="0" autoFilter="0"/>
  <autoFilter ref="C91:K209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99" r:id="rId2"/>
    <hyperlink ref="F102" r:id="rId3"/>
    <hyperlink ref="F105" r:id="rId4"/>
    <hyperlink ref="F108" r:id="rId5"/>
    <hyperlink ref="F111" r:id="rId6"/>
    <hyperlink ref="F114" r:id="rId7"/>
    <hyperlink ref="F117" r:id="rId8"/>
    <hyperlink ref="F120" r:id="rId9"/>
    <hyperlink ref="F122" r:id="rId10"/>
    <hyperlink ref="F125" r:id="rId11"/>
    <hyperlink ref="F130" r:id="rId12"/>
    <hyperlink ref="F135" r:id="rId13"/>
    <hyperlink ref="F138" r:id="rId14"/>
    <hyperlink ref="F140" r:id="rId15"/>
    <hyperlink ref="F146" r:id="rId16"/>
    <hyperlink ref="F149" r:id="rId17"/>
    <hyperlink ref="F152" r:id="rId18"/>
    <hyperlink ref="F155" r:id="rId19"/>
    <hyperlink ref="F158" r:id="rId20"/>
    <hyperlink ref="F161" r:id="rId21"/>
    <hyperlink ref="F164" r:id="rId22"/>
    <hyperlink ref="F168" r:id="rId23"/>
    <hyperlink ref="F171" r:id="rId24"/>
    <hyperlink ref="F174" r:id="rId25"/>
    <hyperlink ref="F177" r:id="rId26"/>
    <hyperlink ref="F180" r:id="rId27"/>
    <hyperlink ref="F185" r:id="rId28"/>
    <hyperlink ref="F188" r:id="rId29"/>
    <hyperlink ref="F192" r:id="rId30"/>
    <hyperlink ref="F195" r:id="rId31"/>
    <hyperlink ref="F198" r:id="rId32"/>
    <hyperlink ref="F203" r:id="rId33"/>
    <hyperlink ref="F206" r:id="rId34"/>
    <hyperlink ref="F209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130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1602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1603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ROUND(J91,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ROUND((SUM(BE91:BE177)),  2)</f>
        <v>0</v>
      </c>
      <c r="G35" s="35"/>
      <c r="H35" s="35"/>
      <c r="I35" s="125">
        <v>0.21</v>
      </c>
      <c r="J35" s="124">
        <f>ROUND(((SUM(BE91:BE177))*I35),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ROUND((SUM(BF91:BF177)),  2)</f>
        <v>0</v>
      </c>
      <c r="G36" s="35"/>
      <c r="H36" s="35"/>
      <c r="I36" s="125">
        <v>0.15</v>
      </c>
      <c r="J36" s="124">
        <f>ROUND(((SUM(BF91:BF177))*I36),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ROUND((SUM(BG91:BG177)),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ROUND((SUM(BH91:BH177)),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ROUND((SUM(BI91:BI177)),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1602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3.1 - Sjezd do MK - 1.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J91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J92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J93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J129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239</v>
      </c>
      <c r="E67" s="149"/>
      <c r="F67" s="149"/>
      <c r="G67" s="149"/>
      <c r="H67" s="149"/>
      <c r="I67" s="149"/>
      <c r="J67" s="150">
        <f>J151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240</v>
      </c>
      <c r="E68" s="149"/>
      <c r="F68" s="149"/>
      <c r="G68" s="149"/>
      <c r="H68" s="149"/>
      <c r="I68" s="149"/>
      <c r="J68" s="150">
        <f>J158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241</v>
      </c>
      <c r="E69" s="149"/>
      <c r="F69" s="149"/>
      <c r="G69" s="149"/>
      <c r="H69" s="149"/>
      <c r="I69" s="149"/>
      <c r="J69" s="150">
        <f>J175</f>
        <v>0</v>
      </c>
      <c r="K69" s="98"/>
      <c r="L69" s="151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189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0" t="str">
        <f>E7</f>
        <v>Rekonstrukce chodníku ul. Jiříkovská, Rumburk</v>
      </c>
      <c r="F79" s="381"/>
      <c r="G79" s="381"/>
      <c r="H79" s="381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30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80" t="s">
        <v>1602</v>
      </c>
      <c r="F81" s="379"/>
      <c r="G81" s="379"/>
      <c r="H81" s="379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179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41" t="str">
        <f>E11</f>
        <v>3.1 - Sjezd do MK - 1. sjezd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F14</f>
        <v>k.ú. Rumburk</v>
      </c>
      <c r="G85" s="37"/>
      <c r="H85" s="37"/>
      <c r="I85" s="30" t="s">
        <v>23</v>
      </c>
      <c r="J85" s="60" t="str">
        <f>IF(J14="","",J14)</f>
        <v>5. 4. 2023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E17</f>
        <v>Město Rumburk</v>
      </c>
      <c r="G87" s="37"/>
      <c r="H87" s="37"/>
      <c r="I87" s="30" t="s">
        <v>32</v>
      </c>
      <c r="J87" s="33" t="str">
        <f>E23</f>
        <v xml:space="preserve">ProProjekt s.r.o.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IF(E20="","",E20)</f>
        <v>Vyplň údaj</v>
      </c>
      <c r="G88" s="37"/>
      <c r="H88" s="37"/>
      <c r="I88" s="30" t="s">
        <v>37</v>
      </c>
      <c r="J88" s="33" t="str">
        <f>E26</f>
        <v>Martin Rousek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52"/>
      <c r="B90" s="153"/>
      <c r="C90" s="154" t="s">
        <v>190</v>
      </c>
      <c r="D90" s="155" t="s">
        <v>60</v>
      </c>
      <c r="E90" s="155" t="s">
        <v>56</v>
      </c>
      <c r="F90" s="155" t="s">
        <v>57</v>
      </c>
      <c r="G90" s="155" t="s">
        <v>191</v>
      </c>
      <c r="H90" s="155" t="s">
        <v>192</v>
      </c>
      <c r="I90" s="155" t="s">
        <v>193</v>
      </c>
      <c r="J90" s="155" t="s">
        <v>183</v>
      </c>
      <c r="K90" s="156" t="s">
        <v>194</v>
      </c>
      <c r="L90" s="157"/>
      <c r="M90" s="69" t="s">
        <v>19</v>
      </c>
      <c r="N90" s="70" t="s">
        <v>45</v>
      </c>
      <c r="O90" s="70" t="s">
        <v>195</v>
      </c>
      <c r="P90" s="70" t="s">
        <v>196</v>
      </c>
      <c r="Q90" s="70" t="s">
        <v>197</v>
      </c>
      <c r="R90" s="70" t="s">
        <v>198</v>
      </c>
      <c r="S90" s="70" t="s">
        <v>199</v>
      </c>
      <c r="T90" s="71" t="s">
        <v>200</v>
      </c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</row>
    <row r="91" spans="1:65" s="2" customFormat="1" ht="22.9" customHeight="1">
      <c r="A91" s="35"/>
      <c r="B91" s="36"/>
      <c r="C91" s="76" t="s">
        <v>201</v>
      </c>
      <c r="D91" s="37"/>
      <c r="E91" s="37"/>
      <c r="F91" s="37"/>
      <c r="G91" s="37"/>
      <c r="H91" s="37"/>
      <c r="I91" s="37"/>
      <c r="J91" s="158">
        <f>BK91</f>
        <v>0</v>
      </c>
      <c r="K91" s="37"/>
      <c r="L91" s="40"/>
      <c r="M91" s="72"/>
      <c r="N91" s="159"/>
      <c r="O91" s="73"/>
      <c r="P91" s="160">
        <f>P92</f>
        <v>0</v>
      </c>
      <c r="Q91" s="73"/>
      <c r="R91" s="160">
        <f>R92</f>
        <v>7.7999999999999996E-3</v>
      </c>
      <c r="S91" s="73"/>
      <c r="T91" s="161">
        <f>T92</f>
        <v>12.734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184</v>
      </c>
      <c r="BK91" s="162">
        <f>BK92</f>
        <v>0</v>
      </c>
    </row>
    <row r="92" spans="1:65" s="12" customFormat="1" ht="25.9" customHeight="1">
      <c r="B92" s="163"/>
      <c r="C92" s="164"/>
      <c r="D92" s="165" t="s">
        <v>74</v>
      </c>
      <c r="E92" s="166" t="s">
        <v>242</v>
      </c>
      <c r="F92" s="166" t="s">
        <v>243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P93+P129+P151+P158+P175</f>
        <v>0</v>
      </c>
      <c r="Q92" s="171"/>
      <c r="R92" s="172">
        <f>R93+R129+R151+R158+R175</f>
        <v>7.7999999999999996E-3</v>
      </c>
      <c r="S92" s="171"/>
      <c r="T92" s="173">
        <f>T93+T129+T151+T158+T175</f>
        <v>12.734</v>
      </c>
      <c r="AR92" s="174" t="s">
        <v>79</v>
      </c>
      <c r="AT92" s="175" t="s">
        <v>74</v>
      </c>
      <c r="AU92" s="175" t="s">
        <v>75</v>
      </c>
      <c r="AY92" s="174" t="s">
        <v>205</v>
      </c>
      <c r="BK92" s="176">
        <f>BK93+BK129+BK151+BK158+BK175</f>
        <v>0</v>
      </c>
    </row>
    <row r="93" spans="1:65" s="12" customFormat="1" ht="22.9" customHeight="1">
      <c r="B93" s="163"/>
      <c r="C93" s="164"/>
      <c r="D93" s="165" t="s">
        <v>74</v>
      </c>
      <c r="E93" s="177" t="s">
        <v>79</v>
      </c>
      <c r="F93" s="177" t="s">
        <v>244</v>
      </c>
      <c r="G93" s="164"/>
      <c r="H93" s="164"/>
      <c r="I93" s="167"/>
      <c r="J93" s="178">
        <f>BK93</f>
        <v>0</v>
      </c>
      <c r="K93" s="164"/>
      <c r="L93" s="169"/>
      <c r="M93" s="170"/>
      <c r="N93" s="171"/>
      <c r="O93" s="171"/>
      <c r="P93" s="172">
        <f>SUM(P94:P128)</f>
        <v>0</v>
      </c>
      <c r="Q93" s="171"/>
      <c r="R93" s="172">
        <f>SUM(R94:R128)</f>
        <v>0</v>
      </c>
      <c r="S93" s="171"/>
      <c r="T93" s="173">
        <f>SUM(T94:T128)</f>
        <v>12.734</v>
      </c>
      <c r="AR93" s="174" t="s">
        <v>79</v>
      </c>
      <c r="AT93" s="175" t="s">
        <v>74</v>
      </c>
      <c r="AU93" s="175" t="s">
        <v>79</v>
      </c>
      <c r="AY93" s="174" t="s">
        <v>205</v>
      </c>
      <c r="BK93" s="176">
        <f>SUM(BK94:BK128)</f>
        <v>0</v>
      </c>
    </row>
    <row r="94" spans="1:65" s="2" customFormat="1" ht="37.9" customHeight="1">
      <c r="A94" s="35"/>
      <c r="B94" s="36"/>
      <c r="C94" s="179" t="s">
        <v>79</v>
      </c>
      <c r="D94" s="179" t="s">
        <v>208</v>
      </c>
      <c r="E94" s="180" t="s">
        <v>444</v>
      </c>
      <c r="F94" s="181" t="s">
        <v>445</v>
      </c>
      <c r="G94" s="182" t="s">
        <v>247</v>
      </c>
      <c r="H94" s="183">
        <v>12.3</v>
      </c>
      <c r="I94" s="184"/>
      <c r="J94" s="185">
        <f>ROUND(I94*H94,2)</f>
        <v>0</v>
      </c>
      <c r="K94" s="181" t="s">
        <v>212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0.28999999999999998</v>
      </c>
      <c r="T94" s="189">
        <f>S94*H94</f>
        <v>3.5670000000000002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149</v>
      </c>
      <c r="AT94" s="190" t="s">
        <v>208</v>
      </c>
      <c r="AU94" s="190" t="s">
        <v>83</v>
      </c>
      <c r="AY94" s="18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79</v>
      </c>
      <c r="BK94" s="191">
        <f>ROUND(I94*H94,2)</f>
        <v>0</v>
      </c>
      <c r="BL94" s="18" t="s">
        <v>149</v>
      </c>
      <c r="BM94" s="190" t="s">
        <v>1604</v>
      </c>
    </row>
    <row r="95" spans="1:65" s="2" customFormat="1">
      <c r="A95" s="35"/>
      <c r="B95" s="36"/>
      <c r="C95" s="37"/>
      <c r="D95" s="192" t="s">
        <v>215</v>
      </c>
      <c r="E95" s="37"/>
      <c r="F95" s="193" t="s">
        <v>447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215</v>
      </c>
      <c r="AU95" s="18" t="s">
        <v>83</v>
      </c>
    </row>
    <row r="96" spans="1:65" s="13" customFormat="1">
      <c r="B96" s="201"/>
      <c r="C96" s="202"/>
      <c r="D96" s="203" t="s">
        <v>250</v>
      </c>
      <c r="E96" s="204" t="s">
        <v>19</v>
      </c>
      <c r="F96" s="205" t="s">
        <v>1605</v>
      </c>
      <c r="G96" s="202"/>
      <c r="H96" s="206">
        <v>12.3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250</v>
      </c>
      <c r="AU96" s="212" t="s">
        <v>83</v>
      </c>
      <c r="AV96" s="13" t="s">
        <v>83</v>
      </c>
      <c r="AW96" s="13" t="s">
        <v>36</v>
      </c>
      <c r="AX96" s="13" t="s">
        <v>79</v>
      </c>
      <c r="AY96" s="212" t="s">
        <v>205</v>
      </c>
    </row>
    <row r="97" spans="1:65" s="2" customFormat="1" ht="33" customHeight="1">
      <c r="A97" s="35"/>
      <c r="B97" s="36"/>
      <c r="C97" s="179" t="s">
        <v>83</v>
      </c>
      <c r="D97" s="179" t="s">
        <v>208</v>
      </c>
      <c r="E97" s="180" t="s">
        <v>450</v>
      </c>
      <c r="F97" s="181" t="s">
        <v>451</v>
      </c>
      <c r="G97" s="182" t="s">
        <v>247</v>
      </c>
      <c r="H97" s="183">
        <v>12.3</v>
      </c>
      <c r="I97" s="184"/>
      <c r="J97" s="185">
        <f>ROUND(I97*H97,2)</f>
        <v>0</v>
      </c>
      <c r="K97" s="181" t="s">
        <v>212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0.24</v>
      </c>
      <c r="T97" s="189">
        <f>S97*H97</f>
        <v>2.952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149</v>
      </c>
      <c r="AT97" s="190" t="s">
        <v>208</v>
      </c>
      <c r="AU97" s="190" t="s">
        <v>83</v>
      </c>
      <c r="AY97" s="18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149</v>
      </c>
      <c r="BM97" s="190" t="s">
        <v>1606</v>
      </c>
    </row>
    <row r="98" spans="1:65" s="2" customFormat="1">
      <c r="A98" s="35"/>
      <c r="B98" s="36"/>
      <c r="C98" s="37"/>
      <c r="D98" s="192" t="s">
        <v>215</v>
      </c>
      <c r="E98" s="37"/>
      <c r="F98" s="193" t="s">
        <v>453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215</v>
      </c>
      <c r="AU98" s="18" t="s">
        <v>83</v>
      </c>
    </row>
    <row r="99" spans="1:65" s="13" customFormat="1">
      <c r="B99" s="201"/>
      <c r="C99" s="202"/>
      <c r="D99" s="203" t="s">
        <v>250</v>
      </c>
      <c r="E99" s="204" t="s">
        <v>19</v>
      </c>
      <c r="F99" s="205" t="s">
        <v>1605</v>
      </c>
      <c r="G99" s="202"/>
      <c r="H99" s="206">
        <v>12.3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250</v>
      </c>
      <c r="AU99" s="212" t="s">
        <v>83</v>
      </c>
      <c r="AV99" s="13" t="s">
        <v>83</v>
      </c>
      <c r="AW99" s="13" t="s">
        <v>36</v>
      </c>
      <c r="AX99" s="13" t="s">
        <v>79</v>
      </c>
      <c r="AY99" s="212" t="s">
        <v>205</v>
      </c>
    </row>
    <row r="100" spans="1:65" s="2" customFormat="1" ht="33" customHeight="1">
      <c r="A100" s="35"/>
      <c r="B100" s="36"/>
      <c r="C100" s="179" t="s">
        <v>126</v>
      </c>
      <c r="D100" s="179" t="s">
        <v>208</v>
      </c>
      <c r="E100" s="180" t="s">
        <v>245</v>
      </c>
      <c r="F100" s="181" t="s">
        <v>246</v>
      </c>
      <c r="G100" s="182" t="s">
        <v>247</v>
      </c>
      <c r="H100" s="183">
        <v>0.9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0.32500000000000001</v>
      </c>
      <c r="T100" s="189">
        <f>S100*H100</f>
        <v>0.29250000000000004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248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249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13" customFormat="1">
      <c r="B102" s="201"/>
      <c r="C102" s="202"/>
      <c r="D102" s="203" t="s">
        <v>250</v>
      </c>
      <c r="E102" s="204" t="s">
        <v>19</v>
      </c>
      <c r="F102" s="205" t="s">
        <v>1607</v>
      </c>
      <c r="G102" s="202"/>
      <c r="H102" s="206">
        <v>0.9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250</v>
      </c>
      <c r="AU102" s="212" t="s">
        <v>83</v>
      </c>
      <c r="AV102" s="13" t="s">
        <v>83</v>
      </c>
      <c r="AW102" s="13" t="s">
        <v>36</v>
      </c>
      <c r="AX102" s="13" t="s">
        <v>79</v>
      </c>
      <c r="AY102" s="212" t="s">
        <v>205</v>
      </c>
    </row>
    <row r="103" spans="1:65" s="2" customFormat="1" ht="33" customHeight="1">
      <c r="A103" s="35"/>
      <c r="B103" s="36"/>
      <c r="C103" s="179" t="s">
        <v>149</v>
      </c>
      <c r="D103" s="179" t="s">
        <v>208</v>
      </c>
      <c r="E103" s="180" t="s">
        <v>254</v>
      </c>
      <c r="F103" s="181" t="s">
        <v>255</v>
      </c>
      <c r="G103" s="182" t="s">
        <v>247</v>
      </c>
      <c r="H103" s="183">
        <v>0.9</v>
      </c>
      <c r="I103" s="184"/>
      <c r="J103" s="185">
        <f>ROUND(I103*H103,2)</f>
        <v>0</v>
      </c>
      <c r="K103" s="181" t="s">
        <v>212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9.8000000000000004E-2</v>
      </c>
      <c r="T103" s="189">
        <f>S103*H103</f>
        <v>8.8200000000000001E-2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149</v>
      </c>
      <c r="AT103" s="190" t="s">
        <v>208</v>
      </c>
      <c r="AU103" s="190" t="s">
        <v>83</v>
      </c>
      <c r="AY103" s="18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149</v>
      </c>
      <c r="BM103" s="190" t="s">
        <v>256</v>
      </c>
    </row>
    <row r="104" spans="1:65" s="2" customFormat="1">
      <c r="A104" s="35"/>
      <c r="B104" s="36"/>
      <c r="C104" s="37"/>
      <c r="D104" s="192" t="s">
        <v>215</v>
      </c>
      <c r="E104" s="37"/>
      <c r="F104" s="193" t="s">
        <v>257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215</v>
      </c>
      <c r="AU104" s="18" t="s">
        <v>83</v>
      </c>
    </row>
    <row r="105" spans="1:65" s="13" customFormat="1">
      <c r="B105" s="201"/>
      <c r="C105" s="202"/>
      <c r="D105" s="203" t="s">
        <v>250</v>
      </c>
      <c r="E105" s="204" t="s">
        <v>19</v>
      </c>
      <c r="F105" s="205" t="s">
        <v>1607</v>
      </c>
      <c r="G105" s="202"/>
      <c r="H105" s="206">
        <v>0.9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250</v>
      </c>
      <c r="AU105" s="212" t="s">
        <v>83</v>
      </c>
      <c r="AV105" s="13" t="s">
        <v>83</v>
      </c>
      <c r="AW105" s="13" t="s">
        <v>36</v>
      </c>
      <c r="AX105" s="13" t="s">
        <v>79</v>
      </c>
      <c r="AY105" s="212" t="s">
        <v>205</v>
      </c>
    </row>
    <row r="106" spans="1:65" s="2" customFormat="1" ht="33" customHeight="1">
      <c r="A106" s="35"/>
      <c r="B106" s="36"/>
      <c r="C106" s="179" t="s">
        <v>204</v>
      </c>
      <c r="D106" s="179" t="s">
        <v>208</v>
      </c>
      <c r="E106" s="180" t="s">
        <v>457</v>
      </c>
      <c r="F106" s="181" t="s">
        <v>458</v>
      </c>
      <c r="G106" s="182" t="s">
        <v>247</v>
      </c>
      <c r="H106" s="183">
        <v>12.3</v>
      </c>
      <c r="I106" s="184"/>
      <c r="J106" s="185">
        <f>ROUND(I106*H106,2)</f>
        <v>0</v>
      </c>
      <c r="K106" s="181" t="s">
        <v>212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0.316</v>
      </c>
      <c r="T106" s="189">
        <f>S106*H106</f>
        <v>3.8868000000000005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149</v>
      </c>
      <c r="AT106" s="190" t="s">
        <v>208</v>
      </c>
      <c r="AU106" s="190" t="s">
        <v>83</v>
      </c>
      <c r="AY106" s="18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149</v>
      </c>
      <c r="BM106" s="190" t="s">
        <v>1608</v>
      </c>
    </row>
    <row r="107" spans="1:65" s="2" customFormat="1">
      <c r="A107" s="35"/>
      <c r="B107" s="36"/>
      <c r="C107" s="37"/>
      <c r="D107" s="192" t="s">
        <v>215</v>
      </c>
      <c r="E107" s="37"/>
      <c r="F107" s="193" t="s">
        <v>460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215</v>
      </c>
      <c r="AU107" s="18" t="s">
        <v>83</v>
      </c>
    </row>
    <row r="108" spans="1:65" s="13" customFormat="1">
      <c r="B108" s="201"/>
      <c r="C108" s="202"/>
      <c r="D108" s="203" t="s">
        <v>250</v>
      </c>
      <c r="E108" s="204" t="s">
        <v>19</v>
      </c>
      <c r="F108" s="205" t="s">
        <v>1605</v>
      </c>
      <c r="G108" s="202"/>
      <c r="H108" s="206">
        <v>12.3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250</v>
      </c>
      <c r="AU108" s="212" t="s">
        <v>83</v>
      </c>
      <c r="AV108" s="13" t="s">
        <v>83</v>
      </c>
      <c r="AW108" s="13" t="s">
        <v>36</v>
      </c>
      <c r="AX108" s="13" t="s">
        <v>79</v>
      </c>
      <c r="AY108" s="212" t="s">
        <v>205</v>
      </c>
    </row>
    <row r="109" spans="1:65" s="2" customFormat="1" ht="24.2" customHeight="1">
      <c r="A109" s="35"/>
      <c r="B109" s="36"/>
      <c r="C109" s="179" t="s">
        <v>275</v>
      </c>
      <c r="D109" s="179" t="s">
        <v>208</v>
      </c>
      <c r="E109" s="180" t="s">
        <v>258</v>
      </c>
      <c r="F109" s="181" t="s">
        <v>259</v>
      </c>
      <c r="G109" s="182" t="s">
        <v>260</v>
      </c>
      <c r="H109" s="183">
        <v>9.5</v>
      </c>
      <c r="I109" s="184"/>
      <c r="J109" s="185">
        <f>ROUND(I109*H109,2)</f>
        <v>0</v>
      </c>
      <c r="K109" s="181" t="s">
        <v>212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0.20499999999999999</v>
      </c>
      <c r="T109" s="189">
        <f>S109*H109</f>
        <v>1.9474999999999998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149</v>
      </c>
      <c r="AT109" s="190" t="s">
        <v>208</v>
      </c>
      <c r="AU109" s="190" t="s">
        <v>83</v>
      </c>
      <c r="AY109" s="18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79</v>
      </c>
      <c r="BK109" s="191">
        <f>ROUND(I109*H109,2)</f>
        <v>0</v>
      </c>
      <c r="BL109" s="18" t="s">
        <v>149</v>
      </c>
      <c r="BM109" s="190" t="s">
        <v>261</v>
      </c>
    </row>
    <row r="110" spans="1:65" s="2" customFormat="1">
      <c r="A110" s="35"/>
      <c r="B110" s="36"/>
      <c r="C110" s="37"/>
      <c r="D110" s="192" t="s">
        <v>215</v>
      </c>
      <c r="E110" s="37"/>
      <c r="F110" s="193" t="s">
        <v>262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215</v>
      </c>
      <c r="AU110" s="18" t="s">
        <v>83</v>
      </c>
    </row>
    <row r="111" spans="1:65" s="13" customFormat="1">
      <c r="B111" s="201"/>
      <c r="C111" s="202"/>
      <c r="D111" s="203" t="s">
        <v>250</v>
      </c>
      <c r="E111" s="204" t="s">
        <v>19</v>
      </c>
      <c r="F111" s="205" t="s">
        <v>1609</v>
      </c>
      <c r="G111" s="202"/>
      <c r="H111" s="206">
        <v>9.5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250</v>
      </c>
      <c r="AU111" s="212" t="s">
        <v>83</v>
      </c>
      <c r="AV111" s="13" t="s">
        <v>83</v>
      </c>
      <c r="AW111" s="13" t="s">
        <v>36</v>
      </c>
      <c r="AX111" s="13" t="s">
        <v>79</v>
      </c>
      <c r="AY111" s="212" t="s">
        <v>205</v>
      </c>
    </row>
    <row r="112" spans="1:65" s="2" customFormat="1" ht="24.2" customHeight="1">
      <c r="A112" s="35"/>
      <c r="B112" s="36"/>
      <c r="C112" s="179" t="s">
        <v>280</v>
      </c>
      <c r="D112" s="179" t="s">
        <v>208</v>
      </c>
      <c r="E112" s="180" t="s">
        <v>265</v>
      </c>
      <c r="F112" s="181" t="s">
        <v>266</v>
      </c>
      <c r="G112" s="182" t="s">
        <v>267</v>
      </c>
      <c r="H112" s="183">
        <v>0.70499999999999996</v>
      </c>
      <c r="I112" s="184"/>
      <c r="J112" s="185">
        <f>ROUND(I112*H112,2)</f>
        <v>0</v>
      </c>
      <c r="K112" s="181" t="s">
        <v>212</v>
      </c>
      <c r="L112" s="40"/>
      <c r="M112" s="186" t="s">
        <v>19</v>
      </c>
      <c r="N112" s="187" t="s">
        <v>46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149</v>
      </c>
      <c r="AT112" s="190" t="s">
        <v>208</v>
      </c>
      <c r="AU112" s="190" t="s">
        <v>83</v>
      </c>
      <c r="AY112" s="18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79</v>
      </c>
      <c r="BK112" s="191">
        <f>ROUND(I112*H112,2)</f>
        <v>0</v>
      </c>
      <c r="BL112" s="18" t="s">
        <v>149</v>
      </c>
      <c r="BM112" s="190" t="s">
        <v>268</v>
      </c>
    </row>
    <row r="113" spans="1:65" s="2" customFormat="1">
      <c r="A113" s="35"/>
      <c r="B113" s="36"/>
      <c r="C113" s="37"/>
      <c r="D113" s="192" t="s">
        <v>215</v>
      </c>
      <c r="E113" s="37"/>
      <c r="F113" s="193" t="s">
        <v>269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215</v>
      </c>
      <c r="AU113" s="18" t="s">
        <v>83</v>
      </c>
    </row>
    <row r="114" spans="1:65" s="13" customFormat="1">
      <c r="B114" s="201"/>
      <c r="C114" s="202"/>
      <c r="D114" s="203" t="s">
        <v>250</v>
      </c>
      <c r="E114" s="204" t="s">
        <v>19</v>
      </c>
      <c r="F114" s="205" t="s">
        <v>1610</v>
      </c>
      <c r="G114" s="202"/>
      <c r="H114" s="206">
        <v>0.70499999999999996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250</v>
      </c>
      <c r="AU114" s="212" t="s">
        <v>83</v>
      </c>
      <c r="AV114" s="13" t="s">
        <v>83</v>
      </c>
      <c r="AW114" s="13" t="s">
        <v>36</v>
      </c>
      <c r="AX114" s="13" t="s">
        <v>79</v>
      </c>
      <c r="AY114" s="212" t="s">
        <v>205</v>
      </c>
    </row>
    <row r="115" spans="1:65" s="2" customFormat="1" ht="24.2" customHeight="1">
      <c r="A115" s="35"/>
      <c r="B115" s="36"/>
      <c r="C115" s="179" t="s">
        <v>286</v>
      </c>
      <c r="D115" s="179" t="s">
        <v>208</v>
      </c>
      <c r="E115" s="180" t="s">
        <v>271</v>
      </c>
      <c r="F115" s="181" t="s">
        <v>272</v>
      </c>
      <c r="G115" s="182" t="s">
        <v>267</v>
      </c>
      <c r="H115" s="183">
        <v>0.70499999999999996</v>
      </c>
      <c r="I115" s="184"/>
      <c r="J115" s="185">
        <f>ROUND(I115*H115,2)</f>
        <v>0</v>
      </c>
      <c r="K115" s="181" t="s">
        <v>212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149</v>
      </c>
      <c r="AT115" s="190" t="s">
        <v>208</v>
      </c>
      <c r="AU115" s="190" t="s">
        <v>83</v>
      </c>
      <c r="AY115" s="18" t="s">
        <v>205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149</v>
      </c>
      <c r="BM115" s="190" t="s">
        <v>273</v>
      </c>
    </row>
    <row r="116" spans="1:65" s="2" customFormat="1">
      <c r="A116" s="35"/>
      <c r="B116" s="36"/>
      <c r="C116" s="37"/>
      <c r="D116" s="192" t="s">
        <v>215</v>
      </c>
      <c r="E116" s="37"/>
      <c r="F116" s="193" t="s">
        <v>274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215</v>
      </c>
      <c r="AU116" s="18" t="s">
        <v>83</v>
      </c>
    </row>
    <row r="117" spans="1:65" s="2" customFormat="1" ht="37.9" customHeight="1">
      <c r="A117" s="35"/>
      <c r="B117" s="36"/>
      <c r="C117" s="179" t="s">
        <v>291</v>
      </c>
      <c r="D117" s="179" t="s">
        <v>208</v>
      </c>
      <c r="E117" s="180" t="s">
        <v>276</v>
      </c>
      <c r="F117" s="181" t="s">
        <v>277</v>
      </c>
      <c r="G117" s="182" t="s">
        <v>267</v>
      </c>
      <c r="H117" s="183">
        <v>0.70499999999999996</v>
      </c>
      <c r="I117" s="184"/>
      <c r="J117" s="185">
        <f>ROUND(I117*H117,2)</f>
        <v>0</v>
      </c>
      <c r="K117" s="181" t="s">
        <v>212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149</v>
      </c>
      <c r="AT117" s="190" t="s">
        <v>208</v>
      </c>
      <c r="AU117" s="190" t="s">
        <v>83</v>
      </c>
      <c r="AY117" s="18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149</v>
      </c>
      <c r="BM117" s="190" t="s">
        <v>278</v>
      </c>
    </row>
    <row r="118" spans="1:65" s="2" customFormat="1">
      <c r="A118" s="35"/>
      <c r="B118" s="36"/>
      <c r="C118" s="37"/>
      <c r="D118" s="192" t="s">
        <v>215</v>
      </c>
      <c r="E118" s="37"/>
      <c r="F118" s="193" t="s">
        <v>279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215</v>
      </c>
      <c r="AU118" s="18" t="s">
        <v>83</v>
      </c>
    </row>
    <row r="119" spans="1:65" s="2" customFormat="1" ht="37.9" customHeight="1">
      <c r="A119" s="35"/>
      <c r="B119" s="36"/>
      <c r="C119" s="179" t="s">
        <v>297</v>
      </c>
      <c r="D119" s="179" t="s">
        <v>208</v>
      </c>
      <c r="E119" s="180" t="s">
        <v>281</v>
      </c>
      <c r="F119" s="181" t="s">
        <v>282</v>
      </c>
      <c r="G119" s="182" t="s">
        <v>267</v>
      </c>
      <c r="H119" s="183">
        <v>21.15</v>
      </c>
      <c r="I119" s="184"/>
      <c r="J119" s="185">
        <f>ROUND(I119*H119,2)</f>
        <v>0</v>
      </c>
      <c r="K119" s="181" t="s">
        <v>212</v>
      </c>
      <c r="L119" s="40"/>
      <c r="M119" s="186" t="s">
        <v>19</v>
      </c>
      <c r="N119" s="187" t="s">
        <v>46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149</v>
      </c>
      <c r="AT119" s="190" t="s">
        <v>208</v>
      </c>
      <c r="AU119" s="190" t="s">
        <v>83</v>
      </c>
      <c r="AY119" s="18" t="s">
        <v>205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149</v>
      </c>
      <c r="BM119" s="190" t="s">
        <v>283</v>
      </c>
    </row>
    <row r="120" spans="1:65" s="2" customFormat="1">
      <c r="A120" s="35"/>
      <c r="B120" s="36"/>
      <c r="C120" s="37"/>
      <c r="D120" s="192" t="s">
        <v>215</v>
      </c>
      <c r="E120" s="37"/>
      <c r="F120" s="193" t="s">
        <v>284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215</v>
      </c>
      <c r="AU120" s="18" t="s">
        <v>83</v>
      </c>
    </row>
    <row r="121" spans="1:65" s="13" customFormat="1">
      <c r="B121" s="201"/>
      <c r="C121" s="202"/>
      <c r="D121" s="203" t="s">
        <v>250</v>
      </c>
      <c r="E121" s="202"/>
      <c r="F121" s="205" t="s">
        <v>1611</v>
      </c>
      <c r="G121" s="202"/>
      <c r="H121" s="206">
        <v>21.15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250</v>
      </c>
      <c r="AU121" s="212" t="s">
        <v>83</v>
      </c>
      <c r="AV121" s="13" t="s">
        <v>83</v>
      </c>
      <c r="AW121" s="13" t="s">
        <v>4</v>
      </c>
      <c r="AX121" s="13" t="s">
        <v>79</v>
      </c>
      <c r="AY121" s="212" t="s">
        <v>205</v>
      </c>
    </row>
    <row r="122" spans="1:65" s="2" customFormat="1" ht="24.2" customHeight="1">
      <c r="A122" s="35"/>
      <c r="B122" s="36"/>
      <c r="C122" s="179" t="s">
        <v>304</v>
      </c>
      <c r="D122" s="179" t="s">
        <v>208</v>
      </c>
      <c r="E122" s="180" t="s">
        <v>287</v>
      </c>
      <c r="F122" s="181" t="s">
        <v>288</v>
      </c>
      <c r="G122" s="182" t="s">
        <v>267</v>
      </c>
      <c r="H122" s="183">
        <v>0.70499999999999996</v>
      </c>
      <c r="I122" s="184"/>
      <c r="J122" s="185">
        <f>ROUND(I122*H122,2)</f>
        <v>0</v>
      </c>
      <c r="K122" s="181" t="s">
        <v>212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149</v>
      </c>
      <c r="AT122" s="190" t="s">
        <v>208</v>
      </c>
      <c r="AU122" s="190" t="s">
        <v>83</v>
      </c>
      <c r="AY122" s="18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149</v>
      </c>
      <c r="BM122" s="190" t="s">
        <v>289</v>
      </c>
    </row>
    <row r="123" spans="1:65" s="2" customFormat="1">
      <c r="A123" s="35"/>
      <c r="B123" s="36"/>
      <c r="C123" s="37"/>
      <c r="D123" s="192" t="s">
        <v>215</v>
      </c>
      <c r="E123" s="37"/>
      <c r="F123" s="193" t="s">
        <v>290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215</v>
      </c>
      <c r="AU123" s="18" t="s">
        <v>83</v>
      </c>
    </row>
    <row r="124" spans="1:65" s="2" customFormat="1" ht="24.2" customHeight="1">
      <c r="A124" s="35"/>
      <c r="B124" s="36"/>
      <c r="C124" s="179" t="s">
        <v>309</v>
      </c>
      <c r="D124" s="179" t="s">
        <v>208</v>
      </c>
      <c r="E124" s="180" t="s">
        <v>305</v>
      </c>
      <c r="F124" s="181" t="s">
        <v>306</v>
      </c>
      <c r="G124" s="182" t="s">
        <v>267</v>
      </c>
      <c r="H124" s="183">
        <v>0.70499999999999996</v>
      </c>
      <c r="I124" s="184"/>
      <c r="J124" s="185">
        <f>ROUND(I124*H124,2)</f>
        <v>0</v>
      </c>
      <c r="K124" s="181" t="s">
        <v>212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149</v>
      </c>
      <c r="AT124" s="190" t="s">
        <v>208</v>
      </c>
      <c r="AU124" s="190" t="s">
        <v>83</v>
      </c>
      <c r="AY124" s="18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149</v>
      </c>
      <c r="BM124" s="190" t="s">
        <v>307</v>
      </c>
    </row>
    <row r="125" spans="1:65" s="2" customFormat="1">
      <c r="A125" s="35"/>
      <c r="B125" s="36"/>
      <c r="C125" s="37"/>
      <c r="D125" s="192" t="s">
        <v>215</v>
      </c>
      <c r="E125" s="37"/>
      <c r="F125" s="193" t="s">
        <v>308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215</v>
      </c>
      <c r="AU125" s="18" t="s">
        <v>83</v>
      </c>
    </row>
    <row r="126" spans="1:65" s="2" customFormat="1" ht="16.5" customHeight="1">
      <c r="A126" s="35"/>
      <c r="B126" s="36"/>
      <c r="C126" s="179" t="s">
        <v>316</v>
      </c>
      <c r="D126" s="179" t="s">
        <v>208</v>
      </c>
      <c r="E126" s="180" t="s">
        <v>310</v>
      </c>
      <c r="F126" s="181" t="s">
        <v>311</v>
      </c>
      <c r="G126" s="182" t="s">
        <v>247</v>
      </c>
      <c r="H126" s="183">
        <v>14.1</v>
      </c>
      <c r="I126" s="184"/>
      <c r="J126" s="185">
        <f>ROUND(I126*H126,2)</f>
        <v>0</v>
      </c>
      <c r="K126" s="181" t="s">
        <v>212</v>
      </c>
      <c r="L126" s="40"/>
      <c r="M126" s="186" t="s">
        <v>19</v>
      </c>
      <c r="N126" s="187" t="s">
        <v>46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149</v>
      </c>
      <c r="AT126" s="190" t="s">
        <v>208</v>
      </c>
      <c r="AU126" s="190" t="s">
        <v>83</v>
      </c>
      <c r="AY126" s="18" t="s">
        <v>205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79</v>
      </c>
      <c r="BK126" s="191">
        <f>ROUND(I126*H126,2)</f>
        <v>0</v>
      </c>
      <c r="BL126" s="18" t="s">
        <v>149</v>
      </c>
      <c r="BM126" s="190" t="s">
        <v>312</v>
      </c>
    </row>
    <row r="127" spans="1:65" s="2" customFormat="1">
      <c r="A127" s="35"/>
      <c r="B127" s="36"/>
      <c r="C127" s="37"/>
      <c r="D127" s="192" t="s">
        <v>215</v>
      </c>
      <c r="E127" s="37"/>
      <c r="F127" s="193" t="s">
        <v>313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215</v>
      </c>
      <c r="AU127" s="18" t="s">
        <v>83</v>
      </c>
    </row>
    <row r="128" spans="1:65" s="13" customFormat="1">
      <c r="B128" s="201"/>
      <c r="C128" s="202"/>
      <c r="D128" s="203" t="s">
        <v>250</v>
      </c>
      <c r="E128" s="204" t="s">
        <v>19</v>
      </c>
      <c r="F128" s="205" t="s">
        <v>1612</v>
      </c>
      <c r="G128" s="202"/>
      <c r="H128" s="206">
        <v>14.1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250</v>
      </c>
      <c r="AU128" s="212" t="s">
        <v>83</v>
      </c>
      <c r="AV128" s="13" t="s">
        <v>83</v>
      </c>
      <c r="AW128" s="13" t="s">
        <v>36</v>
      </c>
      <c r="AX128" s="13" t="s">
        <v>79</v>
      </c>
      <c r="AY128" s="212" t="s">
        <v>205</v>
      </c>
    </row>
    <row r="129" spans="1:65" s="12" customFormat="1" ht="22.9" customHeight="1">
      <c r="B129" s="163"/>
      <c r="C129" s="164"/>
      <c r="D129" s="165" t="s">
        <v>74</v>
      </c>
      <c r="E129" s="177" t="s">
        <v>204</v>
      </c>
      <c r="F129" s="177" t="s">
        <v>315</v>
      </c>
      <c r="G129" s="164"/>
      <c r="H129" s="164"/>
      <c r="I129" s="167"/>
      <c r="J129" s="178">
        <f>BK129</f>
        <v>0</v>
      </c>
      <c r="K129" s="164"/>
      <c r="L129" s="169"/>
      <c r="M129" s="170"/>
      <c r="N129" s="171"/>
      <c r="O129" s="171"/>
      <c r="P129" s="172">
        <f>SUM(P130:P150)</f>
        <v>0</v>
      </c>
      <c r="Q129" s="171"/>
      <c r="R129" s="172">
        <f>SUM(R130:R150)</f>
        <v>0</v>
      </c>
      <c r="S129" s="171"/>
      <c r="T129" s="173">
        <f>SUM(T130:T150)</f>
        <v>0</v>
      </c>
      <c r="AR129" s="174" t="s">
        <v>79</v>
      </c>
      <c r="AT129" s="175" t="s">
        <v>74</v>
      </c>
      <c r="AU129" s="175" t="s">
        <v>79</v>
      </c>
      <c r="AY129" s="174" t="s">
        <v>205</v>
      </c>
      <c r="BK129" s="176">
        <f>SUM(BK130:BK150)</f>
        <v>0</v>
      </c>
    </row>
    <row r="130" spans="1:65" s="2" customFormat="1" ht="21.75" customHeight="1">
      <c r="A130" s="35"/>
      <c r="B130" s="36"/>
      <c r="C130" s="179" t="s">
        <v>322</v>
      </c>
      <c r="D130" s="179" t="s">
        <v>208</v>
      </c>
      <c r="E130" s="180" t="s">
        <v>1613</v>
      </c>
      <c r="F130" s="181" t="s">
        <v>1614</v>
      </c>
      <c r="G130" s="182" t="s">
        <v>247</v>
      </c>
      <c r="H130" s="183">
        <v>14.1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1615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1616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13" customFormat="1">
      <c r="B132" s="201"/>
      <c r="C132" s="202"/>
      <c r="D132" s="203" t="s">
        <v>250</v>
      </c>
      <c r="E132" s="204" t="s">
        <v>19</v>
      </c>
      <c r="F132" s="205" t="s">
        <v>1617</v>
      </c>
      <c r="G132" s="202"/>
      <c r="H132" s="206">
        <v>14.1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250</v>
      </c>
      <c r="AU132" s="212" t="s">
        <v>83</v>
      </c>
      <c r="AV132" s="13" t="s">
        <v>83</v>
      </c>
      <c r="AW132" s="13" t="s">
        <v>36</v>
      </c>
      <c r="AX132" s="13" t="s">
        <v>79</v>
      </c>
      <c r="AY132" s="212" t="s">
        <v>205</v>
      </c>
    </row>
    <row r="133" spans="1:65" s="2" customFormat="1" ht="24.2" customHeight="1">
      <c r="A133" s="35"/>
      <c r="B133" s="36"/>
      <c r="C133" s="179" t="s">
        <v>8</v>
      </c>
      <c r="D133" s="179" t="s">
        <v>208</v>
      </c>
      <c r="E133" s="180" t="s">
        <v>1552</v>
      </c>
      <c r="F133" s="181" t="s">
        <v>1553</v>
      </c>
      <c r="G133" s="182" t="s">
        <v>247</v>
      </c>
      <c r="H133" s="183">
        <v>14.1</v>
      </c>
      <c r="I133" s="184"/>
      <c r="J133" s="185">
        <f>ROUND(I133*H133,2)</f>
        <v>0</v>
      </c>
      <c r="K133" s="181" t="s">
        <v>212</v>
      </c>
      <c r="L133" s="40"/>
      <c r="M133" s="186" t="s">
        <v>19</v>
      </c>
      <c r="N133" s="187" t="s">
        <v>46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149</v>
      </c>
      <c r="AT133" s="190" t="s">
        <v>208</v>
      </c>
      <c r="AU133" s="190" t="s">
        <v>83</v>
      </c>
      <c r="AY133" s="18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149</v>
      </c>
      <c r="BM133" s="190" t="s">
        <v>1618</v>
      </c>
    </row>
    <row r="134" spans="1:65" s="2" customFormat="1">
      <c r="A134" s="35"/>
      <c r="B134" s="36"/>
      <c r="C134" s="37"/>
      <c r="D134" s="192" t="s">
        <v>215</v>
      </c>
      <c r="E134" s="37"/>
      <c r="F134" s="193" t="s">
        <v>1555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215</v>
      </c>
      <c r="AU134" s="18" t="s">
        <v>83</v>
      </c>
    </row>
    <row r="135" spans="1:65" s="13" customFormat="1">
      <c r="B135" s="201"/>
      <c r="C135" s="202"/>
      <c r="D135" s="203" t="s">
        <v>250</v>
      </c>
      <c r="E135" s="204" t="s">
        <v>19</v>
      </c>
      <c r="F135" s="205" t="s">
        <v>1617</v>
      </c>
      <c r="G135" s="202"/>
      <c r="H135" s="206">
        <v>14.1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250</v>
      </c>
      <c r="AU135" s="212" t="s">
        <v>83</v>
      </c>
      <c r="AV135" s="13" t="s">
        <v>83</v>
      </c>
      <c r="AW135" s="13" t="s">
        <v>36</v>
      </c>
      <c r="AX135" s="13" t="s">
        <v>79</v>
      </c>
      <c r="AY135" s="212" t="s">
        <v>205</v>
      </c>
    </row>
    <row r="136" spans="1:65" s="2" customFormat="1" ht="24.2" customHeight="1">
      <c r="A136" s="35"/>
      <c r="B136" s="36"/>
      <c r="C136" s="179" t="s">
        <v>334</v>
      </c>
      <c r="D136" s="179" t="s">
        <v>208</v>
      </c>
      <c r="E136" s="180" t="s">
        <v>1556</v>
      </c>
      <c r="F136" s="181" t="s">
        <v>1557</v>
      </c>
      <c r="G136" s="182" t="s">
        <v>247</v>
      </c>
      <c r="H136" s="183">
        <v>14.1</v>
      </c>
      <c r="I136" s="184"/>
      <c r="J136" s="185">
        <f>ROUND(I136*H136,2)</f>
        <v>0</v>
      </c>
      <c r="K136" s="181" t="s">
        <v>212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149</v>
      </c>
      <c r="AT136" s="190" t="s">
        <v>208</v>
      </c>
      <c r="AU136" s="190" t="s">
        <v>83</v>
      </c>
      <c r="AY136" s="18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149</v>
      </c>
      <c r="BM136" s="190" t="s">
        <v>1619</v>
      </c>
    </row>
    <row r="137" spans="1:65" s="2" customFormat="1">
      <c r="A137" s="35"/>
      <c r="B137" s="36"/>
      <c r="C137" s="37"/>
      <c r="D137" s="192" t="s">
        <v>215</v>
      </c>
      <c r="E137" s="37"/>
      <c r="F137" s="193" t="s">
        <v>1559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215</v>
      </c>
      <c r="AU137" s="18" t="s">
        <v>83</v>
      </c>
    </row>
    <row r="138" spans="1:65" s="13" customFormat="1">
      <c r="B138" s="201"/>
      <c r="C138" s="202"/>
      <c r="D138" s="203" t="s">
        <v>250</v>
      </c>
      <c r="E138" s="204" t="s">
        <v>19</v>
      </c>
      <c r="F138" s="205" t="s">
        <v>1617</v>
      </c>
      <c r="G138" s="202"/>
      <c r="H138" s="206">
        <v>14.1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250</v>
      </c>
      <c r="AU138" s="212" t="s">
        <v>83</v>
      </c>
      <c r="AV138" s="13" t="s">
        <v>83</v>
      </c>
      <c r="AW138" s="13" t="s">
        <v>36</v>
      </c>
      <c r="AX138" s="13" t="s">
        <v>79</v>
      </c>
      <c r="AY138" s="212" t="s">
        <v>205</v>
      </c>
    </row>
    <row r="139" spans="1:65" s="2" customFormat="1" ht="16.5" customHeight="1">
      <c r="A139" s="35"/>
      <c r="B139" s="36"/>
      <c r="C139" s="179" t="s">
        <v>339</v>
      </c>
      <c r="D139" s="179" t="s">
        <v>208</v>
      </c>
      <c r="E139" s="180" t="s">
        <v>1560</v>
      </c>
      <c r="F139" s="181" t="s">
        <v>1561</v>
      </c>
      <c r="G139" s="182" t="s">
        <v>247</v>
      </c>
      <c r="H139" s="183">
        <v>14.1</v>
      </c>
      <c r="I139" s="184"/>
      <c r="J139" s="185">
        <f>ROUND(I139*H139,2)</f>
        <v>0</v>
      </c>
      <c r="K139" s="181" t="s">
        <v>212</v>
      </c>
      <c r="L139" s="40"/>
      <c r="M139" s="186" t="s">
        <v>19</v>
      </c>
      <c r="N139" s="187" t="s">
        <v>46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149</v>
      </c>
      <c r="AT139" s="190" t="s">
        <v>208</v>
      </c>
      <c r="AU139" s="190" t="s">
        <v>83</v>
      </c>
      <c r="AY139" s="18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79</v>
      </c>
      <c r="BK139" s="191">
        <f>ROUND(I139*H139,2)</f>
        <v>0</v>
      </c>
      <c r="BL139" s="18" t="s">
        <v>149</v>
      </c>
      <c r="BM139" s="190" t="s">
        <v>1620</v>
      </c>
    </row>
    <row r="140" spans="1:65" s="2" customFormat="1">
      <c r="A140" s="35"/>
      <c r="B140" s="36"/>
      <c r="C140" s="37"/>
      <c r="D140" s="192" t="s">
        <v>215</v>
      </c>
      <c r="E140" s="37"/>
      <c r="F140" s="193" t="s">
        <v>1563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215</v>
      </c>
      <c r="AU140" s="18" t="s">
        <v>83</v>
      </c>
    </row>
    <row r="141" spans="1:65" s="13" customFormat="1">
      <c r="B141" s="201"/>
      <c r="C141" s="202"/>
      <c r="D141" s="203" t="s">
        <v>250</v>
      </c>
      <c r="E141" s="204" t="s">
        <v>19</v>
      </c>
      <c r="F141" s="205" t="s">
        <v>1617</v>
      </c>
      <c r="G141" s="202"/>
      <c r="H141" s="206">
        <v>14.1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250</v>
      </c>
      <c r="AU141" s="212" t="s">
        <v>83</v>
      </c>
      <c r="AV141" s="13" t="s">
        <v>83</v>
      </c>
      <c r="AW141" s="13" t="s">
        <v>36</v>
      </c>
      <c r="AX141" s="13" t="s">
        <v>79</v>
      </c>
      <c r="AY141" s="212" t="s">
        <v>205</v>
      </c>
    </row>
    <row r="142" spans="1:65" s="2" customFormat="1" ht="16.5" customHeight="1">
      <c r="A142" s="35"/>
      <c r="B142" s="36"/>
      <c r="C142" s="179" t="s">
        <v>344</v>
      </c>
      <c r="D142" s="179" t="s">
        <v>208</v>
      </c>
      <c r="E142" s="180" t="s">
        <v>1564</v>
      </c>
      <c r="F142" s="181" t="s">
        <v>1565</v>
      </c>
      <c r="G142" s="182" t="s">
        <v>247</v>
      </c>
      <c r="H142" s="183">
        <v>14.1</v>
      </c>
      <c r="I142" s="184"/>
      <c r="J142" s="185">
        <f>ROUND(I142*H142,2)</f>
        <v>0</v>
      </c>
      <c r="K142" s="181" t="s">
        <v>212</v>
      </c>
      <c r="L142" s="40"/>
      <c r="M142" s="186" t="s">
        <v>19</v>
      </c>
      <c r="N142" s="187" t="s">
        <v>46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149</v>
      </c>
      <c r="AT142" s="190" t="s">
        <v>208</v>
      </c>
      <c r="AU142" s="190" t="s">
        <v>83</v>
      </c>
      <c r="AY142" s="18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79</v>
      </c>
      <c r="BK142" s="191">
        <f>ROUND(I142*H142,2)</f>
        <v>0</v>
      </c>
      <c r="BL142" s="18" t="s">
        <v>149</v>
      </c>
      <c r="BM142" s="190" t="s">
        <v>1621</v>
      </c>
    </row>
    <row r="143" spans="1:65" s="2" customFormat="1">
      <c r="A143" s="35"/>
      <c r="B143" s="36"/>
      <c r="C143" s="37"/>
      <c r="D143" s="192" t="s">
        <v>215</v>
      </c>
      <c r="E143" s="37"/>
      <c r="F143" s="193" t="s">
        <v>1567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215</v>
      </c>
      <c r="AU143" s="18" t="s">
        <v>83</v>
      </c>
    </row>
    <row r="144" spans="1:65" s="13" customFormat="1">
      <c r="B144" s="201"/>
      <c r="C144" s="202"/>
      <c r="D144" s="203" t="s">
        <v>250</v>
      </c>
      <c r="E144" s="204" t="s">
        <v>19</v>
      </c>
      <c r="F144" s="205" t="s">
        <v>1617</v>
      </c>
      <c r="G144" s="202"/>
      <c r="H144" s="206">
        <v>14.1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250</v>
      </c>
      <c r="AU144" s="212" t="s">
        <v>83</v>
      </c>
      <c r="AV144" s="13" t="s">
        <v>83</v>
      </c>
      <c r="AW144" s="13" t="s">
        <v>36</v>
      </c>
      <c r="AX144" s="13" t="s">
        <v>79</v>
      </c>
      <c r="AY144" s="212" t="s">
        <v>205</v>
      </c>
    </row>
    <row r="145" spans="1:65" s="2" customFormat="1" ht="16.5" customHeight="1">
      <c r="A145" s="35"/>
      <c r="B145" s="36"/>
      <c r="C145" s="179" t="s">
        <v>350</v>
      </c>
      <c r="D145" s="179" t="s">
        <v>208</v>
      </c>
      <c r="E145" s="180" t="s">
        <v>1568</v>
      </c>
      <c r="F145" s="181" t="s">
        <v>1569</v>
      </c>
      <c r="G145" s="182" t="s">
        <v>247</v>
      </c>
      <c r="H145" s="183">
        <v>14.1</v>
      </c>
      <c r="I145" s="184"/>
      <c r="J145" s="185">
        <f>ROUND(I145*H145,2)</f>
        <v>0</v>
      </c>
      <c r="K145" s="181" t="s">
        <v>212</v>
      </c>
      <c r="L145" s="40"/>
      <c r="M145" s="186" t="s">
        <v>19</v>
      </c>
      <c r="N145" s="187" t="s">
        <v>46</v>
      </c>
      <c r="O145" s="65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149</v>
      </c>
      <c r="AT145" s="190" t="s">
        <v>208</v>
      </c>
      <c r="AU145" s="190" t="s">
        <v>83</v>
      </c>
      <c r="AY145" s="18" t="s">
        <v>205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79</v>
      </c>
      <c r="BK145" s="191">
        <f>ROUND(I145*H145,2)</f>
        <v>0</v>
      </c>
      <c r="BL145" s="18" t="s">
        <v>149</v>
      </c>
      <c r="BM145" s="190" t="s">
        <v>1622</v>
      </c>
    </row>
    <row r="146" spans="1:65" s="2" customFormat="1">
      <c r="A146" s="35"/>
      <c r="B146" s="36"/>
      <c r="C146" s="37"/>
      <c r="D146" s="192" t="s">
        <v>215</v>
      </c>
      <c r="E146" s="37"/>
      <c r="F146" s="193" t="s">
        <v>1571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215</v>
      </c>
      <c r="AU146" s="18" t="s">
        <v>83</v>
      </c>
    </row>
    <row r="147" spans="1:65" s="13" customFormat="1">
      <c r="B147" s="201"/>
      <c r="C147" s="202"/>
      <c r="D147" s="203" t="s">
        <v>250</v>
      </c>
      <c r="E147" s="204" t="s">
        <v>19</v>
      </c>
      <c r="F147" s="205" t="s">
        <v>1617</v>
      </c>
      <c r="G147" s="202"/>
      <c r="H147" s="206">
        <v>14.1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250</v>
      </c>
      <c r="AU147" s="212" t="s">
        <v>83</v>
      </c>
      <c r="AV147" s="13" t="s">
        <v>83</v>
      </c>
      <c r="AW147" s="13" t="s">
        <v>36</v>
      </c>
      <c r="AX147" s="13" t="s">
        <v>79</v>
      </c>
      <c r="AY147" s="212" t="s">
        <v>205</v>
      </c>
    </row>
    <row r="148" spans="1:65" s="2" customFormat="1" ht="24.2" customHeight="1">
      <c r="A148" s="35"/>
      <c r="B148" s="36"/>
      <c r="C148" s="179" t="s">
        <v>357</v>
      </c>
      <c r="D148" s="179" t="s">
        <v>208</v>
      </c>
      <c r="E148" s="180" t="s">
        <v>1572</v>
      </c>
      <c r="F148" s="181" t="s">
        <v>1573</v>
      </c>
      <c r="G148" s="182" t="s">
        <v>247</v>
      </c>
      <c r="H148" s="183">
        <v>14.1</v>
      </c>
      <c r="I148" s="184"/>
      <c r="J148" s="185">
        <f>ROUND(I148*H148,2)</f>
        <v>0</v>
      </c>
      <c r="K148" s="181" t="s">
        <v>212</v>
      </c>
      <c r="L148" s="40"/>
      <c r="M148" s="186" t="s">
        <v>19</v>
      </c>
      <c r="N148" s="187" t="s">
        <v>46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149</v>
      </c>
      <c r="AT148" s="190" t="s">
        <v>208</v>
      </c>
      <c r="AU148" s="190" t="s">
        <v>83</v>
      </c>
      <c r="AY148" s="18" t="s">
        <v>205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79</v>
      </c>
      <c r="BK148" s="191">
        <f>ROUND(I148*H148,2)</f>
        <v>0</v>
      </c>
      <c r="BL148" s="18" t="s">
        <v>149</v>
      </c>
      <c r="BM148" s="190" t="s">
        <v>1623</v>
      </c>
    </row>
    <row r="149" spans="1:65" s="2" customFormat="1">
      <c r="A149" s="35"/>
      <c r="B149" s="36"/>
      <c r="C149" s="37"/>
      <c r="D149" s="192" t="s">
        <v>215</v>
      </c>
      <c r="E149" s="37"/>
      <c r="F149" s="193" t="s">
        <v>1575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215</v>
      </c>
      <c r="AU149" s="18" t="s">
        <v>83</v>
      </c>
    </row>
    <row r="150" spans="1:65" s="13" customFormat="1">
      <c r="B150" s="201"/>
      <c r="C150" s="202"/>
      <c r="D150" s="203" t="s">
        <v>250</v>
      </c>
      <c r="E150" s="204" t="s">
        <v>19</v>
      </c>
      <c r="F150" s="205" t="s">
        <v>1617</v>
      </c>
      <c r="G150" s="202"/>
      <c r="H150" s="206">
        <v>14.1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250</v>
      </c>
      <c r="AU150" s="212" t="s">
        <v>83</v>
      </c>
      <c r="AV150" s="13" t="s">
        <v>83</v>
      </c>
      <c r="AW150" s="13" t="s">
        <v>36</v>
      </c>
      <c r="AX150" s="13" t="s">
        <v>79</v>
      </c>
      <c r="AY150" s="212" t="s">
        <v>205</v>
      </c>
    </row>
    <row r="151" spans="1:65" s="12" customFormat="1" ht="22.9" customHeight="1">
      <c r="B151" s="163"/>
      <c r="C151" s="164"/>
      <c r="D151" s="165" t="s">
        <v>74</v>
      </c>
      <c r="E151" s="177" t="s">
        <v>291</v>
      </c>
      <c r="F151" s="177" t="s">
        <v>369</v>
      </c>
      <c r="G151" s="164"/>
      <c r="H151" s="164"/>
      <c r="I151" s="167"/>
      <c r="J151" s="178">
        <f>BK151</f>
        <v>0</v>
      </c>
      <c r="K151" s="164"/>
      <c r="L151" s="169"/>
      <c r="M151" s="170"/>
      <c r="N151" s="171"/>
      <c r="O151" s="171"/>
      <c r="P151" s="172">
        <f>SUM(P152:P157)</f>
        <v>0</v>
      </c>
      <c r="Q151" s="171"/>
      <c r="R151" s="172">
        <f>SUM(R152:R157)</f>
        <v>7.7999999999999996E-3</v>
      </c>
      <c r="S151" s="171"/>
      <c r="T151" s="173">
        <f>SUM(T152:T157)</f>
        <v>0</v>
      </c>
      <c r="AR151" s="174" t="s">
        <v>79</v>
      </c>
      <c r="AT151" s="175" t="s">
        <v>74</v>
      </c>
      <c r="AU151" s="175" t="s">
        <v>79</v>
      </c>
      <c r="AY151" s="174" t="s">
        <v>205</v>
      </c>
      <c r="BK151" s="176">
        <f>SUM(BK152:BK157)</f>
        <v>0</v>
      </c>
    </row>
    <row r="152" spans="1:65" s="2" customFormat="1" ht="33" customHeight="1">
      <c r="A152" s="35"/>
      <c r="B152" s="36"/>
      <c r="C152" s="179" t="s">
        <v>7</v>
      </c>
      <c r="D152" s="179" t="s">
        <v>208</v>
      </c>
      <c r="E152" s="180" t="s">
        <v>1590</v>
      </c>
      <c r="F152" s="181" t="s">
        <v>1591</v>
      </c>
      <c r="G152" s="182" t="s">
        <v>260</v>
      </c>
      <c r="H152" s="183">
        <v>13</v>
      </c>
      <c r="I152" s="184"/>
      <c r="J152" s="185">
        <f>ROUND(I152*H152,2)</f>
        <v>0</v>
      </c>
      <c r="K152" s="181" t="s">
        <v>212</v>
      </c>
      <c r="L152" s="40"/>
      <c r="M152" s="186" t="s">
        <v>19</v>
      </c>
      <c r="N152" s="187" t="s">
        <v>46</v>
      </c>
      <c r="O152" s="65"/>
      <c r="P152" s="188">
        <f>O152*H152</f>
        <v>0</v>
      </c>
      <c r="Q152" s="188">
        <v>5.9999999999999995E-4</v>
      </c>
      <c r="R152" s="188">
        <f>Q152*H152</f>
        <v>7.7999999999999996E-3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149</v>
      </c>
      <c r="AT152" s="190" t="s">
        <v>208</v>
      </c>
      <c r="AU152" s="190" t="s">
        <v>83</v>
      </c>
      <c r="AY152" s="18" t="s">
        <v>205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79</v>
      </c>
      <c r="BK152" s="191">
        <f>ROUND(I152*H152,2)</f>
        <v>0</v>
      </c>
      <c r="BL152" s="18" t="s">
        <v>149</v>
      </c>
      <c r="BM152" s="190" t="s">
        <v>1624</v>
      </c>
    </row>
    <row r="153" spans="1:65" s="2" customFormat="1">
      <c r="A153" s="35"/>
      <c r="B153" s="36"/>
      <c r="C153" s="37"/>
      <c r="D153" s="192" t="s">
        <v>215</v>
      </c>
      <c r="E153" s="37"/>
      <c r="F153" s="193" t="s">
        <v>1593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215</v>
      </c>
      <c r="AU153" s="18" t="s">
        <v>83</v>
      </c>
    </row>
    <row r="154" spans="1:65" s="13" customFormat="1">
      <c r="B154" s="201"/>
      <c r="C154" s="202"/>
      <c r="D154" s="203" t="s">
        <v>250</v>
      </c>
      <c r="E154" s="204" t="s">
        <v>19</v>
      </c>
      <c r="F154" s="205" t="s">
        <v>1625</v>
      </c>
      <c r="G154" s="202"/>
      <c r="H154" s="206">
        <v>13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250</v>
      </c>
      <c r="AU154" s="212" t="s">
        <v>83</v>
      </c>
      <c r="AV154" s="13" t="s">
        <v>83</v>
      </c>
      <c r="AW154" s="13" t="s">
        <v>36</v>
      </c>
      <c r="AX154" s="13" t="s">
        <v>79</v>
      </c>
      <c r="AY154" s="212" t="s">
        <v>205</v>
      </c>
    </row>
    <row r="155" spans="1:65" s="2" customFormat="1" ht="16.5" customHeight="1">
      <c r="A155" s="35"/>
      <c r="B155" s="36"/>
      <c r="C155" s="179" t="s">
        <v>370</v>
      </c>
      <c r="D155" s="179" t="s">
        <v>208</v>
      </c>
      <c r="E155" s="180" t="s">
        <v>1362</v>
      </c>
      <c r="F155" s="181" t="s">
        <v>1363</v>
      </c>
      <c r="G155" s="182" t="s">
        <v>260</v>
      </c>
      <c r="H155" s="183">
        <v>13</v>
      </c>
      <c r="I155" s="184"/>
      <c r="J155" s="185">
        <f>ROUND(I155*H155,2)</f>
        <v>0</v>
      </c>
      <c r="K155" s="181" t="s">
        <v>212</v>
      </c>
      <c r="L155" s="40"/>
      <c r="M155" s="186" t="s">
        <v>19</v>
      </c>
      <c r="N155" s="187" t="s">
        <v>46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149</v>
      </c>
      <c r="AT155" s="190" t="s">
        <v>208</v>
      </c>
      <c r="AU155" s="190" t="s">
        <v>83</v>
      </c>
      <c r="AY155" s="18" t="s">
        <v>205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79</v>
      </c>
      <c r="BK155" s="191">
        <f>ROUND(I155*H155,2)</f>
        <v>0</v>
      </c>
      <c r="BL155" s="18" t="s">
        <v>149</v>
      </c>
      <c r="BM155" s="190" t="s">
        <v>1626</v>
      </c>
    </row>
    <row r="156" spans="1:65" s="2" customFormat="1">
      <c r="A156" s="35"/>
      <c r="B156" s="36"/>
      <c r="C156" s="37"/>
      <c r="D156" s="192" t="s">
        <v>215</v>
      </c>
      <c r="E156" s="37"/>
      <c r="F156" s="193" t="s">
        <v>1365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215</v>
      </c>
      <c r="AU156" s="18" t="s">
        <v>83</v>
      </c>
    </row>
    <row r="157" spans="1:65" s="13" customFormat="1">
      <c r="B157" s="201"/>
      <c r="C157" s="202"/>
      <c r="D157" s="203" t="s">
        <v>250</v>
      </c>
      <c r="E157" s="204" t="s">
        <v>19</v>
      </c>
      <c r="F157" s="205" t="s">
        <v>1627</v>
      </c>
      <c r="G157" s="202"/>
      <c r="H157" s="206">
        <v>13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250</v>
      </c>
      <c r="AU157" s="212" t="s">
        <v>83</v>
      </c>
      <c r="AV157" s="13" t="s">
        <v>83</v>
      </c>
      <c r="AW157" s="13" t="s">
        <v>36</v>
      </c>
      <c r="AX157" s="13" t="s">
        <v>79</v>
      </c>
      <c r="AY157" s="212" t="s">
        <v>205</v>
      </c>
    </row>
    <row r="158" spans="1:65" s="12" customFormat="1" ht="22.9" customHeight="1">
      <c r="B158" s="163"/>
      <c r="C158" s="164"/>
      <c r="D158" s="165" t="s">
        <v>74</v>
      </c>
      <c r="E158" s="177" t="s">
        <v>416</v>
      </c>
      <c r="F158" s="177" t="s">
        <v>417</v>
      </c>
      <c r="G158" s="164"/>
      <c r="H158" s="164"/>
      <c r="I158" s="167"/>
      <c r="J158" s="178">
        <f>BK158</f>
        <v>0</v>
      </c>
      <c r="K158" s="164"/>
      <c r="L158" s="169"/>
      <c r="M158" s="170"/>
      <c r="N158" s="171"/>
      <c r="O158" s="171"/>
      <c r="P158" s="172">
        <f>SUM(P159:P174)</f>
        <v>0</v>
      </c>
      <c r="Q158" s="171"/>
      <c r="R158" s="172">
        <f>SUM(R159:R174)</f>
        <v>0</v>
      </c>
      <c r="S158" s="171"/>
      <c r="T158" s="173">
        <f>SUM(T159:T174)</f>
        <v>0</v>
      </c>
      <c r="AR158" s="174" t="s">
        <v>79</v>
      </c>
      <c r="AT158" s="175" t="s">
        <v>74</v>
      </c>
      <c r="AU158" s="175" t="s">
        <v>79</v>
      </c>
      <c r="AY158" s="174" t="s">
        <v>205</v>
      </c>
      <c r="BK158" s="176">
        <f>SUM(BK159:BK174)</f>
        <v>0</v>
      </c>
    </row>
    <row r="159" spans="1:65" s="2" customFormat="1" ht="24.2" customHeight="1">
      <c r="A159" s="35"/>
      <c r="B159" s="36"/>
      <c r="C159" s="179" t="s">
        <v>376</v>
      </c>
      <c r="D159" s="179" t="s">
        <v>208</v>
      </c>
      <c r="E159" s="180" t="s">
        <v>537</v>
      </c>
      <c r="F159" s="181" t="s">
        <v>538</v>
      </c>
      <c r="G159" s="182" t="s">
        <v>301</v>
      </c>
      <c r="H159" s="183">
        <v>3.5670000000000002</v>
      </c>
      <c r="I159" s="184"/>
      <c r="J159" s="185">
        <f>ROUND(I159*H159,2)</f>
        <v>0</v>
      </c>
      <c r="K159" s="181" t="s">
        <v>212</v>
      </c>
      <c r="L159" s="40"/>
      <c r="M159" s="186" t="s">
        <v>19</v>
      </c>
      <c r="N159" s="187" t="s">
        <v>46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149</v>
      </c>
      <c r="AT159" s="190" t="s">
        <v>208</v>
      </c>
      <c r="AU159" s="190" t="s">
        <v>83</v>
      </c>
      <c r="AY159" s="18" t="s">
        <v>205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79</v>
      </c>
      <c r="BK159" s="191">
        <f>ROUND(I159*H159,2)</f>
        <v>0</v>
      </c>
      <c r="BL159" s="18" t="s">
        <v>149</v>
      </c>
      <c r="BM159" s="190" t="s">
        <v>1628</v>
      </c>
    </row>
    <row r="160" spans="1:65" s="2" customFormat="1">
      <c r="A160" s="35"/>
      <c r="B160" s="36"/>
      <c r="C160" s="37"/>
      <c r="D160" s="192" t="s">
        <v>215</v>
      </c>
      <c r="E160" s="37"/>
      <c r="F160" s="193" t="s">
        <v>540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215</v>
      </c>
      <c r="AU160" s="18" t="s">
        <v>83</v>
      </c>
    </row>
    <row r="161" spans="1:65" s="13" customFormat="1">
      <c r="B161" s="201"/>
      <c r="C161" s="202"/>
      <c r="D161" s="203" t="s">
        <v>250</v>
      </c>
      <c r="E161" s="204" t="s">
        <v>19</v>
      </c>
      <c r="F161" s="205" t="s">
        <v>1629</v>
      </c>
      <c r="G161" s="202"/>
      <c r="H161" s="206">
        <v>3.5670000000000002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250</v>
      </c>
      <c r="AU161" s="212" t="s">
        <v>83</v>
      </c>
      <c r="AV161" s="13" t="s">
        <v>83</v>
      </c>
      <c r="AW161" s="13" t="s">
        <v>36</v>
      </c>
      <c r="AX161" s="13" t="s">
        <v>79</v>
      </c>
      <c r="AY161" s="212" t="s">
        <v>205</v>
      </c>
    </row>
    <row r="162" spans="1:65" s="2" customFormat="1" ht="24.2" customHeight="1">
      <c r="A162" s="35"/>
      <c r="B162" s="36"/>
      <c r="C162" s="179" t="s">
        <v>381</v>
      </c>
      <c r="D162" s="179" t="s">
        <v>208</v>
      </c>
      <c r="E162" s="180" t="s">
        <v>543</v>
      </c>
      <c r="F162" s="181" t="s">
        <v>427</v>
      </c>
      <c r="G162" s="182" t="s">
        <v>301</v>
      </c>
      <c r="H162" s="183">
        <v>139.113</v>
      </c>
      <c r="I162" s="184"/>
      <c r="J162" s="185">
        <f>ROUND(I162*H162,2)</f>
        <v>0</v>
      </c>
      <c r="K162" s="181" t="s">
        <v>212</v>
      </c>
      <c r="L162" s="40"/>
      <c r="M162" s="186" t="s">
        <v>19</v>
      </c>
      <c r="N162" s="187" t="s">
        <v>46</v>
      </c>
      <c r="O162" s="65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149</v>
      </c>
      <c r="AT162" s="190" t="s">
        <v>208</v>
      </c>
      <c r="AU162" s="190" t="s">
        <v>83</v>
      </c>
      <c r="AY162" s="18" t="s">
        <v>205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79</v>
      </c>
      <c r="BK162" s="191">
        <f>ROUND(I162*H162,2)</f>
        <v>0</v>
      </c>
      <c r="BL162" s="18" t="s">
        <v>149</v>
      </c>
      <c r="BM162" s="190" t="s">
        <v>1630</v>
      </c>
    </row>
    <row r="163" spans="1:65" s="2" customFormat="1">
      <c r="A163" s="35"/>
      <c r="B163" s="36"/>
      <c r="C163" s="37"/>
      <c r="D163" s="192" t="s">
        <v>215</v>
      </c>
      <c r="E163" s="37"/>
      <c r="F163" s="193" t="s">
        <v>545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215</v>
      </c>
      <c r="AU163" s="18" t="s">
        <v>83</v>
      </c>
    </row>
    <row r="164" spans="1:65" s="13" customFormat="1">
      <c r="B164" s="201"/>
      <c r="C164" s="202"/>
      <c r="D164" s="203" t="s">
        <v>250</v>
      </c>
      <c r="E164" s="202"/>
      <c r="F164" s="205" t="s">
        <v>1631</v>
      </c>
      <c r="G164" s="202"/>
      <c r="H164" s="206">
        <v>139.113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250</v>
      </c>
      <c r="AU164" s="212" t="s">
        <v>83</v>
      </c>
      <c r="AV164" s="13" t="s">
        <v>83</v>
      </c>
      <c r="AW164" s="13" t="s">
        <v>4</v>
      </c>
      <c r="AX164" s="13" t="s">
        <v>79</v>
      </c>
      <c r="AY164" s="212" t="s">
        <v>205</v>
      </c>
    </row>
    <row r="165" spans="1:65" s="2" customFormat="1" ht="24.2" customHeight="1">
      <c r="A165" s="35"/>
      <c r="B165" s="36"/>
      <c r="C165" s="179" t="s">
        <v>387</v>
      </c>
      <c r="D165" s="179" t="s">
        <v>208</v>
      </c>
      <c r="E165" s="180" t="s">
        <v>419</v>
      </c>
      <c r="F165" s="181" t="s">
        <v>420</v>
      </c>
      <c r="G165" s="182" t="s">
        <v>301</v>
      </c>
      <c r="H165" s="183">
        <v>9.1679999999999993</v>
      </c>
      <c r="I165" s="184"/>
      <c r="J165" s="185">
        <f>ROUND(I165*H165,2)</f>
        <v>0</v>
      </c>
      <c r="K165" s="181" t="s">
        <v>212</v>
      </c>
      <c r="L165" s="40"/>
      <c r="M165" s="186" t="s">
        <v>19</v>
      </c>
      <c r="N165" s="187" t="s">
        <v>46</v>
      </c>
      <c r="O165" s="65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149</v>
      </c>
      <c r="AT165" s="190" t="s">
        <v>208</v>
      </c>
      <c r="AU165" s="190" t="s">
        <v>83</v>
      </c>
      <c r="AY165" s="18" t="s">
        <v>205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79</v>
      </c>
      <c r="BK165" s="191">
        <f>ROUND(I165*H165,2)</f>
        <v>0</v>
      </c>
      <c r="BL165" s="18" t="s">
        <v>149</v>
      </c>
      <c r="BM165" s="190" t="s">
        <v>421</v>
      </c>
    </row>
    <row r="166" spans="1:65" s="2" customFormat="1">
      <c r="A166" s="35"/>
      <c r="B166" s="36"/>
      <c r="C166" s="37"/>
      <c r="D166" s="192" t="s">
        <v>215</v>
      </c>
      <c r="E166" s="37"/>
      <c r="F166" s="193" t="s">
        <v>422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215</v>
      </c>
      <c r="AU166" s="18" t="s">
        <v>83</v>
      </c>
    </row>
    <row r="167" spans="1:65" s="13" customFormat="1">
      <c r="B167" s="201"/>
      <c r="C167" s="202"/>
      <c r="D167" s="203" t="s">
        <v>250</v>
      </c>
      <c r="E167" s="204" t="s">
        <v>19</v>
      </c>
      <c r="F167" s="205" t="s">
        <v>1632</v>
      </c>
      <c r="G167" s="202"/>
      <c r="H167" s="206">
        <v>5.1929999999999996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250</v>
      </c>
      <c r="AU167" s="212" t="s">
        <v>83</v>
      </c>
      <c r="AV167" s="13" t="s">
        <v>83</v>
      </c>
      <c r="AW167" s="13" t="s">
        <v>36</v>
      </c>
      <c r="AX167" s="13" t="s">
        <v>75</v>
      </c>
      <c r="AY167" s="212" t="s">
        <v>205</v>
      </c>
    </row>
    <row r="168" spans="1:65" s="13" customFormat="1">
      <c r="B168" s="201"/>
      <c r="C168" s="202"/>
      <c r="D168" s="203" t="s">
        <v>250</v>
      </c>
      <c r="E168" s="204" t="s">
        <v>19</v>
      </c>
      <c r="F168" s="205" t="s">
        <v>1633</v>
      </c>
      <c r="G168" s="202"/>
      <c r="H168" s="206">
        <v>3.9750000000000001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250</v>
      </c>
      <c r="AU168" s="212" t="s">
        <v>83</v>
      </c>
      <c r="AV168" s="13" t="s">
        <v>83</v>
      </c>
      <c r="AW168" s="13" t="s">
        <v>36</v>
      </c>
      <c r="AX168" s="13" t="s">
        <v>75</v>
      </c>
      <c r="AY168" s="212" t="s">
        <v>205</v>
      </c>
    </row>
    <row r="169" spans="1:65" s="14" customFormat="1">
      <c r="B169" s="213"/>
      <c r="C169" s="214"/>
      <c r="D169" s="203" t="s">
        <v>250</v>
      </c>
      <c r="E169" s="215" t="s">
        <v>19</v>
      </c>
      <c r="F169" s="216" t="s">
        <v>253</v>
      </c>
      <c r="G169" s="214"/>
      <c r="H169" s="217">
        <v>9.1679999999999993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250</v>
      </c>
      <c r="AU169" s="223" t="s">
        <v>83</v>
      </c>
      <c r="AV169" s="14" t="s">
        <v>149</v>
      </c>
      <c r="AW169" s="14" t="s">
        <v>36</v>
      </c>
      <c r="AX169" s="14" t="s">
        <v>79</v>
      </c>
      <c r="AY169" s="223" t="s">
        <v>205</v>
      </c>
    </row>
    <row r="170" spans="1:65" s="2" customFormat="1" ht="24.2" customHeight="1">
      <c r="A170" s="35"/>
      <c r="B170" s="36"/>
      <c r="C170" s="179" t="s">
        <v>393</v>
      </c>
      <c r="D170" s="179" t="s">
        <v>208</v>
      </c>
      <c r="E170" s="180" t="s">
        <v>426</v>
      </c>
      <c r="F170" s="181" t="s">
        <v>427</v>
      </c>
      <c r="G170" s="182" t="s">
        <v>301</v>
      </c>
      <c r="H170" s="183">
        <v>357.55200000000002</v>
      </c>
      <c r="I170" s="184"/>
      <c r="J170" s="185">
        <f>ROUND(I170*H170,2)</f>
        <v>0</v>
      </c>
      <c r="K170" s="181" t="s">
        <v>212</v>
      </c>
      <c r="L170" s="40"/>
      <c r="M170" s="186" t="s">
        <v>19</v>
      </c>
      <c r="N170" s="187" t="s">
        <v>46</v>
      </c>
      <c r="O170" s="65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149</v>
      </c>
      <c r="AT170" s="190" t="s">
        <v>208</v>
      </c>
      <c r="AU170" s="190" t="s">
        <v>83</v>
      </c>
      <c r="AY170" s="18" t="s">
        <v>205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79</v>
      </c>
      <c r="BK170" s="191">
        <f>ROUND(I170*H170,2)</f>
        <v>0</v>
      </c>
      <c r="BL170" s="18" t="s">
        <v>149</v>
      </c>
      <c r="BM170" s="190" t="s">
        <v>428</v>
      </c>
    </row>
    <row r="171" spans="1:65" s="2" customFormat="1">
      <c r="A171" s="35"/>
      <c r="B171" s="36"/>
      <c r="C171" s="37"/>
      <c r="D171" s="192" t="s">
        <v>215</v>
      </c>
      <c r="E171" s="37"/>
      <c r="F171" s="193" t="s">
        <v>429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215</v>
      </c>
      <c r="AU171" s="18" t="s">
        <v>83</v>
      </c>
    </row>
    <row r="172" spans="1:65" s="13" customFormat="1">
      <c r="B172" s="201"/>
      <c r="C172" s="202"/>
      <c r="D172" s="203" t="s">
        <v>250</v>
      </c>
      <c r="E172" s="202"/>
      <c r="F172" s="205" t="s">
        <v>1634</v>
      </c>
      <c r="G172" s="202"/>
      <c r="H172" s="206">
        <v>357.55200000000002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250</v>
      </c>
      <c r="AU172" s="212" t="s">
        <v>83</v>
      </c>
      <c r="AV172" s="13" t="s">
        <v>83</v>
      </c>
      <c r="AW172" s="13" t="s">
        <v>4</v>
      </c>
      <c r="AX172" s="13" t="s">
        <v>79</v>
      </c>
      <c r="AY172" s="212" t="s">
        <v>205</v>
      </c>
    </row>
    <row r="173" spans="1:65" s="2" customFormat="1" ht="16.5" customHeight="1">
      <c r="A173" s="35"/>
      <c r="B173" s="36"/>
      <c r="C173" s="179" t="s">
        <v>399</v>
      </c>
      <c r="D173" s="179" t="s">
        <v>208</v>
      </c>
      <c r="E173" s="180" t="s">
        <v>432</v>
      </c>
      <c r="F173" s="181" t="s">
        <v>433</v>
      </c>
      <c r="G173" s="182" t="s">
        <v>301</v>
      </c>
      <c r="H173" s="183">
        <v>12.734</v>
      </c>
      <c r="I173" s="184"/>
      <c r="J173" s="185">
        <f>ROUND(I173*H173,2)</f>
        <v>0</v>
      </c>
      <c r="K173" s="181" t="s">
        <v>212</v>
      </c>
      <c r="L173" s="40"/>
      <c r="M173" s="186" t="s">
        <v>19</v>
      </c>
      <c r="N173" s="187" t="s">
        <v>46</v>
      </c>
      <c r="O173" s="6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149</v>
      </c>
      <c r="AT173" s="190" t="s">
        <v>208</v>
      </c>
      <c r="AU173" s="190" t="s">
        <v>83</v>
      </c>
      <c r="AY173" s="18" t="s">
        <v>205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79</v>
      </c>
      <c r="BK173" s="191">
        <f>ROUND(I173*H173,2)</f>
        <v>0</v>
      </c>
      <c r="BL173" s="18" t="s">
        <v>149</v>
      </c>
      <c r="BM173" s="190" t="s">
        <v>434</v>
      </c>
    </row>
    <row r="174" spans="1:65" s="2" customFormat="1">
      <c r="A174" s="35"/>
      <c r="B174" s="36"/>
      <c r="C174" s="37"/>
      <c r="D174" s="192" t="s">
        <v>215</v>
      </c>
      <c r="E174" s="37"/>
      <c r="F174" s="193" t="s">
        <v>435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215</v>
      </c>
      <c r="AU174" s="18" t="s">
        <v>83</v>
      </c>
    </row>
    <row r="175" spans="1:65" s="12" customFormat="1" ht="22.9" customHeight="1">
      <c r="B175" s="163"/>
      <c r="C175" s="164"/>
      <c r="D175" s="165" t="s">
        <v>74</v>
      </c>
      <c r="E175" s="177" t="s">
        <v>436</v>
      </c>
      <c r="F175" s="177" t="s">
        <v>437</v>
      </c>
      <c r="G175" s="164"/>
      <c r="H175" s="164"/>
      <c r="I175" s="167"/>
      <c r="J175" s="178">
        <f>BK175</f>
        <v>0</v>
      </c>
      <c r="K175" s="164"/>
      <c r="L175" s="169"/>
      <c r="M175" s="170"/>
      <c r="N175" s="171"/>
      <c r="O175" s="171"/>
      <c r="P175" s="172">
        <f>SUM(P176:P177)</f>
        <v>0</v>
      </c>
      <c r="Q175" s="171"/>
      <c r="R175" s="172">
        <f>SUM(R176:R177)</f>
        <v>0</v>
      </c>
      <c r="S175" s="171"/>
      <c r="T175" s="173">
        <f>SUM(T176:T177)</f>
        <v>0</v>
      </c>
      <c r="AR175" s="174" t="s">
        <v>79</v>
      </c>
      <c r="AT175" s="175" t="s">
        <v>74</v>
      </c>
      <c r="AU175" s="175" t="s">
        <v>79</v>
      </c>
      <c r="AY175" s="174" t="s">
        <v>205</v>
      </c>
      <c r="BK175" s="176">
        <f>SUM(BK176:BK177)</f>
        <v>0</v>
      </c>
    </row>
    <row r="176" spans="1:65" s="2" customFormat="1" ht="24.2" customHeight="1">
      <c r="A176" s="35"/>
      <c r="B176" s="36"/>
      <c r="C176" s="179" t="s">
        <v>406</v>
      </c>
      <c r="D176" s="179" t="s">
        <v>208</v>
      </c>
      <c r="E176" s="180" t="s">
        <v>439</v>
      </c>
      <c r="F176" s="181" t="s">
        <v>440</v>
      </c>
      <c r="G176" s="182" t="s">
        <v>301</v>
      </c>
      <c r="H176" s="183">
        <v>8.0000000000000002E-3</v>
      </c>
      <c r="I176" s="184"/>
      <c r="J176" s="185">
        <f>ROUND(I176*H176,2)</f>
        <v>0</v>
      </c>
      <c r="K176" s="181" t="s">
        <v>212</v>
      </c>
      <c r="L176" s="40"/>
      <c r="M176" s="186" t="s">
        <v>19</v>
      </c>
      <c r="N176" s="187" t="s">
        <v>46</v>
      </c>
      <c r="O176" s="65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149</v>
      </c>
      <c r="AT176" s="190" t="s">
        <v>208</v>
      </c>
      <c r="AU176" s="190" t="s">
        <v>83</v>
      </c>
      <c r="AY176" s="18" t="s">
        <v>205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79</v>
      </c>
      <c r="BK176" s="191">
        <f>ROUND(I176*H176,2)</f>
        <v>0</v>
      </c>
      <c r="BL176" s="18" t="s">
        <v>149</v>
      </c>
      <c r="BM176" s="190" t="s">
        <v>441</v>
      </c>
    </row>
    <row r="177" spans="1:47" s="2" customFormat="1">
      <c r="A177" s="35"/>
      <c r="B177" s="36"/>
      <c r="C177" s="37"/>
      <c r="D177" s="192" t="s">
        <v>215</v>
      </c>
      <c r="E177" s="37"/>
      <c r="F177" s="193" t="s">
        <v>442</v>
      </c>
      <c r="G177" s="37"/>
      <c r="H177" s="37"/>
      <c r="I177" s="194"/>
      <c r="J177" s="37"/>
      <c r="K177" s="37"/>
      <c r="L177" s="40"/>
      <c r="M177" s="197"/>
      <c r="N177" s="198"/>
      <c r="O177" s="199"/>
      <c r="P177" s="199"/>
      <c r="Q177" s="199"/>
      <c r="R177" s="199"/>
      <c r="S177" s="199"/>
      <c r="T177" s="200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215</v>
      </c>
      <c r="AU177" s="18" t="s">
        <v>83</v>
      </c>
    </row>
    <row r="178" spans="1:47" s="2" customFormat="1" ht="6.95" customHeight="1">
      <c r="A178" s="35"/>
      <c r="B178" s="48"/>
      <c r="C178" s="49"/>
      <c r="D178" s="49"/>
      <c r="E178" s="49"/>
      <c r="F178" s="49"/>
      <c r="G178" s="49"/>
      <c r="H178" s="49"/>
      <c r="I178" s="49"/>
      <c r="J178" s="49"/>
      <c r="K178" s="49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h/yXVeiWzPWp1TZNDwr3jt/bE5yKfIgKMd7BtICQLpqRGTRYBNkAyyIQk0GiGnLQ1ikYXnSrFRaP1l2mpvr1ow==" saltValue="LoSEiZ9619UUb4p6YWTScBs3DHulyXHbCgRi39PRNTO7Vv7PXvQC6N6BNQnQsTawH6n39rX/1X53zcBw+1qxtg==" spinCount="100000" sheet="1" objects="1" scenarios="1" formatColumns="0" formatRows="0" autoFilter="0"/>
  <autoFilter ref="C90:K177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8" r:id="rId2"/>
    <hyperlink ref="F101" r:id="rId3"/>
    <hyperlink ref="F104" r:id="rId4"/>
    <hyperlink ref="F107" r:id="rId5"/>
    <hyperlink ref="F110" r:id="rId6"/>
    <hyperlink ref="F113" r:id="rId7"/>
    <hyperlink ref="F116" r:id="rId8"/>
    <hyperlink ref="F118" r:id="rId9"/>
    <hyperlink ref="F120" r:id="rId10"/>
    <hyperlink ref="F123" r:id="rId11"/>
    <hyperlink ref="F125" r:id="rId12"/>
    <hyperlink ref="F127" r:id="rId13"/>
    <hyperlink ref="F131" r:id="rId14"/>
    <hyperlink ref="F134" r:id="rId15"/>
    <hyperlink ref="F137" r:id="rId16"/>
    <hyperlink ref="F140" r:id="rId17"/>
    <hyperlink ref="F143" r:id="rId18"/>
    <hyperlink ref="F146" r:id="rId19"/>
    <hyperlink ref="F149" r:id="rId20"/>
    <hyperlink ref="F153" r:id="rId21"/>
    <hyperlink ref="F156" r:id="rId22"/>
    <hyperlink ref="F160" r:id="rId23"/>
    <hyperlink ref="F163" r:id="rId24"/>
    <hyperlink ref="F166" r:id="rId25"/>
    <hyperlink ref="F171" r:id="rId26"/>
    <hyperlink ref="F174" r:id="rId27"/>
    <hyperlink ref="F177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132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1602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1635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ROUND(J91,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ROUND((SUM(BE91:BE168)),  2)</f>
        <v>0</v>
      </c>
      <c r="G35" s="35"/>
      <c r="H35" s="35"/>
      <c r="I35" s="125">
        <v>0.21</v>
      </c>
      <c r="J35" s="124">
        <f>ROUND(((SUM(BE91:BE168))*I35),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ROUND((SUM(BF91:BF168)),  2)</f>
        <v>0</v>
      </c>
      <c r="G36" s="35"/>
      <c r="H36" s="35"/>
      <c r="I36" s="125">
        <v>0.15</v>
      </c>
      <c r="J36" s="124">
        <f>ROUND(((SUM(BF91:BF168))*I36),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ROUND((SUM(BG91:BG168)),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ROUND((SUM(BH91:BH168)),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ROUND((SUM(BI91:BI168)),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1602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3.2 - Sjezd do MK - 2.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J91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J92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J93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J120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239</v>
      </c>
      <c r="E67" s="149"/>
      <c r="F67" s="149"/>
      <c r="G67" s="149"/>
      <c r="H67" s="149"/>
      <c r="I67" s="149"/>
      <c r="J67" s="150">
        <f>J142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240</v>
      </c>
      <c r="E68" s="149"/>
      <c r="F68" s="149"/>
      <c r="G68" s="149"/>
      <c r="H68" s="149"/>
      <c r="I68" s="149"/>
      <c r="J68" s="150">
        <f>J149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241</v>
      </c>
      <c r="E69" s="149"/>
      <c r="F69" s="149"/>
      <c r="G69" s="149"/>
      <c r="H69" s="149"/>
      <c r="I69" s="149"/>
      <c r="J69" s="150">
        <f>J166</f>
        <v>0</v>
      </c>
      <c r="K69" s="98"/>
      <c r="L69" s="151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189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0" t="str">
        <f>E7</f>
        <v>Rekonstrukce chodníku ul. Jiříkovská, Rumburk</v>
      </c>
      <c r="F79" s="381"/>
      <c r="G79" s="381"/>
      <c r="H79" s="381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30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80" t="s">
        <v>1602</v>
      </c>
      <c r="F81" s="379"/>
      <c r="G81" s="379"/>
      <c r="H81" s="379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179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41" t="str">
        <f>E11</f>
        <v>3.2 - Sjezd do MK - 2. sjezd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F14</f>
        <v>k.ú. Rumburk</v>
      </c>
      <c r="G85" s="37"/>
      <c r="H85" s="37"/>
      <c r="I85" s="30" t="s">
        <v>23</v>
      </c>
      <c r="J85" s="60" t="str">
        <f>IF(J14="","",J14)</f>
        <v>5. 4. 2023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E17</f>
        <v>Město Rumburk</v>
      </c>
      <c r="G87" s="37"/>
      <c r="H87" s="37"/>
      <c r="I87" s="30" t="s">
        <v>32</v>
      </c>
      <c r="J87" s="33" t="str">
        <f>E23</f>
        <v xml:space="preserve">ProProjekt s.r.o.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IF(E20="","",E20)</f>
        <v>Vyplň údaj</v>
      </c>
      <c r="G88" s="37"/>
      <c r="H88" s="37"/>
      <c r="I88" s="30" t="s">
        <v>37</v>
      </c>
      <c r="J88" s="33" t="str">
        <f>E26</f>
        <v>Martin Rousek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52"/>
      <c r="B90" s="153"/>
      <c r="C90" s="154" t="s">
        <v>190</v>
      </c>
      <c r="D90" s="155" t="s">
        <v>60</v>
      </c>
      <c r="E90" s="155" t="s">
        <v>56</v>
      </c>
      <c r="F90" s="155" t="s">
        <v>57</v>
      </c>
      <c r="G90" s="155" t="s">
        <v>191</v>
      </c>
      <c r="H90" s="155" t="s">
        <v>192</v>
      </c>
      <c r="I90" s="155" t="s">
        <v>193</v>
      </c>
      <c r="J90" s="155" t="s">
        <v>183</v>
      </c>
      <c r="K90" s="156" t="s">
        <v>194</v>
      </c>
      <c r="L90" s="157"/>
      <c r="M90" s="69" t="s">
        <v>19</v>
      </c>
      <c r="N90" s="70" t="s">
        <v>45</v>
      </c>
      <c r="O90" s="70" t="s">
        <v>195</v>
      </c>
      <c r="P90" s="70" t="s">
        <v>196</v>
      </c>
      <c r="Q90" s="70" t="s">
        <v>197</v>
      </c>
      <c r="R90" s="70" t="s">
        <v>198</v>
      </c>
      <c r="S90" s="70" t="s">
        <v>199</v>
      </c>
      <c r="T90" s="71" t="s">
        <v>200</v>
      </c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</row>
    <row r="91" spans="1:65" s="2" customFormat="1" ht="22.9" customHeight="1">
      <c r="A91" s="35"/>
      <c r="B91" s="36"/>
      <c r="C91" s="76" t="s">
        <v>201</v>
      </c>
      <c r="D91" s="37"/>
      <c r="E91" s="37"/>
      <c r="F91" s="37"/>
      <c r="G91" s="37"/>
      <c r="H91" s="37"/>
      <c r="I91" s="37"/>
      <c r="J91" s="158">
        <f>BK91</f>
        <v>0</v>
      </c>
      <c r="K91" s="37"/>
      <c r="L91" s="40"/>
      <c r="M91" s="72"/>
      <c r="N91" s="159"/>
      <c r="O91" s="73"/>
      <c r="P91" s="160">
        <f>P92</f>
        <v>0</v>
      </c>
      <c r="Q91" s="73"/>
      <c r="R91" s="160">
        <f>R92</f>
        <v>9.6600000000000002E-3</v>
      </c>
      <c r="S91" s="73"/>
      <c r="T91" s="161">
        <f>T92</f>
        <v>14.931899999999999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184</v>
      </c>
      <c r="BK91" s="162">
        <f>BK92</f>
        <v>0</v>
      </c>
    </row>
    <row r="92" spans="1:65" s="12" customFormat="1" ht="25.9" customHeight="1">
      <c r="B92" s="163"/>
      <c r="C92" s="164"/>
      <c r="D92" s="165" t="s">
        <v>74</v>
      </c>
      <c r="E92" s="166" t="s">
        <v>242</v>
      </c>
      <c r="F92" s="166" t="s">
        <v>243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P93+P120+P142+P149+P166</f>
        <v>0</v>
      </c>
      <c r="Q92" s="171"/>
      <c r="R92" s="172">
        <f>R93+R120+R142+R149+R166</f>
        <v>9.6600000000000002E-3</v>
      </c>
      <c r="S92" s="171"/>
      <c r="T92" s="173">
        <f>T93+T120+T142+T149+T166</f>
        <v>14.931899999999999</v>
      </c>
      <c r="AR92" s="174" t="s">
        <v>79</v>
      </c>
      <c r="AT92" s="175" t="s">
        <v>74</v>
      </c>
      <c r="AU92" s="175" t="s">
        <v>75</v>
      </c>
      <c r="AY92" s="174" t="s">
        <v>205</v>
      </c>
      <c r="BK92" s="176">
        <f>BK93+BK120+BK142+BK149+BK166</f>
        <v>0</v>
      </c>
    </row>
    <row r="93" spans="1:65" s="12" customFormat="1" ht="22.9" customHeight="1">
      <c r="B93" s="163"/>
      <c r="C93" s="164"/>
      <c r="D93" s="165" t="s">
        <v>74</v>
      </c>
      <c r="E93" s="177" t="s">
        <v>79</v>
      </c>
      <c r="F93" s="177" t="s">
        <v>244</v>
      </c>
      <c r="G93" s="164"/>
      <c r="H93" s="164"/>
      <c r="I93" s="167"/>
      <c r="J93" s="178">
        <f>BK93</f>
        <v>0</v>
      </c>
      <c r="K93" s="164"/>
      <c r="L93" s="169"/>
      <c r="M93" s="170"/>
      <c r="N93" s="171"/>
      <c r="O93" s="171"/>
      <c r="P93" s="172">
        <f>SUM(P94:P119)</f>
        <v>0</v>
      </c>
      <c r="Q93" s="171"/>
      <c r="R93" s="172">
        <f>SUM(R94:R119)</f>
        <v>0</v>
      </c>
      <c r="S93" s="171"/>
      <c r="T93" s="173">
        <f>SUM(T94:T119)</f>
        <v>14.931899999999999</v>
      </c>
      <c r="AR93" s="174" t="s">
        <v>79</v>
      </c>
      <c r="AT93" s="175" t="s">
        <v>74</v>
      </c>
      <c r="AU93" s="175" t="s">
        <v>79</v>
      </c>
      <c r="AY93" s="174" t="s">
        <v>205</v>
      </c>
      <c r="BK93" s="176">
        <f>SUM(BK94:BK119)</f>
        <v>0</v>
      </c>
    </row>
    <row r="94" spans="1:65" s="2" customFormat="1" ht="37.9" customHeight="1">
      <c r="A94" s="35"/>
      <c r="B94" s="36"/>
      <c r="C94" s="179" t="s">
        <v>79</v>
      </c>
      <c r="D94" s="179" t="s">
        <v>208</v>
      </c>
      <c r="E94" s="180" t="s">
        <v>444</v>
      </c>
      <c r="F94" s="181" t="s">
        <v>445</v>
      </c>
      <c r="G94" s="182" t="s">
        <v>247</v>
      </c>
      <c r="H94" s="183">
        <v>17.649999999999999</v>
      </c>
      <c r="I94" s="184"/>
      <c r="J94" s="185">
        <f>ROUND(I94*H94,2)</f>
        <v>0</v>
      </c>
      <c r="K94" s="181" t="s">
        <v>212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0.28999999999999998</v>
      </c>
      <c r="T94" s="189">
        <f>S94*H94</f>
        <v>5.1184999999999992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149</v>
      </c>
      <c r="AT94" s="190" t="s">
        <v>208</v>
      </c>
      <c r="AU94" s="190" t="s">
        <v>83</v>
      </c>
      <c r="AY94" s="18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79</v>
      </c>
      <c r="BK94" s="191">
        <f>ROUND(I94*H94,2)</f>
        <v>0</v>
      </c>
      <c r="BL94" s="18" t="s">
        <v>149</v>
      </c>
      <c r="BM94" s="190" t="s">
        <v>446</v>
      </c>
    </row>
    <row r="95" spans="1:65" s="2" customFormat="1">
      <c r="A95" s="35"/>
      <c r="B95" s="36"/>
      <c r="C95" s="37"/>
      <c r="D95" s="192" t="s">
        <v>215</v>
      </c>
      <c r="E95" s="37"/>
      <c r="F95" s="193" t="s">
        <v>447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215</v>
      </c>
      <c r="AU95" s="18" t="s">
        <v>83</v>
      </c>
    </row>
    <row r="96" spans="1:65" s="13" customFormat="1">
      <c r="B96" s="201"/>
      <c r="C96" s="202"/>
      <c r="D96" s="203" t="s">
        <v>250</v>
      </c>
      <c r="E96" s="204" t="s">
        <v>19</v>
      </c>
      <c r="F96" s="205" t="s">
        <v>1636</v>
      </c>
      <c r="G96" s="202"/>
      <c r="H96" s="206">
        <v>17.649999999999999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250</v>
      </c>
      <c r="AU96" s="212" t="s">
        <v>83</v>
      </c>
      <c r="AV96" s="13" t="s">
        <v>83</v>
      </c>
      <c r="AW96" s="13" t="s">
        <v>36</v>
      </c>
      <c r="AX96" s="13" t="s">
        <v>79</v>
      </c>
      <c r="AY96" s="212" t="s">
        <v>205</v>
      </c>
    </row>
    <row r="97" spans="1:65" s="2" customFormat="1" ht="33" customHeight="1">
      <c r="A97" s="35"/>
      <c r="B97" s="36"/>
      <c r="C97" s="179" t="s">
        <v>83</v>
      </c>
      <c r="D97" s="179" t="s">
        <v>208</v>
      </c>
      <c r="E97" s="180" t="s">
        <v>450</v>
      </c>
      <c r="F97" s="181" t="s">
        <v>451</v>
      </c>
      <c r="G97" s="182" t="s">
        <v>247</v>
      </c>
      <c r="H97" s="183">
        <v>17.649999999999999</v>
      </c>
      <c r="I97" s="184"/>
      <c r="J97" s="185">
        <f>ROUND(I97*H97,2)</f>
        <v>0</v>
      </c>
      <c r="K97" s="181" t="s">
        <v>212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0.24</v>
      </c>
      <c r="T97" s="189">
        <f>S97*H97</f>
        <v>4.2359999999999998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149</v>
      </c>
      <c r="AT97" s="190" t="s">
        <v>208</v>
      </c>
      <c r="AU97" s="190" t="s">
        <v>83</v>
      </c>
      <c r="AY97" s="18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149</v>
      </c>
      <c r="BM97" s="190" t="s">
        <v>452</v>
      </c>
    </row>
    <row r="98" spans="1:65" s="2" customFormat="1">
      <c r="A98" s="35"/>
      <c r="B98" s="36"/>
      <c r="C98" s="37"/>
      <c r="D98" s="192" t="s">
        <v>215</v>
      </c>
      <c r="E98" s="37"/>
      <c r="F98" s="193" t="s">
        <v>453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215</v>
      </c>
      <c r="AU98" s="18" t="s">
        <v>83</v>
      </c>
    </row>
    <row r="99" spans="1:65" s="13" customFormat="1">
      <c r="B99" s="201"/>
      <c r="C99" s="202"/>
      <c r="D99" s="203" t="s">
        <v>250</v>
      </c>
      <c r="E99" s="204" t="s">
        <v>19</v>
      </c>
      <c r="F99" s="205" t="s">
        <v>1636</v>
      </c>
      <c r="G99" s="202"/>
      <c r="H99" s="206">
        <v>17.649999999999999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250</v>
      </c>
      <c r="AU99" s="212" t="s">
        <v>83</v>
      </c>
      <c r="AV99" s="13" t="s">
        <v>83</v>
      </c>
      <c r="AW99" s="13" t="s">
        <v>36</v>
      </c>
      <c r="AX99" s="13" t="s">
        <v>79</v>
      </c>
      <c r="AY99" s="212" t="s">
        <v>205</v>
      </c>
    </row>
    <row r="100" spans="1:65" s="2" customFormat="1" ht="33" customHeight="1">
      <c r="A100" s="35"/>
      <c r="B100" s="36"/>
      <c r="C100" s="179" t="s">
        <v>126</v>
      </c>
      <c r="D100" s="179" t="s">
        <v>208</v>
      </c>
      <c r="E100" s="180" t="s">
        <v>457</v>
      </c>
      <c r="F100" s="181" t="s">
        <v>458</v>
      </c>
      <c r="G100" s="182" t="s">
        <v>247</v>
      </c>
      <c r="H100" s="183">
        <v>17.649999999999999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0.316</v>
      </c>
      <c r="T100" s="189">
        <f>S100*H100</f>
        <v>5.5773999999999999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459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460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13" customFormat="1">
      <c r="B102" s="201"/>
      <c r="C102" s="202"/>
      <c r="D102" s="203" t="s">
        <v>250</v>
      </c>
      <c r="E102" s="204" t="s">
        <v>19</v>
      </c>
      <c r="F102" s="205" t="s">
        <v>1636</v>
      </c>
      <c r="G102" s="202"/>
      <c r="H102" s="206">
        <v>17.649999999999999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250</v>
      </c>
      <c r="AU102" s="212" t="s">
        <v>83</v>
      </c>
      <c r="AV102" s="13" t="s">
        <v>83</v>
      </c>
      <c r="AW102" s="13" t="s">
        <v>36</v>
      </c>
      <c r="AX102" s="13" t="s">
        <v>79</v>
      </c>
      <c r="AY102" s="212" t="s">
        <v>205</v>
      </c>
    </row>
    <row r="103" spans="1:65" s="2" customFormat="1" ht="24.2" customHeight="1">
      <c r="A103" s="35"/>
      <c r="B103" s="36"/>
      <c r="C103" s="179" t="s">
        <v>149</v>
      </c>
      <c r="D103" s="179" t="s">
        <v>208</v>
      </c>
      <c r="E103" s="180" t="s">
        <v>265</v>
      </c>
      <c r="F103" s="181" t="s">
        <v>266</v>
      </c>
      <c r="G103" s="182" t="s">
        <v>267</v>
      </c>
      <c r="H103" s="183">
        <v>0.88300000000000001</v>
      </c>
      <c r="I103" s="184"/>
      <c r="J103" s="185">
        <f>ROUND(I103*H103,2)</f>
        <v>0</v>
      </c>
      <c r="K103" s="181" t="s">
        <v>212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149</v>
      </c>
      <c r="AT103" s="190" t="s">
        <v>208</v>
      </c>
      <c r="AU103" s="190" t="s">
        <v>83</v>
      </c>
      <c r="AY103" s="18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149</v>
      </c>
      <c r="BM103" s="190" t="s">
        <v>468</v>
      </c>
    </row>
    <row r="104" spans="1:65" s="2" customFormat="1">
      <c r="A104" s="35"/>
      <c r="B104" s="36"/>
      <c r="C104" s="37"/>
      <c r="D104" s="192" t="s">
        <v>215</v>
      </c>
      <c r="E104" s="37"/>
      <c r="F104" s="193" t="s">
        <v>269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215</v>
      </c>
      <c r="AU104" s="18" t="s">
        <v>83</v>
      </c>
    </row>
    <row r="105" spans="1:65" s="13" customFormat="1">
      <c r="B105" s="201"/>
      <c r="C105" s="202"/>
      <c r="D105" s="203" t="s">
        <v>250</v>
      </c>
      <c r="E105" s="204" t="s">
        <v>19</v>
      </c>
      <c r="F105" s="205" t="s">
        <v>1637</v>
      </c>
      <c r="G105" s="202"/>
      <c r="H105" s="206">
        <v>0.88300000000000001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250</v>
      </c>
      <c r="AU105" s="212" t="s">
        <v>83</v>
      </c>
      <c r="AV105" s="13" t="s">
        <v>83</v>
      </c>
      <c r="AW105" s="13" t="s">
        <v>36</v>
      </c>
      <c r="AX105" s="13" t="s">
        <v>79</v>
      </c>
      <c r="AY105" s="212" t="s">
        <v>205</v>
      </c>
    </row>
    <row r="106" spans="1:65" s="2" customFormat="1" ht="24.2" customHeight="1">
      <c r="A106" s="35"/>
      <c r="B106" s="36"/>
      <c r="C106" s="179" t="s">
        <v>204</v>
      </c>
      <c r="D106" s="179" t="s">
        <v>208</v>
      </c>
      <c r="E106" s="180" t="s">
        <v>271</v>
      </c>
      <c r="F106" s="181" t="s">
        <v>272</v>
      </c>
      <c r="G106" s="182" t="s">
        <v>267</v>
      </c>
      <c r="H106" s="183">
        <v>0.88300000000000001</v>
      </c>
      <c r="I106" s="184"/>
      <c r="J106" s="185">
        <f>ROUND(I106*H106,2)</f>
        <v>0</v>
      </c>
      <c r="K106" s="181" t="s">
        <v>212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149</v>
      </c>
      <c r="AT106" s="190" t="s">
        <v>208</v>
      </c>
      <c r="AU106" s="190" t="s">
        <v>83</v>
      </c>
      <c r="AY106" s="18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149</v>
      </c>
      <c r="BM106" s="190" t="s">
        <v>471</v>
      </c>
    </row>
    <row r="107" spans="1:65" s="2" customFormat="1">
      <c r="A107" s="35"/>
      <c r="B107" s="36"/>
      <c r="C107" s="37"/>
      <c r="D107" s="192" t="s">
        <v>215</v>
      </c>
      <c r="E107" s="37"/>
      <c r="F107" s="193" t="s">
        <v>274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215</v>
      </c>
      <c r="AU107" s="18" t="s">
        <v>83</v>
      </c>
    </row>
    <row r="108" spans="1:65" s="2" customFormat="1" ht="37.9" customHeight="1">
      <c r="A108" s="35"/>
      <c r="B108" s="36"/>
      <c r="C108" s="179" t="s">
        <v>275</v>
      </c>
      <c r="D108" s="179" t="s">
        <v>208</v>
      </c>
      <c r="E108" s="180" t="s">
        <v>276</v>
      </c>
      <c r="F108" s="181" t="s">
        <v>277</v>
      </c>
      <c r="G108" s="182" t="s">
        <v>267</v>
      </c>
      <c r="H108" s="183">
        <v>0.88300000000000001</v>
      </c>
      <c r="I108" s="184"/>
      <c r="J108" s="185">
        <f>ROUND(I108*H108,2)</f>
        <v>0</v>
      </c>
      <c r="K108" s="181" t="s">
        <v>212</v>
      </c>
      <c r="L108" s="40"/>
      <c r="M108" s="186" t="s">
        <v>19</v>
      </c>
      <c r="N108" s="187" t="s">
        <v>46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149</v>
      </c>
      <c r="AT108" s="190" t="s">
        <v>208</v>
      </c>
      <c r="AU108" s="190" t="s">
        <v>83</v>
      </c>
      <c r="AY108" s="18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149</v>
      </c>
      <c r="BM108" s="190" t="s">
        <v>472</v>
      </c>
    </row>
    <row r="109" spans="1:65" s="2" customFormat="1">
      <c r="A109" s="35"/>
      <c r="B109" s="36"/>
      <c r="C109" s="37"/>
      <c r="D109" s="192" t="s">
        <v>215</v>
      </c>
      <c r="E109" s="37"/>
      <c r="F109" s="193" t="s">
        <v>279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215</v>
      </c>
      <c r="AU109" s="18" t="s">
        <v>83</v>
      </c>
    </row>
    <row r="110" spans="1:65" s="2" customFormat="1" ht="37.9" customHeight="1">
      <c r="A110" s="35"/>
      <c r="B110" s="36"/>
      <c r="C110" s="179" t="s">
        <v>280</v>
      </c>
      <c r="D110" s="179" t="s">
        <v>208</v>
      </c>
      <c r="E110" s="180" t="s">
        <v>281</v>
      </c>
      <c r="F110" s="181" t="s">
        <v>282</v>
      </c>
      <c r="G110" s="182" t="s">
        <v>267</v>
      </c>
      <c r="H110" s="183">
        <v>26.49</v>
      </c>
      <c r="I110" s="184"/>
      <c r="J110" s="185">
        <f>ROUND(I110*H110,2)</f>
        <v>0</v>
      </c>
      <c r="K110" s="181" t="s">
        <v>212</v>
      </c>
      <c r="L110" s="40"/>
      <c r="M110" s="186" t="s">
        <v>19</v>
      </c>
      <c r="N110" s="187" t="s">
        <v>46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149</v>
      </c>
      <c r="AT110" s="190" t="s">
        <v>208</v>
      </c>
      <c r="AU110" s="190" t="s">
        <v>83</v>
      </c>
      <c r="AY110" s="18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79</v>
      </c>
      <c r="BK110" s="191">
        <f>ROUND(I110*H110,2)</f>
        <v>0</v>
      </c>
      <c r="BL110" s="18" t="s">
        <v>149</v>
      </c>
      <c r="BM110" s="190" t="s">
        <v>473</v>
      </c>
    </row>
    <row r="111" spans="1:65" s="2" customFormat="1">
      <c r="A111" s="35"/>
      <c r="B111" s="36"/>
      <c r="C111" s="37"/>
      <c r="D111" s="192" t="s">
        <v>215</v>
      </c>
      <c r="E111" s="37"/>
      <c r="F111" s="193" t="s">
        <v>284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215</v>
      </c>
      <c r="AU111" s="18" t="s">
        <v>83</v>
      </c>
    </row>
    <row r="112" spans="1:65" s="13" customFormat="1">
      <c r="B112" s="201"/>
      <c r="C112" s="202"/>
      <c r="D112" s="203" t="s">
        <v>250</v>
      </c>
      <c r="E112" s="202"/>
      <c r="F112" s="205" t="s">
        <v>1638</v>
      </c>
      <c r="G112" s="202"/>
      <c r="H112" s="206">
        <v>26.49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250</v>
      </c>
      <c r="AU112" s="212" t="s">
        <v>83</v>
      </c>
      <c r="AV112" s="13" t="s">
        <v>83</v>
      </c>
      <c r="AW112" s="13" t="s">
        <v>4</v>
      </c>
      <c r="AX112" s="13" t="s">
        <v>79</v>
      </c>
      <c r="AY112" s="212" t="s">
        <v>205</v>
      </c>
    </row>
    <row r="113" spans="1:65" s="2" customFormat="1" ht="24.2" customHeight="1">
      <c r="A113" s="35"/>
      <c r="B113" s="36"/>
      <c r="C113" s="179" t="s">
        <v>286</v>
      </c>
      <c r="D113" s="179" t="s">
        <v>208</v>
      </c>
      <c r="E113" s="180" t="s">
        <v>287</v>
      </c>
      <c r="F113" s="181" t="s">
        <v>288</v>
      </c>
      <c r="G113" s="182" t="s">
        <v>267</v>
      </c>
      <c r="H113" s="183">
        <v>0.88300000000000001</v>
      </c>
      <c r="I113" s="184"/>
      <c r="J113" s="185">
        <f>ROUND(I113*H113,2)</f>
        <v>0</v>
      </c>
      <c r="K113" s="181" t="s">
        <v>212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149</v>
      </c>
      <c r="AT113" s="190" t="s">
        <v>208</v>
      </c>
      <c r="AU113" s="190" t="s">
        <v>83</v>
      </c>
      <c r="AY113" s="18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149</v>
      </c>
      <c r="BM113" s="190" t="s">
        <v>475</v>
      </c>
    </row>
    <row r="114" spans="1:65" s="2" customFormat="1">
      <c r="A114" s="35"/>
      <c r="B114" s="36"/>
      <c r="C114" s="37"/>
      <c r="D114" s="192" t="s">
        <v>215</v>
      </c>
      <c r="E114" s="37"/>
      <c r="F114" s="193" t="s">
        <v>290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215</v>
      </c>
      <c r="AU114" s="18" t="s">
        <v>83</v>
      </c>
    </row>
    <row r="115" spans="1:65" s="2" customFormat="1" ht="24.2" customHeight="1">
      <c r="A115" s="35"/>
      <c r="B115" s="36"/>
      <c r="C115" s="179" t="s">
        <v>291</v>
      </c>
      <c r="D115" s="179" t="s">
        <v>208</v>
      </c>
      <c r="E115" s="180" t="s">
        <v>305</v>
      </c>
      <c r="F115" s="181" t="s">
        <v>306</v>
      </c>
      <c r="G115" s="182" t="s">
        <v>267</v>
      </c>
      <c r="H115" s="183">
        <v>0.88300000000000001</v>
      </c>
      <c r="I115" s="184"/>
      <c r="J115" s="185">
        <f>ROUND(I115*H115,2)</f>
        <v>0</v>
      </c>
      <c r="K115" s="181" t="s">
        <v>212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149</v>
      </c>
      <c r="AT115" s="190" t="s">
        <v>208</v>
      </c>
      <c r="AU115" s="190" t="s">
        <v>83</v>
      </c>
      <c r="AY115" s="18" t="s">
        <v>205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149</v>
      </c>
      <c r="BM115" s="190" t="s">
        <v>480</v>
      </c>
    </row>
    <row r="116" spans="1:65" s="2" customFormat="1">
      <c r="A116" s="35"/>
      <c r="B116" s="36"/>
      <c r="C116" s="37"/>
      <c r="D116" s="192" t="s">
        <v>215</v>
      </c>
      <c r="E116" s="37"/>
      <c r="F116" s="193" t="s">
        <v>308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215</v>
      </c>
      <c r="AU116" s="18" t="s">
        <v>83</v>
      </c>
    </row>
    <row r="117" spans="1:65" s="2" customFormat="1" ht="16.5" customHeight="1">
      <c r="A117" s="35"/>
      <c r="B117" s="36"/>
      <c r="C117" s="179" t="s">
        <v>297</v>
      </c>
      <c r="D117" s="179" t="s">
        <v>208</v>
      </c>
      <c r="E117" s="180" t="s">
        <v>310</v>
      </c>
      <c r="F117" s="181" t="s">
        <v>311</v>
      </c>
      <c r="G117" s="182" t="s">
        <v>247</v>
      </c>
      <c r="H117" s="183">
        <v>17.649999999999999</v>
      </c>
      <c r="I117" s="184"/>
      <c r="J117" s="185">
        <f>ROUND(I117*H117,2)</f>
        <v>0</v>
      </c>
      <c r="K117" s="181" t="s">
        <v>212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149</v>
      </c>
      <c r="AT117" s="190" t="s">
        <v>208</v>
      </c>
      <c r="AU117" s="190" t="s">
        <v>83</v>
      </c>
      <c r="AY117" s="18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149</v>
      </c>
      <c r="BM117" s="190" t="s">
        <v>481</v>
      </c>
    </row>
    <row r="118" spans="1:65" s="2" customFormat="1">
      <c r="A118" s="35"/>
      <c r="B118" s="36"/>
      <c r="C118" s="37"/>
      <c r="D118" s="192" t="s">
        <v>215</v>
      </c>
      <c r="E118" s="37"/>
      <c r="F118" s="193" t="s">
        <v>313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215</v>
      </c>
      <c r="AU118" s="18" t="s">
        <v>83</v>
      </c>
    </row>
    <row r="119" spans="1:65" s="13" customFormat="1">
      <c r="B119" s="201"/>
      <c r="C119" s="202"/>
      <c r="D119" s="203" t="s">
        <v>250</v>
      </c>
      <c r="E119" s="204" t="s">
        <v>19</v>
      </c>
      <c r="F119" s="205" t="s">
        <v>1639</v>
      </c>
      <c r="G119" s="202"/>
      <c r="H119" s="206">
        <v>17.649999999999999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250</v>
      </c>
      <c r="AU119" s="212" t="s">
        <v>83</v>
      </c>
      <c r="AV119" s="13" t="s">
        <v>83</v>
      </c>
      <c r="AW119" s="13" t="s">
        <v>36</v>
      </c>
      <c r="AX119" s="13" t="s">
        <v>79</v>
      </c>
      <c r="AY119" s="212" t="s">
        <v>205</v>
      </c>
    </row>
    <row r="120" spans="1:65" s="12" customFormat="1" ht="22.9" customHeight="1">
      <c r="B120" s="163"/>
      <c r="C120" s="164"/>
      <c r="D120" s="165" t="s">
        <v>74</v>
      </c>
      <c r="E120" s="177" t="s">
        <v>204</v>
      </c>
      <c r="F120" s="177" t="s">
        <v>315</v>
      </c>
      <c r="G120" s="164"/>
      <c r="H120" s="164"/>
      <c r="I120" s="167"/>
      <c r="J120" s="178">
        <f>BK120</f>
        <v>0</v>
      </c>
      <c r="K120" s="164"/>
      <c r="L120" s="169"/>
      <c r="M120" s="170"/>
      <c r="N120" s="171"/>
      <c r="O120" s="171"/>
      <c r="P120" s="172">
        <f>SUM(P121:P141)</f>
        <v>0</v>
      </c>
      <c r="Q120" s="171"/>
      <c r="R120" s="172">
        <f>SUM(R121:R141)</f>
        <v>0</v>
      </c>
      <c r="S120" s="171"/>
      <c r="T120" s="173">
        <f>SUM(T121:T141)</f>
        <v>0</v>
      </c>
      <c r="AR120" s="174" t="s">
        <v>79</v>
      </c>
      <c r="AT120" s="175" t="s">
        <v>74</v>
      </c>
      <c r="AU120" s="175" t="s">
        <v>79</v>
      </c>
      <c r="AY120" s="174" t="s">
        <v>205</v>
      </c>
      <c r="BK120" s="176">
        <f>SUM(BK121:BK141)</f>
        <v>0</v>
      </c>
    </row>
    <row r="121" spans="1:65" s="2" customFormat="1" ht="21.75" customHeight="1">
      <c r="A121" s="35"/>
      <c r="B121" s="36"/>
      <c r="C121" s="179" t="s">
        <v>304</v>
      </c>
      <c r="D121" s="179" t="s">
        <v>208</v>
      </c>
      <c r="E121" s="180" t="s">
        <v>1613</v>
      </c>
      <c r="F121" s="181" t="s">
        <v>1614</v>
      </c>
      <c r="G121" s="182" t="s">
        <v>247</v>
      </c>
      <c r="H121" s="183">
        <v>17.649999999999999</v>
      </c>
      <c r="I121" s="184"/>
      <c r="J121" s="185">
        <f>ROUND(I121*H121,2)</f>
        <v>0</v>
      </c>
      <c r="K121" s="181" t="s">
        <v>212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149</v>
      </c>
      <c r="AT121" s="190" t="s">
        <v>208</v>
      </c>
      <c r="AU121" s="190" t="s">
        <v>83</v>
      </c>
      <c r="AY121" s="18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149</v>
      </c>
      <c r="BM121" s="190" t="s">
        <v>1640</v>
      </c>
    </row>
    <row r="122" spans="1:65" s="2" customFormat="1">
      <c r="A122" s="35"/>
      <c r="B122" s="36"/>
      <c r="C122" s="37"/>
      <c r="D122" s="192" t="s">
        <v>215</v>
      </c>
      <c r="E122" s="37"/>
      <c r="F122" s="193" t="s">
        <v>1616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215</v>
      </c>
      <c r="AU122" s="18" t="s">
        <v>83</v>
      </c>
    </row>
    <row r="123" spans="1:65" s="13" customFormat="1">
      <c r="B123" s="201"/>
      <c r="C123" s="202"/>
      <c r="D123" s="203" t="s">
        <v>250</v>
      </c>
      <c r="E123" s="204" t="s">
        <v>19</v>
      </c>
      <c r="F123" s="205" t="s">
        <v>1641</v>
      </c>
      <c r="G123" s="202"/>
      <c r="H123" s="206">
        <v>17.649999999999999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250</v>
      </c>
      <c r="AU123" s="212" t="s">
        <v>83</v>
      </c>
      <c r="AV123" s="13" t="s">
        <v>83</v>
      </c>
      <c r="AW123" s="13" t="s">
        <v>36</v>
      </c>
      <c r="AX123" s="13" t="s">
        <v>79</v>
      </c>
      <c r="AY123" s="212" t="s">
        <v>205</v>
      </c>
    </row>
    <row r="124" spans="1:65" s="2" customFormat="1" ht="24.2" customHeight="1">
      <c r="A124" s="35"/>
      <c r="B124" s="36"/>
      <c r="C124" s="179" t="s">
        <v>309</v>
      </c>
      <c r="D124" s="179" t="s">
        <v>208</v>
      </c>
      <c r="E124" s="180" t="s">
        <v>1552</v>
      </c>
      <c r="F124" s="181" t="s">
        <v>1553</v>
      </c>
      <c r="G124" s="182" t="s">
        <v>247</v>
      </c>
      <c r="H124" s="183">
        <v>17.649999999999999</v>
      </c>
      <c r="I124" s="184"/>
      <c r="J124" s="185">
        <f>ROUND(I124*H124,2)</f>
        <v>0</v>
      </c>
      <c r="K124" s="181" t="s">
        <v>212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149</v>
      </c>
      <c r="AT124" s="190" t="s">
        <v>208</v>
      </c>
      <c r="AU124" s="190" t="s">
        <v>83</v>
      </c>
      <c r="AY124" s="18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149</v>
      </c>
      <c r="BM124" s="190" t="s">
        <v>1642</v>
      </c>
    </row>
    <row r="125" spans="1:65" s="2" customFormat="1">
      <c r="A125" s="35"/>
      <c r="B125" s="36"/>
      <c r="C125" s="37"/>
      <c r="D125" s="192" t="s">
        <v>215</v>
      </c>
      <c r="E125" s="37"/>
      <c r="F125" s="193" t="s">
        <v>1555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215</v>
      </c>
      <c r="AU125" s="18" t="s">
        <v>83</v>
      </c>
    </row>
    <row r="126" spans="1:65" s="13" customFormat="1">
      <c r="B126" s="201"/>
      <c r="C126" s="202"/>
      <c r="D126" s="203" t="s">
        <v>250</v>
      </c>
      <c r="E126" s="204" t="s">
        <v>19</v>
      </c>
      <c r="F126" s="205" t="s">
        <v>1641</v>
      </c>
      <c r="G126" s="202"/>
      <c r="H126" s="206">
        <v>17.649999999999999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250</v>
      </c>
      <c r="AU126" s="212" t="s">
        <v>83</v>
      </c>
      <c r="AV126" s="13" t="s">
        <v>83</v>
      </c>
      <c r="AW126" s="13" t="s">
        <v>36</v>
      </c>
      <c r="AX126" s="13" t="s">
        <v>79</v>
      </c>
      <c r="AY126" s="212" t="s">
        <v>205</v>
      </c>
    </row>
    <row r="127" spans="1:65" s="2" customFormat="1" ht="24.2" customHeight="1">
      <c r="A127" s="35"/>
      <c r="B127" s="36"/>
      <c r="C127" s="179" t="s">
        <v>316</v>
      </c>
      <c r="D127" s="179" t="s">
        <v>208</v>
      </c>
      <c r="E127" s="180" t="s">
        <v>1556</v>
      </c>
      <c r="F127" s="181" t="s">
        <v>1557</v>
      </c>
      <c r="G127" s="182" t="s">
        <v>247</v>
      </c>
      <c r="H127" s="183">
        <v>17.649999999999999</v>
      </c>
      <c r="I127" s="184"/>
      <c r="J127" s="185">
        <f>ROUND(I127*H127,2)</f>
        <v>0</v>
      </c>
      <c r="K127" s="181" t="s">
        <v>212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149</v>
      </c>
      <c r="AT127" s="190" t="s">
        <v>208</v>
      </c>
      <c r="AU127" s="190" t="s">
        <v>83</v>
      </c>
      <c r="AY127" s="18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79</v>
      </c>
      <c r="BK127" s="191">
        <f>ROUND(I127*H127,2)</f>
        <v>0</v>
      </c>
      <c r="BL127" s="18" t="s">
        <v>149</v>
      </c>
      <c r="BM127" s="190" t="s">
        <v>1643</v>
      </c>
    </row>
    <row r="128" spans="1:65" s="2" customFormat="1">
      <c r="A128" s="35"/>
      <c r="B128" s="36"/>
      <c r="C128" s="37"/>
      <c r="D128" s="192" t="s">
        <v>215</v>
      </c>
      <c r="E128" s="37"/>
      <c r="F128" s="193" t="s">
        <v>1559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215</v>
      </c>
      <c r="AU128" s="18" t="s">
        <v>83</v>
      </c>
    </row>
    <row r="129" spans="1:65" s="13" customFormat="1">
      <c r="B129" s="201"/>
      <c r="C129" s="202"/>
      <c r="D129" s="203" t="s">
        <v>250</v>
      </c>
      <c r="E129" s="204" t="s">
        <v>19</v>
      </c>
      <c r="F129" s="205" t="s">
        <v>1641</v>
      </c>
      <c r="G129" s="202"/>
      <c r="H129" s="206">
        <v>17.649999999999999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250</v>
      </c>
      <c r="AU129" s="212" t="s">
        <v>83</v>
      </c>
      <c r="AV129" s="13" t="s">
        <v>83</v>
      </c>
      <c r="AW129" s="13" t="s">
        <v>36</v>
      </c>
      <c r="AX129" s="13" t="s">
        <v>79</v>
      </c>
      <c r="AY129" s="212" t="s">
        <v>205</v>
      </c>
    </row>
    <row r="130" spans="1:65" s="2" customFormat="1" ht="16.5" customHeight="1">
      <c r="A130" s="35"/>
      <c r="B130" s="36"/>
      <c r="C130" s="179" t="s">
        <v>322</v>
      </c>
      <c r="D130" s="179" t="s">
        <v>208</v>
      </c>
      <c r="E130" s="180" t="s">
        <v>1560</v>
      </c>
      <c r="F130" s="181" t="s">
        <v>1561</v>
      </c>
      <c r="G130" s="182" t="s">
        <v>247</v>
      </c>
      <c r="H130" s="183">
        <v>17.649999999999999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1644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1563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13" customFormat="1">
      <c r="B132" s="201"/>
      <c r="C132" s="202"/>
      <c r="D132" s="203" t="s">
        <v>250</v>
      </c>
      <c r="E132" s="204" t="s">
        <v>19</v>
      </c>
      <c r="F132" s="205" t="s">
        <v>1641</v>
      </c>
      <c r="G132" s="202"/>
      <c r="H132" s="206">
        <v>17.649999999999999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250</v>
      </c>
      <c r="AU132" s="212" t="s">
        <v>83</v>
      </c>
      <c r="AV132" s="13" t="s">
        <v>83</v>
      </c>
      <c r="AW132" s="13" t="s">
        <v>36</v>
      </c>
      <c r="AX132" s="13" t="s">
        <v>79</v>
      </c>
      <c r="AY132" s="212" t="s">
        <v>205</v>
      </c>
    </row>
    <row r="133" spans="1:65" s="2" customFormat="1" ht="16.5" customHeight="1">
      <c r="A133" s="35"/>
      <c r="B133" s="36"/>
      <c r="C133" s="179" t="s">
        <v>8</v>
      </c>
      <c r="D133" s="179" t="s">
        <v>208</v>
      </c>
      <c r="E133" s="180" t="s">
        <v>1564</v>
      </c>
      <c r="F133" s="181" t="s">
        <v>1565</v>
      </c>
      <c r="G133" s="182" t="s">
        <v>247</v>
      </c>
      <c r="H133" s="183">
        <v>17.649999999999999</v>
      </c>
      <c r="I133" s="184"/>
      <c r="J133" s="185">
        <f>ROUND(I133*H133,2)</f>
        <v>0</v>
      </c>
      <c r="K133" s="181" t="s">
        <v>212</v>
      </c>
      <c r="L133" s="40"/>
      <c r="M133" s="186" t="s">
        <v>19</v>
      </c>
      <c r="N133" s="187" t="s">
        <v>46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149</v>
      </c>
      <c r="AT133" s="190" t="s">
        <v>208</v>
      </c>
      <c r="AU133" s="190" t="s">
        <v>83</v>
      </c>
      <c r="AY133" s="18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149</v>
      </c>
      <c r="BM133" s="190" t="s">
        <v>1645</v>
      </c>
    </row>
    <row r="134" spans="1:65" s="2" customFormat="1">
      <c r="A134" s="35"/>
      <c r="B134" s="36"/>
      <c r="C134" s="37"/>
      <c r="D134" s="192" t="s">
        <v>215</v>
      </c>
      <c r="E134" s="37"/>
      <c r="F134" s="193" t="s">
        <v>1567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215</v>
      </c>
      <c r="AU134" s="18" t="s">
        <v>83</v>
      </c>
    </row>
    <row r="135" spans="1:65" s="13" customFormat="1">
      <c r="B135" s="201"/>
      <c r="C135" s="202"/>
      <c r="D135" s="203" t="s">
        <v>250</v>
      </c>
      <c r="E135" s="204" t="s">
        <v>19</v>
      </c>
      <c r="F135" s="205" t="s">
        <v>1641</v>
      </c>
      <c r="G135" s="202"/>
      <c r="H135" s="206">
        <v>17.649999999999999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250</v>
      </c>
      <c r="AU135" s="212" t="s">
        <v>83</v>
      </c>
      <c r="AV135" s="13" t="s">
        <v>83</v>
      </c>
      <c r="AW135" s="13" t="s">
        <v>36</v>
      </c>
      <c r="AX135" s="13" t="s">
        <v>79</v>
      </c>
      <c r="AY135" s="212" t="s">
        <v>205</v>
      </c>
    </row>
    <row r="136" spans="1:65" s="2" customFormat="1" ht="16.5" customHeight="1">
      <c r="A136" s="35"/>
      <c r="B136" s="36"/>
      <c r="C136" s="179" t="s">
        <v>334</v>
      </c>
      <c r="D136" s="179" t="s">
        <v>208</v>
      </c>
      <c r="E136" s="180" t="s">
        <v>1568</v>
      </c>
      <c r="F136" s="181" t="s">
        <v>1569</v>
      </c>
      <c r="G136" s="182" t="s">
        <v>247</v>
      </c>
      <c r="H136" s="183">
        <v>17.649999999999999</v>
      </c>
      <c r="I136" s="184"/>
      <c r="J136" s="185">
        <f>ROUND(I136*H136,2)</f>
        <v>0</v>
      </c>
      <c r="K136" s="181" t="s">
        <v>212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149</v>
      </c>
      <c r="AT136" s="190" t="s">
        <v>208</v>
      </c>
      <c r="AU136" s="190" t="s">
        <v>83</v>
      </c>
      <c r="AY136" s="18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149</v>
      </c>
      <c r="BM136" s="190" t="s">
        <v>1646</v>
      </c>
    </row>
    <row r="137" spans="1:65" s="2" customFormat="1">
      <c r="A137" s="35"/>
      <c r="B137" s="36"/>
      <c r="C137" s="37"/>
      <c r="D137" s="192" t="s">
        <v>215</v>
      </c>
      <c r="E137" s="37"/>
      <c r="F137" s="193" t="s">
        <v>1571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215</v>
      </c>
      <c r="AU137" s="18" t="s">
        <v>83</v>
      </c>
    </row>
    <row r="138" spans="1:65" s="13" customFormat="1">
      <c r="B138" s="201"/>
      <c r="C138" s="202"/>
      <c r="D138" s="203" t="s">
        <v>250</v>
      </c>
      <c r="E138" s="204" t="s">
        <v>19</v>
      </c>
      <c r="F138" s="205" t="s">
        <v>1641</v>
      </c>
      <c r="G138" s="202"/>
      <c r="H138" s="206">
        <v>17.649999999999999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250</v>
      </c>
      <c r="AU138" s="212" t="s">
        <v>83</v>
      </c>
      <c r="AV138" s="13" t="s">
        <v>83</v>
      </c>
      <c r="AW138" s="13" t="s">
        <v>36</v>
      </c>
      <c r="AX138" s="13" t="s">
        <v>79</v>
      </c>
      <c r="AY138" s="212" t="s">
        <v>205</v>
      </c>
    </row>
    <row r="139" spans="1:65" s="2" customFormat="1" ht="24.2" customHeight="1">
      <c r="A139" s="35"/>
      <c r="B139" s="36"/>
      <c r="C139" s="179" t="s">
        <v>339</v>
      </c>
      <c r="D139" s="179" t="s">
        <v>208</v>
      </c>
      <c r="E139" s="180" t="s">
        <v>1572</v>
      </c>
      <c r="F139" s="181" t="s">
        <v>1573</v>
      </c>
      <c r="G139" s="182" t="s">
        <v>247</v>
      </c>
      <c r="H139" s="183">
        <v>17.649999999999999</v>
      </c>
      <c r="I139" s="184"/>
      <c r="J139" s="185">
        <f>ROUND(I139*H139,2)</f>
        <v>0</v>
      </c>
      <c r="K139" s="181" t="s">
        <v>212</v>
      </c>
      <c r="L139" s="40"/>
      <c r="M139" s="186" t="s">
        <v>19</v>
      </c>
      <c r="N139" s="187" t="s">
        <v>46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149</v>
      </c>
      <c r="AT139" s="190" t="s">
        <v>208</v>
      </c>
      <c r="AU139" s="190" t="s">
        <v>83</v>
      </c>
      <c r="AY139" s="18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79</v>
      </c>
      <c r="BK139" s="191">
        <f>ROUND(I139*H139,2)</f>
        <v>0</v>
      </c>
      <c r="BL139" s="18" t="s">
        <v>149</v>
      </c>
      <c r="BM139" s="190" t="s">
        <v>1647</v>
      </c>
    </row>
    <row r="140" spans="1:65" s="2" customFormat="1">
      <c r="A140" s="35"/>
      <c r="B140" s="36"/>
      <c r="C140" s="37"/>
      <c r="D140" s="192" t="s">
        <v>215</v>
      </c>
      <c r="E140" s="37"/>
      <c r="F140" s="193" t="s">
        <v>1575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215</v>
      </c>
      <c r="AU140" s="18" t="s">
        <v>83</v>
      </c>
    </row>
    <row r="141" spans="1:65" s="13" customFormat="1">
      <c r="B141" s="201"/>
      <c r="C141" s="202"/>
      <c r="D141" s="203" t="s">
        <v>250</v>
      </c>
      <c r="E141" s="204" t="s">
        <v>19</v>
      </c>
      <c r="F141" s="205" t="s">
        <v>1641</v>
      </c>
      <c r="G141" s="202"/>
      <c r="H141" s="206">
        <v>17.649999999999999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250</v>
      </c>
      <c r="AU141" s="212" t="s">
        <v>83</v>
      </c>
      <c r="AV141" s="13" t="s">
        <v>83</v>
      </c>
      <c r="AW141" s="13" t="s">
        <v>36</v>
      </c>
      <c r="AX141" s="13" t="s">
        <v>79</v>
      </c>
      <c r="AY141" s="212" t="s">
        <v>205</v>
      </c>
    </row>
    <row r="142" spans="1:65" s="12" customFormat="1" ht="22.9" customHeight="1">
      <c r="B142" s="163"/>
      <c r="C142" s="164"/>
      <c r="D142" s="165" t="s">
        <v>74</v>
      </c>
      <c r="E142" s="177" t="s">
        <v>291</v>
      </c>
      <c r="F142" s="177" t="s">
        <v>369</v>
      </c>
      <c r="G142" s="164"/>
      <c r="H142" s="164"/>
      <c r="I142" s="167"/>
      <c r="J142" s="178">
        <f>BK142</f>
        <v>0</v>
      </c>
      <c r="K142" s="164"/>
      <c r="L142" s="169"/>
      <c r="M142" s="170"/>
      <c r="N142" s="171"/>
      <c r="O142" s="171"/>
      <c r="P142" s="172">
        <f>SUM(P143:P148)</f>
        <v>0</v>
      </c>
      <c r="Q142" s="171"/>
      <c r="R142" s="172">
        <f>SUM(R143:R148)</f>
        <v>9.6600000000000002E-3</v>
      </c>
      <c r="S142" s="171"/>
      <c r="T142" s="173">
        <f>SUM(T143:T148)</f>
        <v>0</v>
      </c>
      <c r="AR142" s="174" t="s">
        <v>79</v>
      </c>
      <c r="AT142" s="175" t="s">
        <v>74</v>
      </c>
      <c r="AU142" s="175" t="s">
        <v>79</v>
      </c>
      <c r="AY142" s="174" t="s">
        <v>205</v>
      </c>
      <c r="BK142" s="176">
        <f>SUM(BK143:BK148)</f>
        <v>0</v>
      </c>
    </row>
    <row r="143" spans="1:65" s="2" customFormat="1" ht="33" customHeight="1">
      <c r="A143" s="35"/>
      <c r="B143" s="36"/>
      <c r="C143" s="179" t="s">
        <v>344</v>
      </c>
      <c r="D143" s="179" t="s">
        <v>208</v>
      </c>
      <c r="E143" s="180" t="s">
        <v>1590</v>
      </c>
      <c r="F143" s="181" t="s">
        <v>1591</v>
      </c>
      <c r="G143" s="182" t="s">
        <v>260</v>
      </c>
      <c r="H143" s="183">
        <v>16.100000000000001</v>
      </c>
      <c r="I143" s="184"/>
      <c r="J143" s="185">
        <f>ROUND(I143*H143,2)</f>
        <v>0</v>
      </c>
      <c r="K143" s="181" t="s">
        <v>212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5.9999999999999995E-4</v>
      </c>
      <c r="R143" s="188">
        <f>Q143*H143</f>
        <v>9.6600000000000002E-3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149</v>
      </c>
      <c r="AT143" s="190" t="s">
        <v>208</v>
      </c>
      <c r="AU143" s="190" t="s">
        <v>83</v>
      </c>
      <c r="AY143" s="18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149</v>
      </c>
      <c r="BM143" s="190" t="s">
        <v>1648</v>
      </c>
    </row>
    <row r="144" spans="1:65" s="2" customFormat="1">
      <c r="A144" s="35"/>
      <c r="B144" s="36"/>
      <c r="C144" s="37"/>
      <c r="D144" s="192" t="s">
        <v>215</v>
      </c>
      <c r="E144" s="37"/>
      <c r="F144" s="193" t="s">
        <v>1593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215</v>
      </c>
      <c r="AU144" s="18" t="s">
        <v>83</v>
      </c>
    </row>
    <row r="145" spans="1:65" s="13" customFormat="1">
      <c r="B145" s="201"/>
      <c r="C145" s="202"/>
      <c r="D145" s="203" t="s">
        <v>250</v>
      </c>
      <c r="E145" s="204" t="s">
        <v>19</v>
      </c>
      <c r="F145" s="205" t="s">
        <v>1649</v>
      </c>
      <c r="G145" s="202"/>
      <c r="H145" s="206">
        <v>16.100000000000001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250</v>
      </c>
      <c r="AU145" s="212" t="s">
        <v>83</v>
      </c>
      <c r="AV145" s="13" t="s">
        <v>83</v>
      </c>
      <c r="AW145" s="13" t="s">
        <v>36</v>
      </c>
      <c r="AX145" s="13" t="s">
        <v>79</v>
      </c>
      <c r="AY145" s="212" t="s">
        <v>205</v>
      </c>
    </row>
    <row r="146" spans="1:65" s="2" customFormat="1" ht="16.5" customHeight="1">
      <c r="A146" s="35"/>
      <c r="B146" s="36"/>
      <c r="C146" s="179" t="s">
        <v>350</v>
      </c>
      <c r="D146" s="179" t="s">
        <v>208</v>
      </c>
      <c r="E146" s="180" t="s">
        <v>1362</v>
      </c>
      <c r="F146" s="181" t="s">
        <v>1363</v>
      </c>
      <c r="G146" s="182" t="s">
        <v>260</v>
      </c>
      <c r="H146" s="183">
        <v>19.8</v>
      </c>
      <c r="I146" s="184"/>
      <c r="J146" s="185">
        <f>ROUND(I146*H146,2)</f>
        <v>0</v>
      </c>
      <c r="K146" s="181" t="s">
        <v>212</v>
      </c>
      <c r="L146" s="40"/>
      <c r="M146" s="186" t="s">
        <v>19</v>
      </c>
      <c r="N146" s="187" t="s">
        <v>46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149</v>
      </c>
      <c r="AT146" s="190" t="s">
        <v>208</v>
      </c>
      <c r="AU146" s="190" t="s">
        <v>83</v>
      </c>
      <c r="AY146" s="18" t="s">
        <v>205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79</v>
      </c>
      <c r="BK146" s="191">
        <f>ROUND(I146*H146,2)</f>
        <v>0</v>
      </c>
      <c r="BL146" s="18" t="s">
        <v>149</v>
      </c>
      <c r="BM146" s="190" t="s">
        <v>1650</v>
      </c>
    </row>
    <row r="147" spans="1:65" s="2" customFormat="1">
      <c r="A147" s="35"/>
      <c r="B147" s="36"/>
      <c r="C147" s="37"/>
      <c r="D147" s="192" t="s">
        <v>215</v>
      </c>
      <c r="E147" s="37"/>
      <c r="F147" s="193" t="s">
        <v>1365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215</v>
      </c>
      <c r="AU147" s="18" t="s">
        <v>83</v>
      </c>
    </row>
    <row r="148" spans="1:65" s="13" customFormat="1">
      <c r="B148" s="201"/>
      <c r="C148" s="202"/>
      <c r="D148" s="203" t="s">
        <v>250</v>
      </c>
      <c r="E148" s="204" t="s">
        <v>19</v>
      </c>
      <c r="F148" s="205" t="s">
        <v>1651</v>
      </c>
      <c r="G148" s="202"/>
      <c r="H148" s="206">
        <v>19.8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250</v>
      </c>
      <c r="AU148" s="212" t="s">
        <v>83</v>
      </c>
      <c r="AV148" s="13" t="s">
        <v>83</v>
      </c>
      <c r="AW148" s="13" t="s">
        <v>36</v>
      </c>
      <c r="AX148" s="13" t="s">
        <v>79</v>
      </c>
      <c r="AY148" s="212" t="s">
        <v>205</v>
      </c>
    </row>
    <row r="149" spans="1:65" s="12" customFormat="1" ht="22.9" customHeight="1">
      <c r="B149" s="163"/>
      <c r="C149" s="164"/>
      <c r="D149" s="165" t="s">
        <v>74</v>
      </c>
      <c r="E149" s="177" t="s">
        <v>416</v>
      </c>
      <c r="F149" s="177" t="s">
        <v>417</v>
      </c>
      <c r="G149" s="164"/>
      <c r="H149" s="164"/>
      <c r="I149" s="167"/>
      <c r="J149" s="178">
        <f>BK149</f>
        <v>0</v>
      </c>
      <c r="K149" s="164"/>
      <c r="L149" s="169"/>
      <c r="M149" s="170"/>
      <c r="N149" s="171"/>
      <c r="O149" s="171"/>
      <c r="P149" s="172">
        <f>SUM(P150:P165)</f>
        <v>0</v>
      </c>
      <c r="Q149" s="171"/>
      <c r="R149" s="172">
        <f>SUM(R150:R165)</f>
        <v>0</v>
      </c>
      <c r="S149" s="171"/>
      <c r="T149" s="173">
        <f>SUM(T150:T165)</f>
        <v>0</v>
      </c>
      <c r="AR149" s="174" t="s">
        <v>79</v>
      </c>
      <c r="AT149" s="175" t="s">
        <v>74</v>
      </c>
      <c r="AU149" s="175" t="s">
        <v>79</v>
      </c>
      <c r="AY149" s="174" t="s">
        <v>205</v>
      </c>
      <c r="BK149" s="176">
        <f>SUM(BK150:BK165)</f>
        <v>0</v>
      </c>
    </row>
    <row r="150" spans="1:65" s="2" customFormat="1" ht="24.2" customHeight="1">
      <c r="A150" s="35"/>
      <c r="B150" s="36"/>
      <c r="C150" s="179" t="s">
        <v>357</v>
      </c>
      <c r="D150" s="179" t="s">
        <v>208</v>
      </c>
      <c r="E150" s="180" t="s">
        <v>537</v>
      </c>
      <c r="F150" s="181" t="s">
        <v>538</v>
      </c>
      <c r="G150" s="182" t="s">
        <v>301</v>
      </c>
      <c r="H150" s="183">
        <v>5.1189999999999998</v>
      </c>
      <c r="I150" s="184"/>
      <c r="J150" s="185">
        <f>ROUND(I150*H150,2)</f>
        <v>0</v>
      </c>
      <c r="K150" s="181" t="s">
        <v>212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149</v>
      </c>
      <c r="AT150" s="190" t="s">
        <v>208</v>
      </c>
      <c r="AU150" s="190" t="s">
        <v>83</v>
      </c>
      <c r="AY150" s="18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79</v>
      </c>
      <c r="BK150" s="191">
        <f>ROUND(I150*H150,2)</f>
        <v>0</v>
      </c>
      <c r="BL150" s="18" t="s">
        <v>149</v>
      </c>
      <c r="BM150" s="190" t="s">
        <v>539</v>
      </c>
    </row>
    <row r="151" spans="1:65" s="2" customFormat="1">
      <c r="A151" s="35"/>
      <c r="B151" s="36"/>
      <c r="C151" s="37"/>
      <c r="D151" s="192" t="s">
        <v>215</v>
      </c>
      <c r="E151" s="37"/>
      <c r="F151" s="193" t="s">
        <v>540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215</v>
      </c>
      <c r="AU151" s="18" t="s">
        <v>83</v>
      </c>
    </row>
    <row r="152" spans="1:65" s="13" customFormat="1">
      <c r="B152" s="201"/>
      <c r="C152" s="202"/>
      <c r="D152" s="203" t="s">
        <v>250</v>
      </c>
      <c r="E152" s="204" t="s">
        <v>19</v>
      </c>
      <c r="F152" s="205" t="s">
        <v>1652</v>
      </c>
      <c r="G152" s="202"/>
      <c r="H152" s="206">
        <v>5.1189999999999998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250</v>
      </c>
      <c r="AU152" s="212" t="s">
        <v>83</v>
      </c>
      <c r="AV152" s="13" t="s">
        <v>83</v>
      </c>
      <c r="AW152" s="13" t="s">
        <v>36</v>
      </c>
      <c r="AX152" s="13" t="s">
        <v>79</v>
      </c>
      <c r="AY152" s="212" t="s">
        <v>205</v>
      </c>
    </row>
    <row r="153" spans="1:65" s="2" customFormat="1" ht="24.2" customHeight="1">
      <c r="A153" s="35"/>
      <c r="B153" s="36"/>
      <c r="C153" s="179" t="s">
        <v>7</v>
      </c>
      <c r="D153" s="179" t="s">
        <v>208</v>
      </c>
      <c r="E153" s="180" t="s">
        <v>543</v>
      </c>
      <c r="F153" s="181" t="s">
        <v>427</v>
      </c>
      <c r="G153" s="182" t="s">
        <v>301</v>
      </c>
      <c r="H153" s="183">
        <v>199.64099999999999</v>
      </c>
      <c r="I153" s="184"/>
      <c r="J153" s="185">
        <f>ROUND(I153*H153,2)</f>
        <v>0</v>
      </c>
      <c r="K153" s="181" t="s">
        <v>212</v>
      </c>
      <c r="L153" s="40"/>
      <c r="M153" s="186" t="s">
        <v>19</v>
      </c>
      <c r="N153" s="187" t="s">
        <v>46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149</v>
      </c>
      <c r="AT153" s="190" t="s">
        <v>208</v>
      </c>
      <c r="AU153" s="190" t="s">
        <v>83</v>
      </c>
      <c r="AY153" s="18" t="s">
        <v>205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79</v>
      </c>
      <c r="BK153" s="191">
        <f>ROUND(I153*H153,2)</f>
        <v>0</v>
      </c>
      <c r="BL153" s="18" t="s">
        <v>149</v>
      </c>
      <c r="BM153" s="190" t="s">
        <v>544</v>
      </c>
    </row>
    <row r="154" spans="1:65" s="2" customFormat="1">
      <c r="A154" s="35"/>
      <c r="B154" s="36"/>
      <c r="C154" s="37"/>
      <c r="D154" s="192" t="s">
        <v>215</v>
      </c>
      <c r="E154" s="37"/>
      <c r="F154" s="193" t="s">
        <v>545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215</v>
      </c>
      <c r="AU154" s="18" t="s">
        <v>83</v>
      </c>
    </row>
    <row r="155" spans="1:65" s="13" customFormat="1">
      <c r="B155" s="201"/>
      <c r="C155" s="202"/>
      <c r="D155" s="203" t="s">
        <v>250</v>
      </c>
      <c r="E155" s="202"/>
      <c r="F155" s="205" t="s">
        <v>1653</v>
      </c>
      <c r="G155" s="202"/>
      <c r="H155" s="206">
        <v>199.64099999999999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250</v>
      </c>
      <c r="AU155" s="212" t="s">
        <v>83</v>
      </c>
      <c r="AV155" s="13" t="s">
        <v>83</v>
      </c>
      <c r="AW155" s="13" t="s">
        <v>4</v>
      </c>
      <c r="AX155" s="13" t="s">
        <v>79</v>
      </c>
      <c r="AY155" s="212" t="s">
        <v>205</v>
      </c>
    </row>
    <row r="156" spans="1:65" s="2" customFormat="1" ht="24.2" customHeight="1">
      <c r="A156" s="35"/>
      <c r="B156" s="36"/>
      <c r="C156" s="179" t="s">
        <v>370</v>
      </c>
      <c r="D156" s="179" t="s">
        <v>208</v>
      </c>
      <c r="E156" s="180" t="s">
        <v>419</v>
      </c>
      <c r="F156" s="181" t="s">
        <v>420</v>
      </c>
      <c r="G156" s="182" t="s">
        <v>301</v>
      </c>
      <c r="H156" s="183">
        <v>9.8130000000000006</v>
      </c>
      <c r="I156" s="184"/>
      <c r="J156" s="185">
        <f>ROUND(I156*H156,2)</f>
        <v>0</v>
      </c>
      <c r="K156" s="181" t="s">
        <v>212</v>
      </c>
      <c r="L156" s="40"/>
      <c r="M156" s="186" t="s">
        <v>19</v>
      </c>
      <c r="N156" s="187" t="s">
        <v>46</v>
      </c>
      <c r="O156" s="65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149</v>
      </c>
      <c r="AT156" s="190" t="s">
        <v>208</v>
      </c>
      <c r="AU156" s="190" t="s">
        <v>83</v>
      </c>
      <c r="AY156" s="18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79</v>
      </c>
      <c r="BK156" s="191">
        <f>ROUND(I156*H156,2)</f>
        <v>0</v>
      </c>
      <c r="BL156" s="18" t="s">
        <v>149</v>
      </c>
      <c r="BM156" s="190" t="s">
        <v>548</v>
      </c>
    </row>
    <row r="157" spans="1:65" s="2" customFormat="1">
      <c r="A157" s="35"/>
      <c r="B157" s="36"/>
      <c r="C157" s="37"/>
      <c r="D157" s="192" t="s">
        <v>215</v>
      </c>
      <c r="E157" s="37"/>
      <c r="F157" s="193" t="s">
        <v>422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215</v>
      </c>
      <c r="AU157" s="18" t="s">
        <v>83</v>
      </c>
    </row>
    <row r="158" spans="1:65" s="13" customFormat="1">
      <c r="B158" s="201"/>
      <c r="C158" s="202"/>
      <c r="D158" s="203" t="s">
        <v>250</v>
      </c>
      <c r="E158" s="204" t="s">
        <v>19</v>
      </c>
      <c r="F158" s="205" t="s">
        <v>1654</v>
      </c>
      <c r="G158" s="202"/>
      <c r="H158" s="206">
        <v>4.2359999999999998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36</v>
      </c>
      <c r="AX158" s="13" t="s">
        <v>75</v>
      </c>
      <c r="AY158" s="212" t="s">
        <v>205</v>
      </c>
    </row>
    <row r="159" spans="1:65" s="13" customFormat="1">
      <c r="B159" s="201"/>
      <c r="C159" s="202"/>
      <c r="D159" s="203" t="s">
        <v>250</v>
      </c>
      <c r="E159" s="204" t="s">
        <v>19</v>
      </c>
      <c r="F159" s="205" t="s">
        <v>1655</v>
      </c>
      <c r="G159" s="202"/>
      <c r="H159" s="206">
        <v>5.577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250</v>
      </c>
      <c r="AU159" s="212" t="s">
        <v>83</v>
      </c>
      <c r="AV159" s="13" t="s">
        <v>83</v>
      </c>
      <c r="AW159" s="13" t="s">
        <v>36</v>
      </c>
      <c r="AX159" s="13" t="s">
        <v>75</v>
      </c>
      <c r="AY159" s="212" t="s">
        <v>205</v>
      </c>
    </row>
    <row r="160" spans="1:65" s="14" customFormat="1">
      <c r="B160" s="213"/>
      <c r="C160" s="214"/>
      <c r="D160" s="203" t="s">
        <v>250</v>
      </c>
      <c r="E160" s="215" t="s">
        <v>19</v>
      </c>
      <c r="F160" s="216" t="s">
        <v>253</v>
      </c>
      <c r="G160" s="214"/>
      <c r="H160" s="217">
        <v>9.8129999999999988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250</v>
      </c>
      <c r="AU160" s="223" t="s">
        <v>83</v>
      </c>
      <c r="AV160" s="14" t="s">
        <v>149</v>
      </c>
      <c r="AW160" s="14" t="s">
        <v>36</v>
      </c>
      <c r="AX160" s="14" t="s">
        <v>79</v>
      </c>
      <c r="AY160" s="223" t="s">
        <v>205</v>
      </c>
    </row>
    <row r="161" spans="1:65" s="2" customFormat="1" ht="24.2" customHeight="1">
      <c r="A161" s="35"/>
      <c r="B161" s="36"/>
      <c r="C161" s="179" t="s">
        <v>376</v>
      </c>
      <c r="D161" s="179" t="s">
        <v>208</v>
      </c>
      <c r="E161" s="180" t="s">
        <v>426</v>
      </c>
      <c r="F161" s="181" t="s">
        <v>427</v>
      </c>
      <c r="G161" s="182" t="s">
        <v>301</v>
      </c>
      <c r="H161" s="183">
        <v>382.70699999999999</v>
      </c>
      <c r="I161" s="184"/>
      <c r="J161" s="185">
        <f>ROUND(I161*H161,2)</f>
        <v>0</v>
      </c>
      <c r="K161" s="181" t="s">
        <v>212</v>
      </c>
      <c r="L161" s="40"/>
      <c r="M161" s="186" t="s">
        <v>19</v>
      </c>
      <c r="N161" s="187" t="s">
        <v>46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149</v>
      </c>
      <c r="AT161" s="190" t="s">
        <v>208</v>
      </c>
      <c r="AU161" s="190" t="s">
        <v>83</v>
      </c>
      <c r="AY161" s="18" t="s">
        <v>205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149</v>
      </c>
      <c r="BM161" s="190" t="s">
        <v>552</v>
      </c>
    </row>
    <row r="162" spans="1:65" s="2" customFormat="1">
      <c r="A162" s="35"/>
      <c r="B162" s="36"/>
      <c r="C162" s="37"/>
      <c r="D162" s="192" t="s">
        <v>215</v>
      </c>
      <c r="E162" s="37"/>
      <c r="F162" s="193" t="s">
        <v>429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215</v>
      </c>
      <c r="AU162" s="18" t="s">
        <v>83</v>
      </c>
    </row>
    <row r="163" spans="1:65" s="13" customFormat="1">
      <c r="B163" s="201"/>
      <c r="C163" s="202"/>
      <c r="D163" s="203" t="s">
        <v>250</v>
      </c>
      <c r="E163" s="202"/>
      <c r="F163" s="205" t="s">
        <v>1656</v>
      </c>
      <c r="G163" s="202"/>
      <c r="H163" s="206">
        <v>382.70699999999999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4</v>
      </c>
      <c r="AX163" s="13" t="s">
        <v>79</v>
      </c>
      <c r="AY163" s="212" t="s">
        <v>205</v>
      </c>
    </row>
    <row r="164" spans="1:65" s="2" customFormat="1" ht="16.5" customHeight="1">
      <c r="A164" s="35"/>
      <c r="B164" s="36"/>
      <c r="C164" s="179" t="s">
        <v>381</v>
      </c>
      <c r="D164" s="179" t="s">
        <v>208</v>
      </c>
      <c r="E164" s="180" t="s">
        <v>432</v>
      </c>
      <c r="F164" s="181" t="s">
        <v>433</v>
      </c>
      <c r="G164" s="182" t="s">
        <v>301</v>
      </c>
      <c r="H164" s="183">
        <v>14.932</v>
      </c>
      <c r="I164" s="184"/>
      <c r="J164" s="185">
        <f>ROUND(I164*H164,2)</f>
        <v>0</v>
      </c>
      <c r="K164" s="181" t="s">
        <v>212</v>
      </c>
      <c r="L164" s="40"/>
      <c r="M164" s="186" t="s">
        <v>19</v>
      </c>
      <c r="N164" s="187" t="s">
        <v>46</v>
      </c>
      <c r="O164" s="6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149</v>
      </c>
      <c r="AT164" s="190" t="s">
        <v>208</v>
      </c>
      <c r="AU164" s="190" t="s">
        <v>83</v>
      </c>
      <c r="AY164" s="18" t="s">
        <v>205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79</v>
      </c>
      <c r="BK164" s="191">
        <f>ROUND(I164*H164,2)</f>
        <v>0</v>
      </c>
      <c r="BL164" s="18" t="s">
        <v>149</v>
      </c>
      <c r="BM164" s="190" t="s">
        <v>555</v>
      </c>
    </row>
    <row r="165" spans="1:65" s="2" customFormat="1">
      <c r="A165" s="35"/>
      <c r="B165" s="36"/>
      <c r="C165" s="37"/>
      <c r="D165" s="192" t="s">
        <v>215</v>
      </c>
      <c r="E165" s="37"/>
      <c r="F165" s="193" t="s">
        <v>435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215</v>
      </c>
      <c r="AU165" s="18" t="s">
        <v>83</v>
      </c>
    </row>
    <row r="166" spans="1:65" s="12" customFormat="1" ht="22.9" customHeight="1">
      <c r="B166" s="163"/>
      <c r="C166" s="164"/>
      <c r="D166" s="165" t="s">
        <v>74</v>
      </c>
      <c r="E166" s="177" t="s">
        <v>436</v>
      </c>
      <c r="F166" s="177" t="s">
        <v>437</v>
      </c>
      <c r="G166" s="164"/>
      <c r="H166" s="164"/>
      <c r="I166" s="167"/>
      <c r="J166" s="178">
        <f>BK166</f>
        <v>0</v>
      </c>
      <c r="K166" s="164"/>
      <c r="L166" s="169"/>
      <c r="M166" s="170"/>
      <c r="N166" s="171"/>
      <c r="O166" s="171"/>
      <c r="P166" s="172">
        <f>SUM(P167:P168)</f>
        <v>0</v>
      </c>
      <c r="Q166" s="171"/>
      <c r="R166" s="172">
        <f>SUM(R167:R168)</f>
        <v>0</v>
      </c>
      <c r="S166" s="171"/>
      <c r="T166" s="173">
        <f>SUM(T167:T168)</f>
        <v>0</v>
      </c>
      <c r="AR166" s="174" t="s">
        <v>79</v>
      </c>
      <c r="AT166" s="175" t="s">
        <v>74</v>
      </c>
      <c r="AU166" s="175" t="s">
        <v>79</v>
      </c>
      <c r="AY166" s="174" t="s">
        <v>205</v>
      </c>
      <c r="BK166" s="176">
        <f>SUM(BK167:BK168)</f>
        <v>0</v>
      </c>
    </row>
    <row r="167" spans="1:65" s="2" customFormat="1" ht="24.2" customHeight="1">
      <c r="A167" s="35"/>
      <c r="B167" s="36"/>
      <c r="C167" s="179" t="s">
        <v>387</v>
      </c>
      <c r="D167" s="179" t="s">
        <v>208</v>
      </c>
      <c r="E167" s="180" t="s">
        <v>439</v>
      </c>
      <c r="F167" s="181" t="s">
        <v>440</v>
      </c>
      <c r="G167" s="182" t="s">
        <v>301</v>
      </c>
      <c r="H167" s="183">
        <v>0.01</v>
      </c>
      <c r="I167" s="184"/>
      <c r="J167" s="185">
        <f>ROUND(I167*H167,2)</f>
        <v>0</v>
      </c>
      <c r="K167" s="181" t="s">
        <v>212</v>
      </c>
      <c r="L167" s="40"/>
      <c r="M167" s="186" t="s">
        <v>19</v>
      </c>
      <c r="N167" s="187" t="s">
        <v>46</v>
      </c>
      <c r="O167" s="65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149</v>
      </c>
      <c r="AT167" s="190" t="s">
        <v>208</v>
      </c>
      <c r="AU167" s="190" t="s">
        <v>83</v>
      </c>
      <c r="AY167" s="18" t="s">
        <v>205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79</v>
      </c>
      <c r="BK167" s="191">
        <f>ROUND(I167*H167,2)</f>
        <v>0</v>
      </c>
      <c r="BL167" s="18" t="s">
        <v>149</v>
      </c>
      <c r="BM167" s="190" t="s">
        <v>557</v>
      </c>
    </row>
    <row r="168" spans="1:65" s="2" customFormat="1">
      <c r="A168" s="35"/>
      <c r="B168" s="36"/>
      <c r="C168" s="37"/>
      <c r="D168" s="192" t="s">
        <v>215</v>
      </c>
      <c r="E168" s="37"/>
      <c r="F168" s="193" t="s">
        <v>442</v>
      </c>
      <c r="G168" s="37"/>
      <c r="H168" s="37"/>
      <c r="I168" s="194"/>
      <c r="J168" s="37"/>
      <c r="K168" s="37"/>
      <c r="L168" s="40"/>
      <c r="M168" s="197"/>
      <c r="N168" s="198"/>
      <c r="O168" s="199"/>
      <c r="P168" s="199"/>
      <c r="Q168" s="199"/>
      <c r="R168" s="199"/>
      <c r="S168" s="199"/>
      <c r="T168" s="20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215</v>
      </c>
      <c r="AU168" s="18" t="s">
        <v>83</v>
      </c>
    </row>
    <row r="169" spans="1:65" s="2" customFormat="1" ht="6.95" customHeight="1">
      <c r="A169" s="35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ilU1icVTJLByachjUMI6FEbrjq65P/HCL1wxsrBQE69XhJ+8lxjqTkzfosCaYyLrlhFE4ZNsr7yhoVwuhxXIug==" saltValue="rKgRVwbIeR/L3zjnTuS8Uzi79U0FbkRdXEr5qW0l7bHbV/8G5dVnlMuGkT7GWY5mtBsEKpp26igIBEADzLxO+A==" spinCount="100000" sheet="1" objects="1" scenarios="1" formatColumns="0" formatRows="0" autoFilter="0"/>
  <autoFilter ref="C90:K168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8" r:id="rId2"/>
    <hyperlink ref="F101" r:id="rId3"/>
    <hyperlink ref="F104" r:id="rId4"/>
    <hyperlink ref="F107" r:id="rId5"/>
    <hyperlink ref="F109" r:id="rId6"/>
    <hyperlink ref="F111" r:id="rId7"/>
    <hyperlink ref="F114" r:id="rId8"/>
    <hyperlink ref="F116" r:id="rId9"/>
    <hyperlink ref="F118" r:id="rId10"/>
    <hyperlink ref="F122" r:id="rId11"/>
    <hyperlink ref="F125" r:id="rId12"/>
    <hyperlink ref="F128" r:id="rId13"/>
    <hyperlink ref="F131" r:id="rId14"/>
    <hyperlink ref="F134" r:id="rId15"/>
    <hyperlink ref="F137" r:id="rId16"/>
    <hyperlink ref="F140" r:id="rId17"/>
    <hyperlink ref="F144" r:id="rId18"/>
    <hyperlink ref="F147" r:id="rId19"/>
    <hyperlink ref="F151" r:id="rId20"/>
    <hyperlink ref="F154" r:id="rId21"/>
    <hyperlink ref="F157" r:id="rId22"/>
    <hyperlink ref="F162" r:id="rId23"/>
    <hyperlink ref="F165" r:id="rId24"/>
    <hyperlink ref="F168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134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1602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1657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ROUND(J93,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ROUND((SUM(BE93:BE186)),  2)</f>
        <v>0</v>
      </c>
      <c r="G35" s="35"/>
      <c r="H35" s="35"/>
      <c r="I35" s="125">
        <v>0.21</v>
      </c>
      <c r="J35" s="124">
        <f>ROUND(((SUM(BE93:BE186))*I35),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ROUND((SUM(BF93:BF186)),  2)</f>
        <v>0</v>
      </c>
      <c r="G36" s="35"/>
      <c r="H36" s="35"/>
      <c r="I36" s="125">
        <v>0.15</v>
      </c>
      <c r="J36" s="124">
        <f>ROUND(((SUM(BF93:BF186))*I36),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ROUND((SUM(BG93:BG186)),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ROUND((SUM(BH93:BH186)),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ROUND((SUM(BI93:BI186)),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1602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3.3 - Sjedz do MK - 3.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J93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J94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J95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J127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239</v>
      </c>
      <c r="E67" s="149"/>
      <c r="F67" s="149"/>
      <c r="G67" s="149"/>
      <c r="H67" s="149"/>
      <c r="I67" s="149"/>
      <c r="J67" s="150">
        <f>J152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240</v>
      </c>
      <c r="E68" s="149"/>
      <c r="F68" s="149"/>
      <c r="G68" s="149"/>
      <c r="H68" s="149"/>
      <c r="I68" s="149"/>
      <c r="J68" s="150">
        <f>J164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241</v>
      </c>
      <c r="E69" s="149"/>
      <c r="F69" s="149"/>
      <c r="G69" s="149"/>
      <c r="H69" s="149"/>
      <c r="I69" s="149"/>
      <c r="J69" s="150">
        <f>J181</f>
        <v>0</v>
      </c>
      <c r="K69" s="98"/>
      <c r="L69" s="151"/>
    </row>
    <row r="70" spans="1:31" s="9" customFormat="1" ht="24.95" customHeight="1">
      <c r="B70" s="141"/>
      <c r="C70" s="142"/>
      <c r="D70" s="143" t="s">
        <v>1658</v>
      </c>
      <c r="E70" s="144"/>
      <c r="F70" s="144"/>
      <c r="G70" s="144"/>
      <c r="H70" s="144"/>
      <c r="I70" s="144"/>
      <c r="J70" s="145">
        <f>J184</f>
        <v>0</v>
      </c>
      <c r="K70" s="142"/>
      <c r="L70" s="146"/>
    </row>
    <row r="71" spans="1:31" s="10" customFormat="1" ht="19.899999999999999" customHeight="1">
      <c r="B71" s="147"/>
      <c r="C71" s="98"/>
      <c r="D71" s="148" t="s">
        <v>1659</v>
      </c>
      <c r="E71" s="149"/>
      <c r="F71" s="149"/>
      <c r="G71" s="149"/>
      <c r="H71" s="149"/>
      <c r="I71" s="149"/>
      <c r="J71" s="150">
        <f>J185</f>
        <v>0</v>
      </c>
      <c r="K71" s="98"/>
      <c r="L71" s="151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189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80" t="str">
        <f>E7</f>
        <v>Rekonstrukce chodníku ul. Jiříkovská, Rumburk</v>
      </c>
      <c r="F81" s="381"/>
      <c r="G81" s="381"/>
      <c r="H81" s="381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30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80" t="s">
        <v>1602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179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1" t="str">
        <f>E11</f>
        <v>3.3 - Sjedz do MK - 3. sjezd</v>
      </c>
      <c r="F85" s="379"/>
      <c r="G85" s="379"/>
      <c r="H85" s="379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F14</f>
        <v>k.ú. Rumburk</v>
      </c>
      <c r="G87" s="37"/>
      <c r="H87" s="37"/>
      <c r="I87" s="30" t="s">
        <v>23</v>
      </c>
      <c r="J87" s="60" t="str">
        <f>IF(J14="","",J14)</f>
        <v>5. 4. 2023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25</v>
      </c>
      <c r="D89" s="37"/>
      <c r="E89" s="37"/>
      <c r="F89" s="28" t="str">
        <f>E17</f>
        <v>Město Rumburk</v>
      </c>
      <c r="G89" s="37"/>
      <c r="H89" s="37"/>
      <c r="I89" s="30" t="s">
        <v>32</v>
      </c>
      <c r="J89" s="33" t="str">
        <f>E23</f>
        <v xml:space="preserve">ProProjekt s.r.o. 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IF(E20="","",E20)</f>
        <v>Vyplň údaj</v>
      </c>
      <c r="G90" s="37"/>
      <c r="H90" s="37"/>
      <c r="I90" s="30" t="s">
        <v>37</v>
      </c>
      <c r="J90" s="33" t="str">
        <f>E26</f>
        <v>Martin Rousek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2"/>
      <c r="B92" s="153"/>
      <c r="C92" s="154" t="s">
        <v>190</v>
      </c>
      <c r="D92" s="155" t="s">
        <v>60</v>
      </c>
      <c r="E92" s="155" t="s">
        <v>56</v>
      </c>
      <c r="F92" s="155" t="s">
        <v>57</v>
      </c>
      <c r="G92" s="155" t="s">
        <v>191</v>
      </c>
      <c r="H92" s="155" t="s">
        <v>192</v>
      </c>
      <c r="I92" s="155" t="s">
        <v>193</v>
      </c>
      <c r="J92" s="155" t="s">
        <v>183</v>
      </c>
      <c r="K92" s="156" t="s">
        <v>194</v>
      </c>
      <c r="L92" s="157"/>
      <c r="M92" s="69" t="s">
        <v>19</v>
      </c>
      <c r="N92" s="70" t="s">
        <v>45</v>
      </c>
      <c r="O92" s="70" t="s">
        <v>195</v>
      </c>
      <c r="P92" s="70" t="s">
        <v>196</v>
      </c>
      <c r="Q92" s="70" t="s">
        <v>197</v>
      </c>
      <c r="R92" s="70" t="s">
        <v>198</v>
      </c>
      <c r="S92" s="70" t="s">
        <v>199</v>
      </c>
      <c r="T92" s="71" t="s">
        <v>200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pans="1:65" s="2" customFormat="1" ht="22.9" customHeight="1">
      <c r="A93" s="35"/>
      <c r="B93" s="36"/>
      <c r="C93" s="76" t="s">
        <v>201</v>
      </c>
      <c r="D93" s="37"/>
      <c r="E93" s="37"/>
      <c r="F93" s="37"/>
      <c r="G93" s="37"/>
      <c r="H93" s="37"/>
      <c r="I93" s="37"/>
      <c r="J93" s="158">
        <f>BK93</f>
        <v>0</v>
      </c>
      <c r="K93" s="37"/>
      <c r="L93" s="40"/>
      <c r="M93" s="72"/>
      <c r="N93" s="159"/>
      <c r="O93" s="73"/>
      <c r="P93" s="160">
        <f>P94+P184</f>
        <v>0</v>
      </c>
      <c r="Q93" s="73"/>
      <c r="R93" s="160">
        <f>R94+R184</f>
        <v>4.4039199999999994</v>
      </c>
      <c r="S93" s="73"/>
      <c r="T93" s="161">
        <f>T94+T184</f>
        <v>55.602499999999999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184</v>
      </c>
      <c r="BK93" s="162">
        <f>BK94+BK184</f>
        <v>0</v>
      </c>
    </row>
    <row r="94" spans="1:65" s="12" customFormat="1" ht="25.9" customHeight="1">
      <c r="B94" s="163"/>
      <c r="C94" s="164"/>
      <c r="D94" s="165" t="s">
        <v>74</v>
      </c>
      <c r="E94" s="166" t="s">
        <v>242</v>
      </c>
      <c r="F94" s="166" t="s">
        <v>243</v>
      </c>
      <c r="G94" s="164"/>
      <c r="H94" s="164"/>
      <c r="I94" s="167"/>
      <c r="J94" s="168">
        <f>BK94</f>
        <v>0</v>
      </c>
      <c r="K94" s="164"/>
      <c r="L94" s="169"/>
      <c r="M94" s="170"/>
      <c r="N94" s="171"/>
      <c r="O94" s="171"/>
      <c r="P94" s="172">
        <f>P95+P127+P152+P164+P181</f>
        <v>0</v>
      </c>
      <c r="Q94" s="171"/>
      <c r="R94" s="172">
        <f>R95+R127+R152+R164+R181</f>
        <v>4.4039199999999994</v>
      </c>
      <c r="S94" s="171"/>
      <c r="T94" s="173">
        <f>T95+T127+T152+T164+T181</f>
        <v>55.602499999999999</v>
      </c>
      <c r="AR94" s="174" t="s">
        <v>79</v>
      </c>
      <c r="AT94" s="175" t="s">
        <v>74</v>
      </c>
      <c r="AU94" s="175" t="s">
        <v>75</v>
      </c>
      <c r="AY94" s="174" t="s">
        <v>205</v>
      </c>
      <c r="BK94" s="176">
        <f>BK95+BK127+BK152+BK164+BK181</f>
        <v>0</v>
      </c>
    </row>
    <row r="95" spans="1:65" s="12" customFormat="1" ht="22.9" customHeight="1">
      <c r="B95" s="163"/>
      <c r="C95" s="164"/>
      <c r="D95" s="165" t="s">
        <v>74</v>
      </c>
      <c r="E95" s="177" t="s">
        <v>79</v>
      </c>
      <c r="F95" s="177" t="s">
        <v>244</v>
      </c>
      <c r="G95" s="164"/>
      <c r="H95" s="164"/>
      <c r="I95" s="167"/>
      <c r="J95" s="178">
        <f>BK95</f>
        <v>0</v>
      </c>
      <c r="K95" s="164"/>
      <c r="L95" s="169"/>
      <c r="M95" s="170"/>
      <c r="N95" s="171"/>
      <c r="O95" s="171"/>
      <c r="P95" s="172">
        <f>SUM(P96:P126)</f>
        <v>0</v>
      </c>
      <c r="Q95" s="171"/>
      <c r="R95" s="172">
        <f>SUM(R96:R126)</f>
        <v>0</v>
      </c>
      <c r="S95" s="171"/>
      <c r="T95" s="173">
        <f>SUM(T96:T126)</f>
        <v>55.602499999999999</v>
      </c>
      <c r="AR95" s="174" t="s">
        <v>79</v>
      </c>
      <c r="AT95" s="175" t="s">
        <v>74</v>
      </c>
      <c r="AU95" s="175" t="s">
        <v>79</v>
      </c>
      <c r="AY95" s="174" t="s">
        <v>205</v>
      </c>
      <c r="BK95" s="176">
        <f>SUM(BK96:BK126)</f>
        <v>0</v>
      </c>
    </row>
    <row r="96" spans="1:65" s="2" customFormat="1" ht="37.9" customHeight="1">
      <c r="A96" s="35"/>
      <c r="B96" s="36"/>
      <c r="C96" s="179" t="s">
        <v>79</v>
      </c>
      <c r="D96" s="179" t="s">
        <v>208</v>
      </c>
      <c r="E96" s="180" t="s">
        <v>562</v>
      </c>
      <c r="F96" s="181" t="s">
        <v>563</v>
      </c>
      <c r="G96" s="182" t="s">
        <v>247</v>
      </c>
      <c r="H96" s="183">
        <v>65</v>
      </c>
      <c r="I96" s="184"/>
      <c r="J96" s="185">
        <f>ROUND(I96*H96,2)</f>
        <v>0</v>
      </c>
      <c r="K96" s="181" t="s">
        <v>212</v>
      </c>
      <c r="L96" s="40"/>
      <c r="M96" s="186" t="s">
        <v>19</v>
      </c>
      <c r="N96" s="187" t="s">
        <v>46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0.28999999999999998</v>
      </c>
      <c r="T96" s="189">
        <f>S96*H96</f>
        <v>18.849999999999998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149</v>
      </c>
      <c r="AT96" s="190" t="s">
        <v>208</v>
      </c>
      <c r="AU96" s="190" t="s">
        <v>83</v>
      </c>
      <c r="AY96" s="18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79</v>
      </c>
      <c r="BK96" s="191">
        <f>ROUND(I96*H96,2)</f>
        <v>0</v>
      </c>
      <c r="BL96" s="18" t="s">
        <v>149</v>
      </c>
      <c r="BM96" s="190" t="s">
        <v>564</v>
      </c>
    </row>
    <row r="97" spans="1:65" s="2" customFormat="1">
      <c r="A97" s="35"/>
      <c r="B97" s="36"/>
      <c r="C97" s="37"/>
      <c r="D97" s="192" t="s">
        <v>215</v>
      </c>
      <c r="E97" s="37"/>
      <c r="F97" s="193" t="s">
        <v>565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215</v>
      </c>
      <c r="AU97" s="18" t="s">
        <v>83</v>
      </c>
    </row>
    <row r="98" spans="1:65" s="13" customFormat="1">
      <c r="B98" s="201"/>
      <c r="C98" s="202"/>
      <c r="D98" s="203" t="s">
        <v>250</v>
      </c>
      <c r="E98" s="204" t="s">
        <v>19</v>
      </c>
      <c r="F98" s="205" t="s">
        <v>1660</v>
      </c>
      <c r="G98" s="202"/>
      <c r="H98" s="206">
        <v>65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250</v>
      </c>
      <c r="AU98" s="212" t="s">
        <v>83</v>
      </c>
      <c r="AV98" s="13" t="s">
        <v>83</v>
      </c>
      <c r="AW98" s="13" t="s">
        <v>36</v>
      </c>
      <c r="AX98" s="13" t="s">
        <v>79</v>
      </c>
      <c r="AY98" s="212" t="s">
        <v>205</v>
      </c>
    </row>
    <row r="99" spans="1:65" s="2" customFormat="1" ht="37.9" customHeight="1">
      <c r="A99" s="35"/>
      <c r="B99" s="36"/>
      <c r="C99" s="179" t="s">
        <v>83</v>
      </c>
      <c r="D99" s="179" t="s">
        <v>208</v>
      </c>
      <c r="E99" s="180" t="s">
        <v>568</v>
      </c>
      <c r="F99" s="181" t="s">
        <v>569</v>
      </c>
      <c r="G99" s="182" t="s">
        <v>247</v>
      </c>
      <c r="H99" s="183">
        <v>65</v>
      </c>
      <c r="I99" s="184"/>
      <c r="J99" s="185">
        <f>ROUND(I99*H99,2)</f>
        <v>0</v>
      </c>
      <c r="K99" s="181" t="s">
        <v>212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0.24</v>
      </c>
      <c r="T99" s="189">
        <f>S99*H99</f>
        <v>15.6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149</v>
      </c>
      <c r="AT99" s="190" t="s">
        <v>208</v>
      </c>
      <c r="AU99" s="190" t="s">
        <v>83</v>
      </c>
      <c r="AY99" s="18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79</v>
      </c>
      <c r="BK99" s="191">
        <f>ROUND(I99*H99,2)</f>
        <v>0</v>
      </c>
      <c r="BL99" s="18" t="s">
        <v>149</v>
      </c>
      <c r="BM99" s="190" t="s">
        <v>570</v>
      </c>
    </row>
    <row r="100" spans="1:65" s="2" customFormat="1">
      <c r="A100" s="35"/>
      <c r="B100" s="36"/>
      <c r="C100" s="37"/>
      <c r="D100" s="192" t="s">
        <v>215</v>
      </c>
      <c r="E100" s="37"/>
      <c r="F100" s="193" t="s">
        <v>571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215</v>
      </c>
      <c r="AU100" s="18" t="s">
        <v>83</v>
      </c>
    </row>
    <row r="101" spans="1:65" s="13" customFormat="1">
      <c r="B101" s="201"/>
      <c r="C101" s="202"/>
      <c r="D101" s="203" t="s">
        <v>250</v>
      </c>
      <c r="E101" s="204" t="s">
        <v>19</v>
      </c>
      <c r="F101" s="205" t="s">
        <v>1660</v>
      </c>
      <c r="G101" s="202"/>
      <c r="H101" s="206">
        <v>65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250</v>
      </c>
      <c r="AU101" s="212" t="s">
        <v>83</v>
      </c>
      <c r="AV101" s="13" t="s">
        <v>83</v>
      </c>
      <c r="AW101" s="13" t="s">
        <v>36</v>
      </c>
      <c r="AX101" s="13" t="s">
        <v>79</v>
      </c>
      <c r="AY101" s="212" t="s">
        <v>205</v>
      </c>
    </row>
    <row r="102" spans="1:65" s="2" customFormat="1" ht="37.9" customHeight="1">
      <c r="A102" s="35"/>
      <c r="B102" s="36"/>
      <c r="C102" s="179" t="s">
        <v>126</v>
      </c>
      <c r="D102" s="179" t="s">
        <v>208</v>
      </c>
      <c r="E102" s="180" t="s">
        <v>572</v>
      </c>
      <c r="F102" s="181" t="s">
        <v>573</v>
      </c>
      <c r="G102" s="182" t="s">
        <v>247</v>
      </c>
      <c r="H102" s="183">
        <v>65</v>
      </c>
      <c r="I102" s="184"/>
      <c r="J102" s="185">
        <f>ROUND(I102*H102,2)</f>
        <v>0</v>
      </c>
      <c r="K102" s="181" t="s">
        <v>212</v>
      </c>
      <c r="L102" s="40"/>
      <c r="M102" s="186" t="s">
        <v>19</v>
      </c>
      <c r="N102" s="187" t="s">
        <v>46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0.316</v>
      </c>
      <c r="T102" s="189">
        <f>S102*H102</f>
        <v>20.54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149</v>
      </c>
      <c r="AT102" s="190" t="s">
        <v>208</v>
      </c>
      <c r="AU102" s="190" t="s">
        <v>83</v>
      </c>
      <c r="AY102" s="18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149</v>
      </c>
      <c r="BM102" s="190" t="s">
        <v>574</v>
      </c>
    </row>
    <row r="103" spans="1:65" s="2" customFormat="1">
      <c r="A103" s="35"/>
      <c r="B103" s="36"/>
      <c r="C103" s="37"/>
      <c r="D103" s="192" t="s">
        <v>215</v>
      </c>
      <c r="E103" s="37"/>
      <c r="F103" s="193" t="s">
        <v>575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215</v>
      </c>
      <c r="AU103" s="18" t="s">
        <v>83</v>
      </c>
    </row>
    <row r="104" spans="1:65" s="13" customFormat="1">
      <c r="B104" s="201"/>
      <c r="C104" s="202"/>
      <c r="D104" s="203" t="s">
        <v>250</v>
      </c>
      <c r="E104" s="204" t="s">
        <v>19</v>
      </c>
      <c r="F104" s="205" t="s">
        <v>1660</v>
      </c>
      <c r="G104" s="202"/>
      <c r="H104" s="206">
        <v>65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250</v>
      </c>
      <c r="AU104" s="212" t="s">
        <v>83</v>
      </c>
      <c r="AV104" s="13" t="s">
        <v>83</v>
      </c>
      <c r="AW104" s="13" t="s">
        <v>36</v>
      </c>
      <c r="AX104" s="13" t="s">
        <v>79</v>
      </c>
      <c r="AY104" s="212" t="s">
        <v>205</v>
      </c>
    </row>
    <row r="105" spans="1:65" s="2" customFormat="1" ht="24.2" customHeight="1">
      <c r="A105" s="35"/>
      <c r="B105" s="36"/>
      <c r="C105" s="179" t="s">
        <v>149</v>
      </c>
      <c r="D105" s="179" t="s">
        <v>208</v>
      </c>
      <c r="E105" s="180" t="s">
        <v>258</v>
      </c>
      <c r="F105" s="181" t="s">
        <v>259</v>
      </c>
      <c r="G105" s="182" t="s">
        <v>260</v>
      </c>
      <c r="H105" s="183">
        <v>2.5</v>
      </c>
      <c r="I105" s="184"/>
      <c r="J105" s="185">
        <f>ROUND(I105*H105,2)</f>
        <v>0</v>
      </c>
      <c r="K105" s="181" t="s">
        <v>212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0.20499999999999999</v>
      </c>
      <c r="T105" s="189">
        <f>S105*H105</f>
        <v>0.51249999999999996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149</v>
      </c>
      <c r="AT105" s="190" t="s">
        <v>208</v>
      </c>
      <c r="AU105" s="190" t="s">
        <v>83</v>
      </c>
      <c r="AY105" s="18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79</v>
      </c>
      <c r="BK105" s="191">
        <f>ROUND(I105*H105,2)</f>
        <v>0</v>
      </c>
      <c r="BL105" s="18" t="s">
        <v>149</v>
      </c>
      <c r="BM105" s="190" t="s">
        <v>576</v>
      </c>
    </row>
    <row r="106" spans="1:65" s="2" customFormat="1">
      <c r="A106" s="35"/>
      <c r="B106" s="36"/>
      <c r="C106" s="37"/>
      <c r="D106" s="192" t="s">
        <v>215</v>
      </c>
      <c r="E106" s="37"/>
      <c r="F106" s="193" t="s">
        <v>262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215</v>
      </c>
      <c r="AU106" s="18" t="s">
        <v>83</v>
      </c>
    </row>
    <row r="107" spans="1:65" s="13" customFormat="1">
      <c r="B107" s="201"/>
      <c r="C107" s="202"/>
      <c r="D107" s="203" t="s">
        <v>250</v>
      </c>
      <c r="E107" s="204" t="s">
        <v>19</v>
      </c>
      <c r="F107" s="205" t="s">
        <v>1346</v>
      </c>
      <c r="G107" s="202"/>
      <c r="H107" s="206">
        <v>2.5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250</v>
      </c>
      <c r="AU107" s="212" t="s">
        <v>83</v>
      </c>
      <c r="AV107" s="13" t="s">
        <v>83</v>
      </c>
      <c r="AW107" s="13" t="s">
        <v>36</v>
      </c>
      <c r="AX107" s="13" t="s">
        <v>79</v>
      </c>
      <c r="AY107" s="212" t="s">
        <v>205</v>
      </c>
    </row>
    <row r="108" spans="1:65" s="2" customFormat="1" ht="24.2" customHeight="1">
      <c r="A108" s="35"/>
      <c r="B108" s="36"/>
      <c r="C108" s="179" t="s">
        <v>204</v>
      </c>
      <c r="D108" s="179" t="s">
        <v>208</v>
      </c>
      <c r="E108" s="180" t="s">
        <v>463</v>
      </c>
      <c r="F108" s="181" t="s">
        <v>464</v>
      </c>
      <c r="G108" s="182" t="s">
        <v>260</v>
      </c>
      <c r="H108" s="183">
        <v>2.5</v>
      </c>
      <c r="I108" s="184"/>
      <c r="J108" s="185">
        <f>ROUND(I108*H108,2)</f>
        <v>0</v>
      </c>
      <c r="K108" s="181" t="s">
        <v>212</v>
      </c>
      <c r="L108" s="40"/>
      <c r="M108" s="186" t="s">
        <v>19</v>
      </c>
      <c r="N108" s="187" t="s">
        <v>46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0.04</v>
      </c>
      <c r="T108" s="189">
        <f>S108*H108</f>
        <v>0.1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149</v>
      </c>
      <c r="AT108" s="190" t="s">
        <v>208</v>
      </c>
      <c r="AU108" s="190" t="s">
        <v>83</v>
      </c>
      <c r="AY108" s="18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149</v>
      </c>
      <c r="BM108" s="190" t="s">
        <v>579</v>
      </c>
    </row>
    <row r="109" spans="1:65" s="2" customFormat="1">
      <c r="A109" s="35"/>
      <c r="B109" s="36"/>
      <c r="C109" s="37"/>
      <c r="D109" s="192" t="s">
        <v>215</v>
      </c>
      <c r="E109" s="37"/>
      <c r="F109" s="193" t="s">
        <v>466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215</v>
      </c>
      <c r="AU109" s="18" t="s">
        <v>83</v>
      </c>
    </row>
    <row r="110" spans="1:65" s="2" customFormat="1" ht="24.2" customHeight="1">
      <c r="A110" s="35"/>
      <c r="B110" s="36"/>
      <c r="C110" s="179" t="s">
        <v>275</v>
      </c>
      <c r="D110" s="179" t="s">
        <v>208</v>
      </c>
      <c r="E110" s="180" t="s">
        <v>265</v>
      </c>
      <c r="F110" s="181" t="s">
        <v>266</v>
      </c>
      <c r="G110" s="182" t="s">
        <v>267</v>
      </c>
      <c r="H110" s="183">
        <v>4.25</v>
      </c>
      <c r="I110" s="184"/>
      <c r="J110" s="185">
        <f>ROUND(I110*H110,2)</f>
        <v>0</v>
      </c>
      <c r="K110" s="181" t="s">
        <v>212</v>
      </c>
      <c r="L110" s="40"/>
      <c r="M110" s="186" t="s">
        <v>19</v>
      </c>
      <c r="N110" s="187" t="s">
        <v>46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149</v>
      </c>
      <c r="AT110" s="190" t="s">
        <v>208</v>
      </c>
      <c r="AU110" s="190" t="s">
        <v>83</v>
      </c>
      <c r="AY110" s="18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79</v>
      </c>
      <c r="BK110" s="191">
        <f>ROUND(I110*H110,2)</f>
        <v>0</v>
      </c>
      <c r="BL110" s="18" t="s">
        <v>149</v>
      </c>
      <c r="BM110" s="190" t="s">
        <v>580</v>
      </c>
    </row>
    <row r="111" spans="1:65" s="2" customFormat="1">
      <c r="A111" s="35"/>
      <c r="B111" s="36"/>
      <c r="C111" s="37"/>
      <c r="D111" s="192" t="s">
        <v>215</v>
      </c>
      <c r="E111" s="37"/>
      <c r="F111" s="193" t="s">
        <v>269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215</v>
      </c>
      <c r="AU111" s="18" t="s">
        <v>83</v>
      </c>
    </row>
    <row r="112" spans="1:65" s="13" customFormat="1">
      <c r="B112" s="201"/>
      <c r="C112" s="202"/>
      <c r="D112" s="203" t="s">
        <v>250</v>
      </c>
      <c r="E112" s="204" t="s">
        <v>19</v>
      </c>
      <c r="F112" s="205" t="s">
        <v>1661</v>
      </c>
      <c r="G112" s="202"/>
      <c r="H112" s="206">
        <v>4.25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250</v>
      </c>
      <c r="AU112" s="212" t="s">
        <v>83</v>
      </c>
      <c r="AV112" s="13" t="s">
        <v>83</v>
      </c>
      <c r="AW112" s="13" t="s">
        <v>36</v>
      </c>
      <c r="AX112" s="13" t="s">
        <v>79</v>
      </c>
      <c r="AY112" s="212" t="s">
        <v>205</v>
      </c>
    </row>
    <row r="113" spans="1:65" s="2" customFormat="1" ht="24.2" customHeight="1">
      <c r="A113" s="35"/>
      <c r="B113" s="36"/>
      <c r="C113" s="179" t="s">
        <v>280</v>
      </c>
      <c r="D113" s="179" t="s">
        <v>208</v>
      </c>
      <c r="E113" s="180" t="s">
        <v>271</v>
      </c>
      <c r="F113" s="181" t="s">
        <v>272</v>
      </c>
      <c r="G113" s="182" t="s">
        <v>267</v>
      </c>
      <c r="H113" s="183">
        <v>4.25</v>
      </c>
      <c r="I113" s="184"/>
      <c r="J113" s="185">
        <f>ROUND(I113*H113,2)</f>
        <v>0</v>
      </c>
      <c r="K113" s="181" t="s">
        <v>212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149</v>
      </c>
      <c r="AT113" s="190" t="s">
        <v>208</v>
      </c>
      <c r="AU113" s="190" t="s">
        <v>83</v>
      </c>
      <c r="AY113" s="18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149</v>
      </c>
      <c r="BM113" s="190" t="s">
        <v>582</v>
      </c>
    </row>
    <row r="114" spans="1:65" s="2" customFormat="1">
      <c r="A114" s="35"/>
      <c r="B114" s="36"/>
      <c r="C114" s="37"/>
      <c r="D114" s="192" t="s">
        <v>215</v>
      </c>
      <c r="E114" s="37"/>
      <c r="F114" s="193" t="s">
        <v>274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215</v>
      </c>
      <c r="AU114" s="18" t="s">
        <v>83</v>
      </c>
    </row>
    <row r="115" spans="1:65" s="2" customFormat="1" ht="37.9" customHeight="1">
      <c r="A115" s="35"/>
      <c r="B115" s="36"/>
      <c r="C115" s="179" t="s">
        <v>286</v>
      </c>
      <c r="D115" s="179" t="s">
        <v>208</v>
      </c>
      <c r="E115" s="180" t="s">
        <v>276</v>
      </c>
      <c r="F115" s="181" t="s">
        <v>277</v>
      </c>
      <c r="G115" s="182" t="s">
        <v>267</v>
      </c>
      <c r="H115" s="183">
        <v>4.25</v>
      </c>
      <c r="I115" s="184"/>
      <c r="J115" s="185">
        <f>ROUND(I115*H115,2)</f>
        <v>0</v>
      </c>
      <c r="K115" s="181" t="s">
        <v>212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149</v>
      </c>
      <c r="AT115" s="190" t="s">
        <v>208</v>
      </c>
      <c r="AU115" s="190" t="s">
        <v>83</v>
      </c>
      <c r="AY115" s="18" t="s">
        <v>205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149</v>
      </c>
      <c r="BM115" s="190" t="s">
        <v>583</v>
      </c>
    </row>
    <row r="116" spans="1:65" s="2" customFormat="1">
      <c r="A116" s="35"/>
      <c r="B116" s="36"/>
      <c r="C116" s="37"/>
      <c r="D116" s="192" t="s">
        <v>215</v>
      </c>
      <c r="E116" s="37"/>
      <c r="F116" s="193" t="s">
        <v>279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215</v>
      </c>
      <c r="AU116" s="18" t="s">
        <v>83</v>
      </c>
    </row>
    <row r="117" spans="1:65" s="2" customFormat="1" ht="37.9" customHeight="1">
      <c r="A117" s="35"/>
      <c r="B117" s="36"/>
      <c r="C117" s="179" t="s">
        <v>291</v>
      </c>
      <c r="D117" s="179" t="s">
        <v>208</v>
      </c>
      <c r="E117" s="180" t="s">
        <v>281</v>
      </c>
      <c r="F117" s="181" t="s">
        <v>282</v>
      </c>
      <c r="G117" s="182" t="s">
        <v>267</v>
      </c>
      <c r="H117" s="183">
        <v>127.5</v>
      </c>
      <c r="I117" s="184"/>
      <c r="J117" s="185">
        <f>ROUND(I117*H117,2)</f>
        <v>0</v>
      </c>
      <c r="K117" s="181" t="s">
        <v>212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149</v>
      </c>
      <c r="AT117" s="190" t="s">
        <v>208</v>
      </c>
      <c r="AU117" s="190" t="s">
        <v>83</v>
      </c>
      <c r="AY117" s="18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149</v>
      </c>
      <c r="BM117" s="190" t="s">
        <v>584</v>
      </c>
    </row>
    <row r="118" spans="1:65" s="2" customFormat="1">
      <c r="A118" s="35"/>
      <c r="B118" s="36"/>
      <c r="C118" s="37"/>
      <c r="D118" s="192" t="s">
        <v>215</v>
      </c>
      <c r="E118" s="37"/>
      <c r="F118" s="193" t="s">
        <v>284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215</v>
      </c>
      <c r="AU118" s="18" t="s">
        <v>83</v>
      </c>
    </row>
    <row r="119" spans="1:65" s="13" customFormat="1">
      <c r="B119" s="201"/>
      <c r="C119" s="202"/>
      <c r="D119" s="203" t="s">
        <v>250</v>
      </c>
      <c r="E119" s="202"/>
      <c r="F119" s="205" t="s">
        <v>1662</v>
      </c>
      <c r="G119" s="202"/>
      <c r="H119" s="206">
        <v>127.5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250</v>
      </c>
      <c r="AU119" s="212" t="s">
        <v>83</v>
      </c>
      <c r="AV119" s="13" t="s">
        <v>83</v>
      </c>
      <c r="AW119" s="13" t="s">
        <v>4</v>
      </c>
      <c r="AX119" s="13" t="s">
        <v>79</v>
      </c>
      <c r="AY119" s="212" t="s">
        <v>205</v>
      </c>
    </row>
    <row r="120" spans="1:65" s="2" customFormat="1" ht="24.2" customHeight="1">
      <c r="A120" s="35"/>
      <c r="B120" s="36"/>
      <c r="C120" s="179" t="s">
        <v>297</v>
      </c>
      <c r="D120" s="179" t="s">
        <v>208</v>
      </c>
      <c r="E120" s="180" t="s">
        <v>287</v>
      </c>
      <c r="F120" s="181" t="s">
        <v>288</v>
      </c>
      <c r="G120" s="182" t="s">
        <v>267</v>
      </c>
      <c r="H120" s="183">
        <v>4.25</v>
      </c>
      <c r="I120" s="184"/>
      <c r="J120" s="185">
        <f>ROUND(I120*H120,2)</f>
        <v>0</v>
      </c>
      <c r="K120" s="181" t="s">
        <v>212</v>
      </c>
      <c r="L120" s="40"/>
      <c r="M120" s="186" t="s">
        <v>19</v>
      </c>
      <c r="N120" s="187" t="s">
        <v>46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149</v>
      </c>
      <c r="AT120" s="190" t="s">
        <v>208</v>
      </c>
      <c r="AU120" s="190" t="s">
        <v>83</v>
      </c>
      <c r="AY120" s="18" t="s">
        <v>205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79</v>
      </c>
      <c r="BK120" s="191">
        <f>ROUND(I120*H120,2)</f>
        <v>0</v>
      </c>
      <c r="BL120" s="18" t="s">
        <v>149</v>
      </c>
      <c r="BM120" s="190" t="s">
        <v>586</v>
      </c>
    </row>
    <row r="121" spans="1:65" s="2" customFormat="1">
      <c r="A121" s="35"/>
      <c r="B121" s="36"/>
      <c r="C121" s="37"/>
      <c r="D121" s="192" t="s">
        <v>215</v>
      </c>
      <c r="E121" s="37"/>
      <c r="F121" s="193" t="s">
        <v>290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215</v>
      </c>
      <c r="AU121" s="18" t="s">
        <v>83</v>
      </c>
    </row>
    <row r="122" spans="1:65" s="2" customFormat="1" ht="24.2" customHeight="1">
      <c r="A122" s="35"/>
      <c r="B122" s="36"/>
      <c r="C122" s="179" t="s">
        <v>304</v>
      </c>
      <c r="D122" s="179" t="s">
        <v>208</v>
      </c>
      <c r="E122" s="180" t="s">
        <v>305</v>
      </c>
      <c r="F122" s="181" t="s">
        <v>306</v>
      </c>
      <c r="G122" s="182" t="s">
        <v>267</v>
      </c>
      <c r="H122" s="183">
        <v>7.25</v>
      </c>
      <c r="I122" s="184"/>
      <c r="J122" s="185">
        <f>ROUND(I122*H122,2)</f>
        <v>0</v>
      </c>
      <c r="K122" s="181" t="s">
        <v>212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149</v>
      </c>
      <c r="AT122" s="190" t="s">
        <v>208</v>
      </c>
      <c r="AU122" s="190" t="s">
        <v>83</v>
      </c>
      <c r="AY122" s="18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149</v>
      </c>
      <c r="BM122" s="190" t="s">
        <v>591</v>
      </c>
    </row>
    <row r="123" spans="1:65" s="2" customFormat="1">
      <c r="A123" s="35"/>
      <c r="B123" s="36"/>
      <c r="C123" s="37"/>
      <c r="D123" s="192" t="s">
        <v>215</v>
      </c>
      <c r="E123" s="37"/>
      <c r="F123" s="193" t="s">
        <v>308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215</v>
      </c>
      <c r="AU123" s="18" t="s">
        <v>83</v>
      </c>
    </row>
    <row r="124" spans="1:65" s="2" customFormat="1" ht="16.5" customHeight="1">
      <c r="A124" s="35"/>
      <c r="B124" s="36"/>
      <c r="C124" s="179" t="s">
        <v>309</v>
      </c>
      <c r="D124" s="179" t="s">
        <v>208</v>
      </c>
      <c r="E124" s="180" t="s">
        <v>310</v>
      </c>
      <c r="F124" s="181" t="s">
        <v>311</v>
      </c>
      <c r="G124" s="182" t="s">
        <v>247</v>
      </c>
      <c r="H124" s="183">
        <v>65</v>
      </c>
      <c r="I124" s="184"/>
      <c r="J124" s="185">
        <f>ROUND(I124*H124,2)</f>
        <v>0</v>
      </c>
      <c r="K124" s="181" t="s">
        <v>212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149</v>
      </c>
      <c r="AT124" s="190" t="s">
        <v>208</v>
      </c>
      <c r="AU124" s="190" t="s">
        <v>83</v>
      </c>
      <c r="AY124" s="18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149</v>
      </c>
      <c r="BM124" s="190" t="s">
        <v>592</v>
      </c>
    </row>
    <row r="125" spans="1:65" s="2" customFormat="1">
      <c r="A125" s="35"/>
      <c r="B125" s="36"/>
      <c r="C125" s="37"/>
      <c r="D125" s="192" t="s">
        <v>215</v>
      </c>
      <c r="E125" s="37"/>
      <c r="F125" s="193" t="s">
        <v>313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215</v>
      </c>
      <c r="AU125" s="18" t="s">
        <v>83</v>
      </c>
    </row>
    <row r="126" spans="1:65" s="13" customFormat="1">
      <c r="B126" s="201"/>
      <c r="C126" s="202"/>
      <c r="D126" s="203" t="s">
        <v>250</v>
      </c>
      <c r="E126" s="204" t="s">
        <v>19</v>
      </c>
      <c r="F126" s="205" t="s">
        <v>1191</v>
      </c>
      <c r="G126" s="202"/>
      <c r="H126" s="206">
        <v>65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250</v>
      </c>
      <c r="AU126" s="212" t="s">
        <v>83</v>
      </c>
      <c r="AV126" s="13" t="s">
        <v>83</v>
      </c>
      <c r="AW126" s="13" t="s">
        <v>36</v>
      </c>
      <c r="AX126" s="13" t="s">
        <v>79</v>
      </c>
      <c r="AY126" s="212" t="s">
        <v>205</v>
      </c>
    </row>
    <row r="127" spans="1:65" s="12" customFormat="1" ht="22.9" customHeight="1">
      <c r="B127" s="163"/>
      <c r="C127" s="164"/>
      <c r="D127" s="165" t="s">
        <v>74</v>
      </c>
      <c r="E127" s="177" t="s">
        <v>204</v>
      </c>
      <c r="F127" s="177" t="s">
        <v>315</v>
      </c>
      <c r="G127" s="164"/>
      <c r="H127" s="164"/>
      <c r="I127" s="167"/>
      <c r="J127" s="178">
        <f>BK127</f>
        <v>0</v>
      </c>
      <c r="K127" s="164"/>
      <c r="L127" s="169"/>
      <c r="M127" s="170"/>
      <c r="N127" s="171"/>
      <c r="O127" s="171"/>
      <c r="P127" s="172">
        <f>SUM(P128:P151)</f>
        <v>0</v>
      </c>
      <c r="Q127" s="171"/>
      <c r="R127" s="172">
        <f>SUM(R128:R151)</f>
        <v>2.1412</v>
      </c>
      <c r="S127" s="171"/>
      <c r="T127" s="173">
        <f>SUM(T128:T151)</f>
        <v>0</v>
      </c>
      <c r="AR127" s="174" t="s">
        <v>79</v>
      </c>
      <c r="AT127" s="175" t="s">
        <v>74</v>
      </c>
      <c r="AU127" s="175" t="s">
        <v>79</v>
      </c>
      <c r="AY127" s="174" t="s">
        <v>205</v>
      </c>
      <c r="BK127" s="176">
        <f>SUM(BK128:BK151)</f>
        <v>0</v>
      </c>
    </row>
    <row r="128" spans="1:65" s="2" customFormat="1" ht="21.75" customHeight="1">
      <c r="A128" s="35"/>
      <c r="B128" s="36"/>
      <c r="C128" s="179" t="s">
        <v>316</v>
      </c>
      <c r="D128" s="179" t="s">
        <v>208</v>
      </c>
      <c r="E128" s="180" t="s">
        <v>1613</v>
      </c>
      <c r="F128" s="181" t="s">
        <v>1614</v>
      </c>
      <c r="G128" s="182" t="s">
        <v>247</v>
      </c>
      <c r="H128" s="183">
        <v>65</v>
      </c>
      <c r="I128" s="184"/>
      <c r="J128" s="185">
        <f>ROUND(I128*H128,2)</f>
        <v>0</v>
      </c>
      <c r="K128" s="181" t="s">
        <v>212</v>
      </c>
      <c r="L128" s="40"/>
      <c r="M128" s="186" t="s">
        <v>19</v>
      </c>
      <c r="N128" s="187" t="s">
        <v>46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149</v>
      </c>
      <c r="AT128" s="190" t="s">
        <v>208</v>
      </c>
      <c r="AU128" s="190" t="s">
        <v>83</v>
      </c>
      <c r="AY128" s="18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79</v>
      </c>
      <c r="BK128" s="191">
        <f>ROUND(I128*H128,2)</f>
        <v>0</v>
      </c>
      <c r="BL128" s="18" t="s">
        <v>149</v>
      </c>
      <c r="BM128" s="190" t="s">
        <v>1663</v>
      </c>
    </row>
    <row r="129" spans="1:65" s="2" customFormat="1">
      <c r="A129" s="35"/>
      <c r="B129" s="36"/>
      <c r="C129" s="37"/>
      <c r="D129" s="192" t="s">
        <v>215</v>
      </c>
      <c r="E129" s="37"/>
      <c r="F129" s="193" t="s">
        <v>1616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215</v>
      </c>
      <c r="AU129" s="18" t="s">
        <v>83</v>
      </c>
    </row>
    <row r="130" spans="1:65" s="13" customFormat="1">
      <c r="B130" s="201"/>
      <c r="C130" s="202"/>
      <c r="D130" s="203" t="s">
        <v>250</v>
      </c>
      <c r="E130" s="204" t="s">
        <v>19</v>
      </c>
      <c r="F130" s="205" t="s">
        <v>1664</v>
      </c>
      <c r="G130" s="202"/>
      <c r="H130" s="206">
        <v>65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250</v>
      </c>
      <c r="AU130" s="212" t="s">
        <v>83</v>
      </c>
      <c r="AV130" s="13" t="s">
        <v>83</v>
      </c>
      <c r="AW130" s="13" t="s">
        <v>36</v>
      </c>
      <c r="AX130" s="13" t="s">
        <v>79</v>
      </c>
      <c r="AY130" s="212" t="s">
        <v>205</v>
      </c>
    </row>
    <row r="131" spans="1:65" s="2" customFormat="1" ht="24.2" customHeight="1">
      <c r="A131" s="35"/>
      <c r="B131" s="36"/>
      <c r="C131" s="179" t="s">
        <v>322</v>
      </c>
      <c r="D131" s="179" t="s">
        <v>208</v>
      </c>
      <c r="E131" s="180" t="s">
        <v>1552</v>
      </c>
      <c r="F131" s="181" t="s">
        <v>1553</v>
      </c>
      <c r="G131" s="182" t="s">
        <v>247</v>
      </c>
      <c r="H131" s="183">
        <v>65</v>
      </c>
      <c r="I131" s="184"/>
      <c r="J131" s="185">
        <f>ROUND(I131*H131,2)</f>
        <v>0</v>
      </c>
      <c r="K131" s="181" t="s">
        <v>212</v>
      </c>
      <c r="L131" s="40"/>
      <c r="M131" s="186" t="s">
        <v>19</v>
      </c>
      <c r="N131" s="187" t="s">
        <v>46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149</v>
      </c>
      <c r="AT131" s="190" t="s">
        <v>208</v>
      </c>
      <c r="AU131" s="190" t="s">
        <v>83</v>
      </c>
      <c r="AY131" s="18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79</v>
      </c>
      <c r="BK131" s="191">
        <f>ROUND(I131*H131,2)</f>
        <v>0</v>
      </c>
      <c r="BL131" s="18" t="s">
        <v>149</v>
      </c>
      <c r="BM131" s="190" t="s">
        <v>1665</v>
      </c>
    </row>
    <row r="132" spans="1:65" s="2" customFormat="1">
      <c r="A132" s="35"/>
      <c r="B132" s="36"/>
      <c r="C132" s="37"/>
      <c r="D132" s="192" t="s">
        <v>215</v>
      </c>
      <c r="E132" s="37"/>
      <c r="F132" s="193" t="s">
        <v>1555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215</v>
      </c>
      <c r="AU132" s="18" t="s">
        <v>83</v>
      </c>
    </row>
    <row r="133" spans="1:65" s="13" customFormat="1">
      <c r="B133" s="201"/>
      <c r="C133" s="202"/>
      <c r="D133" s="203" t="s">
        <v>250</v>
      </c>
      <c r="E133" s="204" t="s">
        <v>19</v>
      </c>
      <c r="F133" s="205" t="s">
        <v>1664</v>
      </c>
      <c r="G133" s="202"/>
      <c r="H133" s="206">
        <v>65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250</v>
      </c>
      <c r="AU133" s="212" t="s">
        <v>83</v>
      </c>
      <c r="AV133" s="13" t="s">
        <v>83</v>
      </c>
      <c r="AW133" s="13" t="s">
        <v>36</v>
      </c>
      <c r="AX133" s="13" t="s">
        <v>79</v>
      </c>
      <c r="AY133" s="212" t="s">
        <v>205</v>
      </c>
    </row>
    <row r="134" spans="1:65" s="2" customFormat="1" ht="24.2" customHeight="1">
      <c r="A134" s="35"/>
      <c r="B134" s="36"/>
      <c r="C134" s="179" t="s">
        <v>8</v>
      </c>
      <c r="D134" s="179" t="s">
        <v>208</v>
      </c>
      <c r="E134" s="180" t="s">
        <v>1556</v>
      </c>
      <c r="F134" s="181" t="s">
        <v>1557</v>
      </c>
      <c r="G134" s="182" t="s">
        <v>247</v>
      </c>
      <c r="H134" s="183">
        <v>65</v>
      </c>
      <c r="I134" s="184"/>
      <c r="J134" s="185">
        <f>ROUND(I134*H134,2)</f>
        <v>0</v>
      </c>
      <c r="K134" s="181" t="s">
        <v>212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149</v>
      </c>
      <c r="AT134" s="190" t="s">
        <v>208</v>
      </c>
      <c r="AU134" s="190" t="s">
        <v>83</v>
      </c>
      <c r="AY134" s="18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79</v>
      </c>
      <c r="BK134" s="191">
        <f>ROUND(I134*H134,2)</f>
        <v>0</v>
      </c>
      <c r="BL134" s="18" t="s">
        <v>149</v>
      </c>
      <c r="BM134" s="190" t="s">
        <v>1666</v>
      </c>
    </row>
    <row r="135" spans="1:65" s="2" customFormat="1">
      <c r="A135" s="35"/>
      <c r="B135" s="36"/>
      <c r="C135" s="37"/>
      <c r="D135" s="192" t="s">
        <v>215</v>
      </c>
      <c r="E135" s="37"/>
      <c r="F135" s="193" t="s">
        <v>1559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215</v>
      </c>
      <c r="AU135" s="18" t="s">
        <v>83</v>
      </c>
    </row>
    <row r="136" spans="1:65" s="13" customFormat="1">
      <c r="B136" s="201"/>
      <c r="C136" s="202"/>
      <c r="D136" s="203" t="s">
        <v>250</v>
      </c>
      <c r="E136" s="204" t="s">
        <v>19</v>
      </c>
      <c r="F136" s="205" t="s">
        <v>1664</v>
      </c>
      <c r="G136" s="202"/>
      <c r="H136" s="206">
        <v>65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250</v>
      </c>
      <c r="AU136" s="212" t="s">
        <v>83</v>
      </c>
      <c r="AV136" s="13" t="s">
        <v>83</v>
      </c>
      <c r="AW136" s="13" t="s">
        <v>36</v>
      </c>
      <c r="AX136" s="13" t="s">
        <v>79</v>
      </c>
      <c r="AY136" s="212" t="s">
        <v>205</v>
      </c>
    </row>
    <row r="137" spans="1:65" s="2" customFormat="1" ht="21.75" customHeight="1">
      <c r="A137" s="35"/>
      <c r="B137" s="36"/>
      <c r="C137" s="179" t="s">
        <v>334</v>
      </c>
      <c r="D137" s="179" t="s">
        <v>208</v>
      </c>
      <c r="E137" s="180" t="s">
        <v>1667</v>
      </c>
      <c r="F137" s="181" t="s">
        <v>1668</v>
      </c>
      <c r="G137" s="182" t="s">
        <v>301</v>
      </c>
      <c r="H137" s="183">
        <v>2.12</v>
      </c>
      <c r="I137" s="184"/>
      <c r="J137" s="185">
        <f>ROUND(I137*H137,2)</f>
        <v>0</v>
      </c>
      <c r="K137" s="181" t="s">
        <v>212</v>
      </c>
      <c r="L137" s="40"/>
      <c r="M137" s="186" t="s">
        <v>19</v>
      </c>
      <c r="N137" s="187" t="s">
        <v>46</v>
      </c>
      <c r="O137" s="65"/>
      <c r="P137" s="188">
        <f>O137*H137</f>
        <v>0</v>
      </c>
      <c r="Q137" s="188">
        <v>1.01</v>
      </c>
      <c r="R137" s="188">
        <f>Q137*H137</f>
        <v>2.1412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149</v>
      </c>
      <c r="AT137" s="190" t="s">
        <v>208</v>
      </c>
      <c r="AU137" s="190" t="s">
        <v>83</v>
      </c>
      <c r="AY137" s="18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149</v>
      </c>
      <c r="BM137" s="190" t="s">
        <v>1669</v>
      </c>
    </row>
    <row r="138" spans="1:65" s="2" customFormat="1">
      <c r="A138" s="35"/>
      <c r="B138" s="36"/>
      <c r="C138" s="37"/>
      <c r="D138" s="192" t="s">
        <v>215</v>
      </c>
      <c r="E138" s="37"/>
      <c r="F138" s="193" t="s">
        <v>1670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215</v>
      </c>
      <c r="AU138" s="18" t="s">
        <v>83</v>
      </c>
    </row>
    <row r="139" spans="1:65" s="13" customFormat="1">
      <c r="B139" s="201"/>
      <c r="C139" s="202"/>
      <c r="D139" s="203" t="s">
        <v>250</v>
      </c>
      <c r="E139" s="204" t="s">
        <v>19</v>
      </c>
      <c r="F139" s="205" t="s">
        <v>1671</v>
      </c>
      <c r="G139" s="202"/>
      <c r="H139" s="206">
        <v>2.12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250</v>
      </c>
      <c r="AU139" s="212" t="s">
        <v>83</v>
      </c>
      <c r="AV139" s="13" t="s">
        <v>83</v>
      </c>
      <c r="AW139" s="13" t="s">
        <v>36</v>
      </c>
      <c r="AX139" s="13" t="s">
        <v>79</v>
      </c>
      <c r="AY139" s="212" t="s">
        <v>205</v>
      </c>
    </row>
    <row r="140" spans="1:65" s="2" customFormat="1" ht="16.5" customHeight="1">
      <c r="A140" s="35"/>
      <c r="B140" s="36"/>
      <c r="C140" s="179" t="s">
        <v>339</v>
      </c>
      <c r="D140" s="179" t="s">
        <v>208</v>
      </c>
      <c r="E140" s="180" t="s">
        <v>1560</v>
      </c>
      <c r="F140" s="181" t="s">
        <v>1561</v>
      </c>
      <c r="G140" s="182" t="s">
        <v>247</v>
      </c>
      <c r="H140" s="183">
        <v>65</v>
      </c>
      <c r="I140" s="184"/>
      <c r="J140" s="185">
        <f>ROUND(I140*H140,2)</f>
        <v>0</v>
      </c>
      <c r="K140" s="181" t="s">
        <v>212</v>
      </c>
      <c r="L140" s="40"/>
      <c r="M140" s="186" t="s">
        <v>19</v>
      </c>
      <c r="N140" s="187" t="s">
        <v>46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149</v>
      </c>
      <c r="AT140" s="190" t="s">
        <v>208</v>
      </c>
      <c r="AU140" s="190" t="s">
        <v>83</v>
      </c>
      <c r="AY140" s="18" t="s">
        <v>205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149</v>
      </c>
      <c r="BM140" s="190" t="s">
        <v>1672</v>
      </c>
    </row>
    <row r="141" spans="1:65" s="2" customFormat="1">
      <c r="A141" s="35"/>
      <c r="B141" s="36"/>
      <c r="C141" s="37"/>
      <c r="D141" s="192" t="s">
        <v>215</v>
      </c>
      <c r="E141" s="37"/>
      <c r="F141" s="193" t="s">
        <v>1563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215</v>
      </c>
      <c r="AU141" s="18" t="s">
        <v>83</v>
      </c>
    </row>
    <row r="142" spans="1:65" s="13" customFormat="1">
      <c r="B142" s="201"/>
      <c r="C142" s="202"/>
      <c r="D142" s="203" t="s">
        <v>250</v>
      </c>
      <c r="E142" s="204" t="s">
        <v>19</v>
      </c>
      <c r="F142" s="205" t="s">
        <v>1664</v>
      </c>
      <c r="G142" s="202"/>
      <c r="H142" s="206">
        <v>65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250</v>
      </c>
      <c r="AU142" s="212" t="s">
        <v>83</v>
      </c>
      <c r="AV142" s="13" t="s">
        <v>83</v>
      </c>
      <c r="AW142" s="13" t="s">
        <v>36</v>
      </c>
      <c r="AX142" s="13" t="s">
        <v>79</v>
      </c>
      <c r="AY142" s="212" t="s">
        <v>205</v>
      </c>
    </row>
    <row r="143" spans="1:65" s="2" customFormat="1" ht="16.5" customHeight="1">
      <c r="A143" s="35"/>
      <c r="B143" s="36"/>
      <c r="C143" s="179" t="s">
        <v>344</v>
      </c>
      <c r="D143" s="179" t="s">
        <v>208</v>
      </c>
      <c r="E143" s="180" t="s">
        <v>1564</v>
      </c>
      <c r="F143" s="181" t="s">
        <v>1565</v>
      </c>
      <c r="G143" s="182" t="s">
        <v>247</v>
      </c>
      <c r="H143" s="183">
        <v>65</v>
      </c>
      <c r="I143" s="184"/>
      <c r="J143" s="185">
        <f>ROUND(I143*H143,2)</f>
        <v>0</v>
      </c>
      <c r="K143" s="181" t="s">
        <v>212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149</v>
      </c>
      <c r="AT143" s="190" t="s">
        <v>208</v>
      </c>
      <c r="AU143" s="190" t="s">
        <v>83</v>
      </c>
      <c r="AY143" s="18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149</v>
      </c>
      <c r="BM143" s="190" t="s">
        <v>1673</v>
      </c>
    </row>
    <row r="144" spans="1:65" s="2" customFormat="1">
      <c r="A144" s="35"/>
      <c r="B144" s="36"/>
      <c r="C144" s="37"/>
      <c r="D144" s="192" t="s">
        <v>215</v>
      </c>
      <c r="E144" s="37"/>
      <c r="F144" s="193" t="s">
        <v>1567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215</v>
      </c>
      <c r="AU144" s="18" t="s">
        <v>83</v>
      </c>
    </row>
    <row r="145" spans="1:65" s="13" customFormat="1">
      <c r="B145" s="201"/>
      <c r="C145" s="202"/>
      <c r="D145" s="203" t="s">
        <v>250</v>
      </c>
      <c r="E145" s="204" t="s">
        <v>19</v>
      </c>
      <c r="F145" s="205" t="s">
        <v>1664</v>
      </c>
      <c r="G145" s="202"/>
      <c r="H145" s="206">
        <v>65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250</v>
      </c>
      <c r="AU145" s="212" t="s">
        <v>83</v>
      </c>
      <c r="AV145" s="13" t="s">
        <v>83</v>
      </c>
      <c r="AW145" s="13" t="s">
        <v>36</v>
      </c>
      <c r="AX145" s="13" t="s">
        <v>79</v>
      </c>
      <c r="AY145" s="212" t="s">
        <v>205</v>
      </c>
    </row>
    <row r="146" spans="1:65" s="2" customFormat="1" ht="16.5" customHeight="1">
      <c r="A146" s="35"/>
      <c r="B146" s="36"/>
      <c r="C146" s="179" t="s">
        <v>350</v>
      </c>
      <c r="D146" s="179" t="s">
        <v>208</v>
      </c>
      <c r="E146" s="180" t="s">
        <v>1568</v>
      </c>
      <c r="F146" s="181" t="s">
        <v>1569</v>
      </c>
      <c r="G146" s="182" t="s">
        <v>247</v>
      </c>
      <c r="H146" s="183">
        <v>65</v>
      </c>
      <c r="I146" s="184"/>
      <c r="J146" s="185">
        <f>ROUND(I146*H146,2)</f>
        <v>0</v>
      </c>
      <c r="K146" s="181" t="s">
        <v>212</v>
      </c>
      <c r="L146" s="40"/>
      <c r="M146" s="186" t="s">
        <v>19</v>
      </c>
      <c r="N146" s="187" t="s">
        <v>46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149</v>
      </c>
      <c r="AT146" s="190" t="s">
        <v>208</v>
      </c>
      <c r="AU146" s="190" t="s">
        <v>83</v>
      </c>
      <c r="AY146" s="18" t="s">
        <v>205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79</v>
      </c>
      <c r="BK146" s="191">
        <f>ROUND(I146*H146,2)</f>
        <v>0</v>
      </c>
      <c r="BL146" s="18" t="s">
        <v>149</v>
      </c>
      <c r="BM146" s="190" t="s">
        <v>1674</v>
      </c>
    </row>
    <row r="147" spans="1:65" s="2" customFormat="1">
      <c r="A147" s="35"/>
      <c r="B147" s="36"/>
      <c r="C147" s="37"/>
      <c r="D147" s="192" t="s">
        <v>215</v>
      </c>
      <c r="E147" s="37"/>
      <c r="F147" s="193" t="s">
        <v>1571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215</v>
      </c>
      <c r="AU147" s="18" t="s">
        <v>83</v>
      </c>
    </row>
    <row r="148" spans="1:65" s="13" customFormat="1">
      <c r="B148" s="201"/>
      <c r="C148" s="202"/>
      <c r="D148" s="203" t="s">
        <v>250</v>
      </c>
      <c r="E148" s="204" t="s">
        <v>19</v>
      </c>
      <c r="F148" s="205" t="s">
        <v>1664</v>
      </c>
      <c r="G148" s="202"/>
      <c r="H148" s="206">
        <v>65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250</v>
      </c>
      <c r="AU148" s="212" t="s">
        <v>83</v>
      </c>
      <c r="AV148" s="13" t="s">
        <v>83</v>
      </c>
      <c r="AW148" s="13" t="s">
        <v>36</v>
      </c>
      <c r="AX148" s="13" t="s">
        <v>79</v>
      </c>
      <c r="AY148" s="212" t="s">
        <v>205</v>
      </c>
    </row>
    <row r="149" spans="1:65" s="2" customFormat="1" ht="24.2" customHeight="1">
      <c r="A149" s="35"/>
      <c r="B149" s="36"/>
      <c r="C149" s="179" t="s">
        <v>357</v>
      </c>
      <c r="D149" s="179" t="s">
        <v>208</v>
      </c>
      <c r="E149" s="180" t="s">
        <v>1572</v>
      </c>
      <c r="F149" s="181" t="s">
        <v>1573</v>
      </c>
      <c r="G149" s="182" t="s">
        <v>247</v>
      </c>
      <c r="H149" s="183">
        <v>65</v>
      </c>
      <c r="I149" s="184"/>
      <c r="J149" s="185">
        <f>ROUND(I149*H149,2)</f>
        <v>0</v>
      </c>
      <c r="K149" s="181" t="s">
        <v>212</v>
      </c>
      <c r="L149" s="40"/>
      <c r="M149" s="186" t="s">
        <v>19</v>
      </c>
      <c r="N149" s="187" t="s">
        <v>46</v>
      </c>
      <c r="O149" s="65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149</v>
      </c>
      <c r="AT149" s="190" t="s">
        <v>208</v>
      </c>
      <c r="AU149" s="190" t="s">
        <v>83</v>
      </c>
      <c r="AY149" s="18" t="s">
        <v>205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79</v>
      </c>
      <c r="BK149" s="191">
        <f>ROUND(I149*H149,2)</f>
        <v>0</v>
      </c>
      <c r="BL149" s="18" t="s">
        <v>149</v>
      </c>
      <c r="BM149" s="190" t="s">
        <v>1675</v>
      </c>
    </row>
    <row r="150" spans="1:65" s="2" customFormat="1">
      <c r="A150" s="35"/>
      <c r="B150" s="36"/>
      <c r="C150" s="37"/>
      <c r="D150" s="192" t="s">
        <v>215</v>
      </c>
      <c r="E150" s="37"/>
      <c r="F150" s="193" t="s">
        <v>1575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215</v>
      </c>
      <c r="AU150" s="18" t="s">
        <v>83</v>
      </c>
    </row>
    <row r="151" spans="1:65" s="13" customFormat="1">
      <c r="B151" s="201"/>
      <c r="C151" s="202"/>
      <c r="D151" s="203" t="s">
        <v>250</v>
      </c>
      <c r="E151" s="204" t="s">
        <v>19</v>
      </c>
      <c r="F151" s="205" t="s">
        <v>1664</v>
      </c>
      <c r="G151" s="202"/>
      <c r="H151" s="206">
        <v>65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250</v>
      </c>
      <c r="AU151" s="212" t="s">
        <v>83</v>
      </c>
      <c r="AV151" s="13" t="s">
        <v>83</v>
      </c>
      <c r="AW151" s="13" t="s">
        <v>36</v>
      </c>
      <c r="AX151" s="13" t="s">
        <v>79</v>
      </c>
      <c r="AY151" s="212" t="s">
        <v>205</v>
      </c>
    </row>
    <row r="152" spans="1:65" s="12" customFormat="1" ht="22.9" customHeight="1">
      <c r="B152" s="163"/>
      <c r="C152" s="164"/>
      <c r="D152" s="165" t="s">
        <v>74</v>
      </c>
      <c r="E152" s="177" t="s">
        <v>291</v>
      </c>
      <c r="F152" s="177" t="s">
        <v>369</v>
      </c>
      <c r="G152" s="164"/>
      <c r="H152" s="164"/>
      <c r="I152" s="167"/>
      <c r="J152" s="178">
        <f>BK152</f>
        <v>0</v>
      </c>
      <c r="K152" s="164"/>
      <c r="L152" s="169"/>
      <c r="M152" s="170"/>
      <c r="N152" s="171"/>
      <c r="O152" s="171"/>
      <c r="P152" s="172">
        <f>SUM(P153:P163)</f>
        <v>0</v>
      </c>
      <c r="Q152" s="171"/>
      <c r="R152" s="172">
        <f>SUM(R153:R163)</f>
        <v>2.2627199999999998</v>
      </c>
      <c r="S152" s="171"/>
      <c r="T152" s="173">
        <f>SUM(T153:T163)</f>
        <v>0</v>
      </c>
      <c r="AR152" s="174" t="s">
        <v>79</v>
      </c>
      <c r="AT152" s="175" t="s">
        <v>74</v>
      </c>
      <c r="AU152" s="175" t="s">
        <v>79</v>
      </c>
      <c r="AY152" s="174" t="s">
        <v>205</v>
      </c>
      <c r="BK152" s="176">
        <f>SUM(BK153:BK163)</f>
        <v>0</v>
      </c>
    </row>
    <row r="153" spans="1:65" s="2" customFormat="1" ht="24.2" customHeight="1">
      <c r="A153" s="35"/>
      <c r="B153" s="36"/>
      <c r="C153" s="179" t="s">
        <v>7</v>
      </c>
      <c r="D153" s="179" t="s">
        <v>208</v>
      </c>
      <c r="E153" s="180" t="s">
        <v>382</v>
      </c>
      <c r="F153" s="181" t="s">
        <v>383</v>
      </c>
      <c r="G153" s="182" t="s">
        <v>260</v>
      </c>
      <c r="H153" s="183">
        <v>9.5</v>
      </c>
      <c r="I153" s="184"/>
      <c r="J153" s="185">
        <f>ROUND(I153*H153,2)</f>
        <v>0</v>
      </c>
      <c r="K153" s="181" t="s">
        <v>212</v>
      </c>
      <c r="L153" s="40"/>
      <c r="M153" s="186" t="s">
        <v>19</v>
      </c>
      <c r="N153" s="187" t="s">
        <v>46</v>
      </c>
      <c r="O153" s="65"/>
      <c r="P153" s="188">
        <f>O153*H153</f>
        <v>0</v>
      </c>
      <c r="Q153" s="188">
        <v>0.15540000000000001</v>
      </c>
      <c r="R153" s="188">
        <f>Q153*H153</f>
        <v>1.4763000000000002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149</v>
      </c>
      <c r="AT153" s="190" t="s">
        <v>208</v>
      </c>
      <c r="AU153" s="190" t="s">
        <v>83</v>
      </c>
      <c r="AY153" s="18" t="s">
        <v>205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79</v>
      </c>
      <c r="BK153" s="191">
        <f>ROUND(I153*H153,2)</f>
        <v>0</v>
      </c>
      <c r="BL153" s="18" t="s">
        <v>149</v>
      </c>
      <c r="BM153" s="190" t="s">
        <v>629</v>
      </c>
    </row>
    <row r="154" spans="1:65" s="2" customFormat="1">
      <c r="A154" s="35"/>
      <c r="B154" s="36"/>
      <c r="C154" s="37"/>
      <c r="D154" s="192" t="s">
        <v>215</v>
      </c>
      <c r="E154" s="37"/>
      <c r="F154" s="193" t="s">
        <v>385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215</v>
      </c>
      <c r="AU154" s="18" t="s">
        <v>83</v>
      </c>
    </row>
    <row r="155" spans="1:65" s="13" customFormat="1">
      <c r="B155" s="201"/>
      <c r="C155" s="202"/>
      <c r="D155" s="203" t="s">
        <v>250</v>
      </c>
      <c r="E155" s="204" t="s">
        <v>19</v>
      </c>
      <c r="F155" s="205" t="s">
        <v>1676</v>
      </c>
      <c r="G155" s="202"/>
      <c r="H155" s="206">
        <v>9.5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250</v>
      </c>
      <c r="AU155" s="212" t="s">
        <v>83</v>
      </c>
      <c r="AV155" s="13" t="s">
        <v>83</v>
      </c>
      <c r="AW155" s="13" t="s">
        <v>36</v>
      </c>
      <c r="AX155" s="13" t="s">
        <v>79</v>
      </c>
      <c r="AY155" s="212" t="s">
        <v>205</v>
      </c>
    </row>
    <row r="156" spans="1:65" s="2" customFormat="1" ht="16.5" customHeight="1">
      <c r="A156" s="35"/>
      <c r="B156" s="36"/>
      <c r="C156" s="224" t="s">
        <v>370</v>
      </c>
      <c r="D156" s="224" t="s">
        <v>298</v>
      </c>
      <c r="E156" s="225" t="s">
        <v>388</v>
      </c>
      <c r="F156" s="226" t="s">
        <v>389</v>
      </c>
      <c r="G156" s="227" t="s">
        <v>260</v>
      </c>
      <c r="H156" s="228">
        <v>9.69</v>
      </c>
      <c r="I156" s="229"/>
      <c r="J156" s="230">
        <f>ROUND(I156*H156,2)</f>
        <v>0</v>
      </c>
      <c r="K156" s="226" t="s">
        <v>212</v>
      </c>
      <c r="L156" s="231"/>
      <c r="M156" s="232" t="s">
        <v>19</v>
      </c>
      <c r="N156" s="233" t="s">
        <v>46</v>
      </c>
      <c r="O156" s="65"/>
      <c r="P156" s="188">
        <f>O156*H156</f>
        <v>0</v>
      </c>
      <c r="Q156" s="188">
        <v>0.08</v>
      </c>
      <c r="R156" s="188">
        <f>Q156*H156</f>
        <v>0.7752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286</v>
      </c>
      <c r="AT156" s="190" t="s">
        <v>298</v>
      </c>
      <c r="AU156" s="190" t="s">
        <v>83</v>
      </c>
      <c r="AY156" s="18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79</v>
      </c>
      <c r="BK156" s="191">
        <f>ROUND(I156*H156,2)</f>
        <v>0</v>
      </c>
      <c r="BL156" s="18" t="s">
        <v>149</v>
      </c>
      <c r="BM156" s="190" t="s">
        <v>632</v>
      </c>
    </row>
    <row r="157" spans="1:65" s="13" customFormat="1">
      <c r="B157" s="201"/>
      <c r="C157" s="202"/>
      <c r="D157" s="203" t="s">
        <v>250</v>
      </c>
      <c r="E157" s="202"/>
      <c r="F157" s="205" t="s">
        <v>1677</v>
      </c>
      <c r="G157" s="202"/>
      <c r="H157" s="206">
        <v>9.69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250</v>
      </c>
      <c r="AU157" s="212" t="s">
        <v>83</v>
      </c>
      <c r="AV157" s="13" t="s">
        <v>83</v>
      </c>
      <c r="AW157" s="13" t="s">
        <v>4</v>
      </c>
      <c r="AX157" s="13" t="s">
        <v>79</v>
      </c>
      <c r="AY157" s="212" t="s">
        <v>205</v>
      </c>
    </row>
    <row r="158" spans="1:65" s="2" customFormat="1" ht="33" customHeight="1">
      <c r="A158" s="35"/>
      <c r="B158" s="36"/>
      <c r="C158" s="179" t="s">
        <v>376</v>
      </c>
      <c r="D158" s="179" t="s">
        <v>208</v>
      </c>
      <c r="E158" s="180" t="s">
        <v>1590</v>
      </c>
      <c r="F158" s="181" t="s">
        <v>1591</v>
      </c>
      <c r="G158" s="182" t="s">
        <v>260</v>
      </c>
      <c r="H158" s="183">
        <v>18.7</v>
      </c>
      <c r="I158" s="184"/>
      <c r="J158" s="185">
        <f>ROUND(I158*H158,2)</f>
        <v>0</v>
      </c>
      <c r="K158" s="181" t="s">
        <v>212</v>
      </c>
      <c r="L158" s="40"/>
      <c r="M158" s="186" t="s">
        <v>19</v>
      </c>
      <c r="N158" s="187" t="s">
        <v>46</v>
      </c>
      <c r="O158" s="65"/>
      <c r="P158" s="188">
        <f>O158*H158</f>
        <v>0</v>
      </c>
      <c r="Q158" s="188">
        <v>5.9999999999999995E-4</v>
      </c>
      <c r="R158" s="188">
        <f>Q158*H158</f>
        <v>1.1219999999999999E-2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149</v>
      </c>
      <c r="AT158" s="190" t="s">
        <v>208</v>
      </c>
      <c r="AU158" s="190" t="s">
        <v>83</v>
      </c>
      <c r="AY158" s="18" t="s">
        <v>205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79</v>
      </c>
      <c r="BK158" s="191">
        <f>ROUND(I158*H158,2)</f>
        <v>0</v>
      </c>
      <c r="BL158" s="18" t="s">
        <v>149</v>
      </c>
      <c r="BM158" s="190" t="s">
        <v>1678</v>
      </c>
    </row>
    <row r="159" spans="1:65" s="2" customFormat="1">
      <c r="A159" s="35"/>
      <c r="B159" s="36"/>
      <c r="C159" s="37"/>
      <c r="D159" s="192" t="s">
        <v>215</v>
      </c>
      <c r="E159" s="37"/>
      <c r="F159" s="193" t="s">
        <v>1593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215</v>
      </c>
      <c r="AU159" s="18" t="s">
        <v>83</v>
      </c>
    </row>
    <row r="160" spans="1:65" s="13" customFormat="1">
      <c r="B160" s="201"/>
      <c r="C160" s="202"/>
      <c r="D160" s="203" t="s">
        <v>250</v>
      </c>
      <c r="E160" s="204" t="s">
        <v>19</v>
      </c>
      <c r="F160" s="205" t="s">
        <v>1679</v>
      </c>
      <c r="G160" s="202"/>
      <c r="H160" s="206">
        <v>18.7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250</v>
      </c>
      <c r="AU160" s="212" t="s">
        <v>83</v>
      </c>
      <c r="AV160" s="13" t="s">
        <v>83</v>
      </c>
      <c r="AW160" s="13" t="s">
        <v>36</v>
      </c>
      <c r="AX160" s="13" t="s">
        <v>79</v>
      </c>
      <c r="AY160" s="212" t="s">
        <v>205</v>
      </c>
    </row>
    <row r="161" spans="1:65" s="2" customFormat="1" ht="16.5" customHeight="1">
      <c r="A161" s="35"/>
      <c r="B161" s="36"/>
      <c r="C161" s="179" t="s">
        <v>381</v>
      </c>
      <c r="D161" s="179" t="s">
        <v>208</v>
      </c>
      <c r="E161" s="180" t="s">
        <v>1362</v>
      </c>
      <c r="F161" s="181" t="s">
        <v>1363</v>
      </c>
      <c r="G161" s="182" t="s">
        <v>260</v>
      </c>
      <c r="H161" s="183">
        <v>25</v>
      </c>
      <c r="I161" s="184"/>
      <c r="J161" s="185">
        <f>ROUND(I161*H161,2)</f>
        <v>0</v>
      </c>
      <c r="K161" s="181" t="s">
        <v>212</v>
      </c>
      <c r="L161" s="40"/>
      <c r="M161" s="186" t="s">
        <v>19</v>
      </c>
      <c r="N161" s="187" t="s">
        <v>46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149</v>
      </c>
      <c r="AT161" s="190" t="s">
        <v>208</v>
      </c>
      <c r="AU161" s="190" t="s">
        <v>83</v>
      </c>
      <c r="AY161" s="18" t="s">
        <v>205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149</v>
      </c>
      <c r="BM161" s="190" t="s">
        <v>1680</v>
      </c>
    </row>
    <row r="162" spans="1:65" s="2" customFormat="1">
      <c r="A162" s="35"/>
      <c r="B162" s="36"/>
      <c r="C162" s="37"/>
      <c r="D162" s="192" t="s">
        <v>215</v>
      </c>
      <c r="E162" s="37"/>
      <c r="F162" s="193" t="s">
        <v>1365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215</v>
      </c>
      <c r="AU162" s="18" t="s">
        <v>83</v>
      </c>
    </row>
    <row r="163" spans="1:65" s="13" customFormat="1">
      <c r="B163" s="201"/>
      <c r="C163" s="202"/>
      <c r="D163" s="203" t="s">
        <v>250</v>
      </c>
      <c r="E163" s="204" t="s">
        <v>19</v>
      </c>
      <c r="F163" s="205" t="s">
        <v>1681</v>
      </c>
      <c r="G163" s="202"/>
      <c r="H163" s="206">
        <v>25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36</v>
      </c>
      <c r="AX163" s="13" t="s">
        <v>79</v>
      </c>
      <c r="AY163" s="212" t="s">
        <v>205</v>
      </c>
    </row>
    <row r="164" spans="1:65" s="12" customFormat="1" ht="22.9" customHeight="1">
      <c r="B164" s="163"/>
      <c r="C164" s="164"/>
      <c r="D164" s="165" t="s">
        <v>74</v>
      </c>
      <c r="E164" s="177" t="s">
        <v>416</v>
      </c>
      <c r="F164" s="177" t="s">
        <v>417</v>
      </c>
      <c r="G164" s="164"/>
      <c r="H164" s="164"/>
      <c r="I164" s="167"/>
      <c r="J164" s="178">
        <f>BK164</f>
        <v>0</v>
      </c>
      <c r="K164" s="164"/>
      <c r="L164" s="169"/>
      <c r="M164" s="170"/>
      <c r="N164" s="171"/>
      <c r="O164" s="171"/>
      <c r="P164" s="172">
        <f>SUM(P165:P180)</f>
        <v>0</v>
      </c>
      <c r="Q164" s="171"/>
      <c r="R164" s="172">
        <f>SUM(R165:R180)</f>
        <v>0</v>
      </c>
      <c r="S164" s="171"/>
      <c r="T164" s="173">
        <f>SUM(T165:T180)</f>
        <v>0</v>
      </c>
      <c r="AR164" s="174" t="s">
        <v>79</v>
      </c>
      <c r="AT164" s="175" t="s">
        <v>74</v>
      </c>
      <c r="AU164" s="175" t="s">
        <v>79</v>
      </c>
      <c r="AY164" s="174" t="s">
        <v>205</v>
      </c>
      <c r="BK164" s="176">
        <f>SUM(BK165:BK180)</f>
        <v>0</v>
      </c>
    </row>
    <row r="165" spans="1:65" s="2" customFormat="1" ht="24.2" customHeight="1">
      <c r="A165" s="35"/>
      <c r="B165" s="36"/>
      <c r="C165" s="179" t="s">
        <v>387</v>
      </c>
      <c r="D165" s="179" t="s">
        <v>208</v>
      </c>
      <c r="E165" s="180" t="s">
        <v>537</v>
      </c>
      <c r="F165" s="181" t="s">
        <v>538</v>
      </c>
      <c r="G165" s="182" t="s">
        <v>301</v>
      </c>
      <c r="H165" s="183">
        <v>18.850000000000001</v>
      </c>
      <c r="I165" s="184"/>
      <c r="J165" s="185">
        <f>ROUND(I165*H165,2)</f>
        <v>0</v>
      </c>
      <c r="K165" s="181" t="s">
        <v>212</v>
      </c>
      <c r="L165" s="40"/>
      <c r="M165" s="186" t="s">
        <v>19</v>
      </c>
      <c r="N165" s="187" t="s">
        <v>46</v>
      </c>
      <c r="O165" s="65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149</v>
      </c>
      <c r="AT165" s="190" t="s">
        <v>208</v>
      </c>
      <c r="AU165" s="190" t="s">
        <v>83</v>
      </c>
      <c r="AY165" s="18" t="s">
        <v>205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79</v>
      </c>
      <c r="BK165" s="191">
        <f>ROUND(I165*H165,2)</f>
        <v>0</v>
      </c>
      <c r="BL165" s="18" t="s">
        <v>149</v>
      </c>
      <c r="BM165" s="190" t="s">
        <v>645</v>
      </c>
    </row>
    <row r="166" spans="1:65" s="2" customFormat="1">
      <c r="A166" s="35"/>
      <c r="B166" s="36"/>
      <c r="C166" s="37"/>
      <c r="D166" s="192" t="s">
        <v>215</v>
      </c>
      <c r="E166" s="37"/>
      <c r="F166" s="193" t="s">
        <v>540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215</v>
      </c>
      <c r="AU166" s="18" t="s">
        <v>83</v>
      </c>
    </row>
    <row r="167" spans="1:65" s="13" customFormat="1">
      <c r="B167" s="201"/>
      <c r="C167" s="202"/>
      <c r="D167" s="203" t="s">
        <v>250</v>
      </c>
      <c r="E167" s="204" t="s">
        <v>19</v>
      </c>
      <c r="F167" s="205" t="s">
        <v>1682</v>
      </c>
      <c r="G167" s="202"/>
      <c r="H167" s="206">
        <v>18.850000000000001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250</v>
      </c>
      <c r="AU167" s="212" t="s">
        <v>83</v>
      </c>
      <c r="AV167" s="13" t="s">
        <v>83</v>
      </c>
      <c r="AW167" s="13" t="s">
        <v>36</v>
      </c>
      <c r="AX167" s="13" t="s">
        <v>79</v>
      </c>
      <c r="AY167" s="212" t="s">
        <v>205</v>
      </c>
    </row>
    <row r="168" spans="1:65" s="2" customFormat="1" ht="24.2" customHeight="1">
      <c r="A168" s="35"/>
      <c r="B168" s="36"/>
      <c r="C168" s="179" t="s">
        <v>393</v>
      </c>
      <c r="D168" s="179" t="s">
        <v>208</v>
      </c>
      <c r="E168" s="180" t="s">
        <v>543</v>
      </c>
      <c r="F168" s="181" t="s">
        <v>427</v>
      </c>
      <c r="G168" s="182" t="s">
        <v>301</v>
      </c>
      <c r="H168" s="183">
        <v>735.15</v>
      </c>
      <c r="I168" s="184"/>
      <c r="J168" s="185">
        <f>ROUND(I168*H168,2)</f>
        <v>0</v>
      </c>
      <c r="K168" s="181" t="s">
        <v>212</v>
      </c>
      <c r="L168" s="40"/>
      <c r="M168" s="186" t="s">
        <v>19</v>
      </c>
      <c r="N168" s="187" t="s">
        <v>46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149</v>
      </c>
      <c r="AT168" s="190" t="s">
        <v>208</v>
      </c>
      <c r="AU168" s="190" t="s">
        <v>83</v>
      </c>
      <c r="AY168" s="18" t="s">
        <v>205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149</v>
      </c>
      <c r="BM168" s="190" t="s">
        <v>647</v>
      </c>
    </row>
    <row r="169" spans="1:65" s="2" customFormat="1">
      <c r="A169" s="35"/>
      <c r="B169" s="36"/>
      <c r="C169" s="37"/>
      <c r="D169" s="192" t="s">
        <v>215</v>
      </c>
      <c r="E169" s="37"/>
      <c r="F169" s="193" t="s">
        <v>545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215</v>
      </c>
      <c r="AU169" s="18" t="s">
        <v>83</v>
      </c>
    </row>
    <row r="170" spans="1:65" s="13" customFormat="1">
      <c r="B170" s="201"/>
      <c r="C170" s="202"/>
      <c r="D170" s="203" t="s">
        <v>250</v>
      </c>
      <c r="E170" s="202"/>
      <c r="F170" s="205" t="s">
        <v>1683</v>
      </c>
      <c r="G170" s="202"/>
      <c r="H170" s="206">
        <v>735.15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250</v>
      </c>
      <c r="AU170" s="212" t="s">
        <v>83</v>
      </c>
      <c r="AV170" s="13" t="s">
        <v>83</v>
      </c>
      <c r="AW170" s="13" t="s">
        <v>4</v>
      </c>
      <c r="AX170" s="13" t="s">
        <v>79</v>
      </c>
      <c r="AY170" s="212" t="s">
        <v>205</v>
      </c>
    </row>
    <row r="171" spans="1:65" s="2" customFormat="1" ht="24.2" customHeight="1">
      <c r="A171" s="35"/>
      <c r="B171" s="36"/>
      <c r="C171" s="179" t="s">
        <v>399</v>
      </c>
      <c r="D171" s="179" t="s">
        <v>208</v>
      </c>
      <c r="E171" s="180" t="s">
        <v>419</v>
      </c>
      <c r="F171" s="181" t="s">
        <v>420</v>
      </c>
      <c r="G171" s="182" t="s">
        <v>301</v>
      </c>
      <c r="H171" s="183">
        <v>36.652999999999999</v>
      </c>
      <c r="I171" s="184"/>
      <c r="J171" s="185">
        <f>ROUND(I171*H171,2)</f>
        <v>0</v>
      </c>
      <c r="K171" s="181" t="s">
        <v>212</v>
      </c>
      <c r="L171" s="40"/>
      <c r="M171" s="186" t="s">
        <v>19</v>
      </c>
      <c r="N171" s="187" t="s">
        <v>46</v>
      </c>
      <c r="O171" s="65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149</v>
      </c>
      <c r="AT171" s="190" t="s">
        <v>208</v>
      </c>
      <c r="AU171" s="190" t="s">
        <v>83</v>
      </c>
      <c r="AY171" s="18" t="s">
        <v>205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149</v>
      </c>
      <c r="BM171" s="190" t="s">
        <v>649</v>
      </c>
    </row>
    <row r="172" spans="1:65" s="2" customFormat="1">
      <c r="A172" s="35"/>
      <c r="B172" s="36"/>
      <c r="C172" s="37"/>
      <c r="D172" s="192" t="s">
        <v>215</v>
      </c>
      <c r="E172" s="37"/>
      <c r="F172" s="193" t="s">
        <v>422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215</v>
      </c>
      <c r="AU172" s="18" t="s">
        <v>83</v>
      </c>
    </row>
    <row r="173" spans="1:65" s="13" customFormat="1">
      <c r="B173" s="201"/>
      <c r="C173" s="202"/>
      <c r="D173" s="203" t="s">
        <v>250</v>
      </c>
      <c r="E173" s="204" t="s">
        <v>19</v>
      </c>
      <c r="F173" s="205" t="s">
        <v>1684</v>
      </c>
      <c r="G173" s="202"/>
      <c r="H173" s="206">
        <v>16.113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250</v>
      </c>
      <c r="AU173" s="212" t="s">
        <v>83</v>
      </c>
      <c r="AV173" s="13" t="s">
        <v>83</v>
      </c>
      <c r="AW173" s="13" t="s">
        <v>36</v>
      </c>
      <c r="AX173" s="13" t="s">
        <v>75</v>
      </c>
      <c r="AY173" s="212" t="s">
        <v>205</v>
      </c>
    </row>
    <row r="174" spans="1:65" s="13" customFormat="1">
      <c r="B174" s="201"/>
      <c r="C174" s="202"/>
      <c r="D174" s="203" t="s">
        <v>250</v>
      </c>
      <c r="E174" s="204" t="s">
        <v>19</v>
      </c>
      <c r="F174" s="205" t="s">
        <v>1685</v>
      </c>
      <c r="G174" s="202"/>
      <c r="H174" s="206">
        <v>20.54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250</v>
      </c>
      <c r="AU174" s="212" t="s">
        <v>83</v>
      </c>
      <c r="AV174" s="13" t="s">
        <v>83</v>
      </c>
      <c r="AW174" s="13" t="s">
        <v>36</v>
      </c>
      <c r="AX174" s="13" t="s">
        <v>75</v>
      </c>
      <c r="AY174" s="212" t="s">
        <v>205</v>
      </c>
    </row>
    <row r="175" spans="1:65" s="14" customFormat="1">
      <c r="B175" s="213"/>
      <c r="C175" s="214"/>
      <c r="D175" s="203" t="s">
        <v>250</v>
      </c>
      <c r="E175" s="215" t="s">
        <v>19</v>
      </c>
      <c r="F175" s="216" t="s">
        <v>253</v>
      </c>
      <c r="G175" s="214"/>
      <c r="H175" s="217">
        <v>36.652999999999999</v>
      </c>
      <c r="I175" s="218"/>
      <c r="J175" s="214"/>
      <c r="K175" s="214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250</v>
      </c>
      <c r="AU175" s="223" t="s">
        <v>83</v>
      </c>
      <c r="AV175" s="14" t="s">
        <v>149</v>
      </c>
      <c r="AW175" s="14" t="s">
        <v>36</v>
      </c>
      <c r="AX175" s="14" t="s">
        <v>79</v>
      </c>
      <c r="AY175" s="223" t="s">
        <v>205</v>
      </c>
    </row>
    <row r="176" spans="1:65" s="2" customFormat="1" ht="24.2" customHeight="1">
      <c r="A176" s="35"/>
      <c r="B176" s="36"/>
      <c r="C176" s="179" t="s">
        <v>406</v>
      </c>
      <c r="D176" s="179" t="s">
        <v>208</v>
      </c>
      <c r="E176" s="180" t="s">
        <v>426</v>
      </c>
      <c r="F176" s="181" t="s">
        <v>427</v>
      </c>
      <c r="G176" s="182" t="s">
        <v>301</v>
      </c>
      <c r="H176" s="183">
        <v>1429.4670000000001</v>
      </c>
      <c r="I176" s="184"/>
      <c r="J176" s="185">
        <f>ROUND(I176*H176,2)</f>
        <v>0</v>
      </c>
      <c r="K176" s="181" t="s">
        <v>212</v>
      </c>
      <c r="L176" s="40"/>
      <c r="M176" s="186" t="s">
        <v>19</v>
      </c>
      <c r="N176" s="187" t="s">
        <v>46</v>
      </c>
      <c r="O176" s="65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149</v>
      </c>
      <c r="AT176" s="190" t="s">
        <v>208</v>
      </c>
      <c r="AU176" s="190" t="s">
        <v>83</v>
      </c>
      <c r="AY176" s="18" t="s">
        <v>205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79</v>
      </c>
      <c r="BK176" s="191">
        <f>ROUND(I176*H176,2)</f>
        <v>0</v>
      </c>
      <c r="BL176" s="18" t="s">
        <v>149</v>
      </c>
      <c r="BM176" s="190" t="s">
        <v>652</v>
      </c>
    </row>
    <row r="177" spans="1:65" s="2" customFormat="1">
      <c r="A177" s="35"/>
      <c r="B177" s="36"/>
      <c r="C177" s="37"/>
      <c r="D177" s="192" t="s">
        <v>215</v>
      </c>
      <c r="E177" s="37"/>
      <c r="F177" s="193" t="s">
        <v>429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215</v>
      </c>
      <c r="AU177" s="18" t="s">
        <v>83</v>
      </c>
    </row>
    <row r="178" spans="1:65" s="13" customFormat="1">
      <c r="B178" s="201"/>
      <c r="C178" s="202"/>
      <c r="D178" s="203" t="s">
        <v>250</v>
      </c>
      <c r="E178" s="202"/>
      <c r="F178" s="205" t="s">
        <v>1686</v>
      </c>
      <c r="G178" s="202"/>
      <c r="H178" s="206">
        <v>1429.4670000000001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250</v>
      </c>
      <c r="AU178" s="212" t="s">
        <v>83</v>
      </c>
      <c r="AV178" s="13" t="s">
        <v>83</v>
      </c>
      <c r="AW178" s="13" t="s">
        <v>4</v>
      </c>
      <c r="AX178" s="13" t="s">
        <v>79</v>
      </c>
      <c r="AY178" s="212" t="s">
        <v>205</v>
      </c>
    </row>
    <row r="179" spans="1:65" s="2" customFormat="1" ht="16.5" customHeight="1">
      <c r="A179" s="35"/>
      <c r="B179" s="36"/>
      <c r="C179" s="179" t="s">
        <v>411</v>
      </c>
      <c r="D179" s="179" t="s">
        <v>208</v>
      </c>
      <c r="E179" s="180" t="s">
        <v>432</v>
      </c>
      <c r="F179" s="181" t="s">
        <v>433</v>
      </c>
      <c r="G179" s="182" t="s">
        <v>301</v>
      </c>
      <c r="H179" s="183">
        <v>55.603000000000002</v>
      </c>
      <c r="I179" s="184"/>
      <c r="J179" s="185">
        <f>ROUND(I179*H179,2)</f>
        <v>0</v>
      </c>
      <c r="K179" s="181" t="s">
        <v>212</v>
      </c>
      <c r="L179" s="40"/>
      <c r="M179" s="186" t="s">
        <v>19</v>
      </c>
      <c r="N179" s="187" t="s">
        <v>46</v>
      </c>
      <c r="O179" s="65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149</v>
      </c>
      <c r="AT179" s="190" t="s">
        <v>208</v>
      </c>
      <c r="AU179" s="190" t="s">
        <v>83</v>
      </c>
      <c r="AY179" s="18" t="s">
        <v>205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79</v>
      </c>
      <c r="BK179" s="191">
        <f>ROUND(I179*H179,2)</f>
        <v>0</v>
      </c>
      <c r="BL179" s="18" t="s">
        <v>149</v>
      </c>
      <c r="BM179" s="190" t="s">
        <v>654</v>
      </c>
    </row>
    <row r="180" spans="1:65" s="2" customFormat="1">
      <c r="A180" s="35"/>
      <c r="B180" s="36"/>
      <c r="C180" s="37"/>
      <c r="D180" s="192" t="s">
        <v>215</v>
      </c>
      <c r="E180" s="37"/>
      <c r="F180" s="193" t="s">
        <v>435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215</v>
      </c>
      <c r="AU180" s="18" t="s">
        <v>83</v>
      </c>
    </row>
    <row r="181" spans="1:65" s="12" customFormat="1" ht="22.9" customHeight="1">
      <c r="B181" s="163"/>
      <c r="C181" s="164"/>
      <c r="D181" s="165" t="s">
        <v>74</v>
      </c>
      <c r="E181" s="177" t="s">
        <v>436</v>
      </c>
      <c r="F181" s="177" t="s">
        <v>437</v>
      </c>
      <c r="G181" s="164"/>
      <c r="H181" s="164"/>
      <c r="I181" s="167"/>
      <c r="J181" s="178">
        <f>BK181</f>
        <v>0</v>
      </c>
      <c r="K181" s="164"/>
      <c r="L181" s="169"/>
      <c r="M181" s="170"/>
      <c r="N181" s="171"/>
      <c r="O181" s="171"/>
      <c r="P181" s="172">
        <f>SUM(P182:P183)</f>
        <v>0</v>
      </c>
      <c r="Q181" s="171"/>
      <c r="R181" s="172">
        <f>SUM(R182:R183)</f>
        <v>0</v>
      </c>
      <c r="S181" s="171"/>
      <c r="T181" s="173">
        <f>SUM(T182:T183)</f>
        <v>0</v>
      </c>
      <c r="AR181" s="174" t="s">
        <v>79</v>
      </c>
      <c r="AT181" s="175" t="s">
        <v>74</v>
      </c>
      <c r="AU181" s="175" t="s">
        <v>79</v>
      </c>
      <c r="AY181" s="174" t="s">
        <v>205</v>
      </c>
      <c r="BK181" s="176">
        <f>SUM(BK182:BK183)</f>
        <v>0</v>
      </c>
    </row>
    <row r="182" spans="1:65" s="2" customFormat="1" ht="24.2" customHeight="1">
      <c r="A182" s="35"/>
      <c r="B182" s="36"/>
      <c r="C182" s="179" t="s">
        <v>418</v>
      </c>
      <c r="D182" s="179" t="s">
        <v>208</v>
      </c>
      <c r="E182" s="180" t="s">
        <v>439</v>
      </c>
      <c r="F182" s="181" t="s">
        <v>440</v>
      </c>
      <c r="G182" s="182" t="s">
        <v>301</v>
      </c>
      <c r="H182" s="183">
        <v>4.4039999999999999</v>
      </c>
      <c r="I182" s="184"/>
      <c r="J182" s="185">
        <f>ROUND(I182*H182,2)</f>
        <v>0</v>
      </c>
      <c r="K182" s="181" t="s">
        <v>212</v>
      </c>
      <c r="L182" s="40"/>
      <c r="M182" s="186" t="s">
        <v>19</v>
      </c>
      <c r="N182" s="187" t="s">
        <v>46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149</v>
      </c>
      <c r="AT182" s="190" t="s">
        <v>208</v>
      </c>
      <c r="AU182" s="190" t="s">
        <v>83</v>
      </c>
      <c r="AY182" s="18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149</v>
      </c>
      <c r="BM182" s="190" t="s">
        <v>656</v>
      </c>
    </row>
    <row r="183" spans="1:65" s="2" customFormat="1">
      <c r="A183" s="35"/>
      <c r="B183" s="36"/>
      <c r="C183" s="37"/>
      <c r="D183" s="192" t="s">
        <v>215</v>
      </c>
      <c r="E183" s="37"/>
      <c r="F183" s="193" t="s">
        <v>442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215</v>
      </c>
      <c r="AU183" s="18" t="s">
        <v>83</v>
      </c>
    </row>
    <row r="184" spans="1:65" s="12" customFormat="1" ht="25.9" customHeight="1">
      <c r="B184" s="163"/>
      <c r="C184" s="164"/>
      <c r="D184" s="165" t="s">
        <v>74</v>
      </c>
      <c r="E184" s="166" t="s">
        <v>1687</v>
      </c>
      <c r="F184" s="166" t="s">
        <v>1688</v>
      </c>
      <c r="G184" s="164"/>
      <c r="H184" s="164"/>
      <c r="I184" s="167"/>
      <c r="J184" s="168">
        <f>BK184</f>
        <v>0</v>
      </c>
      <c r="K184" s="164"/>
      <c r="L184" s="169"/>
      <c r="M184" s="170"/>
      <c r="N184" s="171"/>
      <c r="O184" s="171"/>
      <c r="P184" s="172">
        <f>P185</f>
        <v>0</v>
      </c>
      <c r="Q184" s="171"/>
      <c r="R184" s="172">
        <f>R185</f>
        <v>0</v>
      </c>
      <c r="S184" s="171"/>
      <c r="T184" s="173">
        <f>T185</f>
        <v>0</v>
      </c>
      <c r="AR184" s="174" t="s">
        <v>83</v>
      </c>
      <c r="AT184" s="175" t="s">
        <v>74</v>
      </c>
      <c r="AU184" s="175" t="s">
        <v>75</v>
      </c>
      <c r="AY184" s="174" t="s">
        <v>205</v>
      </c>
      <c r="BK184" s="176">
        <f>BK185</f>
        <v>0</v>
      </c>
    </row>
    <row r="185" spans="1:65" s="12" customFormat="1" ht="22.9" customHeight="1">
      <c r="B185" s="163"/>
      <c r="C185" s="164"/>
      <c r="D185" s="165" t="s">
        <v>74</v>
      </c>
      <c r="E185" s="177" t="s">
        <v>1689</v>
      </c>
      <c r="F185" s="177" t="s">
        <v>1690</v>
      </c>
      <c r="G185" s="164"/>
      <c r="H185" s="164"/>
      <c r="I185" s="167"/>
      <c r="J185" s="178">
        <f>BK185</f>
        <v>0</v>
      </c>
      <c r="K185" s="164"/>
      <c r="L185" s="169"/>
      <c r="M185" s="170"/>
      <c r="N185" s="171"/>
      <c r="O185" s="171"/>
      <c r="P185" s="172">
        <f>P186</f>
        <v>0</v>
      </c>
      <c r="Q185" s="171"/>
      <c r="R185" s="172">
        <f>R186</f>
        <v>0</v>
      </c>
      <c r="S185" s="171"/>
      <c r="T185" s="173">
        <f>T186</f>
        <v>0</v>
      </c>
      <c r="AR185" s="174" t="s">
        <v>83</v>
      </c>
      <c r="AT185" s="175" t="s">
        <v>74</v>
      </c>
      <c r="AU185" s="175" t="s">
        <v>79</v>
      </c>
      <c r="AY185" s="174" t="s">
        <v>205</v>
      </c>
      <c r="BK185" s="176">
        <f>BK186</f>
        <v>0</v>
      </c>
    </row>
    <row r="186" spans="1:65" s="2" customFormat="1" ht="24.2" customHeight="1">
      <c r="A186" s="35"/>
      <c r="B186" s="36"/>
      <c r="C186" s="179" t="s">
        <v>425</v>
      </c>
      <c r="D186" s="179" t="s">
        <v>208</v>
      </c>
      <c r="E186" s="180" t="s">
        <v>1691</v>
      </c>
      <c r="F186" s="181" t="s">
        <v>1692</v>
      </c>
      <c r="G186" s="182" t="s">
        <v>260</v>
      </c>
      <c r="H186" s="183">
        <v>7.5</v>
      </c>
      <c r="I186" s="184"/>
      <c r="J186" s="185">
        <f>ROUND(I186*H186,2)</f>
        <v>0</v>
      </c>
      <c r="K186" s="181" t="s">
        <v>19</v>
      </c>
      <c r="L186" s="40"/>
      <c r="M186" s="245" t="s">
        <v>19</v>
      </c>
      <c r="N186" s="246" t="s">
        <v>46</v>
      </c>
      <c r="O186" s="199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334</v>
      </c>
      <c r="AT186" s="190" t="s">
        <v>208</v>
      </c>
      <c r="AU186" s="190" t="s">
        <v>83</v>
      </c>
      <c r="AY186" s="18" t="s">
        <v>205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79</v>
      </c>
      <c r="BK186" s="191">
        <f>ROUND(I186*H186,2)</f>
        <v>0</v>
      </c>
      <c r="BL186" s="18" t="s">
        <v>334</v>
      </c>
      <c r="BM186" s="190" t="s">
        <v>1693</v>
      </c>
    </row>
    <row r="187" spans="1:65" s="2" customFormat="1" ht="6.95" customHeight="1">
      <c r="A187" s="35"/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40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algorithmName="SHA-512" hashValue="GGC1Epd/cQhCxdSksHza7kyZzzo/GosrdZOHfDx033sdhILqPhdzariqXhg/wXyIxz35x6xdMVK6cXH6pVnO5A==" saltValue="r9jPF9osxyZHYmcIj4TkdByrGciUFUaSYMzEJwdU2UoH79p5r2RJvDtxjHKT7zFtGss8S9Y/QLV/mu2V/qYI4Q==" spinCount="100000" sheet="1" objects="1" scenarios="1" formatColumns="0" formatRows="0" autoFilter="0"/>
  <autoFilter ref="C92:K186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0" r:id="rId2"/>
    <hyperlink ref="F103" r:id="rId3"/>
    <hyperlink ref="F106" r:id="rId4"/>
    <hyperlink ref="F109" r:id="rId5"/>
    <hyperlink ref="F111" r:id="rId6"/>
    <hyperlink ref="F114" r:id="rId7"/>
    <hyperlink ref="F116" r:id="rId8"/>
    <hyperlink ref="F118" r:id="rId9"/>
    <hyperlink ref="F121" r:id="rId10"/>
    <hyperlink ref="F123" r:id="rId11"/>
    <hyperlink ref="F125" r:id="rId12"/>
    <hyperlink ref="F129" r:id="rId13"/>
    <hyperlink ref="F132" r:id="rId14"/>
    <hyperlink ref="F135" r:id="rId15"/>
    <hyperlink ref="F138" r:id="rId16"/>
    <hyperlink ref="F141" r:id="rId17"/>
    <hyperlink ref="F144" r:id="rId18"/>
    <hyperlink ref="F147" r:id="rId19"/>
    <hyperlink ref="F150" r:id="rId20"/>
    <hyperlink ref="F154" r:id="rId21"/>
    <hyperlink ref="F159" r:id="rId22"/>
    <hyperlink ref="F162" r:id="rId23"/>
    <hyperlink ref="F166" r:id="rId24"/>
    <hyperlink ref="F169" r:id="rId25"/>
    <hyperlink ref="F172" r:id="rId26"/>
    <hyperlink ref="F177" r:id="rId27"/>
    <hyperlink ref="F180" r:id="rId28"/>
    <hyperlink ref="F183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136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1602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1694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ROUND(J92,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ROUND((SUM(BE92:BE172)),  2)</f>
        <v>0</v>
      </c>
      <c r="G35" s="35"/>
      <c r="H35" s="35"/>
      <c r="I35" s="125">
        <v>0.21</v>
      </c>
      <c r="J35" s="124">
        <f>ROUND(((SUM(BE92:BE172))*I35),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ROUND((SUM(BF92:BF172)),  2)</f>
        <v>0</v>
      </c>
      <c r="G36" s="35"/>
      <c r="H36" s="35"/>
      <c r="I36" s="125">
        <v>0.15</v>
      </c>
      <c r="J36" s="124">
        <f>ROUND(((SUM(BF92:BF172))*I36),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ROUND((SUM(BG92:BG172)),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ROUND((SUM(BH92:BH172)),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ROUND((SUM(BI92:BI172)),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1602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3.4 - Sjezd do MK - 4.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J92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J93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J94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J121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238</v>
      </c>
      <c r="E67" s="149"/>
      <c r="F67" s="149"/>
      <c r="G67" s="149"/>
      <c r="H67" s="149"/>
      <c r="I67" s="149"/>
      <c r="J67" s="150">
        <f>J143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239</v>
      </c>
      <c r="E68" s="149"/>
      <c r="F68" s="149"/>
      <c r="G68" s="149"/>
      <c r="H68" s="149"/>
      <c r="I68" s="149"/>
      <c r="J68" s="150">
        <f>J146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240</v>
      </c>
      <c r="E69" s="149"/>
      <c r="F69" s="149"/>
      <c r="G69" s="149"/>
      <c r="H69" s="149"/>
      <c r="I69" s="149"/>
      <c r="J69" s="150">
        <f>J153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241</v>
      </c>
      <c r="E70" s="149"/>
      <c r="F70" s="149"/>
      <c r="G70" s="149"/>
      <c r="H70" s="149"/>
      <c r="I70" s="149"/>
      <c r="J70" s="150">
        <f>J170</f>
        <v>0</v>
      </c>
      <c r="K70" s="98"/>
      <c r="L70" s="151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189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80" t="str">
        <f>E7</f>
        <v>Rekonstrukce chodníku ul. Jiříkovská, Rumburk</v>
      </c>
      <c r="F80" s="381"/>
      <c r="G80" s="381"/>
      <c r="H80" s="381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30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80" t="s">
        <v>1602</v>
      </c>
      <c r="F82" s="379"/>
      <c r="G82" s="379"/>
      <c r="H82" s="379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179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41" t="str">
        <f>E11</f>
        <v>3.4 - Sjezd do MK - 4. sjezd</v>
      </c>
      <c r="F84" s="379"/>
      <c r="G84" s="379"/>
      <c r="H84" s="379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F14</f>
        <v>k.ú. Rumburk</v>
      </c>
      <c r="G86" s="37"/>
      <c r="H86" s="37"/>
      <c r="I86" s="30" t="s">
        <v>23</v>
      </c>
      <c r="J86" s="60" t="str">
        <f>IF(J14="","",J14)</f>
        <v>5. 4. 2023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E17</f>
        <v>Město Rumburk</v>
      </c>
      <c r="G88" s="37"/>
      <c r="H88" s="37"/>
      <c r="I88" s="30" t="s">
        <v>32</v>
      </c>
      <c r="J88" s="33" t="str">
        <f>E23</f>
        <v xml:space="preserve">ProProjekt s.r.o. 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30</v>
      </c>
      <c r="D89" s="37"/>
      <c r="E89" s="37"/>
      <c r="F89" s="28" t="str">
        <f>IF(E20="","",E20)</f>
        <v>Vyplň údaj</v>
      </c>
      <c r="G89" s="37"/>
      <c r="H89" s="37"/>
      <c r="I89" s="30" t="s">
        <v>37</v>
      </c>
      <c r="J89" s="33" t="str">
        <f>E26</f>
        <v>Martin Rousek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2"/>
      <c r="B91" s="153"/>
      <c r="C91" s="154" t="s">
        <v>190</v>
      </c>
      <c r="D91" s="155" t="s">
        <v>60</v>
      </c>
      <c r="E91" s="155" t="s">
        <v>56</v>
      </c>
      <c r="F91" s="155" t="s">
        <v>57</v>
      </c>
      <c r="G91" s="155" t="s">
        <v>191</v>
      </c>
      <c r="H91" s="155" t="s">
        <v>192</v>
      </c>
      <c r="I91" s="155" t="s">
        <v>193</v>
      </c>
      <c r="J91" s="155" t="s">
        <v>183</v>
      </c>
      <c r="K91" s="156" t="s">
        <v>194</v>
      </c>
      <c r="L91" s="157"/>
      <c r="M91" s="69" t="s">
        <v>19</v>
      </c>
      <c r="N91" s="70" t="s">
        <v>45</v>
      </c>
      <c r="O91" s="70" t="s">
        <v>195</v>
      </c>
      <c r="P91" s="70" t="s">
        <v>196</v>
      </c>
      <c r="Q91" s="70" t="s">
        <v>197</v>
      </c>
      <c r="R91" s="70" t="s">
        <v>198</v>
      </c>
      <c r="S91" s="70" t="s">
        <v>199</v>
      </c>
      <c r="T91" s="71" t="s">
        <v>200</v>
      </c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</row>
    <row r="92" spans="1:65" s="2" customFormat="1" ht="22.9" customHeight="1">
      <c r="A92" s="35"/>
      <c r="B92" s="36"/>
      <c r="C92" s="76" t="s">
        <v>201</v>
      </c>
      <c r="D92" s="37"/>
      <c r="E92" s="37"/>
      <c r="F92" s="37"/>
      <c r="G92" s="37"/>
      <c r="H92" s="37"/>
      <c r="I92" s="37"/>
      <c r="J92" s="158">
        <f>BK92</f>
        <v>0</v>
      </c>
      <c r="K92" s="37"/>
      <c r="L92" s="40"/>
      <c r="M92" s="72"/>
      <c r="N92" s="159"/>
      <c r="O92" s="73"/>
      <c r="P92" s="160">
        <f>P93</f>
        <v>0</v>
      </c>
      <c r="Q92" s="73"/>
      <c r="R92" s="160">
        <f>R93</f>
        <v>0.32398000000000005</v>
      </c>
      <c r="S92" s="73"/>
      <c r="T92" s="161">
        <f>T93</f>
        <v>58.035599999999995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184</v>
      </c>
      <c r="BK92" s="162">
        <f>BK93</f>
        <v>0</v>
      </c>
    </row>
    <row r="93" spans="1:65" s="12" customFormat="1" ht="25.9" customHeight="1">
      <c r="B93" s="163"/>
      <c r="C93" s="164"/>
      <c r="D93" s="165" t="s">
        <v>74</v>
      </c>
      <c r="E93" s="166" t="s">
        <v>242</v>
      </c>
      <c r="F93" s="166" t="s">
        <v>243</v>
      </c>
      <c r="G93" s="164"/>
      <c r="H93" s="164"/>
      <c r="I93" s="167"/>
      <c r="J93" s="168">
        <f>BK93</f>
        <v>0</v>
      </c>
      <c r="K93" s="164"/>
      <c r="L93" s="169"/>
      <c r="M93" s="170"/>
      <c r="N93" s="171"/>
      <c r="O93" s="171"/>
      <c r="P93" s="172">
        <f>P94+P121+P143+P146+P153+P170</f>
        <v>0</v>
      </c>
      <c r="Q93" s="171"/>
      <c r="R93" s="172">
        <f>R94+R121+R143+R146+R153+R170</f>
        <v>0.32398000000000005</v>
      </c>
      <c r="S93" s="171"/>
      <c r="T93" s="173">
        <f>T94+T121+T143+T146+T153+T170</f>
        <v>58.035599999999995</v>
      </c>
      <c r="AR93" s="174" t="s">
        <v>79</v>
      </c>
      <c r="AT93" s="175" t="s">
        <v>74</v>
      </c>
      <c r="AU93" s="175" t="s">
        <v>75</v>
      </c>
      <c r="AY93" s="174" t="s">
        <v>205</v>
      </c>
      <c r="BK93" s="176">
        <f>BK94+BK121+BK143+BK146+BK153+BK170</f>
        <v>0</v>
      </c>
    </row>
    <row r="94" spans="1:65" s="12" customFormat="1" ht="22.9" customHeight="1">
      <c r="B94" s="163"/>
      <c r="C94" s="164"/>
      <c r="D94" s="165" t="s">
        <v>74</v>
      </c>
      <c r="E94" s="177" t="s">
        <v>79</v>
      </c>
      <c r="F94" s="177" t="s">
        <v>244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SUM(P95:P120)</f>
        <v>0</v>
      </c>
      <c r="Q94" s="171"/>
      <c r="R94" s="172">
        <f>SUM(R95:R120)</f>
        <v>0</v>
      </c>
      <c r="S94" s="171"/>
      <c r="T94" s="173">
        <f>SUM(T95:T120)</f>
        <v>58.035599999999995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SUM(BK95:BK120)</f>
        <v>0</v>
      </c>
    </row>
    <row r="95" spans="1:65" s="2" customFormat="1" ht="37.9" customHeight="1">
      <c r="A95" s="35"/>
      <c r="B95" s="36"/>
      <c r="C95" s="179" t="s">
        <v>79</v>
      </c>
      <c r="D95" s="179" t="s">
        <v>208</v>
      </c>
      <c r="E95" s="180" t="s">
        <v>562</v>
      </c>
      <c r="F95" s="181" t="s">
        <v>563</v>
      </c>
      <c r="G95" s="182" t="s">
        <v>247</v>
      </c>
      <c r="H95" s="183">
        <v>68.599999999999994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0.28999999999999998</v>
      </c>
      <c r="T95" s="189">
        <f>S95*H95</f>
        <v>19.893999999999998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661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565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1695</v>
      </c>
      <c r="G97" s="202"/>
      <c r="H97" s="206">
        <v>68.599999999999994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37.9" customHeight="1">
      <c r="A98" s="35"/>
      <c r="B98" s="36"/>
      <c r="C98" s="179" t="s">
        <v>83</v>
      </c>
      <c r="D98" s="179" t="s">
        <v>208</v>
      </c>
      <c r="E98" s="180" t="s">
        <v>568</v>
      </c>
      <c r="F98" s="181" t="s">
        <v>569</v>
      </c>
      <c r="G98" s="182" t="s">
        <v>247</v>
      </c>
      <c r="H98" s="183">
        <v>68.599999999999994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0.24</v>
      </c>
      <c r="T98" s="189">
        <f>S98*H98</f>
        <v>16.463999999999999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664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571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1695</v>
      </c>
      <c r="G100" s="202"/>
      <c r="H100" s="206">
        <v>68.599999999999994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79</v>
      </c>
      <c r="AY100" s="212" t="s">
        <v>205</v>
      </c>
    </row>
    <row r="101" spans="1:65" s="2" customFormat="1" ht="37.9" customHeight="1">
      <c r="A101" s="35"/>
      <c r="B101" s="36"/>
      <c r="C101" s="179" t="s">
        <v>126</v>
      </c>
      <c r="D101" s="179" t="s">
        <v>208</v>
      </c>
      <c r="E101" s="180" t="s">
        <v>572</v>
      </c>
      <c r="F101" s="181" t="s">
        <v>573</v>
      </c>
      <c r="G101" s="182" t="s">
        <v>247</v>
      </c>
      <c r="H101" s="183">
        <v>68.599999999999994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0.316</v>
      </c>
      <c r="T101" s="189">
        <f>S101*H101</f>
        <v>21.677599999999998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665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575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1695</v>
      </c>
      <c r="G103" s="202"/>
      <c r="H103" s="206">
        <v>68.599999999999994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79</v>
      </c>
      <c r="AY103" s="212" t="s">
        <v>205</v>
      </c>
    </row>
    <row r="104" spans="1:65" s="2" customFormat="1" ht="24.2" customHeight="1">
      <c r="A104" s="35"/>
      <c r="B104" s="36"/>
      <c r="C104" s="179" t="s">
        <v>149</v>
      </c>
      <c r="D104" s="179" t="s">
        <v>208</v>
      </c>
      <c r="E104" s="180" t="s">
        <v>265</v>
      </c>
      <c r="F104" s="181" t="s">
        <v>266</v>
      </c>
      <c r="G104" s="182" t="s">
        <v>267</v>
      </c>
      <c r="H104" s="183">
        <v>3.7850000000000001</v>
      </c>
      <c r="I104" s="184"/>
      <c r="J104" s="185">
        <f>ROUND(I104*H104,2)</f>
        <v>0</v>
      </c>
      <c r="K104" s="181" t="s">
        <v>212</v>
      </c>
      <c r="L104" s="40"/>
      <c r="M104" s="186" t="s">
        <v>19</v>
      </c>
      <c r="N104" s="187" t="s">
        <v>46</v>
      </c>
      <c r="O104" s="65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149</v>
      </c>
      <c r="AT104" s="190" t="s">
        <v>208</v>
      </c>
      <c r="AU104" s="190" t="s">
        <v>83</v>
      </c>
      <c r="AY104" s="18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79</v>
      </c>
      <c r="BK104" s="191">
        <f>ROUND(I104*H104,2)</f>
        <v>0</v>
      </c>
      <c r="BL104" s="18" t="s">
        <v>149</v>
      </c>
      <c r="BM104" s="190" t="s">
        <v>675</v>
      </c>
    </row>
    <row r="105" spans="1:65" s="2" customFormat="1">
      <c r="A105" s="35"/>
      <c r="B105" s="36"/>
      <c r="C105" s="37"/>
      <c r="D105" s="192" t="s">
        <v>215</v>
      </c>
      <c r="E105" s="37"/>
      <c r="F105" s="193" t="s">
        <v>269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215</v>
      </c>
      <c r="AU105" s="18" t="s">
        <v>83</v>
      </c>
    </row>
    <row r="106" spans="1:65" s="13" customFormat="1">
      <c r="B106" s="201"/>
      <c r="C106" s="202"/>
      <c r="D106" s="203" t="s">
        <v>250</v>
      </c>
      <c r="E106" s="204" t="s">
        <v>19</v>
      </c>
      <c r="F106" s="205" t="s">
        <v>1696</v>
      </c>
      <c r="G106" s="202"/>
      <c r="H106" s="206">
        <v>3.7850000000000001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250</v>
      </c>
      <c r="AU106" s="212" t="s">
        <v>83</v>
      </c>
      <c r="AV106" s="13" t="s">
        <v>83</v>
      </c>
      <c r="AW106" s="13" t="s">
        <v>36</v>
      </c>
      <c r="AX106" s="13" t="s">
        <v>79</v>
      </c>
      <c r="AY106" s="212" t="s">
        <v>205</v>
      </c>
    </row>
    <row r="107" spans="1:65" s="2" customFormat="1" ht="24.2" customHeight="1">
      <c r="A107" s="35"/>
      <c r="B107" s="36"/>
      <c r="C107" s="179" t="s">
        <v>204</v>
      </c>
      <c r="D107" s="179" t="s">
        <v>208</v>
      </c>
      <c r="E107" s="180" t="s">
        <v>271</v>
      </c>
      <c r="F107" s="181" t="s">
        <v>272</v>
      </c>
      <c r="G107" s="182" t="s">
        <v>267</v>
      </c>
      <c r="H107" s="183">
        <v>3.7850000000000001</v>
      </c>
      <c r="I107" s="184"/>
      <c r="J107" s="185">
        <f>ROUND(I107*H107,2)</f>
        <v>0</v>
      </c>
      <c r="K107" s="181" t="s">
        <v>212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149</v>
      </c>
      <c r="AT107" s="190" t="s">
        <v>208</v>
      </c>
      <c r="AU107" s="190" t="s">
        <v>83</v>
      </c>
      <c r="AY107" s="18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79</v>
      </c>
      <c r="BK107" s="191">
        <f>ROUND(I107*H107,2)</f>
        <v>0</v>
      </c>
      <c r="BL107" s="18" t="s">
        <v>149</v>
      </c>
      <c r="BM107" s="190" t="s">
        <v>678</v>
      </c>
    </row>
    <row r="108" spans="1:65" s="2" customFormat="1">
      <c r="A108" s="35"/>
      <c r="B108" s="36"/>
      <c r="C108" s="37"/>
      <c r="D108" s="192" t="s">
        <v>215</v>
      </c>
      <c r="E108" s="37"/>
      <c r="F108" s="193" t="s">
        <v>274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215</v>
      </c>
      <c r="AU108" s="18" t="s">
        <v>83</v>
      </c>
    </row>
    <row r="109" spans="1:65" s="2" customFormat="1" ht="37.9" customHeight="1">
      <c r="A109" s="35"/>
      <c r="B109" s="36"/>
      <c r="C109" s="179" t="s">
        <v>275</v>
      </c>
      <c r="D109" s="179" t="s">
        <v>208</v>
      </c>
      <c r="E109" s="180" t="s">
        <v>276</v>
      </c>
      <c r="F109" s="181" t="s">
        <v>277</v>
      </c>
      <c r="G109" s="182" t="s">
        <v>267</v>
      </c>
      <c r="H109" s="183">
        <v>3.7850000000000001</v>
      </c>
      <c r="I109" s="184"/>
      <c r="J109" s="185">
        <f>ROUND(I109*H109,2)</f>
        <v>0</v>
      </c>
      <c r="K109" s="181" t="s">
        <v>212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149</v>
      </c>
      <c r="AT109" s="190" t="s">
        <v>208</v>
      </c>
      <c r="AU109" s="190" t="s">
        <v>83</v>
      </c>
      <c r="AY109" s="18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79</v>
      </c>
      <c r="BK109" s="191">
        <f>ROUND(I109*H109,2)</f>
        <v>0</v>
      </c>
      <c r="BL109" s="18" t="s">
        <v>149</v>
      </c>
      <c r="BM109" s="190" t="s">
        <v>684</v>
      </c>
    </row>
    <row r="110" spans="1:65" s="2" customFormat="1">
      <c r="A110" s="35"/>
      <c r="B110" s="36"/>
      <c r="C110" s="37"/>
      <c r="D110" s="192" t="s">
        <v>215</v>
      </c>
      <c r="E110" s="37"/>
      <c r="F110" s="193" t="s">
        <v>279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215</v>
      </c>
      <c r="AU110" s="18" t="s">
        <v>83</v>
      </c>
    </row>
    <row r="111" spans="1:65" s="2" customFormat="1" ht="37.9" customHeight="1">
      <c r="A111" s="35"/>
      <c r="B111" s="36"/>
      <c r="C111" s="179" t="s">
        <v>280</v>
      </c>
      <c r="D111" s="179" t="s">
        <v>208</v>
      </c>
      <c r="E111" s="180" t="s">
        <v>281</v>
      </c>
      <c r="F111" s="181" t="s">
        <v>282</v>
      </c>
      <c r="G111" s="182" t="s">
        <v>267</v>
      </c>
      <c r="H111" s="183">
        <v>113.55</v>
      </c>
      <c r="I111" s="184"/>
      <c r="J111" s="185">
        <f>ROUND(I111*H111,2)</f>
        <v>0</v>
      </c>
      <c r="K111" s="181" t="s">
        <v>212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149</v>
      </c>
      <c r="AT111" s="190" t="s">
        <v>208</v>
      </c>
      <c r="AU111" s="190" t="s">
        <v>83</v>
      </c>
      <c r="AY111" s="18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149</v>
      </c>
      <c r="BM111" s="190" t="s">
        <v>685</v>
      </c>
    </row>
    <row r="112" spans="1:65" s="2" customFormat="1">
      <c r="A112" s="35"/>
      <c r="B112" s="36"/>
      <c r="C112" s="37"/>
      <c r="D112" s="192" t="s">
        <v>215</v>
      </c>
      <c r="E112" s="37"/>
      <c r="F112" s="193" t="s">
        <v>284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215</v>
      </c>
      <c r="AU112" s="18" t="s">
        <v>83</v>
      </c>
    </row>
    <row r="113" spans="1:65" s="13" customFormat="1">
      <c r="B113" s="201"/>
      <c r="C113" s="202"/>
      <c r="D113" s="203" t="s">
        <v>250</v>
      </c>
      <c r="E113" s="202"/>
      <c r="F113" s="205" t="s">
        <v>1697</v>
      </c>
      <c r="G113" s="202"/>
      <c r="H113" s="206">
        <v>113.55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250</v>
      </c>
      <c r="AU113" s="212" t="s">
        <v>83</v>
      </c>
      <c r="AV113" s="13" t="s">
        <v>83</v>
      </c>
      <c r="AW113" s="13" t="s">
        <v>4</v>
      </c>
      <c r="AX113" s="13" t="s">
        <v>79</v>
      </c>
      <c r="AY113" s="212" t="s">
        <v>205</v>
      </c>
    </row>
    <row r="114" spans="1:65" s="2" customFormat="1" ht="24.2" customHeight="1">
      <c r="A114" s="35"/>
      <c r="B114" s="36"/>
      <c r="C114" s="179" t="s">
        <v>286</v>
      </c>
      <c r="D114" s="179" t="s">
        <v>208</v>
      </c>
      <c r="E114" s="180" t="s">
        <v>287</v>
      </c>
      <c r="F114" s="181" t="s">
        <v>288</v>
      </c>
      <c r="G114" s="182" t="s">
        <v>267</v>
      </c>
      <c r="H114" s="183">
        <v>3.7850000000000001</v>
      </c>
      <c r="I114" s="184"/>
      <c r="J114" s="185">
        <f>ROUND(I114*H114,2)</f>
        <v>0</v>
      </c>
      <c r="K114" s="181" t="s">
        <v>212</v>
      </c>
      <c r="L114" s="40"/>
      <c r="M114" s="186" t="s">
        <v>19</v>
      </c>
      <c r="N114" s="187" t="s">
        <v>46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149</v>
      </c>
      <c r="AT114" s="190" t="s">
        <v>208</v>
      </c>
      <c r="AU114" s="190" t="s">
        <v>83</v>
      </c>
      <c r="AY114" s="18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79</v>
      </c>
      <c r="BK114" s="191">
        <f>ROUND(I114*H114,2)</f>
        <v>0</v>
      </c>
      <c r="BL114" s="18" t="s">
        <v>149</v>
      </c>
      <c r="BM114" s="190" t="s">
        <v>687</v>
      </c>
    </row>
    <row r="115" spans="1:65" s="2" customFormat="1">
      <c r="A115" s="35"/>
      <c r="B115" s="36"/>
      <c r="C115" s="37"/>
      <c r="D115" s="192" t="s">
        <v>215</v>
      </c>
      <c r="E115" s="37"/>
      <c r="F115" s="193" t="s">
        <v>290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215</v>
      </c>
      <c r="AU115" s="18" t="s">
        <v>83</v>
      </c>
    </row>
    <row r="116" spans="1:65" s="2" customFormat="1" ht="24.2" customHeight="1">
      <c r="A116" s="35"/>
      <c r="B116" s="36"/>
      <c r="C116" s="179" t="s">
        <v>291</v>
      </c>
      <c r="D116" s="179" t="s">
        <v>208</v>
      </c>
      <c r="E116" s="180" t="s">
        <v>305</v>
      </c>
      <c r="F116" s="181" t="s">
        <v>306</v>
      </c>
      <c r="G116" s="182" t="s">
        <v>267</v>
      </c>
      <c r="H116" s="183">
        <v>3.7850000000000001</v>
      </c>
      <c r="I116" s="184"/>
      <c r="J116" s="185">
        <f>ROUND(I116*H116,2)</f>
        <v>0</v>
      </c>
      <c r="K116" s="181" t="s">
        <v>212</v>
      </c>
      <c r="L116" s="40"/>
      <c r="M116" s="186" t="s">
        <v>19</v>
      </c>
      <c r="N116" s="187" t="s">
        <v>46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149</v>
      </c>
      <c r="AT116" s="190" t="s">
        <v>208</v>
      </c>
      <c r="AU116" s="190" t="s">
        <v>83</v>
      </c>
      <c r="AY116" s="18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149</v>
      </c>
      <c r="BM116" s="190" t="s">
        <v>692</v>
      </c>
    </row>
    <row r="117" spans="1:65" s="2" customFormat="1">
      <c r="A117" s="35"/>
      <c r="B117" s="36"/>
      <c r="C117" s="37"/>
      <c r="D117" s="192" t="s">
        <v>215</v>
      </c>
      <c r="E117" s="37"/>
      <c r="F117" s="193" t="s">
        <v>308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215</v>
      </c>
      <c r="AU117" s="18" t="s">
        <v>83</v>
      </c>
    </row>
    <row r="118" spans="1:65" s="2" customFormat="1" ht="16.5" customHeight="1">
      <c r="A118" s="35"/>
      <c r="B118" s="36"/>
      <c r="C118" s="179" t="s">
        <v>297</v>
      </c>
      <c r="D118" s="179" t="s">
        <v>208</v>
      </c>
      <c r="E118" s="180" t="s">
        <v>310</v>
      </c>
      <c r="F118" s="181" t="s">
        <v>311</v>
      </c>
      <c r="G118" s="182" t="s">
        <v>247</v>
      </c>
      <c r="H118" s="183">
        <v>68.599999999999994</v>
      </c>
      <c r="I118" s="184"/>
      <c r="J118" s="185">
        <f>ROUND(I118*H118,2)</f>
        <v>0</v>
      </c>
      <c r="K118" s="181" t="s">
        <v>212</v>
      </c>
      <c r="L118" s="40"/>
      <c r="M118" s="186" t="s">
        <v>19</v>
      </c>
      <c r="N118" s="187" t="s">
        <v>46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149</v>
      </c>
      <c r="AT118" s="190" t="s">
        <v>208</v>
      </c>
      <c r="AU118" s="190" t="s">
        <v>83</v>
      </c>
      <c r="AY118" s="18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79</v>
      </c>
      <c r="BK118" s="191">
        <f>ROUND(I118*H118,2)</f>
        <v>0</v>
      </c>
      <c r="BL118" s="18" t="s">
        <v>149</v>
      </c>
      <c r="BM118" s="190" t="s">
        <v>693</v>
      </c>
    </row>
    <row r="119" spans="1:65" s="2" customFormat="1">
      <c r="A119" s="35"/>
      <c r="B119" s="36"/>
      <c r="C119" s="37"/>
      <c r="D119" s="192" t="s">
        <v>215</v>
      </c>
      <c r="E119" s="37"/>
      <c r="F119" s="193" t="s">
        <v>313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215</v>
      </c>
      <c r="AU119" s="18" t="s">
        <v>83</v>
      </c>
    </row>
    <row r="120" spans="1:65" s="13" customFormat="1">
      <c r="B120" s="201"/>
      <c r="C120" s="202"/>
      <c r="D120" s="203" t="s">
        <v>250</v>
      </c>
      <c r="E120" s="204" t="s">
        <v>19</v>
      </c>
      <c r="F120" s="205" t="s">
        <v>1698</v>
      </c>
      <c r="G120" s="202"/>
      <c r="H120" s="206">
        <v>68.599999999999994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250</v>
      </c>
      <c r="AU120" s="212" t="s">
        <v>83</v>
      </c>
      <c r="AV120" s="13" t="s">
        <v>83</v>
      </c>
      <c r="AW120" s="13" t="s">
        <v>36</v>
      </c>
      <c r="AX120" s="13" t="s">
        <v>79</v>
      </c>
      <c r="AY120" s="212" t="s">
        <v>205</v>
      </c>
    </row>
    <row r="121" spans="1:65" s="12" customFormat="1" ht="22.9" customHeight="1">
      <c r="B121" s="163"/>
      <c r="C121" s="164"/>
      <c r="D121" s="165" t="s">
        <v>74</v>
      </c>
      <c r="E121" s="177" t="s">
        <v>204</v>
      </c>
      <c r="F121" s="177" t="s">
        <v>315</v>
      </c>
      <c r="G121" s="164"/>
      <c r="H121" s="164"/>
      <c r="I121" s="167"/>
      <c r="J121" s="178">
        <f>BK121</f>
        <v>0</v>
      </c>
      <c r="K121" s="164"/>
      <c r="L121" s="169"/>
      <c r="M121" s="170"/>
      <c r="N121" s="171"/>
      <c r="O121" s="171"/>
      <c r="P121" s="172">
        <f>SUM(P122:P142)</f>
        <v>0</v>
      </c>
      <c r="Q121" s="171"/>
      <c r="R121" s="172">
        <f>SUM(R122:R142)</f>
        <v>0</v>
      </c>
      <c r="S121" s="171"/>
      <c r="T121" s="173">
        <f>SUM(T122:T142)</f>
        <v>0</v>
      </c>
      <c r="AR121" s="174" t="s">
        <v>79</v>
      </c>
      <c r="AT121" s="175" t="s">
        <v>74</v>
      </c>
      <c r="AU121" s="175" t="s">
        <v>79</v>
      </c>
      <c r="AY121" s="174" t="s">
        <v>205</v>
      </c>
      <c r="BK121" s="176">
        <f>SUM(BK122:BK142)</f>
        <v>0</v>
      </c>
    </row>
    <row r="122" spans="1:65" s="2" customFormat="1" ht="21.75" customHeight="1">
      <c r="A122" s="35"/>
      <c r="B122" s="36"/>
      <c r="C122" s="179" t="s">
        <v>304</v>
      </c>
      <c r="D122" s="179" t="s">
        <v>208</v>
      </c>
      <c r="E122" s="180" t="s">
        <v>1613</v>
      </c>
      <c r="F122" s="181" t="s">
        <v>1614</v>
      </c>
      <c r="G122" s="182" t="s">
        <v>247</v>
      </c>
      <c r="H122" s="183">
        <v>68.599999999999994</v>
      </c>
      <c r="I122" s="184"/>
      <c r="J122" s="185">
        <f>ROUND(I122*H122,2)</f>
        <v>0</v>
      </c>
      <c r="K122" s="181" t="s">
        <v>212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149</v>
      </c>
      <c r="AT122" s="190" t="s">
        <v>208</v>
      </c>
      <c r="AU122" s="190" t="s">
        <v>83</v>
      </c>
      <c r="AY122" s="18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149</v>
      </c>
      <c r="BM122" s="190" t="s">
        <v>1699</v>
      </c>
    </row>
    <row r="123" spans="1:65" s="2" customFormat="1">
      <c r="A123" s="35"/>
      <c r="B123" s="36"/>
      <c r="C123" s="37"/>
      <c r="D123" s="192" t="s">
        <v>215</v>
      </c>
      <c r="E123" s="37"/>
      <c r="F123" s="193" t="s">
        <v>1616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215</v>
      </c>
      <c r="AU123" s="18" t="s">
        <v>83</v>
      </c>
    </row>
    <row r="124" spans="1:65" s="13" customFormat="1">
      <c r="B124" s="201"/>
      <c r="C124" s="202"/>
      <c r="D124" s="203" t="s">
        <v>250</v>
      </c>
      <c r="E124" s="204" t="s">
        <v>19</v>
      </c>
      <c r="F124" s="205" t="s">
        <v>1700</v>
      </c>
      <c r="G124" s="202"/>
      <c r="H124" s="206">
        <v>68.599999999999994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250</v>
      </c>
      <c r="AU124" s="212" t="s">
        <v>83</v>
      </c>
      <c r="AV124" s="13" t="s">
        <v>83</v>
      </c>
      <c r="AW124" s="13" t="s">
        <v>36</v>
      </c>
      <c r="AX124" s="13" t="s">
        <v>79</v>
      </c>
      <c r="AY124" s="212" t="s">
        <v>205</v>
      </c>
    </row>
    <row r="125" spans="1:65" s="2" customFormat="1" ht="24.2" customHeight="1">
      <c r="A125" s="35"/>
      <c r="B125" s="36"/>
      <c r="C125" s="179" t="s">
        <v>309</v>
      </c>
      <c r="D125" s="179" t="s">
        <v>208</v>
      </c>
      <c r="E125" s="180" t="s">
        <v>1552</v>
      </c>
      <c r="F125" s="181" t="s">
        <v>1553</v>
      </c>
      <c r="G125" s="182" t="s">
        <v>247</v>
      </c>
      <c r="H125" s="183">
        <v>68.599999999999994</v>
      </c>
      <c r="I125" s="184"/>
      <c r="J125" s="185">
        <f>ROUND(I125*H125,2)</f>
        <v>0</v>
      </c>
      <c r="K125" s="181" t="s">
        <v>212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149</v>
      </c>
      <c r="AT125" s="190" t="s">
        <v>208</v>
      </c>
      <c r="AU125" s="190" t="s">
        <v>83</v>
      </c>
      <c r="AY125" s="18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149</v>
      </c>
      <c r="BM125" s="190" t="s">
        <v>1701</v>
      </c>
    </row>
    <row r="126" spans="1:65" s="2" customFormat="1">
      <c r="A126" s="35"/>
      <c r="B126" s="36"/>
      <c r="C126" s="37"/>
      <c r="D126" s="192" t="s">
        <v>215</v>
      </c>
      <c r="E126" s="37"/>
      <c r="F126" s="193" t="s">
        <v>1555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215</v>
      </c>
      <c r="AU126" s="18" t="s">
        <v>83</v>
      </c>
    </row>
    <row r="127" spans="1:65" s="13" customFormat="1">
      <c r="B127" s="201"/>
      <c r="C127" s="202"/>
      <c r="D127" s="203" t="s">
        <v>250</v>
      </c>
      <c r="E127" s="204" t="s">
        <v>19</v>
      </c>
      <c r="F127" s="205" t="s">
        <v>1700</v>
      </c>
      <c r="G127" s="202"/>
      <c r="H127" s="206">
        <v>68.599999999999994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250</v>
      </c>
      <c r="AU127" s="212" t="s">
        <v>83</v>
      </c>
      <c r="AV127" s="13" t="s">
        <v>83</v>
      </c>
      <c r="AW127" s="13" t="s">
        <v>36</v>
      </c>
      <c r="AX127" s="13" t="s">
        <v>79</v>
      </c>
      <c r="AY127" s="212" t="s">
        <v>205</v>
      </c>
    </row>
    <row r="128" spans="1:65" s="2" customFormat="1" ht="24.2" customHeight="1">
      <c r="A128" s="35"/>
      <c r="B128" s="36"/>
      <c r="C128" s="179" t="s">
        <v>316</v>
      </c>
      <c r="D128" s="179" t="s">
        <v>208</v>
      </c>
      <c r="E128" s="180" t="s">
        <v>1556</v>
      </c>
      <c r="F128" s="181" t="s">
        <v>1557</v>
      </c>
      <c r="G128" s="182" t="s">
        <v>247</v>
      </c>
      <c r="H128" s="183">
        <v>68.599999999999994</v>
      </c>
      <c r="I128" s="184"/>
      <c r="J128" s="185">
        <f>ROUND(I128*H128,2)</f>
        <v>0</v>
      </c>
      <c r="K128" s="181" t="s">
        <v>212</v>
      </c>
      <c r="L128" s="40"/>
      <c r="M128" s="186" t="s">
        <v>19</v>
      </c>
      <c r="N128" s="187" t="s">
        <v>46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149</v>
      </c>
      <c r="AT128" s="190" t="s">
        <v>208</v>
      </c>
      <c r="AU128" s="190" t="s">
        <v>83</v>
      </c>
      <c r="AY128" s="18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79</v>
      </c>
      <c r="BK128" s="191">
        <f>ROUND(I128*H128,2)</f>
        <v>0</v>
      </c>
      <c r="BL128" s="18" t="s">
        <v>149</v>
      </c>
      <c r="BM128" s="190" t="s">
        <v>1702</v>
      </c>
    </row>
    <row r="129" spans="1:65" s="2" customFormat="1">
      <c r="A129" s="35"/>
      <c r="B129" s="36"/>
      <c r="C129" s="37"/>
      <c r="D129" s="192" t="s">
        <v>215</v>
      </c>
      <c r="E129" s="37"/>
      <c r="F129" s="193" t="s">
        <v>1559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215</v>
      </c>
      <c r="AU129" s="18" t="s">
        <v>83</v>
      </c>
    </row>
    <row r="130" spans="1:65" s="13" customFormat="1">
      <c r="B130" s="201"/>
      <c r="C130" s="202"/>
      <c r="D130" s="203" t="s">
        <v>250</v>
      </c>
      <c r="E130" s="204" t="s">
        <v>19</v>
      </c>
      <c r="F130" s="205" t="s">
        <v>1700</v>
      </c>
      <c r="G130" s="202"/>
      <c r="H130" s="206">
        <v>68.599999999999994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250</v>
      </c>
      <c r="AU130" s="212" t="s">
        <v>83</v>
      </c>
      <c r="AV130" s="13" t="s">
        <v>83</v>
      </c>
      <c r="AW130" s="13" t="s">
        <v>36</v>
      </c>
      <c r="AX130" s="13" t="s">
        <v>79</v>
      </c>
      <c r="AY130" s="212" t="s">
        <v>205</v>
      </c>
    </row>
    <row r="131" spans="1:65" s="2" customFormat="1" ht="16.5" customHeight="1">
      <c r="A131" s="35"/>
      <c r="B131" s="36"/>
      <c r="C131" s="179" t="s">
        <v>322</v>
      </c>
      <c r="D131" s="179" t="s">
        <v>208</v>
      </c>
      <c r="E131" s="180" t="s">
        <v>1560</v>
      </c>
      <c r="F131" s="181" t="s">
        <v>1561</v>
      </c>
      <c r="G131" s="182" t="s">
        <v>247</v>
      </c>
      <c r="H131" s="183">
        <v>68.599999999999994</v>
      </c>
      <c r="I131" s="184"/>
      <c r="J131" s="185">
        <f>ROUND(I131*H131,2)</f>
        <v>0</v>
      </c>
      <c r="K131" s="181" t="s">
        <v>212</v>
      </c>
      <c r="L131" s="40"/>
      <c r="M131" s="186" t="s">
        <v>19</v>
      </c>
      <c r="N131" s="187" t="s">
        <v>46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149</v>
      </c>
      <c r="AT131" s="190" t="s">
        <v>208</v>
      </c>
      <c r="AU131" s="190" t="s">
        <v>83</v>
      </c>
      <c r="AY131" s="18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79</v>
      </c>
      <c r="BK131" s="191">
        <f>ROUND(I131*H131,2)</f>
        <v>0</v>
      </c>
      <c r="BL131" s="18" t="s">
        <v>149</v>
      </c>
      <c r="BM131" s="190" t="s">
        <v>1703</v>
      </c>
    </row>
    <row r="132" spans="1:65" s="2" customFormat="1">
      <c r="A132" s="35"/>
      <c r="B132" s="36"/>
      <c r="C132" s="37"/>
      <c r="D132" s="192" t="s">
        <v>215</v>
      </c>
      <c r="E132" s="37"/>
      <c r="F132" s="193" t="s">
        <v>1563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215</v>
      </c>
      <c r="AU132" s="18" t="s">
        <v>83</v>
      </c>
    </row>
    <row r="133" spans="1:65" s="13" customFormat="1">
      <c r="B133" s="201"/>
      <c r="C133" s="202"/>
      <c r="D133" s="203" t="s">
        <v>250</v>
      </c>
      <c r="E133" s="204" t="s">
        <v>19</v>
      </c>
      <c r="F133" s="205" t="s">
        <v>1700</v>
      </c>
      <c r="G133" s="202"/>
      <c r="H133" s="206">
        <v>68.599999999999994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250</v>
      </c>
      <c r="AU133" s="212" t="s">
        <v>83</v>
      </c>
      <c r="AV133" s="13" t="s">
        <v>83</v>
      </c>
      <c r="AW133" s="13" t="s">
        <v>36</v>
      </c>
      <c r="AX133" s="13" t="s">
        <v>79</v>
      </c>
      <c r="AY133" s="212" t="s">
        <v>205</v>
      </c>
    </row>
    <row r="134" spans="1:65" s="2" customFormat="1" ht="16.5" customHeight="1">
      <c r="A134" s="35"/>
      <c r="B134" s="36"/>
      <c r="C134" s="179" t="s">
        <v>8</v>
      </c>
      <c r="D134" s="179" t="s">
        <v>208</v>
      </c>
      <c r="E134" s="180" t="s">
        <v>1564</v>
      </c>
      <c r="F134" s="181" t="s">
        <v>1565</v>
      </c>
      <c r="G134" s="182" t="s">
        <v>247</v>
      </c>
      <c r="H134" s="183">
        <v>68.599999999999994</v>
      </c>
      <c r="I134" s="184"/>
      <c r="J134" s="185">
        <f>ROUND(I134*H134,2)</f>
        <v>0</v>
      </c>
      <c r="K134" s="181" t="s">
        <v>212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149</v>
      </c>
      <c r="AT134" s="190" t="s">
        <v>208</v>
      </c>
      <c r="AU134" s="190" t="s">
        <v>83</v>
      </c>
      <c r="AY134" s="18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79</v>
      </c>
      <c r="BK134" s="191">
        <f>ROUND(I134*H134,2)</f>
        <v>0</v>
      </c>
      <c r="BL134" s="18" t="s">
        <v>149</v>
      </c>
      <c r="BM134" s="190" t="s">
        <v>1704</v>
      </c>
    </row>
    <row r="135" spans="1:65" s="2" customFormat="1">
      <c r="A135" s="35"/>
      <c r="B135" s="36"/>
      <c r="C135" s="37"/>
      <c r="D135" s="192" t="s">
        <v>215</v>
      </c>
      <c r="E135" s="37"/>
      <c r="F135" s="193" t="s">
        <v>1567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215</v>
      </c>
      <c r="AU135" s="18" t="s">
        <v>83</v>
      </c>
    </row>
    <row r="136" spans="1:65" s="13" customFormat="1">
      <c r="B136" s="201"/>
      <c r="C136" s="202"/>
      <c r="D136" s="203" t="s">
        <v>250</v>
      </c>
      <c r="E136" s="204" t="s">
        <v>19</v>
      </c>
      <c r="F136" s="205" t="s">
        <v>1700</v>
      </c>
      <c r="G136" s="202"/>
      <c r="H136" s="206">
        <v>68.599999999999994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250</v>
      </c>
      <c r="AU136" s="212" t="s">
        <v>83</v>
      </c>
      <c r="AV136" s="13" t="s">
        <v>83</v>
      </c>
      <c r="AW136" s="13" t="s">
        <v>36</v>
      </c>
      <c r="AX136" s="13" t="s">
        <v>79</v>
      </c>
      <c r="AY136" s="212" t="s">
        <v>205</v>
      </c>
    </row>
    <row r="137" spans="1:65" s="2" customFormat="1" ht="16.5" customHeight="1">
      <c r="A137" s="35"/>
      <c r="B137" s="36"/>
      <c r="C137" s="179" t="s">
        <v>334</v>
      </c>
      <c r="D137" s="179" t="s">
        <v>208</v>
      </c>
      <c r="E137" s="180" t="s">
        <v>1568</v>
      </c>
      <c r="F137" s="181" t="s">
        <v>1569</v>
      </c>
      <c r="G137" s="182" t="s">
        <v>247</v>
      </c>
      <c r="H137" s="183">
        <v>68.599999999999994</v>
      </c>
      <c r="I137" s="184"/>
      <c r="J137" s="185">
        <f>ROUND(I137*H137,2)</f>
        <v>0</v>
      </c>
      <c r="K137" s="181" t="s">
        <v>212</v>
      </c>
      <c r="L137" s="40"/>
      <c r="M137" s="186" t="s">
        <v>19</v>
      </c>
      <c r="N137" s="187" t="s">
        <v>46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149</v>
      </c>
      <c r="AT137" s="190" t="s">
        <v>208</v>
      </c>
      <c r="AU137" s="190" t="s">
        <v>83</v>
      </c>
      <c r="AY137" s="18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149</v>
      </c>
      <c r="BM137" s="190" t="s">
        <v>1705</v>
      </c>
    </row>
    <row r="138" spans="1:65" s="2" customFormat="1">
      <c r="A138" s="35"/>
      <c r="B138" s="36"/>
      <c r="C138" s="37"/>
      <c r="D138" s="192" t="s">
        <v>215</v>
      </c>
      <c r="E138" s="37"/>
      <c r="F138" s="193" t="s">
        <v>1571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215</v>
      </c>
      <c r="AU138" s="18" t="s">
        <v>83</v>
      </c>
    </row>
    <row r="139" spans="1:65" s="13" customFormat="1">
      <c r="B139" s="201"/>
      <c r="C139" s="202"/>
      <c r="D139" s="203" t="s">
        <v>250</v>
      </c>
      <c r="E139" s="204" t="s">
        <v>19</v>
      </c>
      <c r="F139" s="205" t="s">
        <v>1700</v>
      </c>
      <c r="G139" s="202"/>
      <c r="H139" s="206">
        <v>68.599999999999994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250</v>
      </c>
      <c r="AU139" s="212" t="s">
        <v>83</v>
      </c>
      <c r="AV139" s="13" t="s">
        <v>83</v>
      </c>
      <c r="AW139" s="13" t="s">
        <v>36</v>
      </c>
      <c r="AX139" s="13" t="s">
        <v>79</v>
      </c>
      <c r="AY139" s="212" t="s">
        <v>205</v>
      </c>
    </row>
    <row r="140" spans="1:65" s="2" customFormat="1" ht="24.2" customHeight="1">
      <c r="A140" s="35"/>
      <c r="B140" s="36"/>
      <c r="C140" s="179" t="s">
        <v>339</v>
      </c>
      <c r="D140" s="179" t="s">
        <v>208</v>
      </c>
      <c r="E140" s="180" t="s">
        <v>1572</v>
      </c>
      <c r="F140" s="181" t="s">
        <v>1573</v>
      </c>
      <c r="G140" s="182" t="s">
        <v>247</v>
      </c>
      <c r="H140" s="183">
        <v>68.599999999999994</v>
      </c>
      <c r="I140" s="184"/>
      <c r="J140" s="185">
        <f>ROUND(I140*H140,2)</f>
        <v>0</v>
      </c>
      <c r="K140" s="181" t="s">
        <v>212</v>
      </c>
      <c r="L140" s="40"/>
      <c r="M140" s="186" t="s">
        <v>19</v>
      </c>
      <c r="N140" s="187" t="s">
        <v>46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149</v>
      </c>
      <c r="AT140" s="190" t="s">
        <v>208</v>
      </c>
      <c r="AU140" s="190" t="s">
        <v>83</v>
      </c>
      <c r="AY140" s="18" t="s">
        <v>205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149</v>
      </c>
      <c r="BM140" s="190" t="s">
        <v>1706</v>
      </c>
    </row>
    <row r="141" spans="1:65" s="2" customFormat="1">
      <c r="A141" s="35"/>
      <c r="B141" s="36"/>
      <c r="C141" s="37"/>
      <c r="D141" s="192" t="s">
        <v>215</v>
      </c>
      <c r="E141" s="37"/>
      <c r="F141" s="193" t="s">
        <v>1575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215</v>
      </c>
      <c r="AU141" s="18" t="s">
        <v>83</v>
      </c>
    </row>
    <row r="142" spans="1:65" s="13" customFormat="1">
      <c r="B142" s="201"/>
      <c r="C142" s="202"/>
      <c r="D142" s="203" t="s">
        <v>250</v>
      </c>
      <c r="E142" s="204" t="s">
        <v>19</v>
      </c>
      <c r="F142" s="205" t="s">
        <v>1700</v>
      </c>
      <c r="G142" s="202"/>
      <c r="H142" s="206">
        <v>68.599999999999994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250</v>
      </c>
      <c r="AU142" s="212" t="s">
        <v>83</v>
      </c>
      <c r="AV142" s="13" t="s">
        <v>83</v>
      </c>
      <c r="AW142" s="13" t="s">
        <v>36</v>
      </c>
      <c r="AX142" s="13" t="s">
        <v>79</v>
      </c>
      <c r="AY142" s="212" t="s">
        <v>205</v>
      </c>
    </row>
    <row r="143" spans="1:65" s="12" customFormat="1" ht="22.9" customHeight="1">
      <c r="B143" s="163"/>
      <c r="C143" s="164"/>
      <c r="D143" s="165" t="s">
        <v>74</v>
      </c>
      <c r="E143" s="177" t="s">
        <v>286</v>
      </c>
      <c r="F143" s="177" t="s">
        <v>363</v>
      </c>
      <c r="G143" s="164"/>
      <c r="H143" s="164"/>
      <c r="I143" s="167"/>
      <c r="J143" s="178">
        <f>BK143</f>
        <v>0</v>
      </c>
      <c r="K143" s="164"/>
      <c r="L143" s="169"/>
      <c r="M143" s="170"/>
      <c r="N143" s="171"/>
      <c r="O143" s="171"/>
      <c r="P143" s="172">
        <f>SUM(P144:P145)</f>
        <v>0</v>
      </c>
      <c r="Q143" s="171"/>
      <c r="R143" s="172">
        <f>SUM(R144:R145)</f>
        <v>0.31108000000000002</v>
      </c>
      <c r="S143" s="171"/>
      <c r="T143" s="173">
        <f>SUM(T144:T145)</f>
        <v>0</v>
      </c>
      <c r="AR143" s="174" t="s">
        <v>79</v>
      </c>
      <c r="AT143" s="175" t="s">
        <v>74</v>
      </c>
      <c r="AU143" s="175" t="s">
        <v>79</v>
      </c>
      <c r="AY143" s="174" t="s">
        <v>205</v>
      </c>
      <c r="BK143" s="176">
        <f>SUM(BK144:BK145)</f>
        <v>0</v>
      </c>
    </row>
    <row r="144" spans="1:65" s="2" customFormat="1" ht="24.2" customHeight="1">
      <c r="A144" s="35"/>
      <c r="B144" s="36"/>
      <c r="C144" s="179" t="s">
        <v>344</v>
      </c>
      <c r="D144" s="179" t="s">
        <v>208</v>
      </c>
      <c r="E144" s="180" t="s">
        <v>1122</v>
      </c>
      <c r="F144" s="181" t="s">
        <v>1123</v>
      </c>
      <c r="G144" s="182" t="s">
        <v>366</v>
      </c>
      <c r="H144" s="183">
        <v>1</v>
      </c>
      <c r="I144" s="184"/>
      <c r="J144" s="185">
        <f>ROUND(I144*H144,2)</f>
        <v>0</v>
      </c>
      <c r="K144" s="181" t="s">
        <v>212</v>
      </c>
      <c r="L144" s="40"/>
      <c r="M144" s="186" t="s">
        <v>19</v>
      </c>
      <c r="N144" s="187" t="s">
        <v>46</v>
      </c>
      <c r="O144" s="65"/>
      <c r="P144" s="188">
        <f>O144*H144</f>
        <v>0</v>
      </c>
      <c r="Q144" s="188">
        <v>0.31108000000000002</v>
      </c>
      <c r="R144" s="188">
        <f>Q144*H144</f>
        <v>0.31108000000000002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149</v>
      </c>
      <c r="AT144" s="190" t="s">
        <v>208</v>
      </c>
      <c r="AU144" s="190" t="s">
        <v>83</v>
      </c>
      <c r="AY144" s="18" t="s">
        <v>205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79</v>
      </c>
      <c r="BK144" s="191">
        <f>ROUND(I144*H144,2)</f>
        <v>0</v>
      </c>
      <c r="BL144" s="18" t="s">
        <v>149</v>
      </c>
      <c r="BM144" s="190" t="s">
        <v>1707</v>
      </c>
    </row>
    <row r="145" spans="1:65" s="2" customFormat="1">
      <c r="A145" s="35"/>
      <c r="B145" s="36"/>
      <c r="C145" s="37"/>
      <c r="D145" s="192" t="s">
        <v>215</v>
      </c>
      <c r="E145" s="37"/>
      <c r="F145" s="193" t="s">
        <v>1125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215</v>
      </c>
      <c r="AU145" s="18" t="s">
        <v>83</v>
      </c>
    </row>
    <row r="146" spans="1:65" s="12" customFormat="1" ht="22.9" customHeight="1">
      <c r="B146" s="163"/>
      <c r="C146" s="164"/>
      <c r="D146" s="165" t="s">
        <v>74</v>
      </c>
      <c r="E146" s="177" t="s">
        <v>291</v>
      </c>
      <c r="F146" s="177" t="s">
        <v>369</v>
      </c>
      <c r="G146" s="164"/>
      <c r="H146" s="164"/>
      <c r="I146" s="167"/>
      <c r="J146" s="178">
        <f>BK146</f>
        <v>0</v>
      </c>
      <c r="K146" s="164"/>
      <c r="L146" s="169"/>
      <c r="M146" s="170"/>
      <c r="N146" s="171"/>
      <c r="O146" s="171"/>
      <c r="P146" s="172">
        <f>SUM(P147:P152)</f>
        <v>0</v>
      </c>
      <c r="Q146" s="171"/>
      <c r="R146" s="172">
        <f>SUM(R147:R152)</f>
        <v>1.2899999999999998E-2</v>
      </c>
      <c r="S146" s="171"/>
      <c r="T146" s="173">
        <f>SUM(T147:T152)</f>
        <v>0</v>
      </c>
      <c r="AR146" s="174" t="s">
        <v>79</v>
      </c>
      <c r="AT146" s="175" t="s">
        <v>74</v>
      </c>
      <c r="AU146" s="175" t="s">
        <v>79</v>
      </c>
      <c r="AY146" s="174" t="s">
        <v>205</v>
      </c>
      <c r="BK146" s="176">
        <f>SUM(BK147:BK152)</f>
        <v>0</v>
      </c>
    </row>
    <row r="147" spans="1:65" s="2" customFormat="1" ht="33" customHeight="1">
      <c r="A147" s="35"/>
      <c r="B147" s="36"/>
      <c r="C147" s="179" t="s">
        <v>350</v>
      </c>
      <c r="D147" s="179" t="s">
        <v>208</v>
      </c>
      <c r="E147" s="180" t="s">
        <v>1590</v>
      </c>
      <c r="F147" s="181" t="s">
        <v>1591</v>
      </c>
      <c r="G147" s="182" t="s">
        <v>260</v>
      </c>
      <c r="H147" s="183">
        <v>21.5</v>
      </c>
      <c r="I147" s="184"/>
      <c r="J147" s="185">
        <f>ROUND(I147*H147,2)</f>
        <v>0</v>
      </c>
      <c r="K147" s="181" t="s">
        <v>212</v>
      </c>
      <c r="L147" s="40"/>
      <c r="M147" s="186" t="s">
        <v>19</v>
      </c>
      <c r="N147" s="187" t="s">
        <v>46</v>
      </c>
      <c r="O147" s="65"/>
      <c r="P147" s="188">
        <f>O147*H147</f>
        <v>0</v>
      </c>
      <c r="Q147" s="188">
        <v>5.9999999999999995E-4</v>
      </c>
      <c r="R147" s="188">
        <f>Q147*H147</f>
        <v>1.2899999999999998E-2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149</v>
      </c>
      <c r="AT147" s="190" t="s">
        <v>208</v>
      </c>
      <c r="AU147" s="190" t="s">
        <v>83</v>
      </c>
      <c r="AY147" s="18" t="s">
        <v>205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79</v>
      </c>
      <c r="BK147" s="191">
        <f>ROUND(I147*H147,2)</f>
        <v>0</v>
      </c>
      <c r="BL147" s="18" t="s">
        <v>149</v>
      </c>
      <c r="BM147" s="190" t="s">
        <v>1708</v>
      </c>
    </row>
    <row r="148" spans="1:65" s="2" customFormat="1">
      <c r="A148" s="35"/>
      <c r="B148" s="36"/>
      <c r="C148" s="37"/>
      <c r="D148" s="192" t="s">
        <v>215</v>
      </c>
      <c r="E148" s="37"/>
      <c r="F148" s="193" t="s">
        <v>1593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215</v>
      </c>
      <c r="AU148" s="18" t="s">
        <v>83</v>
      </c>
    </row>
    <row r="149" spans="1:65" s="13" customFormat="1">
      <c r="B149" s="201"/>
      <c r="C149" s="202"/>
      <c r="D149" s="203" t="s">
        <v>250</v>
      </c>
      <c r="E149" s="204" t="s">
        <v>19</v>
      </c>
      <c r="F149" s="205" t="s">
        <v>1709</v>
      </c>
      <c r="G149" s="202"/>
      <c r="H149" s="206">
        <v>21.5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250</v>
      </c>
      <c r="AU149" s="212" t="s">
        <v>83</v>
      </c>
      <c r="AV149" s="13" t="s">
        <v>83</v>
      </c>
      <c r="AW149" s="13" t="s">
        <v>36</v>
      </c>
      <c r="AX149" s="13" t="s">
        <v>79</v>
      </c>
      <c r="AY149" s="212" t="s">
        <v>205</v>
      </c>
    </row>
    <row r="150" spans="1:65" s="2" customFormat="1" ht="16.5" customHeight="1">
      <c r="A150" s="35"/>
      <c r="B150" s="36"/>
      <c r="C150" s="179" t="s">
        <v>357</v>
      </c>
      <c r="D150" s="179" t="s">
        <v>208</v>
      </c>
      <c r="E150" s="180" t="s">
        <v>1362</v>
      </c>
      <c r="F150" s="181" t="s">
        <v>1363</v>
      </c>
      <c r="G150" s="182" t="s">
        <v>260</v>
      </c>
      <c r="H150" s="183">
        <v>23</v>
      </c>
      <c r="I150" s="184"/>
      <c r="J150" s="185">
        <f>ROUND(I150*H150,2)</f>
        <v>0</v>
      </c>
      <c r="K150" s="181" t="s">
        <v>212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149</v>
      </c>
      <c r="AT150" s="190" t="s">
        <v>208</v>
      </c>
      <c r="AU150" s="190" t="s">
        <v>83</v>
      </c>
      <c r="AY150" s="18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79</v>
      </c>
      <c r="BK150" s="191">
        <f>ROUND(I150*H150,2)</f>
        <v>0</v>
      </c>
      <c r="BL150" s="18" t="s">
        <v>149</v>
      </c>
      <c r="BM150" s="190" t="s">
        <v>1710</v>
      </c>
    </row>
    <row r="151" spans="1:65" s="2" customFormat="1">
      <c r="A151" s="35"/>
      <c r="B151" s="36"/>
      <c r="C151" s="37"/>
      <c r="D151" s="192" t="s">
        <v>215</v>
      </c>
      <c r="E151" s="37"/>
      <c r="F151" s="193" t="s">
        <v>1365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215</v>
      </c>
      <c r="AU151" s="18" t="s">
        <v>83</v>
      </c>
    </row>
    <row r="152" spans="1:65" s="13" customFormat="1">
      <c r="B152" s="201"/>
      <c r="C152" s="202"/>
      <c r="D152" s="203" t="s">
        <v>250</v>
      </c>
      <c r="E152" s="204" t="s">
        <v>19</v>
      </c>
      <c r="F152" s="205" t="s">
        <v>1711</v>
      </c>
      <c r="G152" s="202"/>
      <c r="H152" s="206">
        <v>23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250</v>
      </c>
      <c r="AU152" s="212" t="s">
        <v>83</v>
      </c>
      <c r="AV152" s="13" t="s">
        <v>83</v>
      </c>
      <c r="AW152" s="13" t="s">
        <v>36</v>
      </c>
      <c r="AX152" s="13" t="s">
        <v>79</v>
      </c>
      <c r="AY152" s="212" t="s">
        <v>205</v>
      </c>
    </row>
    <row r="153" spans="1:65" s="12" customFormat="1" ht="22.9" customHeight="1">
      <c r="B153" s="163"/>
      <c r="C153" s="164"/>
      <c r="D153" s="165" t="s">
        <v>74</v>
      </c>
      <c r="E153" s="177" t="s">
        <v>416</v>
      </c>
      <c r="F153" s="177" t="s">
        <v>417</v>
      </c>
      <c r="G153" s="164"/>
      <c r="H153" s="164"/>
      <c r="I153" s="167"/>
      <c r="J153" s="178">
        <f>BK153</f>
        <v>0</v>
      </c>
      <c r="K153" s="164"/>
      <c r="L153" s="169"/>
      <c r="M153" s="170"/>
      <c r="N153" s="171"/>
      <c r="O153" s="171"/>
      <c r="P153" s="172">
        <f>SUM(P154:P169)</f>
        <v>0</v>
      </c>
      <c r="Q153" s="171"/>
      <c r="R153" s="172">
        <f>SUM(R154:R169)</f>
        <v>0</v>
      </c>
      <c r="S153" s="171"/>
      <c r="T153" s="173">
        <f>SUM(T154:T169)</f>
        <v>0</v>
      </c>
      <c r="AR153" s="174" t="s">
        <v>79</v>
      </c>
      <c r="AT153" s="175" t="s">
        <v>74</v>
      </c>
      <c r="AU153" s="175" t="s">
        <v>79</v>
      </c>
      <c r="AY153" s="174" t="s">
        <v>205</v>
      </c>
      <c r="BK153" s="176">
        <f>SUM(BK154:BK169)</f>
        <v>0</v>
      </c>
    </row>
    <row r="154" spans="1:65" s="2" customFormat="1" ht="24.2" customHeight="1">
      <c r="A154" s="35"/>
      <c r="B154" s="36"/>
      <c r="C154" s="179" t="s">
        <v>7</v>
      </c>
      <c r="D154" s="179" t="s">
        <v>208</v>
      </c>
      <c r="E154" s="180" t="s">
        <v>537</v>
      </c>
      <c r="F154" s="181" t="s">
        <v>538</v>
      </c>
      <c r="G154" s="182" t="s">
        <v>301</v>
      </c>
      <c r="H154" s="183">
        <v>19.893999999999998</v>
      </c>
      <c r="I154" s="184"/>
      <c r="J154" s="185">
        <f>ROUND(I154*H154,2)</f>
        <v>0</v>
      </c>
      <c r="K154" s="181" t="s">
        <v>212</v>
      </c>
      <c r="L154" s="40"/>
      <c r="M154" s="186" t="s">
        <v>19</v>
      </c>
      <c r="N154" s="187" t="s">
        <v>46</v>
      </c>
      <c r="O154" s="65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149</v>
      </c>
      <c r="AT154" s="190" t="s">
        <v>208</v>
      </c>
      <c r="AU154" s="190" t="s">
        <v>83</v>
      </c>
      <c r="AY154" s="18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79</v>
      </c>
      <c r="BK154" s="191">
        <f>ROUND(I154*H154,2)</f>
        <v>0</v>
      </c>
      <c r="BL154" s="18" t="s">
        <v>149</v>
      </c>
      <c r="BM154" s="190" t="s">
        <v>736</v>
      </c>
    </row>
    <row r="155" spans="1:65" s="2" customFormat="1">
      <c r="A155" s="35"/>
      <c r="B155" s="36"/>
      <c r="C155" s="37"/>
      <c r="D155" s="192" t="s">
        <v>215</v>
      </c>
      <c r="E155" s="37"/>
      <c r="F155" s="193" t="s">
        <v>540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215</v>
      </c>
      <c r="AU155" s="18" t="s">
        <v>83</v>
      </c>
    </row>
    <row r="156" spans="1:65" s="13" customFormat="1">
      <c r="B156" s="201"/>
      <c r="C156" s="202"/>
      <c r="D156" s="203" t="s">
        <v>250</v>
      </c>
      <c r="E156" s="204" t="s">
        <v>19</v>
      </c>
      <c r="F156" s="205" t="s">
        <v>1712</v>
      </c>
      <c r="G156" s="202"/>
      <c r="H156" s="206">
        <v>19.893999999999998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250</v>
      </c>
      <c r="AU156" s="212" t="s">
        <v>83</v>
      </c>
      <c r="AV156" s="13" t="s">
        <v>83</v>
      </c>
      <c r="AW156" s="13" t="s">
        <v>36</v>
      </c>
      <c r="AX156" s="13" t="s">
        <v>79</v>
      </c>
      <c r="AY156" s="212" t="s">
        <v>205</v>
      </c>
    </row>
    <row r="157" spans="1:65" s="2" customFormat="1" ht="24.2" customHeight="1">
      <c r="A157" s="35"/>
      <c r="B157" s="36"/>
      <c r="C157" s="179" t="s">
        <v>370</v>
      </c>
      <c r="D157" s="179" t="s">
        <v>208</v>
      </c>
      <c r="E157" s="180" t="s">
        <v>543</v>
      </c>
      <c r="F157" s="181" t="s">
        <v>427</v>
      </c>
      <c r="G157" s="182" t="s">
        <v>301</v>
      </c>
      <c r="H157" s="183">
        <v>775.86599999999999</v>
      </c>
      <c r="I157" s="184"/>
      <c r="J157" s="185">
        <f>ROUND(I157*H157,2)</f>
        <v>0</v>
      </c>
      <c r="K157" s="181" t="s">
        <v>212</v>
      </c>
      <c r="L157" s="40"/>
      <c r="M157" s="186" t="s">
        <v>19</v>
      </c>
      <c r="N157" s="187" t="s">
        <v>46</v>
      </c>
      <c r="O157" s="65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149</v>
      </c>
      <c r="AT157" s="190" t="s">
        <v>208</v>
      </c>
      <c r="AU157" s="190" t="s">
        <v>83</v>
      </c>
      <c r="AY157" s="18" t="s">
        <v>205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149</v>
      </c>
      <c r="BM157" s="190" t="s">
        <v>738</v>
      </c>
    </row>
    <row r="158" spans="1:65" s="2" customFormat="1">
      <c r="A158" s="35"/>
      <c r="B158" s="36"/>
      <c r="C158" s="37"/>
      <c r="D158" s="192" t="s">
        <v>215</v>
      </c>
      <c r="E158" s="37"/>
      <c r="F158" s="193" t="s">
        <v>545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215</v>
      </c>
      <c r="AU158" s="18" t="s">
        <v>83</v>
      </c>
    </row>
    <row r="159" spans="1:65" s="13" customFormat="1">
      <c r="B159" s="201"/>
      <c r="C159" s="202"/>
      <c r="D159" s="203" t="s">
        <v>250</v>
      </c>
      <c r="E159" s="202"/>
      <c r="F159" s="205" t="s">
        <v>1713</v>
      </c>
      <c r="G159" s="202"/>
      <c r="H159" s="206">
        <v>775.86599999999999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250</v>
      </c>
      <c r="AU159" s="212" t="s">
        <v>83</v>
      </c>
      <c r="AV159" s="13" t="s">
        <v>83</v>
      </c>
      <c r="AW159" s="13" t="s">
        <v>4</v>
      </c>
      <c r="AX159" s="13" t="s">
        <v>79</v>
      </c>
      <c r="AY159" s="212" t="s">
        <v>205</v>
      </c>
    </row>
    <row r="160" spans="1:65" s="2" customFormat="1" ht="24.2" customHeight="1">
      <c r="A160" s="35"/>
      <c r="B160" s="36"/>
      <c r="C160" s="179" t="s">
        <v>376</v>
      </c>
      <c r="D160" s="179" t="s">
        <v>208</v>
      </c>
      <c r="E160" s="180" t="s">
        <v>419</v>
      </c>
      <c r="F160" s="181" t="s">
        <v>420</v>
      </c>
      <c r="G160" s="182" t="s">
        <v>301</v>
      </c>
      <c r="H160" s="183">
        <v>38.142000000000003</v>
      </c>
      <c r="I160" s="184"/>
      <c r="J160" s="185">
        <f>ROUND(I160*H160,2)</f>
        <v>0</v>
      </c>
      <c r="K160" s="181" t="s">
        <v>212</v>
      </c>
      <c r="L160" s="40"/>
      <c r="M160" s="186" t="s">
        <v>19</v>
      </c>
      <c r="N160" s="187" t="s">
        <v>46</v>
      </c>
      <c r="O160" s="65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149</v>
      </c>
      <c r="AT160" s="190" t="s">
        <v>208</v>
      </c>
      <c r="AU160" s="190" t="s">
        <v>83</v>
      </c>
      <c r="AY160" s="18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79</v>
      </c>
      <c r="BK160" s="191">
        <f>ROUND(I160*H160,2)</f>
        <v>0</v>
      </c>
      <c r="BL160" s="18" t="s">
        <v>149</v>
      </c>
      <c r="BM160" s="190" t="s">
        <v>740</v>
      </c>
    </row>
    <row r="161" spans="1:65" s="2" customFormat="1">
      <c r="A161" s="35"/>
      <c r="B161" s="36"/>
      <c r="C161" s="37"/>
      <c r="D161" s="192" t="s">
        <v>215</v>
      </c>
      <c r="E161" s="37"/>
      <c r="F161" s="193" t="s">
        <v>422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215</v>
      </c>
      <c r="AU161" s="18" t="s">
        <v>83</v>
      </c>
    </row>
    <row r="162" spans="1:65" s="13" customFormat="1">
      <c r="B162" s="201"/>
      <c r="C162" s="202"/>
      <c r="D162" s="203" t="s">
        <v>250</v>
      </c>
      <c r="E162" s="204" t="s">
        <v>19</v>
      </c>
      <c r="F162" s="205" t="s">
        <v>1714</v>
      </c>
      <c r="G162" s="202"/>
      <c r="H162" s="206">
        <v>16.463999999999999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250</v>
      </c>
      <c r="AU162" s="212" t="s">
        <v>83</v>
      </c>
      <c r="AV162" s="13" t="s">
        <v>83</v>
      </c>
      <c r="AW162" s="13" t="s">
        <v>36</v>
      </c>
      <c r="AX162" s="13" t="s">
        <v>75</v>
      </c>
      <c r="AY162" s="212" t="s">
        <v>205</v>
      </c>
    </row>
    <row r="163" spans="1:65" s="13" customFormat="1">
      <c r="B163" s="201"/>
      <c r="C163" s="202"/>
      <c r="D163" s="203" t="s">
        <v>250</v>
      </c>
      <c r="E163" s="204" t="s">
        <v>19</v>
      </c>
      <c r="F163" s="205" t="s">
        <v>1715</v>
      </c>
      <c r="G163" s="202"/>
      <c r="H163" s="206">
        <v>21.678000000000001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36</v>
      </c>
      <c r="AX163" s="13" t="s">
        <v>75</v>
      </c>
      <c r="AY163" s="212" t="s">
        <v>205</v>
      </c>
    </row>
    <row r="164" spans="1:65" s="14" customFormat="1">
      <c r="B164" s="213"/>
      <c r="C164" s="214"/>
      <c r="D164" s="203" t="s">
        <v>250</v>
      </c>
      <c r="E164" s="215" t="s">
        <v>19</v>
      </c>
      <c r="F164" s="216" t="s">
        <v>253</v>
      </c>
      <c r="G164" s="214"/>
      <c r="H164" s="217">
        <v>38.141999999999996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250</v>
      </c>
      <c r="AU164" s="223" t="s">
        <v>83</v>
      </c>
      <c r="AV164" s="14" t="s">
        <v>149</v>
      </c>
      <c r="AW164" s="14" t="s">
        <v>36</v>
      </c>
      <c r="AX164" s="14" t="s">
        <v>79</v>
      </c>
      <c r="AY164" s="223" t="s">
        <v>205</v>
      </c>
    </row>
    <row r="165" spans="1:65" s="2" customFormat="1" ht="24.2" customHeight="1">
      <c r="A165" s="35"/>
      <c r="B165" s="36"/>
      <c r="C165" s="179" t="s">
        <v>381</v>
      </c>
      <c r="D165" s="179" t="s">
        <v>208</v>
      </c>
      <c r="E165" s="180" t="s">
        <v>426</v>
      </c>
      <c r="F165" s="181" t="s">
        <v>427</v>
      </c>
      <c r="G165" s="182" t="s">
        <v>301</v>
      </c>
      <c r="H165" s="183">
        <v>1487.538</v>
      </c>
      <c r="I165" s="184"/>
      <c r="J165" s="185">
        <f>ROUND(I165*H165,2)</f>
        <v>0</v>
      </c>
      <c r="K165" s="181" t="s">
        <v>212</v>
      </c>
      <c r="L165" s="40"/>
      <c r="M165" s="186" t="s">
        <v>19</v>
      </c>
      <c r="N165" s="187" t="s">
        <v>46</v>
      </c>
      <c r="O165" s="65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149</v>
      </c>
      <c r="AT165" s="190" t="s">
        <v>208</v>
      </c>
      <c r="AU165" s="190" t="s">
        <v>83</v>
      </c>
      <c r="AY165" s="18" t="s">
        <v>205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79</v>
      </c>
      <c r="BK165" s="191">
        <f>ROUND(I165*H165,2)</f>
        <v>0</v>
      </c>
      <c r="BL165" s="18" t="s">
        <v>149</v>
      </c>
      <c r="BM165" s="190" t="s">
        <v>743</v>
      </c>
    </row>
    <row r="166" spans="1:65" s="2" customFormat="1">
      <c r="A166" s="35"/>
      <c r="B166" s="36"/>
      <c r="C166" s="37"/>
      <c r="D166" s="192" t="s">
        <v>215</v>
      </c>
      <c r="E166" s="37"/>
      <c r="F166" s="193" t="s">
        <v>429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215</v>
      </c>
      <c r="AU166" s="18" t="s">
        <v>83</v>
      </c>
    </row>
    <row r="167" spans="1:65" s="13" customFormat="1">
      <c r="B167" s="201"/>
      <c r="C167" s="202"/>
      <c r="D167" s="203" t="s">
        <v>250</v>
      </c>
      <c r="E167" s="202"/>
      <c r="F167" s="205" t="s">
        <v>1716</v>
      </c>
      <c r="G167" s="202"/>
      <c r="H167" s="206">
        <v>1487.538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250</v>
      </c>
      <c r="AU167" s="212" t="s">
        <v>83</v>
      </c>
      <c r="AV167" s="13" t="s">
        <v>83</v>
      </c>
      <c r="AW167" s="13" t="s">
        <v>4</v>
      </c>
      <c r="AX167" s="13" t="s">
        <v>79</v>
      </c>
      <c r="AY167" s="212" t="s">
        <v>205</v>
      </c>
    </row>
    <row r="168" spans="1:65" s="2" customFormat="1" ht="16.5" customHeight="1">
      <c r="A168" s="35"/>
      <c r="B168" s="36"/>
      <c r="C168" s="179" t="s">
        <v>387</v>
      </c>
      <c r="D168" s="179" t="s">
        <v>208</v>
      </c>
      <c r="E168" s="180" t="s">
        <v>432</v>
      </c>
      <c r="F168" s="181" t="s">
        <v>433</v>
      </c>
      <c r="G168" s="182" t="s">
        <v>301</v>
      </c>
      <c r="H168" s="183">
        <v>58.036000000000001</v>
      </c>
      <c r="I168" s="184"/>
      <c r="J168" s="185">
        <f>ROUND(I168*H168,2)</f>
        <v>0</v>
      </c>
      <c r="K168" s="181" t="s">
        <v>212</v>
      </c>
      <c r="L168" s="40"/>
      <c r="M168" s="186" t="s">
        <v>19</v>
      </c>
      <c r="N168" s="187" t="s">
        <v>46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149</v>
      </c>
      <c r="AT168" s="190" t="s">
        <v>208</v>
      </c>
      <c r="AU168" s="190" t="s">
        <v>83</v>
      </c>
      <c r="AY168" s="18" t="s">
        <v>205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149</v>
      </c>
      <c r="BM168" s="190" t="s">
        <v>745</v>
      </c>
    </row>
    <row r="169" spans="1:65" s="2" customFormat="1">
      <c r="A169" s="35"/>
      <c r="B169" s="36"/>
      <c r="C169" s="37"/>
      <c r="D169" s="192" t="s">
        <v>215</v>
      </c>
      <c r="E169" s="37"/>
      <c r="F169" s="193" t="s">
        <v>435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215</v>
      </c>
      <c r="AU169" s="18" t="s">
        <v>83</v>
      </c>
    </row>
    <row r="170" spans="1:65" s="12" customFormat="1" ht="22.9" customHeight="1">
      <c r="B170" s="163"/>
      <c r="C170" s="164"/>
      <c r="D170" s="165" t="s">
        <v>74</v>
      </c>
      <c r="E170" s="177" t="s">
        <v>436</v>
      </c>
      <c r="F170" s="177" t="s">
        <v>437</v>
      </c>
      <c r="G170" s="164"/>
      <c r="H170" s="164"/>
      <c r="I170" s="167"/>
      <c r="J170" s="178">
        <f>BK170</f>
        <v>0</v>
      </c>
      <c r="K170" s="164"/>
      <c r="L170" s="169"/>
      <c r="M170" s="170"/>
      <c r="N170" s="171"/>
      <c r="O170" s="171"/>
      <c r="P170" s="172">
        <f>SUM(P171:P172)</f>
        <v>0</v>
      </c>
      <c r="Q170" s="171"/>
      <c r="R170" s="172">
        <f>SUM(R171:R172)</f>
        <v>0</v>
      </c>
      <c r="S170" s="171"/>
      <c r="T170" s="173">
        <f>SUM(T171:T172)</f>
        <v>0</v>
      </c>
      <c r="AR170" s="174" t="s">
        <v>79</v>
      </c>
      <c r="AT170" s="175" t="s">
        <v>74</v>
      </c>
      <c r="AU170" s="175" t="s">
        <v>79</v>
      </c>
      <c r="AY170" s="174" t="s">
        <v>205</v>
      </c>
      <c r="BK170" s="176">
        <f>SUM(BK171:BK172)</f>
        <v>0</v>
      </c>
    </row>
    <row r="171" spans="1:65" s="2" customFormat="1" ht="24.2" customHeight="1">
      <c r="A171" s="35"/>
      <c r="B171" s="36"/>
      <c r="C171" s="179" t="s">
        <v>393</v>
      </c>
      <c r="D171" s="179" t="s">
        <v>208</v>
      </c>
      <c r="E171" s="180" t="s">
        <v>439</v>
      </c>
      <c r="F171" s="181" t="s">
        <v>440</v>
      </c>
      <c r="G171" s="182" t="s">
        <v>301</v>
      </c>
      <c r="H171" s="183">
        <v>0.32400000000000001</v>
      </c>
      <c r="I171" s="184"/>
      <c r="J171" s="185">
        <f>ROUND(I171*H171,2)</f>
        <v>0</v>
      </c>
      <c r="K171" s="181" t="s">
        <v>212</v>
      </c>
      <c r="L171" s="40"/>
      <c r="M171" s="186" t="s">
        <v>19</v>
      </c>
      <c r="N171" s="187" t="s">
        <v>46</v>
      </c>
      <c r="O171" s="65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149</v>
      </c>
      <c r="AT171" s="190" t="s">
        <v>208</v>
      </c>
      <c r="AU171" s="190" t="s">
        <v>83</v>
      </c>
      <c r="AY171" s="18" t="s">
        <v>205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149</v>
      </c>
      <c r="BM171" s="190" t="s">
        <v>746</v>
      </c>
    </row>
    <row r="172" spans="1:65" s="2" customFormat="1">
      <c r="A172" s="35"/>
      <c r="B172" s="36"/>
      <c r="C172" s="37"/>
      <c r="D172" s="192" t="s">
        <v>215</v>
      </c>
      <c r="E172" s="37"/>
      <c r="F172" s="193" t="s">
        <v>442</v>
      </c>
      <c r="G172" s="37"/>
      <c r="H172" s="37"/>
      <c r="I172" s="194"/>
      <c r="J172" s="37"/>
      <c r="K172" s="37"/>
      <c r="L172" s="40"/>
      <c r="M172" s="197"/>
      <c r="N172" s="198"/>
      <c r="O172" s="199"/>
      <c r="P172" s="199"/>
      <c r="Q172" s="199"/>
      <c r="R172" s="199"/>
      <c r="S172" s="199"/>
      <c r="T172" s="200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215</v>
      </c>
      <c r="AU172" s="18" t="s">
        <v>83</v>
      </c>
    </row>
    <row r="173" spans="1:65" s="2" customFormat="1" ht="6.95" customHeight="1">
      <c r="A173" s="35"/>
      <c r="B173" s="48"/>
      <c r="C173" s="49"/>
      <c r="D173" s="49"/>
      <c r="E173" s="49"/>
      <c r="F173" s="49"/>
      <c r="G173" s="49"/>
      <c r="H173" s="49"/>
      <c r="I173" s="49"/>
      <c r="J173" s="49"/>
      <c r="K173" s="49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XyWhnxztAqAtZfhLAnyfCvn5v58P5Q5jlOUs4zt/6KF2K+vZe4a/kah1wkZdnAizpr4V9t8AjlMrXfxRrpWxmA==" saltValue="211VXNYDsCnLq+uqPZfvrPpEFMQF7Fpp3AOGREfkAwaBG7r9nYo1B1jN4sx6v+QqrTEwKRfiif3v7zS9xopyOQ==" spinCount="100000" sheet="1" objects="1" scenarios="1" formatColumns="0" formatRows="0" autoFilter="0"/>
  <autoFilter ref="C91:K172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99" r:id="rId2"/>
    <hyperlink ref="F102" r:id="rId3"/>
    <hyperlink ref="F105" r:id="rId4"/>
    <hyperlink ref="F108" r:id="rId5"/>
    <hyperlink ref="F110" r:id="rId6"/>
    <hyperlink ref="F112" r:id="rId7"/>
    <hyperlink ref="F115" r:id="rId8"/>
    <hyperlink ref="F117" r:id="rId9"/>
    <hyperlink ref="F119" r:id="rId10"/>
    <hyperlink ref="F123" r:id="rId11"/>
    <hyperlink ref="F126" r:id="rId12"/>
    <hyperlink ref="F129" r:id="rId13"/>
    <hyperlink ref="F132" r:id="rId14"/>
    <hyperlink ref="F135" r:id="rId15"/>
    <hyperlink ref="F138" r:id="rId16"/>
    <hyperlink ref="F141" r:id="rId17"/>
    <hyperlink ref="F145" r:id="rId18"/>
    <hyperlink ref="F148" r:id="rId19"/>
    <hyperlink ref="F151" r:id="rId20"/>
    <hyperlink ref="F155" r:id="rId21"/>
    <hyperlink ref="F158" r:id="rId22"/>
    <hyperlink ref="F161" r:id="rId23"/>
    <hyperlink ref="F166" r:id="rId24"/>
    <hyperlink ref="F169" r:id="rId25"/>
    <hyperlink ref="F172" r:id="rId2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138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1602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1717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ROUND(J91,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ROUND((SUM(BE91:BE168)),  2)</f>
        <v>0</v>
      </c>
      <c r="G35" s="35"/>
      <c r="H35" s="35"/>
      <c r="I35" s="125">
        <v>0.21</v>
      </c>
      <c r="J35" s="124">
        <f>ROUND(((SUM(BE91:BE168))*I35),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ROUND((SUM(BF91:BF168)),  2)</f>
        <v>0</v>
      </c>
      <c r="G36" s="35"/>
      <c r="H36" s="35"/>
      <c r="I36" s="125">
        <v>0.15</v>
      </c>
      <c r="J36" s="124">
        <f>ROUND(((SUM(BF91:BF168))*I36),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ROUND((SUM(BG91:BG168)),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ROUND((SUM(BH91:BH168)),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ROUND((SUM(BI91:BI168)),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1602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3.5 - Sjezd do MK - 5.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J91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J92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J93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J120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239</v>
      </c>
      <c r="E67" s="149"/>
      <c r="F67" s="149"/>
      <c r="G67" s="149"/>
      <c r="H67" s="149"/>
      <c r="I67" s="149"/>
      <c r="J67" s="150">
        <f>J142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240</v>
      </c>
      <c r="E68" s="149"/>
      <c r="F68" s="149"/>
      <c r="G68" s="149"/>
      <c r="H68" s="149"/>
      <c r="I68" s="149"/>
      <c r="J68" s="150">
        <f>J149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241</v>
      </c>
      <c r="E69" s="149"/>
      <c r="F69" s="149"/>
      <c r="G69" s="149"/>
      <c r="H69" s="149"/>
      <c r="I69" s="149"/>
      <c r="J69" s="150">
        <f>J166</f>
        <v>0</v>
      </c>
      <c r="K69" s="98"/>
      <c r="L69" s="151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189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0" t="str">
        <f>E7</f>
        <v>Rekonstrukce chodníku ul. Jiříkovská, Rumburk</v>
      </c>
      <c r="F79" s="381"/>
      <c r="G79" s="381"/>
      <c r="H79" s="381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30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80" t="s">
        <v>1602</v>
      </c>
      <c r="F81" s="379"/>
      <c r="G81" s="379"/>
      <c r="H81" s="379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179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41" t="str">
        <f>E11</f>
        <v>3.5 - Sjezd do MK - 5. sjezd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F14</f>
        <v>k.ú. Rumburk</v>
      </c>
      <c r="G85" s="37"/>
      <c r="H85" s="37"/>
      <c r="I85" s="30" t="s">
        <v>23</v>
      </c>
      <c r="J85" s="60" t="str">
        <f>IF(J14="","",J14)</f>
        <v>5. 4. 2023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E17</f>
        <v>Město Rumburk</v>
      </c>
      <c r="G87" s="37"/>
      <c r="H87" s="37"/>
      <c r="I87" s="30" t="s">
        <v>32</v>
      </c>
      <c r="J87" s="33" t="str">
        <f>E23</f>
        <v xml:space="preserve">ProProjekt s.r.o.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IF(E20="","",E20)</f>
        <v>Vyplň údaj</v>
      </c>
      <c r="G88" s="37"/>
      <c r="H88" s="37"/>
      <c r="I88" s="30" t="s">
        <v>37</v>
      </c>
      <c r="J88" s="33" t="str">
        <f>E26</f>
        <v>Martin Rousek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52"/>
      <c r="B90" s="153"/>
      <c r="C90" s="154" t="s">
        <v>190</v>
      </c>
      <c r="D90" s="155" t="s">
        <v>60</v>
      </c>
      <c r="E90" s="155" t="s">
        <v>56</v>
      </c>
      <c r="F90" s="155" t="s">
        <v>57</v>
      </c>
      <c r="G90" s="155" t="s">
        <v>191</v>
      </c>
      <c r="H90" s="155" t="s">
        <v>192</v>
      </c>
      <c r="I90" s="155" t="s">
        <v>193</v>
      </c>
      <c r="J90" s="155" t="s">
        <v>183</v>
      </c>
      <c r="K90" s="156" t="s">
        <v>194</v>
      </c>
      <c r="L90" s="157"/>
      <c r="M90" s="69" t="s">
        <v>19</v>
      </c>
      <c r="N90" s="70" t="s">
        <v>45</v>
      </c>
      <c r="O90" s="70" t="s">
        <v>195</v>
      </c>
      <c r="P90" s="70" t="s">
        <v>196</v>
      </c>
      <c r="Q90" s="70" t="s">
        <v>197</v>
      </c>
      <c r="R90" s="70" t="s">
        <v>198</v>
      </c>
      <c r="S90" s="70" t="s">
        <v>199</v>
      </c>
      <c r="T90" s="71" t="s">
        <v>200</v>
      </c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</row>
    <row r="91" spans="1:65" s="2" customFormat="1" ht="22.9" customHeight="1">
      <c r="A91" s="35"/>
      <c r="B91" s="36"/>
      <c r="C91" s="76" t="s">
        <v>201</v>
      </c>
      <c r="D91" s="37"/>
      <c r="E91" s="37"/>
      <c r="F91" s="37"/>
      <c r="G91" s="37"/>
      <c r="H91" s="37"/>
      <c r="I91" s="37"/>
      <c r="J91" s="158">
        <f>BK91</f>
        <v>0</v>
      </c>
      <c r="K91" s="37"/>
      <c r="L91" s="40"/>
      <c r="M91" s="72"/>
      <c r="N91" s="159"/>
      <c r="O91" s="73"/>
      <c r="P91" s="160">
        <f>P92</f>
        <v>0</v>
      </c>
      <c r="Q91" s="73"/>
      <c r="R91" s="160">
        <f>R92</f>
        <v>1.1819999999999999E-2</v>
      </c>
      <c r="S91" s="73"/>
      <c r="T91" s="161">
        <f>T92</f>
        <v>20.642399999999999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184</v>
      </c>
      <c r="BK91" s="162">
        <f>BK92</f>
        <v>0</v>
      </c>
    </row>
    <row r="92" spans="1:65" s="12" customFormat="1" ht="25.9" customHeight="1">
      <c r="B92" s="163"/>
      <c r="C92" s="164"/>
      <c r="D92" s="165" t="s">
        <v>74</v>
      </c>
      <c r="E92" s="166" t="s">
        <v>242</v>
      </c>
      <c r="F92" s="166" t="s">
        <v>243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P93+P120+P142+P149+P166</f>
        <v>0</v>
      </c>
      <c r="Q92" s="171"/>
      <c r="R92" s="172">
        <f>R93+R120+R142+R149+R166</f>
        <v>1.1819999999999999E-2</v>
      </c>
      <c r="S92" s="171"/>
      <c r="T92" s="173">
        <f>T93+T120+T142+T149+T166</f>
        <v>20.642399999999999</v>
      </c>
      <c r="AR92" s="174" t="s">
        <v>79</v>
      </c>
      <c r="AT92" s="175" t="s">
        <v>74</v>
      </c>
      <c r="AU92" s="175" t="s">
        <v>75</v>
      </c>
      <c r="AY92" s="174" t="s">
        <v>205</v>
      </c>
      <c r="BK92" s="176">
        <f>BK93+BK120+BK142+BK149+BK166</f>
        <v>0</v>
      </c>
    </row>
    <row r="93" spans="1:65" s="12" customFormat="1" ht="22.9" customHeight="1">
      <c r="B93" s="163"/>
      <c r="C93" s="164"/>
      <c r="D93" s="165" t="s">
        <v>74</v>
      </c>
      <c r="E93" s="177" t="s">
        <v>79</v>
      </c>
      <c r="F93" s="177" t="s">
        <v>244</v>
      </c>
      <c r="G93" s="164"/>
      <c r="H93" s="164"/>
      <c r="I93" s="167"/>
      <c r="J93" s="178">
        <f>BK93</f>
        <v>0</v>
      </c>
      <c r="K93" s="164"/>
      <c r="L93" s="169"/>
      <c r="M93" s="170"/>
      <c r="N93" s="171"/>
      <c r="O93" s="171"/>
      <c r="P93" s="172">
        <f>SUM(P94:P119)</f>
        <v>0</v>
      </c>
      <c r="Q93" s="171"/>
      <c r="R93" s="172">
        <f>SUM(R94:R119)</f>
        <v>0</v>
      </c>
      <c r="S93" s="171"/>
      <c r="T93" s="173">
        <f>SUM(T94:T119)</f>
        <v>20.642399999999999</v>
      </c>
      <c r="AR93" s="174" t="s">
        <v>79</v>
      </c>
      <c r="AT93" s="175" t="s">
        <v>74</v>
      </c>
      <c r="AU93" s="175" t="s">
        <v>79</v>
      </c>
      <c r="AY93" s="174" t="s">
        <v>205</v>
      </c>
      <c r="BK93" s="176">
        <f>SUM(BK94:BK119)</f>
        <v>0</v>
      </c>
    </row>
    <row r="94" spans="1:65" s="2" customFormat="1" ht="37.9" customHeight="1">
      <c r="A94" s="35"/>
      <c r="B94" s="36"/>
      <c r="C94" s="179" t="s">
        <v>79</v>
      </c>
      <c r="D94" s="179" t="s">
        <v>208</v>
      </c>
      <c r="E94" s="180" t="s">
        <v>444</v>
      </c>
      <c r="F94" s="181" t="s">
        <v>445</v>
      </c>
      <c r="G94" s="182" t="s">
        <v>247</v>
      </c>
      <c r="H94" s="183">
        <v>24.4</v>
      </c>
      <c r="I94" s="184"/>
      <c r="J94" s="185">
        <f>ROUND(I94*H94,2)</f>
        <v>0</v>
      </c>
      <c r="K94" s="181" t="s">
        <v>212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0.28999999999999998</v>
      </c>
      <c r="T94" s="189">
        <f>S94*H94</f>
        <v>7.0759999999999987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149</v>
      </c>
      <c r="AT94" s="190" t="s">
        <v>208</v>
      </c>
      <c r="AU94" s="190" t="s">
        <v>83</v>
      </c>
      <c r="AY94" s="18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79</v>
      </c>
      <c r="BK94" s="191">
        <f>ROUND(I94*H94,2)</f>
        <v>0</v>
      </c>
      <c r="BL94" s="18" t="s">
        <v>149</v>
      </c>
      <c r="BM94" s="190" t="s">
        <v>753</v>
      </c>
    </row>
    <row r="95" spans="1:65" s="2" customFormat="1">
      <c r="A95" s="35"/>
      <c r="B95" s="36"/>
      <c r="C95" s="37"/>
      <c r="D95" s="192" t="s">
        <v>215</v>
      </c>
      <c r="E95" s="37"/>
      <c r="F95" s="193" t="s">
        <v>447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215</v>
      </c>
      <c r="AU95" s="18" t="s">
        <v>83</v>
      </c>
    </row>
    <row r="96" spans="1:65" s="13" customFormat="1">
      <c r="B96" s="201"/>
      <c r="C96" s="202"/>
      <c r="D96" s="203" t="s">
        <v>250</v>
      </c>
      <c r="E96" s="204" t="s">
        <v>19</v>
      </c>
      <c r="F96" s="205" t="s">
        <v>1718</v>
      </c>
      <c r="G96" s="202"/>
      <c r="H96" s="206">
        <v>24.4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250</v>
      </c>
      <c r="AU96" s="212" t="s">
        <v>83</v>
      </c>
      <c r="AV96" s="13" t="s">
        <v>83</v>
      </c>
      <c r="AW96" s="13" t="s">
        <v>36</v>
      </c>
      <c r="AX96" s="13" t="s">
        <v>79</v>
      </c>
      <c r="AY96" s="212" t="s">
        <v>205</v>
      </c>
    </row>
    <row r="97" spans="1:65" s="2" customFormat="1" ht="33" customHeight="1">
      <c r="A97" s="35"/>
      <c r="B97" s="36"/>
      <c r="C97" s="179" t="s">
        <v>83</v>
      </c>
      <c r="D97" s="179" t="s">
        <v>208</v>
      </c>
      <c r="E97" s="180" t="s">
        <v>450</v>
      </c>
      <c r="F97" s="181" t="s">
        <v>451</v>
      </c>
      <c r="G97" s="182" t="s">
        <v>247</v>
      </c>
      <c r="H97" s="183">
        <v>24.4</v>
      </c>
      <c r="I97" s="184"/>
      <c r="J97" s="185">
        <f>ROUND(I97*H97,2)</f>
        <v>0</v>
      </c>
      <c r="K97" s="181" t="s">
        <v>212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0.24</v>
      </c>
      <c r="T97" s="189">
        <f>S97*H97</f>
        <v>5.8559999999999999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149</v>
      </c>
      <c r="AT97" s="190" t="s">
        <v>208</v>
      </c>
      <c r="AU97" s="190" t="s">
        <v>83</v>
      </c>
      <c r="AY97" s="18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149</v>
      </c>
      <c r="BM97" s="190" t="s">
        <v>756</v>
      </c>
    </row>
    <row r="98" spans="1:65" s="2" customFormat="1">
      <c r="A98" s="35"/>
      <c r="B98" s="36"/>
      <c r="C98" s="37"/>
      <c r="D98" s="192" t="s">
        <v>215</v>
      </c>
      <c r="E98" s="37"/>
      <c r="F98" s="193" t="s">
        <v>453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215</v>
      </c>
      <c r="AU98" s="18" t="s">
        <v>83</v>
      </c>
    </row>
    <row r="99" spans="1:65" s="13" customFormat="1">
      <c r="B99" s="201"/>
      <c r="C99" s="202"/>
      <c r="D99" s="203" t="s">
        <v>250</v>
      </c>
      <c r="E99" s="204" t="s">
        <v>19</v>
      </c>
      <c r="F99" s="205" t="s">
        <v>1718</v>
      </c>
      <c r="G99" s="202"/>
      <c r="H99" s="206">
        <v>24.4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250</v>
      </c>
      <c r="AU99" s="212" t="s">
        <v>83</v>
      </c>
      <c r="AV99" s="13" t="s">
        <v>83</v>
      </c>
      <c r="AW99" s="13" t="s">
        <v>36</v>
      </c>
      <c r="AX99" s="13" t="s">
        <v>79</v>
      </c>
      <c r="AY99" s="212" t="s">
        <v>205</v>
      </c>
    </row>
    <row r="100" spans="1:65" s="2" customFormat="1" ht="33" customHeight="1">
      <c r="A100" s="35"/>
      <c r="B100" s="36"/>
      <c r="C100" s="179" t="s">
        <v>126</v>
      </c>
      <c r="D100" s="179" t="s">
        <v>208</v>
      </c>
      <c r="E100" s="180" t="s">
        <v>457</v>
      </c>
      <c r="F100" s="181" t="s">
        <v>458</v>
      </c>
      <c r="G100" s="182" t="s">
        <v>247</v>
      </c>
      <c r="H100" s="183">
        <v>24.4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0.316</v>
      </c>
      <c r="T100" s="189">
        <f>S100*H100</f>
        <v>7.7103999999999999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760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460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13" customFormat="1">
      <c r="B102" s="201"/>
      <c r="C102" s="202"/>
      <c r="D102" s="203" t="s">
        <v>250</v>
      </c>
      <c r="E102" s="204" t="s">
        <v>19</v>
      </c>
      <c r="F102" s="205" t="s">
        <v>1718</v>
      </c>
      <c r="G102" s="202"/>
      <c r="H102" s="206">
        <v>24.4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250</v>
      </c>
      <c r="AU102" s="212" t="s">
        <v>83</v>
      </c>
      <c r="AV102" s="13" t="s">
        <v>83</v>
      </c>
      <c r="AW102" s="13" t="s">
        <v>36</v>
      </c>
      <c r="AX102" s="13" t="s">
        <v>79</v>
      </c>
      <c r="AY102" s="212" t="s">
        <v>205</v>
      </c>
    </row>
    <row r="103" spans="1:65" s="2" customFormat="1" ht="24.2" customHeight="1">
      <c r="A103" s="35"/>
      <c r="B103" s="36"/>
      <c r="C103" s="179" t="s">
        <v>149</v>
      </c>
      <c r="D103" s="179" t="s">
        <v>208</v>
      </c>
      <c r="E103" s="180" t="s">
        <v>265</v>
      </c>
      <c r="F103" s="181" t="s">
        <v>266</v>
      </c>
      <c r="G103" s="182" t="s">
        <v>267</v>
      </c>
      <c r="H103" s="183">
        <v>1.22</v>
      </c>
      <c r="I103" s="184"/>
      <c r="J103" s="185">
        <f>ROUND(I103*H103,2)</f>
        <v>0</v>
      </c>
      <c r="K103" s="181" t="s">
        <v>212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149</v>
      </c>
      <c r="AT103" s="190" t="s">
        <v>208</v>
      </c>
      <c r="AU103" s="190" t="s">
        <v>83</v>
      </c>
      <c r="AY103" s="18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149</v>
      </c>
      <c r="BM103" s="190" t="s">
        <v>765</v>
      </c>
    </row>
    <row r="104" spans="1:65" s="2" customFormat="1">
      <c r="A104" s="35"/>
      <c r="B104" s="36"/>
      <c r="C104" s="37"/>
      <c r="D104" s="192" t="s">
        <v>215</v>
      </c>
      <c r="E104" s="37"/>
      <c r="F104" s="193" t="s">
        <v>269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215</v>
      </c>
      <c r="AU104" s="18" t="s">
        <v>83</v>
      </c>
    </row>
    <row r="105" spans="1:65" s="13" customFormat="1">
      <c r="B105" s="201"/>
      <c r="C105" s="202"/>
      <c r="D105" s="203" t="s">
        <v>250</v>
      </c>
      <c r="E105" s="204" t="s">
        <v>19</v>
      </c>
      <c r="F105" s="205" t="s">
        <v>1719</v>
      </c>
      <c r="G105" s="202"/>
      <c r="H105" s="206">
        <v>1.22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250</v>
      </c>
      <c r="AU105" s="212" t="s">
        <v>83</v>
      </c>
      <c r="AV105" s="13" t="s">
        <v>83</v>
      </c>
      <c r="AW105" s="13" t="s">
        <v>36</v>
      </c>
      <c r="AX105" s="13" t="s">
        <v>79</v>
      </c>
      <c r="AY105" s="212" t="s">
        <v>205</v>
      </c>
    </row>
    <row r="106" spans="1:65" s="2" customFormat="1" ht="24.2" customHeight="1">
      <c r="A106" s="35"/>
      <c r="B106" s="36"/>
      <c r="C106" s="179" t="s">
        <v>204</v>
      </c>
      <c r="D106" s="179" t="s">
        <v>208</v>
      </c>
      <c r="E106" s="180" t="s">
        <v>271</v>
      </c>
      <c r="F106" s="181" t="s">
        <v>272</v>
      </c>
      <c r="G106" s="182" t="s">
        <v>267</v>
      </c>
      <c r="H106" s="183">
        <v>1.22</v>
      </c>
      <c r="I106" s="184"/>
      <c r="J106" s="185">
        <f>ROUND(I106*H106,2)</f>
        <v>0</v>
      </c>
      <c r="K106" s="181" t="s">
        <v>212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149</v>
      </c>
      <c r="AT106" s="190" t="s">
        <v>208</v>
      </c>
      <c r="AU106" s="190" t="s">
        <v>83</v>
      </c>
      <c r="AY106" s="18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149</v>
      </c>
      <c r="BM106" s="190" t="s">
        <v>767</v>
      </c>
    </row>
    <row r="107" spans="1:65" s="2" customFormat="1">
      <c r="A107" s="35"/>
      <c r="B107" s="36"/>
      <c r="C107" s="37"/>
      <c r="D107" s="192" t="s">
        <v>215</v>
      </c>
      <c r="E107" s="37"/>
      <c r="F107" s="193" t="s">
        <v>274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215</v>
      </c>
      <c r="AU107" s="18" t="s">
        <v>83</v>
      </c>
    </row>
    <row r="108" spans="1:65" s="2" customFormat="1" ht="37.9" customHeight="1">
      <c r="A108" s="35"/>
      <c r="B108" s="36"/>
      <c r="C108" s="179" t="s">
        <v>275</v>
      </c>
      <c r="D108" s="179" t="s">
        <v>208</v>
      </c>
      <c r="E108" s="180" t="s">
        <v>276</v>
      </c>
      <c r="F108" s="181" t="s">
        <v>277</v>
      </c>
      <c r="G108" s="182" t="s">
        <v>267</v>
      </c>
      <c r="H108" s="183">
        <v>1.22</v>
      </c>
      <c r="I108" s="184"/>
      <c r="J108" s="185">
        <f>ROUND(I108*H108,2)</f>
        <v>0</v>
      </c>
      <c r="K108" s="181" t="s">
        <v>212</v>
      </c>
      <c r="L108" s="40"/>
      <c r="M108" s="186" t="s">
        <v>19</v>
      </c>
      <c r="N108" s="187" t="s">
        <v>46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149</v>
      </c>
      <c r="AT108" s="190" t="s">
        <v>208</v>
      </c>
      <c r="AU108" s="190" t="s">
        <v>83</v>
      </c>
      <c r="AY108" s="18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149</v>
      </c>
      <c r="BM108" s="190" t="s">
        <v>768</v>
      </c>
    </row>
    <row r="109" spans="1:65" s="2" customFormat="1">
      <c r="A109" s="35"/>
      <c r="B109" s="36"/>
      <c r="C109" s="37"/>
      <c r="D109" s="192" t="s">
        <v>215</v>
      </c>
      <c r="E109" s="37"/>
      <c r="F109" s="193" t="s">
        <v>279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215</v>
      </c>
      <c r="AU109" s="18" t="s">
        <v>83</v>
      </c>
    </row>
    <row r="110" spans="1:65" s="2" customFormat="1" ht="37.9" customHeight="1">
      <c r="A110" s="35"/>
      <c r="B110" s="36"/>
      <c r="C110" s="179" t="s">
        <v>280</v>
      </c>
      <c r="D110" s="179" t="s">
        <v>208</v>
      </c>
      <c r="E110" s="180" t="s">
        <v>281</v>
      </c>
      <c r="F110" s="181" t="s">
        <v>282</v>
      </c>
      <c r="G110" s="182" t="s">
        <v>267</v>
      </c>
      <c r="H110" s="183">
        <v>36.6</v>
      </c>
      <c r="I110" s="184"/>
      <c r="J110" s="185">
        <f>ROUND(I110*H110,2)</f>
        <v>0</v>
      </c>
      <c r="K110" s="181" t="s">
        <v>212</v>
      </c>
      <c r="L110" s="40"/>
      <c r="M110" s="186" t="s">
        <v>19</v>
      </c>
      <c r="N110" s="187" t="s">
        <v>46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149</v>
      </c>
      <c r="AT110" s="190" t="s">
        <v>208</v>
      </c>
      <c r="AU110" s="190" t="s">
        <v>83</v>
      </c>
      <c r="AY110" s="18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79</v>
      </c>
      <c r="BK110" s="191">
        <f>ROUND(I110*H110,2)</f>
        <v>0</v>
      </c>
      <c r="BL110" s="18" t="s">
        <v>149</v>
      </c>
      <c r="BM110" s="190" t="s">
        <v>769</v>
      </c>
    </row>
    <row r="111" spans="1:65" s="2" customFormat="1">
      <c r="A111" s="35"/>
      <c r="B111" s="36"/>
      <c r="C111" s="37"/>
      <c r="D111" s="192" t="s">
        <v>215</v>
      </c>
      <c r="E111" s="37"/>
      <c r="F111" s="193" t="s">
        <v>284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215</v>
      </c>
      <c r="AU111" s="18" t="s">
        <v>83</v>
      </c>
    </row>
    <row r="112" spans="1:65" s="13" customFormat="1">
      <c r="B112" s="201"/>
      <c r="C112" s="202"/>
      <c r="D112" s="203" t="s">
        <v>250</v>
      </c>
      <c r="E112" s="202"/>
      <c r="F112" s="205" t="s">
        <v>1720</v>
      </c>
      <c r="G112" s="202"/>
      <c r="H112" s="206">
        <v>36.6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250</v>
      </c>
      <c r="AU112" s="212" t="s">
        <v>83</v>
      </c>
      <c r="AV112" s="13" t="s">
        <v>83</v>
      </c>
      <c r="AW112" s="13" t="s">
        <v>4</v>
      </c>
      <c r="AX112" s="13" t="s">
        <v>79</v>
      </c>
      <c r="AY112" s="212" t="s">
        <v>205</v>
      </c>
    </row>
    <row r="113" spans="1:65" s="2" customFormat="1" ht="24.2" customHeight="1">
      <c r="A113" s="35"/>
      <c r="B113" s="36"/>
      <c r="C113" s="179" t="s">
        <v>286</v>
      </c>
      <c r="D113" s="179" t="s">
        <v>208</v>
      </c>
      <c r="E113" s="180" t="s">
        <v>287</v>
      </c>
      <c r="F113" s="181" t="s">
        <v>288</v>
      </c>
      <c r="G113" s="182" t="s">
        <v>267</v>
      </c>
      <c r="H113" s="183">
        <v>1.22</v>
      </c>
      <c r="I113" s="184"/>
      <c r="J113" s="185">
        <f>ROUND(I113*H113,2)</f>
        <v>0</v>
      </c>
      <c r="K113" s="181" t="s">
        <v>212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149</v>
      </c>
      <c r="AT113" s="190" t="s">
        <v>208</v>
      </c>
      <c r="AU113" s="190" t="s">
        <v>83</v>
      </c>
      <c r="AY113" s="18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149</v>
      </c>
      <c r="BM113" s="190" t="s">
        <v>771</v>
      </c>
    </row>
    <row r="114" spans="1:65" s="2" customFormat="1">
      <c r="A114" s="35"/>
      <c r="B114" s="36"/>
      <c r="C114" s="37"/>
      <c r="D114" s="192" t="s">
        <v>215</v>
      </c>
      <c r="E114" s="37"/>
      <c r="F114" s="193" t="s">
        <v>290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215</v>
      </c>
      <c r="AU114" s="18" t="s">
        <v>83</v>
      </c>
    </row>
    <row r="115" spans="1:65" s="2" customFormat="1" ht="24.2" customHeight="1">
      <c r="A115" s="35"/>
      <c r="B115" s="36"/>
      <c r="C115" s="179" t="s">
        <v>291</v>
      </c>
      <c r="D115" s="179" t="s">
        <v>208</v>
      </c>
      <c r="E115" s="180" t="s">
        <v>305</v>
      </c>
      <c r="F115" s="181" t="s">
        <v>306</v>
      </c>
      <c r="G115" s="182" t="s">
        <v>267</v>
      </c>
      <c r="H115" s="183">
        <v>1.22</v>
      </c>
      <c r="I115" s="184"/>
      <c r="J115" s="185">
        <f>ROUND(I115*H115,2)</f>
        <v>0</v>
      </c>
      <c r="K115" s="181" t="s">
        <v>212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149</v>
      </c>
      <c r="AT115" s="190" t="s">
        <v>208</v>
      </c>
      <c r="AU115" s="190" t="s">
        <v>83</v>
      </c>
      <c r="AY115" s="18" t="s">
        <v>205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149</v>
      </c>
      <c r="BM115" s="190" t="s">
        <v>776</v>
      </c>
    </row>
    <row r="116" spans="1:65" s="2" customFormat="1">
      <c r="A116" s="35"/>
      <c r="B116" s="36"/>
      <c r="C116" s="37"/>
      <c r="D116" s="192" t="s">
        <v>215</v>
      </c>
      <c r="E116" s="37"/>
      <c r="F116" s="193" t="s">
        <v>308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215</v>
      </c>
      <c r="AU116" s="18" t="s">
        <v>83</v>
      </c>
    </row>
    <row r="117" spans="1:65" s="2" customFormat="1" ht="16.5" customHeight="1">
      <c r="A117" s="35"/>
      <c r="B117" s="36"/>
      <c r="C117" s="179" t="s">
        <v>297</v>
      </c>
      <c r="D117" s="179" t="s">
        <v>208</v>
      </c>
      <c r="E117" s="180" t="s">
        <v>310</v>
      </c>
      <c r="F117" s="181" t="s">
        <v>311</v>
      </c>
      <c r="G117" s="182" t="s">
        <v>247</v>
      </c>
      <c r="H117" s="183">
        <v>24.4</v>
      </c>
      <c r="I117" s="184"/>
      <c r="J117" s="185">
        <f>ROUND(I117*H117,2)</f>
        <v>0</v>
      </c>
      <c r="K117" s="181" t="s">
        <v>212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149</v>
      </c>
      <c r="AT117" s="190" t="s">
        <v>208</v>
      </c>
      <c r="AU117" s="190" t="s">
        <v>83</v>
      </c>
      <c r="AY117" s="18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149</v>
      </c>
      <c r="BM117" s="190" t="s">
        <v>777</v>
      </c>
    </row>
    <row r="118" spans="1:65" s="2" customFormat="1">
      <c r="A118" s="35"/>
      <c r="B118" s="36"/>
      <c r="C118" s="37"/>
      <c r="D118" s="192" t="s">
        <v>215</v>
      </c>
      <c r="E118" s="37"/>
      <c r="F118" s="193" t="s">
        <v>313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215</v>
      </c>
      <c r="AU118" s="18" t="s">
        <v>83</v>
      </c>
    </row>
    <row r="119" spans="1:65" s="13" customFormat="1">
      <c r="B119" s="201"/>
      <c r="C119" s="202"/>
      <c r="D119" s="203" t="s">
        <v>250</v>
      </c>
      <c r="E119" s="204" t="s">
        <v>19</v>
      </c>
      <c r="F119" s="205" t="s">
        <v>1721</v>
      </c>
      <c r="G119" s="202"/>
      <c r="H119" s="206">
        <v>24.4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250</v>
      </c>
      <c r="AU119" s="212" t="s">
        <v>83</v>
      </c>
      <c r="AV119" s="13" t="s">
        <v>83</v>
      </c>
      <c r="AW119" s="13" t="s">
        <v>36</v>
      </c>
      <c r="AX119" s="13" t="s">
        <v>79</v>
      </c>
      <c r="AY119" s="212" t="s">
        <v>205</v>
      </c>
    </row>
    <row r="120" spans="1:65" s="12" customFormat="1" ht="22.9" customHeight="1">
      <c r="B120" s="163"/>
      <c r="C120" s="164"/>
      <c r="D120" s="165" t="s">
        <v>74</v>
      </c>
      <c r="E120" s="177" t="s">
        <v>204</v>
      </c>
      <c r="F120" s="177" t="s">
        <v>315</v>
      </c>
      <c r="G120" s="164"/>
      <c r="H120" s="164"/>
      <c r="I120" s="167"/>
      <c r="J120" s="178">
        <f>BK120</f>
        <v>0</v>
      </c>
      <c r="K120" s="164"/>
      <c r="L120" s="169"/>
      <c r="M120" s="170"/>
      <c r="N120" s="171"/>
      <c r="O120" s="171"/>
      <c r="P120" s="172">
        <f>SUM(P121:P141)</f>
        <v>0</v>
      </c>
      <c r="Q120" s="171"/>
      <c r="R120" s="172">
        <f>SUM(R121:R141)</f>
        <v>0</v>
      </c>
      <c r="S120" s="171"/>
      <c r="T120" s="173">
        <f>SUM(T121:T141)</f>
        <v>0</v>
      </c>
      <c r="AR120" s="174" t="s">
        <v>79</v>
      </c>
      <c r="AT120" s="175" t="s">
        <v>74</v>
      </c>
      <c r="AU120" s="175" t="s">
        <v>79</v>
      </c>
      <c r="AY120" s="174" t="s">
        <v>205</v>
      </c>
      <c r="BK120" s="176">
        <f>SUM(BK121:BK141)</f>
        <v>0</v>
      </c>
    </row>
    <row r="121" spans="1:65" s="2" customFormat="1" ht="21.75" customHeight="1">
      <c r="A121" s="35"/>
      <c r="B121" s="36"/>
      <c r="C121" s="179" t="s">
        <v>304</v>
      </c>
      <c r="D121" s="179" t="s">
        <v>208</v>
      </c>
      <c r="E121" s="180" t="s">
        <v>1613</v>
      </c>
      <c r="F121" s="181" t="s">
        <v>1614</v>
      </c>
      <c r="G121" s="182" t="s">
        <v>247</v>
      </c>
      <c r="H121" s="183">
        <v>24.4</v>
      </c>
      <c r="I121" s="184"/>
      <c r="J121" s="185">
        <f>ROUND(I121*H121,2)</f>
        <v>0</v>
      </c>
      <c r="K121" s="181" t="s">
        <v>212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149</v>
      </c>
      <c r="AT121" s="190" t="s">
        <v>208</v>
      </c>
      <c r="AU121" s="190" t="s">
        <v>83</v>
      </c>
      <c r="AY121" s="18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149</v>
      </c>
      <c r="BM121" s="190" t="s">
        <v>1722</v>
      </c>
    </row>
    <row r="122" spans="1:65" s="2" customFormat="1">
      <c r="A122" s="35"/>
      <c r="B122" s="36"/>
      <c r="C122" s="37"/>
      <c r="D122" s="192" t="s">
        <v>215</v>
      </c>
      <c r="E122" s="37"/>
      <c r="F122" s="193" t="s">
        <v>1616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215</v>
      </c>
      <c r="AU122" s="18" t="s">
        <v>83</v>
      </c>
    </row>
    <row r="123" spans="1:65" s="13" customFormat="1">
      <c r="B123" s="201"/>
      <c r="C123" s="202"/>
      <c r="D123" s="203" t="s">
        <v>250</v>
      </c>
      <c r="E123" s="204" t="s">
        <v>19</v>
      </c>
      <c r="F123" s="205" t="s">
        <v>1723</v>
      </c>
      <c r="G123" s="202"/>
      <c r="H123" s="206">
        <v>24.4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250</v>
      </c>
      <c r="AU123" s="212" t="s">
        <v>83</v>
      </c>
      <c r="AV123" s="13" t="s">
        <v>83</v>
      </c>
      <c r="AW123" s="13" t="s">
        <v>36</v>
      </c>
      <c r="AX123" s="13" t="s">
        <v>79</v>
      </c>
      <c r="AY123" s="212" t="s">
        <v>205</v>
      </c>
    </row>
    <row r="124" spans="1:65" s="2" customFormat="1" ht="24.2" customHeight="1">
      <c r="A124" s="35"/>
      <c r="B124" s="36"/>
      <c r="C124" s="179" t="s">
        <v>309</v>
      </c>
      <c r="D124" s="179" t="s">
        <v>208</v>
      </c>
      <c r="E124" s="180" t="s">
        <v>1552</v>
      </c>
      <c r="F124" s="181" t="s">
        <v>1553</v>
      </c>
      <c r="G124" s="182" t="s">
        <v>247</v>
      </c>
      <c r="H124" s="183">
        <v>24.4</v>
      </c>
      <c r="I124" s="184"/>
      <c r="J124" s="185">
        <f>ROUND(I124*H124,2)</f>
        <v>0</v>
      </c>
      <c r="K124" s="181" t="s">
        <v>212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149</v>
      </c>
      <c r="AT124" s="190" t="s">
        <v>208</v>
      </c>
      <c r="AU124" s="190" t="s">
        <v>83</v>
      </c>
      <c r="AY124" s="18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149</v>
      </c>
      <c r="BM124" s="190" t="s">
        <v>1724</v>
      </c>
    </row>
    <row r="125" spans="1:65" s="2" customFormat="1">
      <c r="A125" s="35"/>
      <c r="B125" s="36"/>
      <c r="C125" s="37"/>
      <c r="D125" s="192" t="s">
        <v>215</v>
      </c>
      <c r="E125" s="37"/>
      <c r="F125" s="193" t="s">
        <v>1555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215</v>
      </c>
      <c r="AU125" s="18" t="s">
        <v>83</v>
      </c>
    </row>
    <row r="126" spans="1:65" s="13" customFormat="1">
      <c r="B126" s="201"/>
      <c r="C126" s="202"/>
      <c r="D126" s="203" t="s">
        <v>250</v>
      </c>
      <c r="E126" s="204" t="s">
        <v>19</v>
      </c>
      <c r="F126" s="205" t="s">
        <v>1723</v>
      </c>
      <c r="G126" s="202"/>
      <c r="H126" s="206">
        <v>24.4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250</v>
      </c>
      <c r="AU126" s="212" t="s">
        <v>83</v>
      </c>
      <c r="AV126" s="13" t="s">
        <v>83</v>
      </c>
      <c r="AW126" s="13" t="s">
        <v>36</v>
      </c>
      <c r="AX126" s="13" t="s">
        <v>79</v>
      </c>
      <c r="AY126" s="212" t="s">
        <v>205</v>
      </c>
    </row>
    <row r="127" spans="1:65" s="2" customFormat="1" ht="24.2" customHeight="1">
      <c r="A127" s="35"/>
      <c r="B127" s="36"/>
      <c r="C127" s="179" t="s">
        <v>316</v>
      </c>
      <c r="D127" s="179" t="s">
        <v>208</v>
      </c>
      <c r="E127" s="180" t="s">
        <v>1556</v>
      </c>
      <c r="F127" s="181" t="s">
        <v>1557</v>
      </c>
      <c r="G127" s="182" t="s">
        <v>247</v>
      </c>
      <c r="H127" s="183">
        <v>24.4</v>
      </c>
      <c r="I127" s="184"/>
      <c r="J127" s="185">
        <f>ROUND(I127*H127,2)</f>
        <v>0</v>
      </c>
      <c r="K127" s="181" t="s">
        <v>212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149</v>
      </c>
      <c r="AT127" s="190" t="s">
        <v>208</v>
      </c>
      <c r="AU127" s="190" t="s">
        <v>83</v>
      </c>
      <c r="AY127" s="18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79</v>
      </c>
      <c r="BK127" s="191">
        <f>ROUND(I127*H127,2)</f>
        <v>0</v>
      </c>
      <c r="BL127" s="18" t="s">
        <v>149</v>
      </c>
      <c r="BM127" s="190" t="s">
        <v>1725</v>
      </c>
    </row>
    <row r="128" spans="1:65" s="2" customFormat="1">
      <c r="A128" s="35"/>
      <c r="B128" s="36"/>
      <c r="C128" s="37"/>
      <c r="D128" s="192" t="s">
        <v>215</v>
      </c>
      <c r="E128" s="37"/>
      <c r="F128" s="193" t="s">
        <v>1559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215</v>
      </c>
      <c r="AU128" s="18" t="s">
        <v>83</v>
      </c>
    </row>
    <row r="129" spans="1:65" s="13" customFormat="1">
      <c r="B129" s="201"/>
      <c r="C129" s="202"/>
      <c r="D129" s="203" t="s">
        <v>250</v>
      </c>
      <c r="E129" s="204" t="s">
        <v>19</v>
      </c>
      <c r="F129" s="205" t="s">
        <v>1723</v>
      </c>
      <c r="G129" s="202"/>
      <c r="H129" s="206">
        <v>24.4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250</v>
      </c>
      <c r="AU129" s="212" t="s">
        <v>83</v>
      </c>
      <c r="AV129" s="13" t="s">
        <v>83</v>
      </c>
      <c r="AW129" s="13" t="s">
        <v>36</v>
      </c>
      <c r="AX129" s="13" t="s">
        <v>79</v>
      </c>
      <c r="AY129" s="212" t="s">
        <v>205</v>
      </c>
    </row>
    <row r="130" spans="1:65" s="2" customFormat="1" ht="16.5" customHeight="1">
      <c r="A130" s="35"/>
      <c r="B130" s="36"/>
      <c r="C130" s="179" t="s">
        <v>322</v>
      </c>
      <c r="D130" s="179" t="s">
        <v>208</v>
      </c>
      <c r="E130" s="180" t="s">
        <v>1560</v>
      </c>
      <c r="F130" s="181" t="s">
        <v>1561</v>
      </c>
      <c r="G130" s="182" t="s">
        <v>247</v>
      </c>
      <c r="H130" s="183">
        <v>24.4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1726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1563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13" customFormat="1">
      <c r="B132" s="201"/>
      <c r="C132" s="202"/>
      <c r="D132" s="203" t="s">
        <v>250</v>
      </c>
      <c r="E132" s="204" t="s">
        <v>19</v>
      </c>
      <c r="F132" s="205" t="s">
        <v>1723</v>
      </c>
      <c r="G132" s="202"/>
      <c r="H132" s="206">
        <v>24.4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250</v>
      </c>
      <c r="AU132" s="212" t="s">
        <v>83</v>
      </c>
      <c r="AV132" s="13" t="s">
        <v>83</v>
      </c>
      <c r="AW132" s="13" t="s">
        <v>36</v>
      </c>
      <c r="AX132" s="13" t="s">
        <v>79</v>
      </c>
      <c r="AY132" s="212" t="s">
        <v>205</v>
      </c>
    </row>
    <row r="133" spans="1:65" s="2" customFormat="1" ht="16.5" customHeight="1">
      <c r="A133" s="35"/>
      <c r="B133" s="36"/>
      <c r="C133" s="179" t="s">
        <v>8</v>
      </c>
      <c r="D133" s="179" t="s">
        <v>208</v>
      </c>
      <c r="E133" s="180" t="s">
        <v>1564</v>
      </c>
      <c r="F133" s="181" t="s">
        <v>1565</v>
      </c>
      <c r="G133" s="182" t="s">
        <v>247</v>
      </c>
      <c r="H133" s="183">
        <v>24.4</v>
      </c>
      <c r="I133" s="184"/>
      <c r="J133" s="185">
        <f>ROUND(I133*H133,2)</f>
        <v>0</v>
      </c>
      <c r="K133" s="181" t="s">
        <v>212</v>
      </c>
      <c r="L133" s="40"/>
      <c r="M133" s="186" t="s">
        <v>19</v>
      </c>
      <c r="N133" s="187" t="s">
        <v>46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149</v>
      </c>
      <c r="AT133" s="190" t="s">
        <v>208</v>
      </c>
      <c r="AU133" s="190" t="s">
        <v>83</v>
      </c>
      <c r="AY133" s="18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149</v>
      </c>
      <c r="BM133" s="190" t="s">
        <v>1727</v>
      </c>
    </row>
    <row r="134" spans="1:65" s="2" customFormat="1">
      <c r="A134" s="35"/>
      <c r="B134" s="36"/>
      <c r="C134" s="37"/>
      <c r="D134" s="192" t="s">
        <v>215</v>
      </c>
      <c r="E134" s="37"/>
      <c r="F134" s="193" t="s">
        <v>1567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215</v>
      </c>
      <c r="AU134" s="18" t="s">
        <v>83</v>
      </c>
    </row>
    <row r="135" spans="1:65" s="13" customFormat="1">
      <c r="B135" s="201"/>
      <c r="C135" s="202"/>
      <c r="D135" s="203" t="s">
        <v>250</v>
      </c>
      <c r="E135" s="204" t="s">
        <v>19</v>
      </c>
      <c r="F135" s="205" t="s">
        <v>1723</v>
      </c>
      <c r="G135" s="202"/>
      <c r="H135" s="206">
        <v>24.4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250</v>
      </c>
      <c r="AU135" s="212" t="s">
        <v>83</v>
      </c>
      <c r="AV135" s="13" t="s">
        <v>83</v>
      </c>
      <c r="AW135" s="13" t="s">
        <v>36</v>
      </c>
      <c r="AX135" s="13" t="s">
        <v>79</v>
      </c>
      <c r="AY135" s="212" t="s">
        <v>205</v>
      </c>
    </row>
    <row r="136" spans="1:65" s="2" customFormat="1" ht="16.5" customHeight="1">
      <c r="A136" s="35"/>
      <c r="B136" s="36"/>
      <c r="C136" s="179" t="s">
        <v>334</v>
      </c>
      <c r="D136" s="179" t="s">
        <v>208</v>
      </c>
      <c r="E136" s="180" t="s">
        <v>1568</v>
      </c>
      <c r="F136" s="181" t="s">
        <v>1569</v>
      </c>
      <c r="G136" s="182" t="s">
        <v>247</v>
      </c>
      <c r="H136" s="183">
        <v>24.4</v>
      </c>
      <c r="I136" s="184"/>
      <c r="J136" s="185">
        <f>ROUND(I136*H136,2)</f>
        <v>0</v>
      </c>
      <c r="K136" s="181" t="s">
        <v>212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149</v>
      </c>
      <c r="AT136" s="190" t="s">
        <v>208</v>
      </c>
      <c r="AU136" s="190" t="s">
        <v>83</v>
      </c>
      <c r="AY136" s="18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149</v>
      </c>
      <c r="BM136" s="190" t="s">
        <v>1728</v>
      </c>
    </row>
    <row r="137" spans="1:65" s="2" customFormat="1">
      <c r="A137" s="35"/>
      <c r="B137" s="36"/>
      <c r="C137" s="37"/>
      <c r="D137" s="192" t="s">
        <v>215</v>
      </c>
      <c r="E137" s="37"/>
      <c r="F137" s="193" t="s">
        <v>1571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215</v>
      </c>
      <c r="AU137" s="18" t="s">
        <v>83</v>
      </c>
    </row>
    <row r="138" spans="1:65" s="13" customFormat="1">
      <c r="B138" s="201"/>
      <c r="C138" s="202"/>
      <c r="D138" s="203" t="s">
        <v>250</v>
      </c>
      <c r="E138" s="204" t="s">
        <v>19</v>
      </c>
      <c r="F138" s="205" t="s">
        <v>1723</v>
      </c>
      <c r="G138" s="202"/>
      <c r="H138" s="206">
        <v>24.4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250</v>
      </c>
      <c r="AU138" s="212" t="s">
        <v>83</v>
      </c>
      <c r="AV138" s="13" t="s">
        <v>83</v>
      </c>
      <c r="AW138" s="13" t="s">
        <v>36</v>
      </c>
      <c r="AX138" s="13" t="s">
        <v>79</v>
      </c>
      <c r="AY138" s="212" t="s">
        <v>205</v>
      </c>
    </row>
    <row r="139" spans="1:65" s="2" customFormat="1" ht="24.2" customHeight="1">
      <c r="A139" s="35"/>
      <c r="B139" s="36"/>
      <c r="C139" s="179" t="s">
        <v>339</v>
      </c>
      <c r="D139" s="179" t="s">
        <v>208</v>
      </c>
      <c r="E139" s="180" t="s">
        <v>1572</v>
      </c>
      <c r="F139" s="181" t="s">
        <v>1573</v>
      </c>
      <c r="G139" s="182" t="s">
        <v>247</v>
      </c>
      <c r="H139" s="183">
        <v>24.4</v>
      </c>
      <c r="I139" s="184"/>
      <c r="J139" s="185">
        <f>ROUND(I139*H139,2)</f>
        <v>0</v>
      </c>
      <c r="K139" s="181" t="s">
        <v>212</v>
      </c>
      <c r="L139" s="40"/>
      <c r="M139" s="186" t="s">
        <v>19</v>
      </c>
      <c r="N139" s="187" t="s">
        <v>46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149</v>
      </c>
      <c r="AT139" s="190" t="s">
        <v>208</v>
      </c>
      <c r="AU139" s="190" t="s">
        <v>83</v>
      </c>
      <c r="AY139" s="18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79</v>
      </c>
      <c r="BK139" s="191">
        <f>ROUND(I139*H139,2)</f>
        <v>0</v>
      </c>
      <c r="BL139" s="18" t="s">
        <v>149</v>
      </c>
      <c r="BM139" s="190" t="s">
        <v>1729</v>
      </c>
    </row>
    <row r="140" spans="1:65" s="2" customFormat="1">
      <c r="A140" s="35"/>
      <c r="B140" s="36"/>
      <c r="C140" s="37"/>
      <c r="D140" s="192" t="s">
        <v>215</v>
      </c>
      <c r="E140" s="37"/>
      <c r="F140" s="193" t="s">
        <v>1575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215</v>
      </c>
      <c r="AU140" s="18" t="s">
        <v>83</v>
      </c>
    </row>
    <row r="141" spans="1:65" s="13" customFormat="1">
      <c r="B141" s="201"/>
      <c r="C141" s="202"/>
      <c r="D141" s="203" t="s">
        <v>250</v>
      </c>
      <c r="E141" s="204" t="s">
        <v>19</v>
      </c>
      <c r="F141" s="205" t="s">
        <v>1723</v>
      </c>
      <c r="G141" s="202"/>
      <c r="H141" s="206">
        <v>24.4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250</v>
      </c>
      <c r="AU141" s="212" t="s">
        <v>83</v>
      </c>
      <c r="AV141" s="13" t="s">
        <v>83</v>
      </c>
      <c r="AW141" s="13" t="s">
        <v>36</v>
      </c>
      <c r="AX141" s="13" t="s">
        <v>79</v>
      </c>
      <c r="AY141" s="212" t="s">
        <v>205</v>
      </c>
    </row>
    <row r="142" spans="1:65" s="12" customFormat="1" ht="22.9" customHeight="1">
      <c r="B142" s="163"/>
      <c r="C142" s="164"/>
      <c r="D142" s="165" t="s">
        <v>74</v>
      </c>
      <c r="E142" s="177" t="s">
        <v>291</v>
      </c>
      <c r="F142" s="177" t="s">
        <v>369</v>
      </c>
      <c r="G142" s="164"/>
      <c r="H142" s="164"/>
      <c r="I142" s="167"/>
      <c r="J142" s="178">
        <f>BK142</f>
        <v>0</v>
      </c>
      <c r="K142" s="164"/>
      <c r="L142" s="169"/>
      <c r="M142" s="170"/>
      <c r="N142" s="171"/>
      <c r="O142" s="171"/>
      <c r="P142" s="172">
        <f>SUM(P143:P148)</f>
        <v>0</v>
      </c>
      <c r="Q142" s="171"/>
      <c r="R142" s="172">
        <f>SUM(R143:R148)</f>
        <v>1.1819999999999999E-2</v>
      </c>
      <c r="S142" s="171"/>
      <c r="T142" s="173">
        <f>SUM(T143:T148)</f>
        <v>0</v>
      </c>
      <c r="AR142" s="174" t="s">
        <v>79</v>
      </c>
      <c r="AT142" s="175" t="s">
        <v>74</v>
      </c>
      <c r="AU142" s="175" t="s">
        <v>79</v>
      </c>
      <c r="AY142" s="174" t="s">
        <v>205</v>
      </c>
      <c r="BK142" s="176">
        <f>SUM(BK143:BK148)</f>
        <v>0</v>
      </c>
    </row>
    <row r="143" spans="1:65" s="2" customFormat="1" ht="33" customHeight="1">
      <c r="A143" s="35"/>
      <c r="B143" s="36"/>
      <c r="C143" s="179" t="s">
        <v>344</v>
      </c>
      <c r="D143" s="179" t="s">
        <v>208</v>
      </c>
      <c r="E143" s="180" t="s">
        <v>1590</v>
      </c>
      <c r="F143" s="181" t="s">
        <v>1591</v>
      </c>
      <c r="G143" s="182" t="s">
        <v>260</v>
      </c>
      <c r="H143" s="183">
        <v>19.7</v>
      </c>
      <c r="I143" s="184"/>
      <c r="J143" s="185">
        <f>ROUND(I143*H143,2)</f>
        <v>0</v>
      </c>
      <c r="K143" s="181" t="s">
        <v>212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5.9999999999999995E-4</v>
      </c>
      <c r="R143" s="188">
        <f>Q143*H143</f>
        <v>1.1819999999999999E-2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149</v>
      </c>
      <c r="AT143" s="190" t="s">
        <v>208</v>
      </c>
      <c r="AU143" s="190" t="s">
        <v>83</v>
      </c>
      <c r="AY143" s="18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149</v>
      </c>
      <c r="BM143" s="190" t="s">
        <v>1730</v>
      </c>
    </row>
    <row r="144" spans="1:65" s="2" customFormat="1">
      <c r="A144" s="35"/>
      <c r="B144" s="36"/>
      <c r="C144" s="37"/>
      <c r="D144" s="192" t="s">
        <v>215</v>
      </c>
      <c r="E144" s="37"/>
      <c r="F144" s="193" t="s">
        <v>1593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215</v>
      </c>
      <c r="AU144" s="18" t="s">
        <v>83</v>
      </c>
    </row>
    <row r="145" spans="1:65" s="13" customFormat="1">
      <c r="B145" s="201"/>
      <c r="C145" s="202"/>
      <c r="D145" s="203" t="s">
        <v>250</v>
      </c>
      <c r="E145" s="204" t="s">
        <v>19</v>
      </c>
      <c r="F145" s="205" t="s">
        <v>1731</v>
      </c>
      <c r="G145" s="202"/>
      <c r="H145" s="206">
        <v>19.7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250</v>
      </c>
      <c r="AU145" s="212" t="s">
        <v>83</v>
      </c>
      <c r="AV145" s="13" t="s">
        <v>83</v>
      </c>
      <c r="AW145" s="13" t="s">
        <v>36</v>
      </c>
      <c r="AX145" s="13" t="s">
        <v>79</v>
      </c>
      <c r="AY145" s="212" t="s">
        <v>205</v>
      </c>
    </row>
    <row r="146" spans="1:65" s="2" customFormat="1" ht="16.5" customHeight="1">
      <c r="A146" s="35"/>
      <c r="B146" s="36"/>
      <c r="C146" s="179" t="s">
        <v>350</v>
      </c>
      <c r="D146" s="179" t="s">
        <v>208</v>
      </c>
      <c r="E146" s="180" t="s">
        <v>1362</v>
      </c>
      <c r="F146" s="181" t="s">
        <v>1363</v>
      </c>
      <c r="G146" s="182" t="s">
        <v>260</v>
      </c>
      <c r="H146" s="183">
        <v>24</v>
      </c>
      <c r="I146" s="184"/>
      <c r="J146" s="185">
        <f>ROUND(I146*H146,2)</f>
        <v>0</v>
      </c>
      <c r="K146" s="181" t="s">
        <v>212</v>
      </c>
      <c r="L146" s="40"/>
      <c r="M146" s="186" t="s">
        <v>19</v>
      </c>
      <c r="N146" s="187" t="s">
        <v>46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149</v>
      </c>
      <c r="AT146" s="190" t="s">
        <v>208</v>
      </c>
      <c r="AU146" s="190" t="s">
        <v>83</v>
      </c>
      <c r="AY146" s="18" t="s">
        <v>205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79</v>
      </c>
      <c r="BK146" s="191">
        <f>ROUND(I146*H146,2)</f>
        <v>0</v>
      </c>
      <c r="BL146" s="18" t="s">
        <v>149</v>
      </c>
      <c r="BM146" s="190" t="s">
        <v>1732</v>
      </c>
    </row>
    <row r="147" spans="1:65" s="2" customFormat="1">
      <c r="A147" s="35"/>
      <c r="B147" s="36"/>
      <c r="C147" s="37"/>
      <c r="D147" s="192" t="s">
        <v>215</v>
      </c>
      <c r="E147" s="37"/>
      <c r="F147" s="193" t="s">
        <v>1365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215</v>
      </c>
      <c r="AU147" s="18" t="s">
        <v>83</v>
      </c>
    </row>
    <row r="148" spans="1:65" s="13" customFormat="1">
      <c r="B148" s="201"/>
      <c r="C148" s="202"/>
      <c r="D148" s="203" t="s">
        <v>250</v>
      </c>
      <c r="E148" s="204" t="s">
        <v>19</v>
      </c>
      <c r="F148" s="205" t="s">
        <v>1733</v>
      </c>
      <c r="G148" s="202"/>
      <c r="H148" s="206">
        <v>24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250</v>
      </c>
      <c r="AU148" s="212" t="s">
        <v>83</v>
      </c>
      <c r="AV148" s="13" t="s">
        <v>83</v>
      </c>
      <c r="AW148" s="13" t="s">
        <v>36</v>
      </c>
      <c r="AX148" s="13" t="s">
        <v>79</v>
      </c>
      <c r="AY148" s="212" t="s">
        <v>205</v>
      </c>
    </row>
    <row r="149" spans="1:65" s="12" customFormat="1" ht="22.9" customHeight="1">
      <c r="B149" s="163"/>
      <c r="C149" s="164"/>
      <c r="D149" s="165" t="s">
        <v>74</v>
      </c>
      <c r="E149" s="177" t="s">
        <v>416</v>
      </c>
      <c r="F149" s="177" t="s">
        <v>417</v>
      </c>
      <c r="G149" s="164"/>
      <c r="H149" s="164"/>
      <c r="I149" s="167"/>
      <c r="J149" s="178">
        <f>BK149</f>
        <v>0</v>
      </c>
      <c r="K149" s="164"/>
      <c r="L149" s="169"/>
      <c r="M149" s="170"/>
      <c r="N149" s="171"/>
      <c r="O149" s="171"/>
      <c r="P149" s="172">
        <f>SUM(P150:P165)</f>
        <v>0</v>
      </c>
      <c r="Q149" s="171"/>
      <c r="R149" s="172">
        <f>SUM(R150:R165)</f>
        <v>0</v>
      </c>
      <c r="S149" s="171"/>
      <c r="T149" s="173">
        <f>SUM(T150:T165)</f>
        <v>0</v>
      </c>
      <c r="AR149" s="174" t="s">
        <v>79</v>
      </c>
      <c r="AT149" s="175" t="s">
        <v>74</v>
      </c>
      <c r="AU149" s="175" t="s">
        <v>79</v>
      </c>
      <c r="AY149" s="174" t="s">
        <v>205</v>
      </c>
      <c r="BK149" s="176">
        <f>SUM(BK150:BK165)</f>
        <v>0</v>
      </c>
    </row>
    <row r="150" spans="1:65" s="2" customFormat="1" ht="24.2" customHeight="1">
      <c r="A150" s="35"/>
      <c r="B150" s="36"/>
      <c r="C150" s="179" t="s">
        <v>357</v>
      </c>
      <c r="D150" s="179" t="s">
        <v>208</v>
      </c>
      <c r="E150" s="180" t="s">
        <v>537</v>
      </c>
      <c r="F150" s="181" t="s">
        <v>538</v>
      </c>
      <c r="G150" s="182" t="s">
        <v>301</v>
      </c>
      <c r="H150" s="183">
        <v>7.0759999999999996</v>
      </c>
      <c r="I150" s="184"/>
      <c r="J150" s="185">
        <f>ROUND(I150*H150,2)</f>
        <v>0</v>
      </c>
      <c r="K150" s="181" t="s">
        <v>212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149</v>
      </c>
      <c r="AT150" s="190" t="s">
        <v>208</v>
      </c>
      <c r="AU150" s="190" t="s">
        <v>83</v>
      </c>
      <c r="AY150" s="18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79</v>
      </c>
      <c r="BK150" s="191">
        <f>ROUND(I150*H150,2)</f>
        <v>0</v>
      </c>
      <c r="BL150" s="18" t="s">
        <v>149</v>
      </c>
      <c r="BM150" s="190" t="s">
        <v>812</v>
      </c>
    </row>
    <row r="151" spans="1:65" s="2" customFormat="1">
      <c r="A151" s="35"/>
      <c r="B151" s="36"/>
      <c r="C151" s="37"/>
      <c r="D151" s="192" t="s">
        <v>215</v>
      </c>
      <c r="E151" s="37"/>
      <c r="F151" s="193" t="s">
        <v>540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215</v>
      </c>
      <c r="AU151" s="18" t="s">
        <v>83</v>
      </c>
    </row>
    <row r="152" spans="1:65" s="13" customFormat="1">
      <c r="B152" s="201"/>
      <c r="C152" s="202"/>
      <c r="D152" s="203" t="s">
        <v>250</v>
      </c>
      <c r="E152" s="204" t="s">
        <v>19</v>
      </c>
      <c r="F152" s="205" t="s">
        <v>1734</v>
      </c>
      <c r="G152" s="202"/>
      <c r="H152" s="206">
        <v>7.0759999999999996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250</v>
      </c>
      <c r="AU152" s="212" t="s">
        <v>83</v>
      </c>
      <c r="AV152" s="13" t="s">
        <v>83</v>
      </c>
      <c r="AW152" s="13" t="s">
        <v>36</v>
      </c>
      <c r="AX152" s="13" t="s">
        <v>79</v>
      </c>
      <c r="AY152" s="212" t="s">
        <v>205</v>
      </c>
    </row>
    <row r="153" spans="1:65" s="2" customFormat="1" ht="24.2" customHeight="1">
      <c r="A153" s="35"/>
      <c r="B153" s="36"/>
      <c r="C153" s="179" t="s">
        <v>7</v>
      </c>
      <c r="D153" s="179" t="s">
        <v>208</v>
      </c>
      <c r="E153" s="180" t="s">
        <v>543</v>
      </c>
      <c r="F153" s="181" t="s">
        <v>427</v>
      </c>
      <c r="G153" s="182" t="s">
        <v>301</v>
      </c>
      <c r="H153" s="183">
        <v>275.964</v>
      </c>
      <c r="I153" s="184"/>
      <c r="J153" s="185">
        <f>ROUND(I153*H153,2)</f>
        <v>0</v>
      </c>
      <c r="K153" s="181" t="s">
        <v>212</v>
      </c>
      <c r="L153" s="40"/>
      <c r="M153" s="186" t="s">
        <v>19</v>
      </c>
      <c r="N153" s="187" t="s">
        <v>46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149</v>
      </c>
      <c r="AT153" s="190" t="s">
        <v>208</v>
      </c>
      <c r="AU153" s="190" t="s">
        <v>83</v>
      </c>
      <c r="AY153" s="18" t="s">
        <v>205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79</v>
      </c>
      <c r="BK153" s="191">
        <f>ROUND(I153*H153,2)</f>
        <v>0</v>
      </c>
      <c r="BL153" s="18" t="s">
        <v>149</v>
      </c>
      <c r="BM153" s="190" t="s">
        <v>814</v>
      </c>
    </row>
    <row r="154" spans="1:65" s="2" customFormat="1">
      <c r="A154" s="35"/>
      <c r="B154" s="36"/>
      <c r="C154" s="37"/>
      <c r="D154" s="192" t="s">
        <v>215</v>
      </c>
      <c r="E154" s="37"/>
      <c r="F154" s="193" t="s">
        <v>545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215</v>
      </c>
      <c r="AU154" s="18" t="s">
        <v>83</v>
      </c>
    </row>
    <row r="155" spans="1:65" s="13" customFormat="1">
      <c r="B155" s="201"/>
      <c r="C155" s="202"/>
      <c r="D155" s="203" t="s">
        <v>250</v>
      </c>
      <c r="E155" s="202"/>
      <c r="F155" s="205" t="s">
        <v>1735</v>
      </c>
      <c r="G155" s="202"/>
      <c r="H155" s="206">
        <v>275.964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250</v>
      </c>
      <c r="AU155" s="212" t="s">
        <v>83</v>
      </c>
      <c r="AV155" s="13" t="s">
        <v>83</v>
      </c>
      <c r="AW155" s="13" t="s">
        <v>4</v>
      </c>
      <c r="AX155" s="13" t="s">
        <v>79</v>
      </c>
      <c r="AY155" s="212" t="s">
        <v>205</v>
      </c>
    </row>
    <row r="156" spans="1:65" s="2" customFormat="1" ht="24.2" customHeight="1">
      <c r="A156" s="35"/>
      <c r="B156" s="36"/>
      <c r="C156" s="179" t="s">
        <v>370</v>
      </c>
      <c r="D156" s="179" t="s">
        <v>208</v>
      </c>
      <c r="E156" s="180" t="s">
        <v>419</v>
      </c>
      <c r="F156" s="181" t="s">
        <v>420</v>
      </c>
      <c r="G156" s="182" t="s">
        <v>301</v>
      </c>
      <c r="H156" s="183">
        <v>13.566000000000001</v>
      </c>
      <c r="I156" s="184"/>
      <c r="J156" s="185">
        <f>ROUND(I156*H156,2)</f>
        <v>0</v>
      </c>
      <c r="K156" s="181" t="s">
        <v>212</v>
      </c>
      <c r="L156" s="40"/>
      <c r="M156" s="186" t="s">
        <v>19</v>
      </c>
      <c r="N156" s="187" t="s">
        <v>46</v>
      </c>
      <c r="O156" s="65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149</v>
      </c>
      <c r="AT156" s="190" t="s">
        <v>208</v>
      </c>
      <c r="AU156" s="190" t="s">
        <v>83</v>
      </c>
      <c r="AY156" s="18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79</v>
      </c>
      <c r="BK156" s="191">
        <f>ROUND(I156*H156,2)</f>
        <v>0</v>
      </c>
      <c r="BL156" s="18" t="s">
        <v>149</v>
      </c>
      <c r="BM156" s="190" t="s">
        <v>816</v>
      </c>
    </row>
    <row r="157" spans="1:65" s="2" customFormat="1">
      <c r="A157" s="35"/>
      <c r="B157" s="36"/>
      <c r="C157" s="37"/>
      <c r="D157" s="192" t="s">
        <v>215</v>
      </c>
      <c r="E157" s="37"/>
      <c r="F157" s="193" t="s">
        <v>422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215</v>
      </c>
      <c r="AU157" s="18" t="s">
        <v>83</v>
      </c>
    </row>
    <row r="158" spans="1:65" s="13" customFormat="1">
      <c r="B158" s="201"/>
      <c r="C158" s="202"/>
      <c r="D158" s="203" t="s">
        <v>250</v>
      </c>
      <c r="E158" s="204" t="s">
        <v>19</v>
      </c>
      <c r="F158" s="205" t="s">
        <v>1736</v>
      </c>
      <c r="G158" s="202"/>
      <c r="H158" s="206">
        <v>5.8559999999999999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36</v>
      </c>
      <c r="AX158" s="13" t="s">
        <v>75</v>
      </c>
      <c r="AY158" s="212" t="s">
        <v>205</v>
      </c>
    </row>
    <row r="159" spans="1:65" s="13" customFormat="1">
      <c r="B159" s="201"/>
      <c r="C159" s="202"/>
      <c r="D159" s="203" t="s">
        <v>250</v>
      </c>
      <c r="E159" s="204" t="s">
        <v>19</v>
      </c>
      <c r="F159" s="205" t="s">
        <v>1737</v>
      </c>
      <c r="G159" s="202"/>
      <c r="H159" s="206">
        <v>7.71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250</v>
      </c>
      <c r="AU159" s="212" t="s">
        <v>83</v>
      </c>
      <c r="AV159" s="13" t="s">
        <v>83</v>
      </c>
      <c r="AW159" s="13" t="s">
        <v>36</v>
      </c>
      <c r="AX159" s="13" t="s">
        <v>75</v>
      </c>
      <c r="AY159" s="212" t="s">
        <v>205</v>
      </c>
    </row>
    <row r="160" spans="1:65" s="14" customFormat="1">
      <c r="B160" s="213"/>
      <c r="C160" s="214"/>
      <c r="D160" s="203" t="s">
        <v>250</v>
      </c>
      <c r="E160" s="215" t="s">
        <v>19</v>
      </c>
      <c r="F160" s="216" t="s">
        <v>253</v>
      </c>
      <c r="G160" s="214"/>
      <c r="H160" s="217">
        <v>13.565999999999999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250</v>
      </c>
      <c r="AU160" s="223" t="s">
        <v>83</v>
      </c>
      <c r="AV160" s="14" t="s">
        <v>149</v>
      </c>
      <c r="AW160" s="14" t="s">
        <v>36</v>
      </c>
      <c r="AX160" s="14" t="s">
        <v>79</v>
      </c>
      <c r="AY160" s="223" t="s">
        <v>205</v>
      </c>
    </row>
    <row r="161" spans="1:65" s="2" customFormat="1" ht="24.2" customHeight="1">
      <c r="A161" s="35"/>
      <c r="B161" s="36"/>
      <c r="C161" s="179" t="s">
        <v>376</v>
      </c>
      <c r="D161" s="179" t="s">
        <v>208</v>
      </c>
      <c r="E161" s="180" t="s">
        <v>426</v>
      </c>
      <c r="F161" s="181" t="s">
        <v>427</v>
      </c>
      <c r="G161" s="182" t="s">
        <v>301</v>
      </c>
      <c r="H161" s="183">
        <v>529.07399999999996</v>
      </c>
      <c r="I161" s="184"/>
      <c r="J161" s="185">
        <f>ROUND(I161*H161,2)</f>
        <v>0</v>
      </c>
      <c r="K161" s="181" t="s">
        <v>212</v>
      </c>
      <c r="L161" s="40"/>
      <c r="M161" s="186" t="s">
        <v>19</v>
      </c>
      <c r="N161" s="187" t="s">
        <v>46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149</v>
      </c>
      <c r="AT161" s="190" t="s">
        <v>208</v>
      </c>
      <c r="AU161" s="190" t="s">
        <v>83</v>
      </c>
      <c r="AY161" s="18" t="s">
        <v>205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149</v>
      </c>
      <c r="BM161" s="190" t="s">
        <v>819</v>
      </c>
    </row>
    <row r="162" spans="1:65" s="2" customFormat="1">
      <c r="A162" s="35"/>
      <c r="B162" s="36"/>
      <c r="C162" s="37"/>
      <c r="D162" s="192" t="s">
        <v>215</v>
      </c>
      <c r="E162" s="37"/>
      <c r="F162" s="193" t="s">
        <v>429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215</v>
      </c>
      <c r="AU162" s="18" t="s">
        <v>83</v>
      </c>
    </row>
    <row r="163" spans="1:65" s="13" customFormat="1">
      <c r="B163" s="201"/>
      <c r="C163" s="202"/>
      <c r="D163" s="203" t="s">
        <v>250</v>
      </c>
      <c r="E163" s="202"/>
      <c r="F163" s="205" t="s">
        <v>1738</v>
      </c>
      <c r="G163" s="202"/>
      <c r="H163" s="206">
        <v>529.07399999999996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4</v>
      </c>
      <c r="AX163" s="13" t="s">
        <v>79</v>
      </c>
      <c r="AY163" s="212" t="s">
        <v>205</v>
      </c>
    </row>
    <row r="164" spans="1:65" s="2" customFormat="1" ht="16.5" customHeight="1">
      <c r="A164" s="35"/>
      <c r="B164" s="36"/>
      <c r="C164" s="179" t="s">
        <v>381</v>
      </c>
      <c r="D164" s="179" t="s">
        <v>208</v>
      </c>
      <c r="E164" s="180" t="s">
        <v>432</v>
      </c>
      <c r="F164" s="181" t="s">
        <v>433</v>
      </c>
      <c r="G164" s="182" t="s">
        <v>301</v>
      </c>
      <c r="H164" s="183">
        <v>20.641999999999999</v>
      </c>
      <c r="I164" s="184"/>
      <c r="J164" s="185">
        <f>ROUND(I164*H164,2)</f>
        <v>0</v>
      </c>
      <c r="K164" s="181" t="s">
        <v>212</v>
      </c>
      <c r="L164" s="40"/>
      <c r="M164" s="186" t="s">
        <v>19</v>
      </c>
      <c r="N164" s="187" t="s">
        <v>46</v>
      </c>
      <c r="O164" s="6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149</v>
      </c>
      <c r="AT164" s="190" t="s">
        <v>208</v>
      </c>
      <c r="AU164" s="190" t="s">
        <v>83</v>
      </c>
      <c r="AY164" s="18" t="s">
        <v>205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79</v>
      </c>
      <c r="BK164" s="191">
        <f>ROUND(I164*H164,2)</f>
        <v>0</v>
      </c>
      <c r="BL164" s="18" t="s">
        <v>149</v>
      </c>
      <c r="BM164" s="190" t="s">
        <v>821</v>
      </c>
    </row>
    <row r="165" spans="1:65" s="2" customFormat="1">
      <c r="A165" s="35"/>
      <c r="B165" s="36"/>
      <c r="C165" s="37"/>
      <c r="D165" s="192" t="s">
        <v>215</v>
      </c>
      <c r="E165" s="37"/>
      <c r="F165" s="193" t="s">
        <v>435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215</v>
      </c>
      <c r="AU165" s="18" t="s">
        <v>83</v>
      </c>
    </row>
    <row r="166" spans="1:65" s="12" customFormat="1" ht="22.9" customHeight="1">
      <c r="B166" s="163"/>
      <c r="C166" s="164"/>
      <c r="D166" s="165" t="s">
        <v>74</v>
      </c>
      <c r="E166" s="177" t="s">
        <v>436</v>
      </c>
      <c r="F166" s="177" t="s">
        <v>437</v>
      </c>
      <c r="G166" s="164"/>
      <c r="H166" s="164"/>
      <c r="I166" s="167"/>
      <c r="J166" s="178">
        <f>BK166</f>
        <v>0</v>
      </c>
      <c r="K166" s="164"/>
      <c r="L166" s="169"/>
      <c r="M166" s="170"/>
      <c r="N166" s="171"/>
      <c r="O166" s="171"/>
      <c r="P166" s="172">
        <f>SUM(P167:P168)</f>
        <v>0</v>
      </c>
      <c r="Q166" s="171"/>
      <c r="R166" s="172">
        <f>SUM(R167:R168)</f>
        <v>0</v>
      </c>
      <c r="S166" s="171"/>
      <c r="T166" s="173">
        <f>SUM(T167:T168)</f>
        <v>0</v>
      </c>
      <c r="AR166" s="174" t="s">
        <v>79</v>
      </c>
      <c r="AT166" s="175" t="s">
        <v>74</v>
      </c>
      <c r="AU166" s="175" t="s">
        <v>79</v>
      </c>
      <c r="AY166" s="174" t="s">
        <v>205</v>
      </c>
      <c r="BK166" s="176">
        <f>SUM(BK167:BK168)</f>
        <v>0</v>
      </c>
    </row>
    <row r="167" spans="1:65" s="2" customFormat="1" ht="24.2" customHeight="1">
      <c r="A167" s="35"/>
      <c r="B167" s="36"/>
      <c r="C167" s="179" t="s">
        <v>387</v>
      </c>
      <c r="D167" s="179" t="s">
        <v>208</v>
      </c>
      <c r="E167" s="180" t="s">
        <v>439</v>
      </c>
      <c r="F167" s="181" t="s">
        <v>440</v>
      </c>
      <c r="G167" s="182" t="s">
        <v>301</v>
      </c>
      <c r="H167" s="183">
        <v>1.2E-2</v>
      </c>
      <c r="I167" s="184"/>
      <c r="J167" s="185">
        <f>ROUND(I167*H167,2)</f>
        <v>0</v>
      </c>
      <c r="K167" s="181" t="s">
        <v>212</v>
      </c>
      <c r="L167" s="40"/>
      <c r="M167" s="186" t="s">
        <v>19</v>
      </c>
      <c r="N167" s="187" t="s">
        <v>46</v>
      </c>
      <c r="O167" s="65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149</v>
      </c>
      <c r="AT167" s="190" t="s">
        <v>208</v>
      </c>
      <c r="AU167" s="190" t="s">
        <v>83</v>
      </c>
      <c r="AY167" s="18" t="s">
        <v>205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79</v>
      </c>
      <c r="BK167" s="191">
        <f>ROUND(I167*H167,2)</f>
        <v>0</v>
      </c>
      <c r="BL167" s="18" t="s">
        <v>149</v>
      </c>
      <c r="BM167" s="190" t="s">
        <v>822</v>
      </c>
    </row>
    <row r="168" spans="1:65" s="2" customFormat="1">
      <c r="A168" s="35"/>
      <c r="B168" s="36"/>
      <c r="C168" s="37"/>
      <c r="D168" s="192" t="s">
        <v>215</v>
      </c>
      <c r="E168" s="37"/>
      <c r="F168" s="193" t="s">
        <v>442</v>
      </c>
      <c r="G168" s="37"/>
      <c r="H168" s="37"/>
      <c r="I168" s="194"/>
      <c r="J168" s="37"/>
      <c r="K168" s="37"/>
      <c r="L168" s="40"/>
      <c r="M168" s="197"/>
      <c r="N168" s="198"/>
      <c r="O168" s="199"/>
      <c r="P168" s="199"/>
      <c r="Q168" s="199"/>
      <c r="R168" s="199"/>
      <c r="S168" s="199"/>
      <c r="T168" s="20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215</v>
      </c>
      <c r="AU168" s="18" t="s">
        <v>83</v>
      </c>
    </row>
    <row r="169" spans="1:65" s="2" customFormat="1" ht="6.95" customHeight="1">
      <c r="A169" s="35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54q3XwwgA5A/gJ1Tj2tV299p+9mUTMdB4E7vJesgqjiIUAEsc++ZgZTAPpHquFO0Tb93WDGcGqj8oYrylY86WA==" saltValue="tsScBYMVeX2CP7D2FN9XaG2GKc6p/QjmKde27OSpXMk2+JzuNUwRGPm69m4vxni8indBkrDX2wgvFpFf7DV2tA==" spinCount="100000" sheet="1" objects="1" scenarios="1" formatColumns="0" formatRows="0" autoFilter="0"/>
  <autoFilter ref="C90:K168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8" r:id="rId2"/>
    <hyperlink ref="F101" r:id="rId3"/>
    <hyperlink ref="F104" r:id="rId4"/>
    <hyperlink ref="F107" r:id="rId5"/>
    <hyperlink ref="F109" r:id="rId6"/>
    <hyperlink ref="F111" r:id="rId7"/>
    <hyperlink ref="F114" r:id="rId8"/>
    <hyperlink ref="F116" r:id="rId9"/>
    <hyperlink ref="F118" r:id="rId10"/>
    <hyperlink ref="F122" r:id="rId11"/>
    <hyperlink ref="F125" r:id="rId12"/>
    <hyperlink ref="F128" r:id="rId13"/>
    <hyperlink ref="F131" r:id="rId14"/>
    <hyperlink ref="F134" r:id="rId15"/>
    <hyperlink ref="F137" r:id="rId16"/>
    <hyperlink ref="F140" r:id="rId17"/>
    <hyperlink ref="F144" r:id="rId18"/>
    <hyperlink ref="F147" r:id="rId19"/>
    <hyperlink ref="F151" r:id="rId20"/>
    <hyperlink ref="F154" r:id="rId21"/>
    <hyperlink ref="F157" r:id="rId22"/>
    <hyperlink ref="F162" r:id="rId23"/>
    <hyperlink ref="F165" r:id="rId24"/>
    <hyperlink ref="F168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140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1602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1739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ROUND(J92,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ROUND((SUM(BE92:BE172)),  2)</f>
        <v>0</v>
      </c>
      <c r="G35" s="35"/>
      <c r="H35" s="35"/>
      <c r="I35" s="125">
        <v>0.21</v>
      </c>
      <c r="J35" s="124">
        <f>ROUND(((SUM(BE92:BE172))*I35),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ROUND((SUM(BF92:BF172)),  2)</f>
        <v>0</v>
      </c>
      <c r="G36" s="35"/>
      <c r="H36" s="35"/>
      <c r="I36" s="125">
        <v>0.15</v>
      </c>
      <c r="J36" s="124">
        <f>ROUND(((SUM(BF92:BF172))*I36),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ROUND((SUM(BG92:BG172)),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ROUND((SUM(BH92:BH172)),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ROUND((SUM(BI92:BI172)),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1602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3.6 - Sjezd na MK - 6.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J92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J93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J94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J121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238</v>
      </c>
      <c r="E67" s="149"/>
      <c r="F67" s="149"/>
      <c r="G67" s="149"/>
      <c r="H67" s="149"/>
      <c r="I67" s="149"/>
      <c r="J67" s="150">
        <f>J143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239</v>
      </c>
      <c r="E68" s="149"/>
      <c r="F68" s="149"/>
      <c r="G68" s="149"/>
      <c r="H68" s="149"/>
      <c r="I68" s="149"/>
      <c r="J68" s="150">
        <f>J146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240</v>
      </c>
      <c r="E69" s="149"/>
      <c r="F69" s="149"/>
      <c r="G69" s="149"/>
      <c r="H69" s="149"/>
      <c r="I69" s="149"/>
      <c r="J69" s="150">
        <f>J153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241</v>
      </c>
      <c r="E70" s="149"/>
      <c r="F70" s="149"/>
      <c r="G70" s="149"/>
      <c r="H70" s="149"/>
      <c r="I70" s="149"/>
      <c r="J70" s="150">
        <f>J170</f>
        <v>0</v>
      </c>
      <c r="K70" s="98"/>
      <c r="L70" s="151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189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80" t="str">
        <f>E7</f>
        <v>Rekonstrukce chodníku ul. Jiříkovská, Rumburk</v>
      </c>
      <c r="F80" s="381"/>
      <c r="G80" s="381"/>
      <c r="H80" s="381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30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80" t="s">
        <v>1602</v>
      </c>
      <c r="F82" s="379"/>
      <c r="G82" s="379"/>
      <c r="H82" s="379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179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41" t="str">
        <f>E11</f>
        <v>3.6 - Sjezd na MK - 6. sjezd</v>
      </c>
      <c r="F84" s="379"/>
      <c r="G84" s="379"/>
      <c r="H84" s="379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F14</f>
        <v>k.ú. Rumburk</v>
      </c>
      <c r="G86" s="37"/>
      <c r="H86" s="37"/>
      <c r="I86" s="30" t="s">
        <v>23</v>
      </c>
      <c r="J86" s="60" t="str">
        <f>IF(J14="","",J14)</f>
        <v>5. 4. 2023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E17</f>
        <v>Město Rumburk</v>
      </c>
      <c r="G88" s="37"/>
      <c r="H88" s="37"/>
      <c r="I88" s="30" t="s">
        <v>32</v>
      </c>
      <c r="J88" s="33" t="str">
        <f>E23</f>
        <v xml:space="preserve">ProProjekt s.r.o. 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30</v>
      </c>
      <c r="D89" s="37"/>
      <c r="E89" s="37"/>
      <c r="F89" s="28" t="str">
        <f>IF(E20="","",E20)</f>
        <v>Vyplň údaj</v>
      </c>
      <c r="G89" s="37"/>
      <c r="H89" s="37"/>
      <c r="I89" s="30" t="s">
        <v>37</v>
      </c>
      <c r="J89" s="33" t="str">
        <f>E26</f>
        <v>Martin Rousek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2"/>
      <c r="B91" s="153"/>
      <c r="C91" s="154" t="s">
        <v>190</v>
      </c>
      <c r="D91" s="155" t="s">
        <v>60</v>
      </c>
      <c r="E91" s="155" t="s">
        <v>56</v>
      </c>
      <c r="F91" s="155" t="s">
        <v>57</v>
      </c>
      <c r="G91" s="155" t="s">
        <v>191</v>
      </c>
      <c r="H91" s="155" t="s">
        <v>192</v>
      </c>
      <c r="I91" s="155" t="s">
        <v>193</v>
      </c>
      <c r="J91" s="155" t="s">
        <v>183</v>
      </c>
      <c r="K91" s="156" t="s">
        <v>194</v>
      </c>
      <c r="L91" s="157"/>
      <c r="M91" s="69" t="s">
        <v>19</v>
      </c>
      <c r="N91" s="70" t="s">
        <v>45</v>
      </c>
      <c r="O91" s="70" t="s">
        <v>195</v>
      </c>
      <c r="P91" s="70" t="s">
        <v>196</v>
      </c>
      <c r="Q91" s="70" t="s">
        <v>197</v>
      </c>
      <c r="R91" s="70" t="s">
        <v>198</v>
      </c>
      <c r="S91" s="70" t="s">
        <v>199</v>
      </c>
      <c r="T91" s="71" t="s">
        <v>200</v>
      </c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</row>
    <row r="92" spans="1:65" s="2" customFormat="1" ht="22.9" customHeight="1">
      <c r="A92" s="35"/>
      <c r="B92" s="36"/>
      <c r="C92" s="76" t="s">
        <v>201</v>
      </c>
      <c r="D92" s="37"/>
      <c r="E92" s="37"/>
      <c r="F92" s="37"/>
      <c r="G92" s="37"/>
      <c r="H92" s="37"/>
      <c r="I92" s="37"/>
      <c r="J92" s="158">
        <f>BK92</f>
        <v>0</v>
      </c>
      <c r="K92" s="37"/>
      <c r="L92" s="40"/>
      <c r="M92" s="72"/>
      <c r="N92" s="159"/>
      <c r="O92" s="73"/>
      <c r="P92" s="160">
        <f>P93</f>
        <v>0</v>
      </c>
      <c r="Q92" s="73"/>
      <c r="R92" s="160">
        <f>R93</f>
        <v>0.43412000000000001</v>
      </c>
      <c r="S92" s="73"/>
      <c r="T92" s="161">
        <f>T93</f>
        <v>23.349600000000002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184</v>
      </c>
      <c r="BK92" s="162">
        <f>BK93</f>
        <v>0</v>
      </c>
    </row>
    <row r="93" spans="1:65" s="12" customFormat="1" ht="25.9" customHeight="1">
      <c r="B93" s="163"/>
      <c r="C93" s="164"/>
      <c r="D93" s="165" t="s">
        <v>74</v>
      </c>
      <c r="E93" s="166" t="s">
        <v>242</v>
      </c>
      <c r="F93" s="166" t="s">
        <v>243</v>
      </c>
      <c r="G93" s="164"/>
      <c r="H93" s="164"/>
      <c r="I93" s="167"/>
      <c r="J93" s="168">
        <f>BK93</f>
        <v>0</v>
      </c>
      <c r="K93" s="164"/>
      <c r="L93" s="169"/>
      <c r="M93" s="170"/>
      <c r="N93" s="171"/>
      <c r="O93" s="171"/>
      <c r="P93" s="172">
        <f>P94+P121+P143+P146+P153+P170</f>
        <v>0</v>
      </c>
      <c r="Q93" s="171"/>
      <c r="R93" s="172">
        <f>R94+R121+R143+R146+R153+R170</f>
        <v>0.43412000000000001</v>
      </c>
      <c r="S93" s="171"/>
      <c r="T93" s="173">
        <f>T94+T121+T143+T146+T153+T170</f>
        <v>23.349600000000002</v>
      </c>
      <c r="AR93" s="174" t="s">
        <v>79</v>
      </c>
      <c r="AT93" s="175" t="s">
        <v>74</v>
      </c>
      <c r="AU93" s="175" t="s">
        <v>75</v>
      </c>
      <c r="AY93" s="174" t="s">
        <v>205</v>
      </c>
      <c r="BK93" s="176">
        <f>BK94+BK121+BK143+BK146+BK153+BK170</f>
        <v>0</v>
      </c>
    </row>
    <row r="94" spans="1:65" s="12" customFormat="1" ht="22.9" customHeight="1">
      <c r="B94" s="163"/>
      <c r="C94" s="164"/>
      <c r="D94" s="165" t="s">
        <v>74</v>
      </c>
      <c r="E94" s="177" t="s">
        <v>79</v>
      </c>
      <c r="F94" s="177" t="s">
        <v>244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SUM(P95:P120)</f>
        <v>0</v>
      </c>
      <c r="Q94" s="171"/>
      <c r="R94" s="172">
        <f>SUM(R95:R120)</f>
        <v>0</v>
      </c>
      <c r="S94" s="171"/>
      <c r="T94" s="173">
        <f>SUM(T95:T120)</f>
        <v>23.349600000000002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SUM(BK95:BK120)</f>
        <v>0</v>
      </c>
    </row>
    <row r="95" spans="1:65" s="2" customFormat="1" ht="37.9" customHeight="1">
      <c r="A95" s="35"/>
      <c r="B95" s="36"/>
      <c r="C95" s="179" t="s">
        <v>79</v>
      </c>
      <c r="D95" s="179" t="s">
        <v>208</v>
      </c>
      <c r="E95" s="180" t="s">
        <v>444</v>
      </c>
      <c r="F95" s="181" t="s">
        <v>445</v>
      </c>
      <c r="G95" s="182" t="s">
        <v>247</v>
      </c>
      <c r="H95" s="183">
        <v>27.6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0.28999999999999998</v>
      </c>
      <c r="T95" s="189">
        <f>S95*H95</f>
        <v>8.0039999999999996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824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447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1740</v>
      </c>
      <c r="G97" s="202"/>
      <c r="H97" s="206">
        <v>27.6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33" customHeight="1">
      <c r="A98" s="35"/>
      <c r="B98" s="36"/>
      <c r="C98" s="179" t="s">
        <v>83</v>
      </c>
      <c r="D98" s="179" t="s">
        <v>208</v>
      </c>
      <c r="E98" s="180" t="s">
        <v>450</v>
      </c>
      <c r="F98" s="181" t="s">
        <v>451</v>
      </c>
      <c r="G98" s="182" t="s">
        <v>247</v>
      </c>
      <c r="H98" s="183">
        <v>27.6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0.24</v>
      </c>
      <c r="T98" s="189">
        <f>S98*H98</f>
        <v>6.6239999999999997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827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453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1740</v>
      </c>
      <c r="G100" s="202"/>
      <c r="H100" s="206">
        <v>27.6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79</v>
      </c>
      <c r="AY100" s="212" t="s">
        <v>205</v>
      </c>
    </row>
    <row r="101" spans="1:65" s="2" customFormat="1" ht="33" customHeight="1">
      <c r="A101" s="35"/>
      <c r="B101" s="36"/>
      <c r="C101" s="179" t="s">
        <v>126</v>
      </c>
      <c r="D101" s="179" t="s">
        <v>208</v>
      </c>
      <c r="E101" s="180" t="s">
        <v>457</v>
      </c>
      <c r="F101" s="181" t="s">
        <v>458</v>
      </c>
      <c r="G101" s="182" t="s">
        <v>247</v>
      </c>
      <c r="H101" s="183">
        <v>27.6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0.316</v>
      </c>
      <c r="T101" s="189">
        <f>S101*H101</f>
        <v>8.7216000000000005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831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460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1740</v>
      </c>
      <c r="G103" s="202"/>
      <c r="H103" s="206">
        <v>27.6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79</v>
      </c>
      <c r="AY103" s="212" t="s">
        <v>205</v>
      </c>
    </row>
    <row r="104" spans="1:65" s="2" customFormat="1" ht="24.2" customHeight="1">
      <c r="A104" s="35"/>
      <c r="B104" s="36"/>
      <c r="C104" s="179" t="s">
        <v>149</v>
      </c>
      <c r="D104" s="179" t="s">
        <v>208</v>
      </c>
      <c r="E104" s="180" t="s">
        <v>265</v>
      </c>
      <c r="F104" s="181" t="s">
        <v>266</v>
      </c>
      <c r="G104" s="182" t="s">
        <v>267</v>
      </c>
      <c r="H104" s="183">
        <v>1.38</v>
      </c>
      <c r="I104" s="184"/>
      <c r="J104" s="185">
        <f>ROUND(I104*H104,2)</f>
        <v>0</v>
      </c>
      <c r="K104" s="181" t="s">
        <v>212</v>
      </c>
      <c r="L104" s="40"/>
      <c r="M104" s="186" t="s">
        <v>19</v>
      </c>
      <c r="N104" s="187" t="s">
        <v>46</v>
      </c>
      <c r="O104" s="65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149</v>
      </c>
      <c r="AT104" s="190" t="s">
        <v>208</v>
      </c>
      <c r="AU104" s="190" t="s">
        <v>83</v>
      </c>
      <c r="AY104" s="18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79</v>
      </c>
      <c r="BK104" s="191">
        <f>ROUND(I104*H104,2)</f>
        <v>0</v>
      </c>
      <c r="BL104" s="18" t="s">
        <v>149</v>
      </c>
      <c r="BM104" s="190" t="s">
        <v>835</v>
      </c>
    </row>
    <row r="105" spans="1:65" s="2" customFormat="1">
      <c r="A105" s="35"/>
      <c r="B105" s="36"/>
      <c r="C105" s="37"/>
      <c r="D105" s="192" t="s">
        <v>215</v>
      </c>
      <c r="E105" s="37"/>
      <c r="F105" s="193" t="s">
        <v>269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215</v>
      </c>
      <c r="AU105" s="18" t="s">
        <v>83</v>
      </c>
    </row>
    <row r="106" spans="1:65" s="13" customFormat="1">
      <c r="B106" s="201"/>
      <c r="C106" s="202"/>
      <c r="D106" s="203" t="s">
        <v>250</v>
      </c>
      <c r="E106" s="204" t="s">
        <v>19</v>
      </c>
      <c r="F106" s="205" t="s">
        <v>1741</v>
      </c>
      <c r="G106" s="202"/>
      <c r="H106" s="206">
        <v>1.38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250</v>
      </c>
      <c r="AU106" s="212" t="s">
        <v>83</v>
      </c>
      <c r="AV106" s="13" t="s">
        <v>83</v>
      </c>
      <c r="AW106" s="13" t="s">
        <v>36</v>
      </c>
      <c r="AX106" s="13" t="s">
        <v>79</v>
      </c>
      <c r="AY106" s="212" t="s">
        <v>205</v>
      </c>
    </row>
    <row r="107" spans="1:65" s="2" customFormat="1" ht="24.2" customHeight="1">
      <c r="A107" s="35"/>
      <c r="B107" s="36"/>
      <c r="C107" s="179" t="s">
        <v>204</v>
      </c>
      <c r="D107" s="179" t="s">
        <v>208</v>
      </c>
      <c r="E107" s="180" t="s">
        <v>271</v>
      </c>
      <c r="F107" s="181" t="s">
        <v>272</v>
      </c>
      <c r="G107" s="182" t="s">
        <v>267</v>
      </c>
      <c r="H107" s="183">
        <v>1.38</v>
      </c>
      <c r="I107" s="184"/>
      <c r="J107" s="185">
        <f>ROUND(I107*H107,2)</f>
        <v>0</v>
      </c>
      <c r="K107" s="181" t="s">
        <v>212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149</v>
      </c>
      <c r="AT107" s="190" t="s">
        <v>208</v>
      </c>
      <c r="AU107" s="190" t="s">
        <v>83</v>
      </c>
      <c r="AY107" s="18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79</v>
      </c>
      <c r="BK107" s="191">
        <f>ROUND(I107*H107,2)</f>
        <v>0</v>
      </c>
      <c r="BL107" s="18" t="s">
        <v>149</v>
      </c>
      <c r="BM107" s="190" t="s">
        <v>837</v>
      </c>
    </row>
    <row r="108" spans="1:65" s="2" customFormat="1">
      <c r="A108" s="35"/>
      <c r="B108" s="36"/>
      <c r="C108" s="37"/>
      <c r="D108" s="192" t="s">
        <v>215</v>
      </c>
      <c r="E108" s="37"/>
      <c r="F108" s="193" t="s">
        <v>274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215</v>
      </c>
      <c r="AU108" s="18" t="s">
        <v>83</v>
      </c>
    </row>
    <row r="109" spans="1:65" s="2" customFormat="1" ht="37.9" customHeight="1">
      <c r="A109" s="35"/>
      <c r="B109" s="36"/>
      <c r="C109" s="179" t="s">
        <v>275</v>
      </c>
      <c r="D109" s="179" t="s">
        <v>208</v>
      </c>
      <c r="E109" s="180" t="s">
        <v>276</v>
      </c>
      <c r="F109" s="181" t="s">
        <v>277</v>
      </c>
      <c r="G109" s="182" t="s">
        <v>267</v>
      </c>
      <c r="H109" s="183">
        <v>1.38</v>
      </c>
      <c r="I109" s="184"/>
      <c r="J109" s="185">
        <f>ROUND(I109*H109,2)</f>
        <v>0</v>
      </c>
      <c r="K109" s="181" t="s">
        <v>212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149</v>
      </c>
      <c r="AT109" s="190" t="s">
        <v>208</v>
      </c>
      <c r="AU109" s="190" t="s">
        <v>83</v>
      </c>
      <c r="AY109" s="18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79</v>
      </c>
      <c r="BK109" s="191">
        <f>ROUND(I109*H109,2)</f>
        <v>0</v>
      </c>
      <c r="BL109" s="18" t="s">
        <v>149</v>
      </c>
      <c r="BM109" s="190" t="s">
        <v>838</v>
      </c>
    </row>
    <row r="110" spans="1:65" s="2" customFormat="1">
      <c r="A110" s="35"/>
      <c r="B110" s="36"/>
      <c r="C110" s="37"/>
      <c r="D110" s="192" t="s">
        <v>215</v>
      </c>
      <c r="E110" s="37"/>
      <c r="F110" s="193" t="s">
        <v>279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215</v>
      </c>
      <c r="AU110" s="18" t="s">
        <v>83</v>
      </c>
    </row>
    <row r="111" spans="1:65" s="2" customFormat="1" ht="37.9" customHeight="1">
      <c r="A111" s="35"/>
      <c r="B111" s="36"/>
      <c r="C111" s="179" t="s">
        <v>280</v>
      </c>
      <c r="D111" s="179" t="s">
        <v>208</v>
      </c>
      <c r="E111" s="180" t="s">
        <v>281</v>
      </c>
      <c r="F111" s="181" t="s">
        <v>282</v>
      </c>
      <c r="G111" s="182" t="s">
        <v>267</v>
      </c>
      <c r="H111" s="183">
        <v>41.4</v>
      </c>
      <c r="I111" s="184"/>
      <c r="J111" s="185">
        <f>ROUND(I111*H111,2)</f>
        <v>0</v>
      </c>
      <c r="K111" s="181" t="s">
        <v>212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149</v>
      </c>
      <c r="AT111" s="190" t="s">
        <v>208</v>
      </c>
      <c r="AU111" s="190" t="s">
        <v>83</v>
      </c>
      <c r="AY111" s="18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149</v>
      </c>
      <c r="BM111" s="190" t="s">
        <v>839</v>
      </c>
    </row>
    <row r="112" spans="1:65" s="2" customFormat="1">
      <c r="A112" s="35"/>
      <c r="B112" s="36"/>
      <c r="C112" s="37"/>
      <c r="D112" s="192" t="s">
        <v>215</v>
      </c>
      <c r="E112" s="37"/>
      <c r="F112" s="193" t="s">
        <v>284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215</v>
      </c>
      <c r="AU112" s="18" t="s">
        <v>83</v>
      </c>
    </row>
    <row r="113" spans="1:65" s="13" customFormat="1">
      <c r="B113" s="201"/>
      <c r="C113" s="202"/>
      <c r="D113" s="203" t="s">
        <v>250</v>
      </c>
      <c r="E113" s="202"/>
      <c r="F113" s="205" t="s">
        <v>1742</v>
      </c>
      <c r="G113" s="202"/>
      <c r="H113" s="206">
        <v>41.4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250</v>
      </c>
      <c r="AU113" s="212" t="s">
        <v>83</v>
      </c>
      <c r="AV113" s="13" t="s">
        <v>83</v>
      </c>
      <c r="AW113" s="13" t="s">
        <v>4</v>
      </c>
      <c r="AX113" s="13" t="s">
        <v>79</v>
      </c>
      <c r="AY113" s="212" t="s">
        <v>205</v>
      </c>
    </row>
    <row r="114" spans="1:65" s="2" customFormat="1" ht="24.2" customHeight="1">
      <c r="A114" s="35"/>
      <c r="B114" s="36"/>
      <c r="C114" s="179" t="s">
        <v>286</v>
      </c>
      <c r="D114" s="179" t="s">
        <v>208</v>
      </c>
      <c r="E114" s="180" t="s">
        <v>287</v>
      </c>
      <c r="F114" s="181" t="s">
        <v>288</v>
      </c>
      <c r="G114" s="182" t="s">
        <v>267</v>
      </c>
      <c r="H114" s="183">
        <v>1.38</v>
      </c>
      <c r="I114" s="184"/>
      <c r="J114" s="185">
        <f>ROUND(I114*H114,2)</f>
        <v>0</v>
      </c>
      <c r="K114" s="181" t="s">
        <v>212</v>
      </c>
      <c r="L114" s="40"/>
      <c r="M114" s="186" t="s">
        <v>19</v>
      </c>
      <c r="N114" s="187" t="s">
        <v>46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149</v>
      </c>
      <c r="AT114" s="190" t="s">
        <v>208</v>
      </c>
      <c r="AU114" s="190" t="s">
        <v>83</v>
      </c>
      <c r="AY114" s="18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79</v>
      </c>
      <c r="BK114" s="191">
        <f>ROUND(I114*H114,2)</f>
        <v>0</v>
      </c>
      <c r="BL114" s="18" t="s">
        <v>149</v>
      </c>
      <c r="BM114" s="190" t="s">
        <v>841</v>
      </c>
    </row>
    <row r="115" spans="1:65" s="2" customFormat="1">
      <c r="A115" s="35"/>
      <c r="B115" s="36"/>
      <c r="C115" s="37"/>
      <c r="D115" s="192" t="s">
        <v>215</v>
      </c>
      <c r="E115" s="37"/>
      <c r="F115" s="193" t="s">
        <v>290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215</v>
      </c>
      <c r="AU115" s="18" t="s">
        <v>83</v>
      </c>
    </row>
    <row r="116" spans="1:65" s="2" customFormat="1" ht="24.2" customHeight="1">
      <c r="A116" s="35"/>
      <c r="B116" s="36"/>
      <c r="C116" s="179" t="s">
        <v>291</v>
      </c>
      <c r="D116" s="179" t="s">
        <v>208</v>
      </c>
      <c r="E116" s="180" t="s">
        <v>305</v>
      </c>
      <c r="F116" s="181" t="s">
        <v>306</v>
      </c>
      <c r="G116" s="182" t="s">
        <v>267</v>
      </c>
      <c r="H116" s="183">
        <v>1.38</v>
      </c>
      <c r="I116" s="184"/>
      <c r="J116" s="185">
        <f>ROUND(I116*H116,2)</f>
        <v>0</v>
      </c>
      <c r="K116" s="181" t="s">
        <v>212</v>
      </c>
      <c r="L116" s="40"/>
      <c r="M116" s="186" t="s">
        <v>19</v>
      </c>
      <c r="N116" s="187" t="s">
        <v>46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149</v>
      </c>
      <c r="AT116" s="190" t="s">
        <v>208</v>
      </c>
      <c r="AU116" s="190" t="s">
        <v>83</v>
      </c>
      <c r="AY116" s="18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149</v>
      </c>
      <c r="BM116" s="190" t="s">
        <v>846</v>
      </c>
    </row>
    <row r="117" spans="1:65" s="2" customFormat="1">
      <c r="A117" s="35"/>
      <c r="B117" s="36"/>
      <c r="C117" s="37"/>
      <c r="D117" s="192" t="s">
        <v>215</v>
      </c>
      <c r="E117" s="37"/>
      <c r="F117" s="193" t="s">
        <v>308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215</v>
      </c>
      <c r="AU117" s="18" t="s">
        <v>83</v>
      </c>
    </row>
    <row r="118" spans="1:65" s="2" customFormat="1" ht="16.5" customHeight="1">
      <c r="A118" s="35"/>
      <c r="B118" s="36"/>
      <c r="C118" s="179" t="s">
        <v>297</v>
      </c>
      <c r="D118" s="179" t="s">
        <v>208</v>
      </c>
      <c r="E118" s="180" t="s">
        <v>310</v>
      </c>
      <c r="F118" s="181" t="s">
        <v>311</v>
      </c>
      <c r="G118" s="182" t="s">
        <v>247</v>
      </c>
      <c r="H118" s="183">
        <v>27.6</v>
      </c>
      <c r="I118" s="184"/>
      <c r="J118" s="185">
        <f>ROUND(I118*H118,2)</f>
        <v>0</v>
      </c>
      <c r="K118" s="181" t="s">
        <v>212</v>
      </c>
      <c r="L118" s="40"/>
      <c r="M118" s="186" t="s">
        <v>19</v>
      </c>
      <c r="N118" s="187" t="s">
        <v>46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149</v>
      </c>
      <c r="AT118" s="190" t="s">
        <v>208</v>
      </c>
      <c r="AU118" s="190" t="s">
        <v>83</v>
      </c>
      <c r="AY118" s="18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79</v>
      </c>
      <c r="BK118" s="191">
        <f>ROUND(I118*H118,2)</f>
        <v>0</v>
      </c>
      <c r="BL118" s="18" t="s">
        <v>149</v>
      </c>
      <c r="BM118" s="190" t="s">
        <v>847</v>
      </c>
    </row>
    <row r="119" spans="1:65" s="2" customFormat="1">
      <c r="A119" s="35"/>
      <c r="B119" s="36"/>
      <c r="C119" s="37"/>
      <c r="D119" s="192" t="s">
        <v>215</v>
      </c>
      <c r="E119" s="37"/>
      <c r="F119" s="193" t="s">
        <v>313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215</v>
      </c>
      <c r="AU119" s="18" t="s">
        <v>83</v>
      </c>
    </row>
    <row r="120" spans="1:65" s="13" customFormat="1">
      <c r="B120" s="201"/>
      <c r="C120" s="202"/>
      <c r="D120" s="203" t="s">
        <v>250</v>
      </c>
      <c r="E120" s="204" t="s">
        <v>19</v>
      </c>
      <c r="F120" s="205" t="s">
        <v>1743</v>
      </c>
      <c r="G120" s="202"/>
      <c r="H120" s="206">
        <v>27.6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250</v>
      </c>
      <c r="AU120" s="212" t="s">
        <v>83</v>
      </c>
      <c r="AV120" s="13" t="s">
        <v>83</v>
      </c>
      <c r="AW120" s="13" t="s">
        <v>36</v>
      </c>
      <c r="AX120" s="13" t="s">
        <v>79</v>
      </c>
      <c r="AY120" s="212" t="s">
        <v>205</v>
      </c>
    </row>
    <row r="121" spans="1:65" s="12" customFormat="1" ht="22.9" customHeight="1">
      <c r="B121" s="163"/>
      <c r="C121" s="164"/>
      <c r="D121" s="165" t="s">
        <v>74</v>
      </c>
      <c r="E121" s="177" t="s">
        <v>204</v>
      </c>
      <c r="F121" s="177" t="s">
        <v>315</v>
      </c>
      <c r="G121" s="164"/>
      <c r="H121" s="164"/>
      <c r="I121" s="167"/>
      <c r="J121" s="178">
        <f>BK121</f>
        <v>0</v>
      </c>
      <c r="K121" s="164"/>
      <c r="L121" s="169"/>
      <c r="M121" s="170"/>
      <c r="N121" s="171"/>
      <c r="O121" s="171"/>
      <c r="P121" s="172">
        <f>SUM(P122:P142)</f>
        <v>0</v>
      </c>
      <c r="Q121" s="171"/>
      <c r="R121" s="172">
        <f>SUM(R122:R142)</f>
        <v>0</v>
      </c>
      <c r="S121" s="171"/>
      <c r="T121" s="173">
        <f>SUM(T122:T142)</f>
        <v>0</v>
      </c>
      <c r="AR121" s="174" t="s">
        <v>79</v>
      </c>
      <c r="AT121" s="175" t="s">
        <v>74</v>
      </c>
      <c r="AU121" s="175" t="s">
        <v>79</v>
      </c>
      <c r="AY121" s="174" t="s">
        <v>205</v>
      </c>
      <c r="BK121" s="176">
        <f>SUM(BK122:BK142)</f>
        <v>0</v>
      </c>
    </row>
    <row r="122" spans="1:65" s="2" customFormat="1" ht="21.75" customHeight="1">
      <c r="A122" s="35"/>
      <c r="B122" s="36"/>
      <c r="C122" s="179" t="s">
        <v>304</v>
      </c>
      <c r="D122" s="179" t="s">
        <v>208</v>
      </c>
      <c r="E122" s="180" t="s">
        <v>1613</v>
      </c>
      <c r="F122" s="181" t="s">
        <v>1614</v>
      </c>
      <c r="G122" s="182" t="s">
        <v>247</v>
      </c>
      <c r="H122" s="183">
        <v>27.6</v>
      </c>
      <c r="I122" s="184"/>
      <c r="J122" s="185">
        <f>ROUND(I122*H122,2)</f>
        <v>0</v>
      </c>
      <c r="K122" s="181" t="s">
        <v>212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149</v>
      </c>
      <c r="AT122" s="190" t="s">
        <v>208</v>
      </c>
      <c r="AU122" s="190" t="s">
        <v>83</v>
      </c>
      <c r="AY122" s="18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149</v>
      </c>
      <c r="BM122" s="190" t="s">
        <v>1744</v>
      </c>
    </row>
    <row r="123" spans="1:65" s="2" customFormat="1">
      <c r="A123" s="35"/>
      <c r="B123" s="36"/>
      <c r="C123" s="37"/>
      <c r="D123" s="192" t="s">
        <v>215</v>
      </c>
      <c r="E123" s="37"/>
      <c r="F123" s="193" t="s">
        <v>1616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215</v>
      </c>
      <c r="AU123" s="18" t="s">
        <v>83</v>
      </c>
    </row>
    <row r="124" spans="1:65" s="13" customFormat="1">
      <c r="B124" s="201"/>
      <c r="C124" s="202"/>
      <c r="D124" s="203" t="s">
        <v>250</v>
      </c>
      <c r="E124" s="204" t="s">
        <v>19</v>
      </c>
      <c r="F124" s="205" t="s">
        <v>1745</v>
      </c>
      <c r="G124" s="202"/>
      <c r="H124" s="206">
        <v>27.6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250</v>
      </c>
      <c r="AU124" s="212" t="s">
        <v>83</v>
      </c>
      <c r="AV124" s="13" t="s">
        <v>83</v>
      </c>
      <c r="AW124" s="13" t="s">
        <v>36</v>
      </c>
      <c r="AX124" s="13" t="s">
        <v>79</v>
      </c>
      <c r="AY124" s="212" t="s">
        <v>205</v>
      </c>
    </row>
    <row r="125" spans="1:65" s="2" customFormat="1" ht="24.2" customHeight="1">
      <c r="A125" s="35"/>
      <c r="B125" s="36"/>
      <c r="C125" s="179" t="s">
        <v>309</v>
      </c>
      <c r="D125" s="179" t="s">
        <v>208</v>
      </c>
      <c r="E125" s="180" t="s">
        <v>1552</v>
      </c>
      <c r="F125" s="181" t="s">
        <v>1553</v>
      </c>
      <c r="G125" s="182" t="s">
        <v>247</v>
      </c>
      <c r="H125" s="183">
        <v>27.6</v>
      </c>
      <c r="I125" s="184"/>
      <c r="J125" s="185">
        <f>ROUND(I125*H125,2)</f>
        <v>0</v>
      </c>
      <c r="K125" s="181" t="s">
        <v>212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149</v>
      </c>
      <c r="AT125" s="190" t="s">
        <v>208</v>
      </c>
      <c r="AU125" s="190" t="s">
        <v>83</v>
      </c>
      <c r="AY125" s="18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149</v>
      </c>
      <c r="BM125" s="190" t="s">
        <v>1746</v>
      </c>
    </row>
    <row r="126" spans="1:65" s="2" customFormat="1">
      <c r="A126" s="35"/>
      <c r="B126" s="36"/>
      <c r="C126" s="37"/>
      <c r="D126" s="192" t="s">
        <v>215</v>
      </c>
      <c r="E126" s="37"/>
      <c r="F126" s="193" t="s">
        <v>1555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215</v>
      </c>
      <c r="AU126" s="18" t="s">
        <v>83</v>
      </c>
    </row>
    <row r="127" spans="1:65" s="13" customFormat="1">
      <c r="B127" s="201"/>
      <c r="C127" s="202"/>
      <c r="D127" s="203" t="s">
        <v>250</v>
      </c>
      <c r="E127" s="204" t="s">
        <v>19</v>
      </c>
      <c r="F127" s="205" t="s">
        <v>1745</v>
      </c>
      <c r="G127" s="202"/>
      <c r="H127" s="206">
        <v>27.6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250</v>
      </c>
      <c r="AU127" s="212" t="s">
        <v>83</v>
      </c>
      <c r="AV127" s="13" t="s">
        <v>83</v>
      </c>
      <c r="AW127" s="13" t="s">
        <v>36</v>
      </c>
      <c r="AX127" s="13" t="s">
        <v>79</v>
      </c>
      <c r="AY127" s="212" t="s">
        <v>205</v>
      </c>
    </row>
    <row r="128" spans="1:65" s="2" customFormat="1" ht="24.2" customHeight="1">
      <c r="A128" s="35"/>
      <c r="B128" s="36"/>
      <c r="C128" s="179" t="s">
        <v>316</v>
      </c>
      <c r="D128" s="179" t="s">
        <v>208</v>
      </c>
      <c r="E128" s="180" t="s">
        <v>1556</v>
      </c>
      <c r="F128" s="181" t="s">
        <v>1557</v>
      </c>
      <c r="G128" s="182" t="s">
        <v>247</v>
      </c>
      <c r="H128" s="183">
        <v>27.6</v>
      </c>
      <c r="I128" s="184"/>
      <c r="J128" s="185">
        <f>ROUND(I128*H128,2)</f>
        <v>0</v>
      </c>
      <c r="K128" s="181" t="s">
        <v>212</v>
      </c>
      <c r="L128" s="40"/>
      <c r="M128" s="186" t="s">
        <v>19</v>
      </c>
      <c r="N128" s="187" t="s">
        <v>46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149</v>
      </c>
      <c r="AT128" s="190" t="s">
        <v>208</v>
      </c>
      <c r="AU128" s="190" t="s">
        <v>83</v>
      </c>
      <c r="AY128" s="18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79</v>
      </c>
      <c r="BK128" s="191">
        <f>ROUND(I128*H128,2)</f>
        <v>0</v>
      </c>
      <c r="BL128" s="18" t="s">
        <v>149</v>
      </c>
      <c r="BM128" s="190" t="s">
        <v>1747</v>
      </c>
    </row>
    <row r="129" spans="1:65" s="2" customFormat="1">
      <c r="A129" s="35"/>
      <c r="B129" s="36"/>
      <c r="C129" s="37"/>
      <c r="D129" s="192" t="s">
        <v>215</v>
      </c>
      <c r="E129" s="37"/>
      <c r="F129" s="193" t="s">
        <v>1559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215</v>
      </c>
      <c r="AU129" s="18" t="s">
        <v>83</v>
      </c>
    </row>
    <row r="130" spans="1:65" s="13" customFormat="1">
      <c r="B130" s="201"/>
      <c r="C130" s="202"/>
      <c r="D130" s="203" t="s">
        <v>250</v>
      </c>
      <c r="E130" s="204" t="s">
        <v>19</v>
      </c>
      <c r="F130" s="205" t="s">
        <v>1745</v>
      </c>
      <c r="G130" s="202"/>
      <c r="H130" s="206">
        <v>27.6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250</v>
      </c>
      <c r="AU130" s="212" t="s">
        <v>83</v>
      </c>
      <c r="AV130" s="13" t="s">
        <v>83</v>
      </c>
      <c r="AW130" s="13" t="s">
        <v>36</v>
      </c>
      <c r="AX130" s="13" t="s">
        <v>79</v>
      </c>
      <c r="AY130" s="212" t="s">
        <v>205</v>
      </c>
    </row>
    <row r="131" spans="1:65" s="2" customFormat="1" ht="16.5" customHeight="1">
      <c r="A131" s="35"/>
      <c r="B131" s="36"/>
      <c r="C131" s="179" t="s">
        <v>322</v>
      </c>
      <c r="D131" s="179" t="s">
        <v>208</v>
      </c>
      <c r="E131" s="180" t="s">
        <v>1560</v>
      </c>
      <c r="F131" s="181" t="s">
        <v>1561</v>
      </c>
      <c r="G131" s="182" t="s">
        <v>247</v>
      </c>
      <c r="H131" s="183">
        <v>27.6</v>
      </c>
      <c r="I131" s="184"/>
      <c r="J131" s="185">
        <f>ROUND(I131*H131,2)</f>
        <v>0</v>
      </c>
      <c r="K131" s="181" t="s">
        <v>212</v>
      </c>
      <c r="L131" s="40"/>
      <c r="M131" s="186" t="s">
        <v>19</v>
      </c>
      <c r="N131" s="187" t="s">
        <v>46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149</v>
      </c>
      <c r="AT131" s="190" t="s">
        <v>208</v>
      </c>
      <c r="AU131" s="190" t="s">
        <v>83</v>
      </c>
      <c r="AY131" s="18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79</v>
      </c>
      <c r="BK131" s="191">
        <f>ROUND(I131*H131,2)</f>
        <v>0</v>
      </c>
      <c r="BL131" s="18" t="s">
        <v>149</v>
      </c>
      <c r="BM131" s="190" t="s">
        <v>1748</v>
      </c>
    </row>
    <row r="132" spans="1:65" s="2" customFormat="1">
      <c r="A132" s="35"/>
      <c r="B132" s="36"/>
      <c r="C132" s="37"/>
      <c r="D132" s="192" t="s">
        <v>215</v>
      </c>
      <c r="E132" s="37"/>
      <c r="F132" s="193" t="s">
        <v>1563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215</v>
      </c>
      <c r="AU132" s="18" t="s">
        <v>83</v>
      </c>
    </row>
    <row r="133" spans="1:65" s="13" customFormat="1">
      <c r="B133" s="201"/>
      <c r="C133" s="202"/>
      <c r="D133" s="203" t="s">
        <v>250</v>
      </c>
      <c r="E133" s="204" t="s">
        <v>19</v>
      </c>
      <c r="F133" s="205" t="s">
        <v>1745</v>
      </c>
      <c r="G133" s="202"/>
      <c r="H133" s="206">
        <v>27.6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250</v>
      </c>
      <c r="AU133" s="212" t="s">
        <v>83</v>
      </c>
      <c r="AV133" s="13" t="s">
        <v>83</v>
      </c>
      <c r="AW133" s="13" t="s">
        <v>36</v>
      </c>
      <c r="AX133" s="13" t="s">
        <v>79</v>
      </c>
      <c r="AY133" s="212" t="s">
        <v>205</v>
      </c>
    </row>
    <row r="134" spans="1:65" s="2" customFormat="1" ht="16.5" customHeight="1">
      <c r="A134" s="35"/>
      <c r="B134" s="36"/>
      <c r="C134" s="179" t="s">
        <v>8</v>
      </c>
      <c r="D134" s="179" t="s">
        <v>208</v>
      </c>
      <c r="E134" s="180" t="s">
        <v>1564</v>
      </c>
      <c r="F134" s="181" t="s">
        <v>1565</v>
      </c>
      <c r="G134" s="182" t="s">
        <v>247</v>
      </c>
      <c r="H134" s="183">
        <v>27.6</v>
      </c>
      <c r="I134" s="184"/>
      <c r="J134" s="185">
        <f>ROUND(I134*H134,2)</f>
        <v>0</v>
      </c>
      <c r="K134" s="181" t="s">
        <v>212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149</v>
      </c>
      <c r="AT134" s="190" t="s">
        <v>208</v>
      </c>
      <c r="AU134" s="190" t="s">
        <v>83</v>
      </c>
      <c r="AY134" s="18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79</v>
      </c>
      <c r="BK134" s="191">
        <f>ROUND(I134*H134,2)</f>
        <v>0</v>
      </c>
      <c r="BL134" s="18" t="s">
        <v>149</v>
      </c>
      <c r="BM134" s="190" t="s">
        <v>1749</v>
      </c>
    </row>
    <row r="135" spans="1:65" s="2" customFormat="1">
      <c r="A135" s="35"/>
      <c r="B135" s="36"/>
      <c r="C135" s="37"/>
      <c r="D135" s="192" t="s">
        <v>215</v>
      </c>
      <c r="E135" s="37"/>
      <c r="F135" s="193" t="s">
        <v>1567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215</v>
      </c>
      <c r="AU135" s="18" t="s">
        <v>83</v>
      </c>
    </row>
    <row r="136" spans="1:65" s="13" customFormat="1">
      <c r="B136" s="201"/>
      <c r="C136" s="202"/>
      <c r="D136" s="203" t="s">
        <v>250</v>
      </c>
      <c r="E136" s="204" t="s">
        <v>19</v>
      </c>
      <c r="F136" s="205" t="s">
        <v>1745</v>
      </c>
      <c r="G136" s="202"/>
      <c r="H136" s="206">
        <v>27.6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250</v>
      </c>
      <c r="AU136" s="212" t="s">
        <v>83</v>
      </c>
      <c r="AV136" s="13" t="s">
        <v>83</v>
      </c>
      <c r="AW136" s="13" t="s">
        <v>36</v>
      </c>
      <c r="AX136" s="13" t="s">
        <v>79</v>
      </c>
      <c r="AY136" s="212" t="s">
        <v>205</v>
      </c>
    </row>
    <row r="137" spans="1:65" s="2" customFormat="1" ht="16.5" customHeight="1">
      <c r="A137" s="35"/>
      <c r="B137" s="36"/>
      <c r="C137" s="179" t="s">
        <v>334</v>
      </c>
      <c r="D137" s="179" t="s">
        <v>208</v>
      </c>
      <c r="E137" s="180" t="s">
        <v>1568</v>
      </c>
      <c r="F137" s="181" t="s">
        <v>1569</v>
      </c>
      <c r="G137" s="182" t="s">
        <v>247</v>
      </c>
      <c r="H137" s="183">
        <v>27.6</v>
      </c>
      <c r="I137" s="184"/>
      <c r="J137" s="185">
        <f>ROUND(I137*H137,2)</f>
        <v>0</v>
      </c>
      <c r="K137" s="181" t="s">
        <v>212</v>
      </c>
      <c r="L137" s="40"/>
      <c r="M137" s="186" t="s">
        <v>19</v>
      </c>
      <c r="N137" s="187" t="s">
        <v>46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149</v>
      </c>
      <c r="AT137" s="190" t="s">
        <v>208</v>
      </c>
      <c r="AU137" s="190" t="s">
        <v>83</v>
      </c>
      <c r="AY137" s="18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149</v>
      </c>
      <c r="BM137" s="190" t="s">
        <v>1750</v>
      </c>
    </row>
    <row r="138" spans="1:65" s="2" customFormat="1">
      <c r="A138" s="35"/>
      <c r="B138" s="36"/>
      <c r="C138" s="37"/>
      <c r="D138" s="192" t="s">
        <v>215</v>
      </c>
      <c r="E138" s="37"/>
      <c r="F138" s="193" t="s">
        <v>1571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215</v>
      </c>
      <c r="AU138" s="18" t="s">
        <v>83</v>
      </c>
    </row>
    <row r="139" spans="1:65" s="13" customFormat="1">
      <c r="B139" s="201"/>
      <c r="C139" s="202"/>
      <c r="D139" s="203" t="s">
        <v>250</v>
      </c>
      <c r="E139" s="204" t="s">
        <v>19</v>
      </c>
      <c r="F139" s="205" t="s">
        <v>1745</v>
      </c>
      <c r="G139" s="202"/>
      <c r="H139" s="206">
        <v>27.6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250</v>
      </c>
      <c r="AU139" s="212" t="s">
        <v>83</v>
      </c>
      <c r="AV139" s="13" t="s">
        <v>83</v>
      </c>
      <c r="AW139" s="13" t="s">
        <v>36</v>
      </c>
      <c r="AX139" s="13" t="s">
        <v>79</v>
      </c>
      <c r="AY139" s="212" t="s">
        <v>205</v>
      </c>
    </row>
    <row r="140" spans="1:65" s="2" customFormat="1" ht="24.2" customHeight="1">
      <c r="A140" s="35"/>
      <c r="B140" s="36"/>
      <c r="C140" s="179" t="s">
        <v>339</v>
      </c>
      <c r="D140" s="179" t="s">
        <v>208</v>
      </c>
      <c r="E140" s="180" t="s">
        <v>1572</v>
      </c>
      <c r="F140" s="181" t="s">
        <v>1573</v>
      </c>
      <c r="G140" s="182" t="s">
        <v>247</v>
      </c>
      <c r="H140" s="183">
        <v>27.6</v>
      </c>
      <c r="I140" s="184"/>
      <c r="J140" s="185">
        <f>ROUND(I140*H140,2)</f>
        <v>0</v>
      </c>
      <c r="K140" s="181" t="s">
        <v>212</v>
      </c>
      <c r="L140" s="40"/>
      <c r="M140" s="186" t="s">
        <v>19</v>
      </c>
      <c r="N140" s="187" t="s">
        <v>46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149</v>
      </c>
      <c r="AT140" s="190" t="s">
        <v>208</v>
      </c>
      <c r="AU140" s="190" t="s">
        <v>83</v>
      </c>
      <c r="AY140" s="18" t="s">
        <v>205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149</v>
      </c>
      <c r="BM140" s="190" t="s">
        <v>1751</v>
      </c>
    </row>
    <row r="141" spans="1:65" s="2" customFormat="1">
      <c r="A141" s="35"/>
      <c r="B141" s="36"/>
      <c r="C141" s="37"/>
      <c r="D141" s="192" t="s">
        <v>215</v>
      </c>
      <c r="E141" s="37"/>
      <c r="F141" s="193" t="s">
        <v>1575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215</v>
      </c>
      <c r="AU141" s="18" t="s">
        <v>83</v>
      </c>
    </row>
    <row r="142" spans="1:65" s="13" customFormat="1">
      <c r="B142" s="201"/>
      <c r="C142" s="202"/>
      <c r="D142" s="203" t="s">
        <v>250</v>
      </c>
      <c r="E142" s="204" t="s">
        <v>19</v>
      </c>
      <c r="F142" s="205" t="s">
        <v>1745</v>
      </c>
      <c r="G142" s="202"/>
      <c r="H142" s="206">
        <v>27.6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250</v>
      </c>
      <c r="AU142" s="212" t="s">
        <v>83</v>
      </c>
      <c r="AV142" s="13" t="s">
        <v>83</v>
      </c>
      <c r="AW142" s="13" t="s">
        <v>36</v>
      </c>
      <c r="AX142" s="13" t="s">
        <v>79</v>
      </c>
      <c r="AY142" s="212" t="s">
        <v>205</v>
      </c>
    </row>
    <row r="143" spans="1:65" s="12" customFormat="1" ht="22.9" customHeight="1">
      <c r="B143" s="163"/>
      <c r="C143" s="164"/>
      <c r="D143" s="165" t="s">
        <v>74</v>
      </c>
      <c r="E143" s="177" t="s">
        <v>286</v>
      </c>
      <c r="F143" s="177" t="s">
        <v>363</v>
      </c>
      <c r="G143" s="164"/>
      <c r="H143" s="164"/>
      <c r="I143" s="167"/>
      <c r="J143" s="178">
        <f>BK143</f>
        <v>0</v>
      </c>
      <c r="K143" s="164"/>
      <c r="L143" s="169"/>
      <c r="M143" s="170"/>
      <c r="N143" s="171"/>
      <c r="O143" s="171"/>
      <c r="P143" s="172">
        <f>SUM(P144:P145)</f>
        <v>0</v>
      </c>
      <c r="Q143" s="171"/>
      <c r="R143" s="172">
        <f>SUM(R144:R145)</f>
        <v>0.42368</v>
      </c>
      <c r="S143" s="171"/>
      <c r="T143" s="173">
        <f>SUM(T144:T145)</f>
        <v>0</v>
      </c>
      <c r="AR143" s="174" t="s">
        <v>79</v>
      </c>
      <c r="AT143" s="175" t="s">
        <v>74</v>
      </c>
      <c r="AU143" s="175" t="s">
        <v>79</v>
      </c>
      <c r="AY143" s="174" t="s">
        <v>205</v>
      </c>
      <c r="BK143" s="176">
        <f>SUM(BK144:BK145)</f>
        <v>0</v>
      </c>
    </row>
    <row r="144" spans="1:65" s="2" customFormat="1" ht="16.5" customHeight="1">
      <c r="A144" s="35"/>
      <c r="B144" s="36"/>
      <c r="C144" s="179" t="s">
        <v>344</v>
      </c>
      <c r="D144" s="179" t="s">
        <v>208</v>
      </c>
      <c r="E144" s="180" t="s">
        <v>614</v>
      </c>
      <c r="F144" s="181" t="s">
        <v>615</v>
      </c>
      <c r="G144" s="182" t="s">
        <v>366</v>
      </c>
      <c r="H144" s="183">
        <v>1</v>
      </c>
      <c r="I144" s="184"/>
      <c r="J144" s="185">
        <f>ROUND(I144*H144,2)</f>
        <v>0</v>
      </c>
      <c r="K144" s="181" t="s">
        <v>212</v>
      </c>
      <c r="L144" s="40"/>
      <c r="M144" s="186" t="s">
        <v>19</v>
      </c>
      <c r="N144" s="187" t="s">
        <v>46</v>
      </c>
      <c r="O144" s="65"/>
      <c r="P144" s="188">
        <f>O144*H144</f>
        <v>0</v>
      </c>
      <c r="Q144" s="188">
        <v>0.42368</v>
      </c>
      <c r="R144" s="188">
        <f>Q144*H144</f>
        <v>0.42368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149</v>
      </c>
      <c r="AT144" s="190" t="s">
        <v>208</v>
      </c>
      <c r="AU144" s="190" t="s">
        <v>83</v>
      </c>
      <c r="AY144" s="18" t="s">
        <v>205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79</v>
      </c>
      <c r="BK144" s="191">
        <f>ROUND(I144*H144,2)</f>
        <v>0</v>
      </c>
      <c r="BL144" s="18" t="s">
        <v>149</v>
      </c>
      <c r="BM144" s="190" t="s">
        <v>1752</v>
      </c>
    </row>
    <row r="145" spans="1:65" s="2" customFormat="1">
      <c r="A145" s="35"/>
      <c r="B145" s="36"/>
      <c r="C145" s="37"/>
      <c r="D145" s="192" t="s">
        <v>215</v>
      </c>
      <c r="E145" s="37"/>
      <c r="F145" s="193" t="s">
        <v>617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215</v>
      </c>
      <c r="AU145" s="18" t="s">
        <v>83</v>
      </c>
    </row>
    <row r="146" spans="1:65" s="12" customFormat="1" ht="22.9" customHeight="1">
      <c r="B146" s="163"/>
      <c r="C146" s="164"/>
      <c r="D146" s="165" t="s">
        <v>74</v>
      </c>
      <c r="E146" s="177" t="s">
        <v>291</v>
      </c>
      <c r="F146" s="177" t="s">
        <v>369</v>
      </c>
      <c r="G146" s="164"/>
      <c r="H146" s="164"/>
      <c r="I146" s="167"/>
      <c r="J146" s="178">
        <f>BK146</f>
        <v>0</v>
      </c>
      <c r="K146" s="164"/>
      <c r="L146" s="169"/>
      <c r="M146" s="170"/>
      <c r="N146" s="171"/>
      <c r="O146" s="171"/>
      <c r="P146" s="172">
        <f>SUM(P147:P152)</f>
        <v>0</v>
      </c>
      <c r="Q146" s="171"/>
      <c r="R146" s="172">
        <f>SUM(R147:R152)</f>
        <v>1.0439999999999998E-2</v>
      </c>
      <c r="S146" s="171"/>
      <c r="T146" s="173">
        <f>SUM(T147:T152)</f>
        <v>0</v>
      </c>
      <c r="AR146" s="174" t="s">
        <v>79</v>
      </c>
      <c r="AT146" s="175" t="s">
        <v>74</v>
      </c>
      <c r="AU146" s="175" t="s">
        <v>79</v>
      </c>
      <c r="AY146" s="174" t="s">
        <v>205</v>
      </c>
      <c r="BK146" s="176">
        <f>SUM(BK147:BK152)</f>
        <v>0</v>
      </c>
    </row>
    <row r="147" spans="1:65" s="2" customFormat="1" ht="33" customHeight="1">
      <c r="A147" s="35"/>
      <c r="B147" s="36"/>
      <c r="C147" s="179" t="s">
        <v>350</v>
      </c>
      <c r="D147" s="179" t="s">
        <v>208</v>
      </c>
      <c r="E147" s="180" t="s">
        <v>1590</v>
      </c>
      <c r="F147" s="181" t="s">
        <v>1591</v>
      </c>
      <c r="G147" s="182" t="s">
        <v>260</v>
      </c>
      <c r="H147" s="183">
        <v>17.399999999999999</v>
      </c>
      <c r="I147" s="184"/>
      <c r="J147" s="185">
        <f>ROUND(I147*H147,2)</f>
        <v>0</v>
      </c>
      <c r="K147" s="181" t="s">
        <v>212</v>
      </c>
      <c r="L147" s="40"/>
      <c r="M147" s="186" t="s">
        <v>19</v>
      </c>
      <c r="N147" s="187" t="s">
        <v>46</v>
      </c>
      <c r="O147" s="65"/>
      <c r="P147" s="188">
        <f>O147*H147</f>
        <v>0</v>
      </c>
      <c r="Q147" s="188">
        <v>5.9999999999999995E-4</v>
      </c>
      <c r="R147" s="188">
        <f>Q147*H147</f>
        <v>1.0439999999999998E-2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149</v>
      </c>
      <c r="AT147" s="190" t="s">
        <v>208</v>
      </c>
      <c r="AU147" s="190" t="s">
        <v>83</v>
      </c>
      <c r="AY147" s="18" t="s">
        <v>205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79</v>
      </c>
      <c r="BK147" s="191">
        <f>ROUND(I147*H147,2)</f>
        <v>0</v>
      </c>
      <c r="BL147" s="18" t="s">
        <v>149</v>
      </c>
      <c r="BM147" s="190" t="s">
        <v>1753</v>
      </c>
    </row>
    <row r="148" spans="1:65" s="2" customFormat="1">
      <c r="A148" s="35"/>
      <c r="B148" s="36"/>
      <c r="C148" s="37"/>
      <c r="D148" s="192" t="s">
        <v>215</v>
      </c>
      <c r="E148" s="37"/>
      <c r="F148" s="193" t="s">
        <v>1593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215</v>
      </c>
      <c r="AU148" s="18" t="s">
        <v>83</v>
      </c>
    </row>
    <row r="149" spans="1:65" s="13" customFormat="1">
      <c r="B149" s="201"/>
      <c r="C149" s="202"/>
      <c r="D149" s="203" t="s">
        <v>250</v>
      </c>
      <c r="E149" s="204" t="s">
        <v>19</v>
      </c>
      <c r="F149" s="205" t="s">
        <v>1754</v>
      </c>
      <c r="G149" s="202"/>
      <c r="H149" s="206">
        <v>17.399999999999999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250</v>
      </c>
      <c r="AU149" s="212" t="s">
        <v>83</v>
      </c>
      <c r="AV149" s="13" t="s">
        <v>83</v>
      </c>
      <c r="AW149" s="13" t="s">
        <v>36</v>
      </c>
      <c r="AX149" s="13" t="s">
        <v>79</v>
      </c>
      <c r="AY149" s="212" t="s">
        <v>205</v>
      </c>
    </row>
    <row r="150" spans="1:65" s="2" customFormat="1" ht="16.5" customHeight="1">
      <c r="A150" s="35"/>
      <c r="B150" s="36"/>
      <c r="C150" s="179" t="s">
        <v>357</v>
      </c>
      <c r="D150" s="179" t="s">
        <v>208</v>
      </c>
      <c r="E150" s="180" t="s">
        <v>1362</v>
      </c>
      <c r="F150" s="181" t="s">
        <v>1363</v>
      </c>
      <c r="G150" s="182" t="s">
        <v>260</v>
      </c>
      <c r="H150" s="183">
        <v>19.7</v>
      </c>
      <c r="I150" s="184"/>
      <c r="J150" s="185">
        <f>ROUND(I150*H150,2)</f>
        <v>0</v>
      </c>
      <c r="K150" s="181" t="s">
        <v>212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149</v>
      </c>
      <c r="AT150" s="190" t="s">
        <v>208</v>
      </c>
      <c r="AU150" s="190" t="s">
        <v>83</v>
      </c>
      <c r="AY150" s="18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79</v>
      </c>
      <c r="BK150" s="191">
        <f>ROUND(I150*H150,2)</f>
        <v>0</v>
      </c>
      <c r="BL150" s="18" t="s">
        <v>149</v>
      </c>
      <c r="BM150" s="190" t="s">
        <v>1755</v>
      </c>
    </row>
    <row r="151" spans="1:65" s="2" customFormat="1">
      <c r="A151" s="35"/>
      <c r="B151" s="36"/>
      <c r="C151" s="37"/>
      <c r="D151" s="192" t="s">
        <v>215</v>
      </c>
      <c r="E151" s="37"/>
      <c r="F151" s="193" t="s">
        <v>1365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215</v>
      </c>
      <c r="AU151" s="18" t="s">
        <v>83</v>
      </c>
    </row>
    <row r="152" spans="1:65" s="13" customFormat="1">
      <c r="B152" s="201"/>
      <c r="C152" s="202"/>
      <c r="D152" s="203" t="s">
        <v>250</v>
      </c>
      <c r="E152" s="204" t="s">
        <v>19</v>
      </c>
      <c r="F152" s="205" t="s">
        <v>1756</v>
      </c>
      <c r="G152" s="202"/>
      <c r="H152" s="206">
        <v>19.7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250</v>
      </c>
      <c r="AU152" s="212" t="s">
        <v>83</v>
      </c>
      <c r="AV152" s="13" t="s">
        <v>83</v>
      </c>
      <c r="AW152" s="13" t="s">
        <v>36</v>
      </c>
      <c r="AX152" s="13" t="s">
        <v>79</v>
      </c>
      <c r="AY152" s="212" t="s">
        <v>205</v>
      </c>
    </row>
    <row r="153" spans="1:65" s="12" customFormat="1" ht="22.9" customHeight="1">
      <c r="B153" s="163"/>
      <c r="C153" s="164"/>
      <c r="D153" s="165" t="s">
        <v>74</v>
      </c>
      <c r="E153" s="177" t="s">
        <v>416</v>
      </c>
      <c r="F153" s="177" t="s">
        <v>417</v>
      </c>
      <c r="G153" s="164"/>
      <c r="H153" s="164"/>
      <c r="I153" s="167"/>
      <c r="J153" s="178">
        <f>BK153</f>
        <v>0</v>
      </c>
      <c r="K153" s="164"/>
      <c r="L153" s="169"/>
      <c r="M153" s="170"/>
      <c r="N153" s="171"/>
      <c r="O153" s="171"/>
      <c r="P153" s="172">
        <f>SUM(P154:P169)</f>
        <v>0</v>
      </c>
      <c r="Q153" s="171"/>
      <c r="R153" s="172">
        <f>SUM(R154:R169)</f>
        <v>0</v>
      </c>
      <c r="S153" s="171"/>
      <c r="T153" s="173">
        <f>SUM(T154:T169)</f>
        <v>0</v>
      </c>
      <c r="AR153" s="174" t="s">
        <v>79</v>
      </c>
      <c r="AT153" s="175" t="s">
        <v>74</v>
      </c>
      <c r="AU153" s="175" t="s">
        <v>79</v>
      </c>
      <c r="AY153" s="174" t="s">
        <v>205</v>
      </c>
      <c r="BK153" s="176">
        <f>SUM(BK154:BK169)</f>
        <v>0</v>
      </c>
    </row>
    <row r="154" spans="1:65" s="2" customFormat="1" ht="24.2" customHeight="1">
      <c r="A154" s="35"/>
      <c r="B154" s="36"/>
      <c r="C154" s="179" t="s">
        <v>7</v>
      </c>
      <c r="D154" s="179" t="s">
        <v>208</v>
      </c>
      <c r="E154" s="180" t="s">
        <v>537</v>
      </c>
      <c r="F154" s="181" t="s">
        <v>538</v>
      </c>
      <c r="G154" s="182" t="s">
        <v>301</v>
      </c>
      <c r="H154" s="183">
        <v>8.0039999999999996</v>
      </c>
      <c r="I154" s="184"/>
      <c r="J154" s="185">
        <f>ROUND(I154*H154,2)</f>
        <v>0</v>
      </c>
      <c r="K154" s="181" t="s">
        <v>212</v>
      </c>
      <c r="L154" s="40"/>
      <c r="M154" s="186" t="s">
        <v>19</v>
      </c>
      <c r="N154" s="187" t="s">
        <v>46</v>
      </c>
      <c r="O154" s="65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149</v>
      </c>
      <c r="AT154" s="190" t="s">
        <v>208</v>
      </c>
      <c r="AU154" s="190" t="s">
        <v>83</v>
      </c>
      <c r="AY154" s="18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79</v>
      </c>
      <c r="BK154" s="191">
        <f>ROUND(I154*H154,2)</f>
        <v>0</v>
      </c>
      <c r="BL154" s="18" t="s">
        <v>149</v>
      </c>
      <c r="BM154" s="190" t="s">
        <v>881</v>
      </c>
    </row>
    <row r="155" spans="1:65" s="2" customFormat="1">
      <c r="A155" s="35"/>
      <c r="B155" s="36"/>
      <c r="C155" s="37"/>
      <c r="D155" s="192" t="s">
        <v>215</v>
      </c>
      <c r="E155" s="37"/>
      <c r="F155" s="193" t="s">
        <v>540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215</v>
      </c>
      <c r="AU155" s="18" t="s">
        <v>83</v>
      </c>
    </row>
    <row r="156" spans="1:65" s="13" customFormat="1">
      <c r="B156" s="201"/>
      <c r="C156" s="202"/>
      <c r="D156" s="203" t="s">
        <v>250</v>
      </c>
      <c r="E156" s="204" t="s">
        <v>19</v>
      </c>
      <c r="F156" s="205" t="s">
        <v>1757</v>
      </c>
      <c r="G156" s="202"/>
      <c r="H156" s="206">
        <v>8.0039999999999996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250</v>
      </c>
      <c r="AU156" s="212" t="s">
        <v>83</v>
      </c>
      <c r="AV156" s="13" t="s">
        <v>83</v>
      </c>
      <c r="AW156" s="13" t="s">
        <v>36</v>
      </c>
      <c r="AX156" s="13" t="s">
        <v>79</v>
      </c>
      <c r="AY156" s="212" t="s">
        <v>205</v>
      </c>
    </row>
    <row r="157" spans="1:65" s="2" customFormat="1" ht="24.2" customHeight="1">
      <c r="A157" s="35"/>
      <c r="B157" s="36"/>
      <c r="C157" s="179" t="s">
        <v>370</v>
      </c>
      <c r="D157" s="179" t="s">
        <v>208</v>
      </c>
      <c r="E157" s="180" t="s">
        <v>543</v>
      </c>
      <c r="F157" s="181" t="s">
        <v>427</v>
      </c>
      <c r="G157" s="182" t="s">
        <v>301</v>
      </c>
      <c r="H157" s="183">
        <v>312.15600000000001</v>
      </c>
      <c r="I157" s="184"/>
      <c r="J157" s="185">
        <f>ROUND(I157*H157,2)</f>
        <v>0</v>
      </c>
      <c r="K157" s="181" t="s">
        <v>212</v>
      </c>
      <c r="L157" s="40"/>
      <c r="M157" s="186" t="s">
        <v>19</v>
      </c>
      <c r="N157" s="187" t="s">
        <v>46</v>
      </c>
      <c r="O157" s="65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149</v>
      </c>
      <c r="AT157" s="190" t="s">
        <v>208</v>
      </c>
      <c r="AU157" s="190" t="s">
        <v>83</v>
      </c>
      <c r="AY157" s="18" t="s">
        <v>205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149</v>
      </c>
      <c r="BM157" s="190" t="s">
        <v>883</v>
      </c>
    </row>
    <row r="158" spans="1:65" s="2" customFormat="1">
      <c r="A158" s="35"/>
      <c r="B158" s="36"/>
      <c r="C158" s="37"/>
      <c r="D158" s="192" t="s">
        <v>215</v>
      </c>
      <c r="E158" s="37"/>
      <c r="F158" s="193" t="s">
        <v>545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215</v>
      </c>
      <c r="AU158" s="18" t="s">
        <v>83</v>
      </c>
    </row>
    <row r="159" spans="1:65" s="13" customFormat="1">
      <c r="B159" s="201"/>
      <c r="C159" s="202"/>
      <c r="D159" s="203" t="s">
        <v>250</v>
      </c>
      <c r="E159" s="202"/>
      <c r="F159" s="205" t="s">
        <v>1758</v>
      </c>
      <c r="G159" s="202"/>
      <c r="H159" s="206">
        <v>312.15600000000001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250</v>
      </c>
      <c r="AU159" s="212" t="s">
        <v>83</v>
      </c>
      <c r="AV159" s="13" t="s">
        <v>83</v>
      </c>
      <c r="AW159" s="13" t="s">
        <v>4</v>
      </c>
      <c r="AX159" s="13" t="s">
        <v>79</v>
      </c>
      <c r="AY159" s="212" t="s">
        <v>205</v>
      </c>
    </row>
    <row r="160" spans="1:65" s="2" customFormat="1" ht="24.2" customHeight="1">
      <c r="A160" s="35"/>
      <c r="B160" s="36"/>
      <c r="C160" s="179" t="s">
        <v>376</v>
      </c>
      <c r="D160" s="179" t="s">
        <v>208</v>
      </c>
      <c r="E160" s="180" t="s">
        <v>419</v>
      </c>
      <c r="F160" s="181" t="s">
        <v>420</v>
      </c>
      <c r="G160" s="182" t="s">
        <v>301</v>
      </c>
      <c r="H160" s="183">
        <v>15.346</v>
      </c>
      <c r="I160" s="184"/>
      <c r="J160" s="185">
        <f>ROUND(I160*H160,2)</f>
        <v>0</v>
      </c>
      <c r="K160" s="181" t="s">
        <v>212</v>
      </c>
      <c r="L160" s="40"/>
      <c r="M160" s="186" t="s">
        <v>19</v>
      </c>
      <c r="N160" s="187" t="s">
        <v>46</v>
      </c>
      <c r="O160" s="65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149</v>
      </c>
      <c r="AT160" s="190" t="s">
        <v>208</v>
      </c>
      <c r="AU160" s="190" t="s">
        <v>83</v>
      </c>
      <c r="AY160" s="18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79</v>
      </c>
      <c r="BK160" s="191">
        <f>ROUND(I160*H160,2)</f>
        <v>0</v>
      </c>
      <c r="BL160" s="18" t="s">
        <v>149</v>
      </c>
      <c r="BM160" s="190" t="s">
        <v>885</v>
      </c>
    </row>
    <row r="161" spans="1:65" s="2" customFormat="1">
      <c r="A161" s="35"/>
      <c r="B161" s="36"/>
      <c r="C161" s="37"/>
      <c r="D161" s="192" t="s">
        <v>215</v>
      </c>
      <c r="E161" s="37"/>
      <c r="F161" s="193" t="s">
        <v>422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215</v>
      </c>
      <c r="AU161" s="18" t="s">
        <v>83</v>
      </c>
    </row>
    <row r="162" spans="1:65" s="13" customFormat="1">
      <c r="B162" s="201"/>
      <c r="C162" s="202"/>
      <c r="D162" s="203" t="s">
        <v>250</v>
      </c>
      <c r="E162" s="204" t="s">
        <v>19</v>
      </c>
      <c r="F162" s="205" t="s">
        <v>1759</v>
      </c>
      <c r="G162" s="202"/>
      <c r="H162" s="206">
        <v>6.6239999999999997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250</v>
      </c>
      <c r="AU162" s="212" t="s">
        <v>83</v>
      </c>
      <c r="AV162" s="13" t="s">
        <v>83</v>
      </c>
      <c r="AW162" s="13" t="s">
        <v>36</v>
      </c>
      <c r="AX162" s="13" t="s">
        <v>75</v>
      </c>
      <c r="AY162" s="212" t="s">
        <v>205</v>
      </c>
    </row>
    <row r="163" spans="1:65" s="13" customFormat="1">
      <c r="B163" s="201"/>
      <c r="C163" s="202"/>
      <c r="D163" s="203" t="s">
        <v>250</v>
      </c>
      <c r="E163" s="204" t="s">
        <v>19</v>
      </c>
      <c r="F163" s="205" t="s">
        <v>1760</v>
      </c>
      <c r="G163" s="202"/>
      <c r="H163" s="206">
        <v>8.7219999999999995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36</v>
      </c>
      <c r="AX163" s="13" t="s">
        <v>75</v>
      </c>
      <c r="AY163" s="212" t="s">
        <v>205</v>
      </c>
    </row>
    <row r="164" spans="1:65" s="14" customFormat="1">
      <c r="B164" s="213"/>
      <c r="C164" s="214"/>
      <c r="D164" s="203" t="s">
        <v>250</v>
      </c>
      <c r="E164" s="215" t="s">
        <v>19</v>
      </c>
      <c r="F164" s="216" t="s">
        <v>253</v>
      </c>
      <c r="G164" s="214"/>
      <c r="H164" s="217">
        <v>15.346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250</v>
      </c>
      <c r="AU164" s="223" t="s">
        <v>83</v>
      </c>
      <c r="AV164" s="14" t="s">
        <v>149</v>
      </c>
      <c r="AW164" s="14" t="s">
        <v>36</v>
      </c>
      <c r="AX164" s="14" t="s">
        <v>79</v>
      </c>
      <c r="AY164" s="223" t="s">
        <v>205</v>
      </c>
    </row>
    <row r="165" spans="1:65" s="2" customFormat="1" ht="24.2" customHeight="1">
      <c r="A165" s="35"/>
      <c r="B165" s="36"/>
      <c r="C165" s="179" t="s">
        <v>381</v>
      </c>
      <c r="D165" s="179" t="s">
        <v>208</v>
      </c>
      <c r="E165" s="180" t="s">
        <v>426</v>
      </c>
      <c r="F165" s="181" t="s">
        <v>427</v>
      </c>
      <c r="G165" s="182" t="s">
        <v>301</v>
      </c>
      <c r="H165" s="183">
        <v>598.49400000000003</v>
      </c>
      <c r="I165" s="184"/>
      <c r="J165" s="185">
        <f>ROUND(I165*H165,2)</f>
        <v>0</v>
      </c>
      <c r="K165" s="181" t="s">
        <v>212</v>
      </c>
      <c r="L165" s="40"/>
      <c r="M165" s="186" t="s">
        <v>19</v>
      </c>
      <c r="N165" s="187" t="s">
        <v>46</v>
      </c>
      <c r="O165" s="65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149</v>
      </c>
      <c r="AT165" s="190" t="s">
        <v>208</v>
      </c>
      <c r="AU165" s="190" t="s">
        <v>83</v>
      </c>
      <c r="AY165" s="18" t="s">
        <v>205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79</v>
      </c>
      <c r="BK165" s="191">
        <f>ROUND(I165*H165,2)</f>
        <v>0</v>
      </c>
      <c r="BL165" s="18" t="s">
        <v>149</v>
      </c>
      <c r="BM165" s="190" t="s">
        <v>888</v>
      </c>
    </row>
    <row r="166" spans="1:65" s="2" customFormat="1">
      <c r="A166" s="35"/>
      <c r="B166" s="36"/>
      <c r="C166" s="37"/>
      <c r="D166" s="192" t="s">
        <v>215</v>
      </c>
      <c r="E166" s="37"/>
      <c r="F166" s="193" t="s">
        <v>429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215</v>
      </c>
      <c r="AU166" s="18" t="s">
        <v>83</v>
      </c>
    </row>
    <row r="167" spans="1:65" s="13" customFormat="1">
      <c r="B167" s="201"/>
      <c r="C167" s="202"/>
      <c r="D167" s="203" t="s">
        <v>250</v>
      </c>
      <c r="E167" s="202"/>
      <c r="F167" s="205" t="s">
        <v>1761</v>
      </c>
      <c r="G167" s="202"/>
      <c r="H167" s="206">
        <v>598.49400000000003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250</v>
      </c>
      <c r="AU167" s="212" t="s">
        <v>83</v>
      </c>
      <c r="AV167" s="13" t="s">
        <v>83</v>
      </c>
      <c r="AW167" s="13" t="s">
        <v>4</v>
      </c>
      <c r="AX167" s="13" t="s">
        <v>79</v>
      </c>
      <c r="AY167" s="212" t="s">
        <v>205</v>
      </c>
    </row>
    <row r="168" spans="1:65" s="2" customFormat="1" ht="16.5" customHeight="1">
      <c r="A168" s="35"/>
      <c r="B168" s="36"/>
      <c r="C168" s="179" t="s">
        <v>387</v>
      </c>
      <c r="D168" s="179" t="s">
        <v>208</v>
      </c>
      <c r="E168" s="180" t="s">
        <v>432</v>
      </c>
      <c r="F168" s="181" t="s">
        <v>433</v>
      </c>
      <c r="G168" s="182" t="s">
        <v>301</v>
      </c>
      <c r="H168" s="183">
        <v>23.35</v>
      </c>
      <c r="I168" s="184"/>
      <c r="J168" s="185">
        <f>ROUND(I168*H168,2)</f>
        <v>0</v>
      </c>
      <c r="K168" s="181" t="s">
        <v>212</v>
      </c>
      <c r="L168" s="40"/>
      <c r="M168" s="186" t="s">
        <v>19</v>
      </c>
      <c r="N168" s="187" t="s">
        <v>46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149</v>
      </c>
      <c r="AT168" s="190" t="s">
        <v>208</v>
      </c>
      <c r="AU168" s="190" t="s">
        <v>83</v>
      </c>
      <c r="AY168" s="18" t="s">
        <v>205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149</v>
      </c>
      <c r="BM168" s="190" t="s">
        <v>890</v>
      </c>
    </row>
    <row r="169" spans="1:65" s="2" customFormat="1">
      <c r="A169" s="35"/>
      <c r="B169" s="36"/>
      <c r="C169" s="37"/>
      <c r="D169" s="192" t="s">
        <v>215</v>
      </c>
      <c r="E169" s="37"/>
      <c r="F169" s="193" t="s">
        <v>435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215</v>
      </c>
      <c r="AU169" s="18" t="s">
        <v>83</v>
      </c>
    </row>
    <row r="170" spans="1:65" s="12" customFormat="1" ht="22.9" customHeight="1">
      <c r="B170" s="163"/>
      <c r="C170" s="164"/>
      <c r="D170" s="165" t="s">
        <v>74</v>
      </c>
      <c r="E170" s="177" t="s">
        <v>436</v>
      </c>
      <c r="F170" s="177" t="s">
        <v>437</v>
      </c>
      <c r="G170" s="164"/>
      <c r="H170" s="164"/>
      <c r="I170" s="167"/>
      <c r="J170" s="178">
        <f>BK170</f>
        <v>0</v>
      </c>
      <c r="K170" s="164"/>
      <c r="L170" s="169"/>
      <c r="M170" s="170"/>
      <c r="N170" s="171"/>
      <c r="O170" s="171"/>
      <c r="P170" s="172">
        <f>SUM(P171:P172)</f>
        <v>0</v>
      </c>
      <c r="Q170" s="171"/>
      <c r="R170" s="172">
        <f>SUM(R171:R172)</f>
        <v>0</v>
      </c>
      <c r="S170" s="171"/>
      <c r="T170" s="173">
        <f>SUM(T171:T172)</f>
        <v>0</v>
      </c>
      <c r="AR170" s="174" t="s">
        <v>79</v>
      </c>
      <c r="AT170" s="175" t="s">
        <v>74</v>
      </c>
      <c r="AU170" s="175" t="s">
        <v>79</v>
      </c>
      <c r="AY170" s="174" t="s">
        <v>205</v>
      </c>
      <c r="BK170" s="176">
        <f>SUM(BK171:BK172)</f>
        <v>0</v>
      </c>
    </row>
    <row r="171" spans="1:65" s="2" customFormat="1" ht="24.2" customHeight="1">
      <c r="A171" s="35"/>
      <c r="B171" s="36"/>
      <c r="C171" s="179" t="s">
        <v>393</v>
      </c>
      <c r="D171" s="179" t="s">
        <v>208</v>
      </c>
      <c r="E171" s="180" t="s">
        <v>439</v>
      </c>
      <c r="F171" s="181" t="s">
        <v>440</v>
      </c>
      <c r="G171" s="182" t="s">
        <v>301</v>
      </c>
      <c r="H171" s="183">
        <v>0.434</v>
      </c>
      <c r="I171" s="184"/>
      <c r="J171" s="185">
        <f>ROUND(I171*H171,2)</f>
        <v>0</v>
      </c>
      <c r="K171" s="181" t="s">
        <v>212</v>
      </c>
      <c r="L171" s="40"/>
      <c r="M171" s="186" t="s">
        <v>19</v>
      </c>
      <c r="N171" s="187" t="s">
        <v>46</v>
      </c>
      <c r="O171" s="65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149</v>
      </c>
      <c r="AT171" s="190" t="s">
        <v>208</v>
      </c>
      <c r="AU171" s="190" t="s">
        <v>83</v>
      </c>
      <c r="AY171" s="18" t="s">
        <v>205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149</v>
      </c>
      <c r="BM171" s="190" t="s">
        <v>891</v>
      </c>
    </row>
    <row r="172" spans="1:65" s="2" customFormat="1">
      <c r="A172" s="35"/>
      <c r="B172" s="36"/>
      <c r="C172" s="37"/>
      <c r="D172" s="192" t="s">
        <v>215</v>
      </c>
      <c r="E172" s="37"/>
      <c r="F172" s="193" t="s">
        <v>442</v>
      </c>
      <c r="G172" s="37"/>
      <c r="H172" s="37"/>
      <c r="I172" s="194"/>
      <c r="J172" s="37"/>
      <c r="K172" s="37"/>
      <c r="L172" s="40"/>
      <c r="M172" s="197"/>
      <c r="N172" s="198"/>
      <c r="O172" s="199"/>
      <c r="P172" s="199"/>
      <c r="Q172" s="199"/>
      <c r="R172" s="199"/>
      <c r="S172" s="199"/>
      <c r="T172" s="200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215</v>
      </c>
      <c r="AU172" s="18" t="s">
        <v>83</v>
      </c>
    </row>
    <row r="173" spans="1:65" s="2" customFormat="1" ht="6.95" customHeight="1">
      <c r="A173" s="35"/>
      <c r="B173" s="48"/>
      <c r="C173" s="49"/>
      <c r="D173" s="49"/>
      <c r="E173" s="49"/>
      <c r="F173" s="49"/>
      <c r="G173" s="49"/>
      <c r="H173" s="49"/>
      <c r="I173" s="49"/>
      <c r="J173" s="49"/>
      <c r="K173" s="49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W5zEU3ezQGwSkILh04Qa11lMzIctvCADJ016Q/a/AqRQvpO4DPkB7dWkv3zhfvj7X+xjj1ktZQMjLFDtkis/sg==" saltValue="EKHSV9jDkv605g6CL0Ys7i+iPBzc/P5c28O/ImkBOC71p31dPeBGvs/WVh7/sfCYzdwd96PcSoYcZ30YYWjbYQ==" spinCount="100000" sheet="1" objects="1" scenarios="1" formatColumns="0" formatRows="0" autoFilter="0"/>
  <autoFilter ref="C91:K172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99" r:id="rId2"/>
    <hyperlink ref="F102" r:id="rId3"/>
    <hyperlink ref="F105" r:id="rId4"/>
    <hyperlink ref="F108" r:id="rId5"/>
    <hyperlink ref="F110" r:id="rId6"/>
    <hyperlink ref="F112" r:id="rId7"/>
    <hyperlink ref="F115" r:id="rId8"/>
    <hyperlink ref="F117" r:id="rId9"/>
    <hyperlink ref="F119" r:id="rId10"/>
    <hyperlink ref="F123" r:id="rId11"/>
    <hyperlink ref="F126" r:id="rId12"/>
    <hyperlink ref="F129" r:id="rId13"/>
    <hyperlink ref="F132" r:id="rId14"/>
    <hyperlink ref="F135" r:id="rId15"/>
    <hyperlink ref="F138" r:id="rId16"/>
    <hyperlink ref="F141" r:id="rId17"/>
    <hyperlink ref="F145" r:id="rId18"/>
    <hyperlink ref="F148" r:id="rId19"/>
    <hyperlink ref="F151" r:id="rId20"/>
    <hyperlink ref="F155" r:id="rId21"/>
    <hyperlink ref="F158" r:id="rId22"/>
    <hyperlink ref="F161" r:id="rId23"/>
    <hyperlink ref="F166" r:id="rId24"/>
    <hyperlink ref="F169" r:id="rId25"/>
    <hyperlink ref="F172" r:id="rId2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142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1602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1762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ROUND(J91,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ROUND((SUM(BE91:BE168)),  2)</f>
        <v>0</v>
      </c>
      <c r="G35" s="35"/>
      <c r="H35" s="35"/>
      <c r="I35" s="125">
        <v>0.21</v>
      </c>
      <c r="J35" s="124">
        <f>ROUND(((SUM(BE91:BE168))*I35),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ROUND((SUM(BF91:BF168)),  2)</f>
        <v>0</v>
      </c>
      <c r="G36" s="35"/>
      <c r="H36" s="35"/>
      <c r="I36" s="125">
        <v>0.15</v>
      </c>
      <c r="J36" s="124">
        <f>ROUND(((SUM(BF91:BF168))*I36),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ROUND((SUM(BG91:BG168)),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ROUND((SUM(BH91:BH168)),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ROUND((SUM(BI91:BI168)),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1602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3.7 - Sjezd do MK - 7. sjedz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J91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J92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J93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J120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239</v>
      </c>
      <c r="E67" s="149"/>
      <c r="F67" s="149"/>
      <c r="G67" s="149"/>
      <c r="H67" s="149"/>
      <c r="I67" s="149"/>
      <c r="J67" s="150">
        <f>J142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240</v>
      </c>
      <c r="E68" s="149"/>
      <c r="F68" s="149"/>
      <c r="G68" s="149"/>
      <c r="H68" s="149"/>
      <c r="I68" s="149"/>
      <c r="J68" s="150">
        <f>J149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241</v>
      </c>
      <c r="E69" s="149"/>
      <c r="F69" s="149"/>
      <c r="G69" s="149"/>
      <c r="H69" s="149"/>
      <c r="I69" s="149"/>
      <c r="J69" s="150">
        <f>J166</f>
        <v>0</v>
      </c>
      <c r="K69" s="98"/>
      <c r="L69" s="151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189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0" t="str">
        <f>E7</f>
        <v>Rekonstrukce chodníku ul. Jiříkovská, Rumburk</v>
      </c>
      <c r="F79" s="381"/>
      <c r="G79" s="381"/>
      <c r="H79" s="381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30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80" t="s">
        <v>1602</v>
      </c>
      <c r="F81" s="379"/>
      <c r="G81" s="379"/>
      <c r="H81" s="379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179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41" t="str">
        <f>E11</f>
        <v>3.7 - Sjezd do MK - 7. sjedz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F14</f>
        <v>k.ú. Rumburk</v>
      </c>
      <c r="G85" s="37"/>
      <c r="H85" s="37"/>
      <c r="I85" s="30" t="s">
        <v>23</v>
      </c>
      <c r="J85" s="60" t="str">
        <f>IF(J14="","",J14)</f>
        <v>5. 4. 2023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E17</f>
        <v>Město Rumburk</v>
      </c>
      <c r="G87" s="37"/>
      <c r="H87" s="37"/>
      <c r="I87" s="30" t="s">
        <v>32</v>
      </c>
      <c r="J87" s="33" t="str">
        <f>E23</f>
        <v xml:space="preserve">ProProjekt s.r.o.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IF(E20="","",E20)</f>
        <v>Vyplň údaj</v>
      </c>
      <c r="G88" s="37"/>
      <c r="H88" s="37"/>
      <c r="I88" s="30" t="s">
        <v>37</v>
      </c>
      <c r="J88" s="33" t="str">
        <f>E26</f>
        <v>Martin Rousek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52"/>
      <c r="B90" s="153"/>
      <c r="C90" s="154" t="s">
        <v>190</v>
      </c>
      <c r="D90" s="155" t="s">
        <v>60</v>
      </c>
      <c r="E90" s="155" t="s">
        <v>56</v>
      </c>
      <c r="F90" s="155" t="s">
        <v>57</v>
      </c>
      <c r="G90" s="155" t="s">
        <v>191</v>
      </c>
      <c r="H90" s="155" t="s">
        <v>192</v>
      </c>
      <c r="I90" s="155" t="s">
        <v>193</v>
      </c>
      <c r="J90" s="155" t="s">
        <v>183</v>
      </c>
      <c r="K90" s="156" t="s">
        <v>194</v>
      </c>
      <c r="L90" s="157"/>
      <c r="M90" s="69" t="s">
        <v>19</v>
      </c>
      <c r="N90" s="70" t="s">
        <v>45</v>
      </c>
      <c r="O90" s="70" t="s">
        <v>195</v>
      </c>
      <c r="P90" s="70" t="s">
        <v>196</v>
      </c>
      <c r="Q90" s="70" t="s">
        <v>197</v>
      </c>
      <c r="R90" s="70" t="s">
        <v>198</v>
      </c>
      <c r="S90" s="70" t="s">
        <v>199</v>
      </c>
      <c r="T90" s="71" t="s">
        <v>200</v>
      </c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</row>
    <row r="91" spans="1:65" s="2" customFormat="1" ht="22.9" customHeight="1">
      <c r="A91" s="35"/>
      <c r="B91" s="36"/>
      <c r="C91" s="76" t="s">
        <v>201</v>
      </c>
      <c r="D91" s="37"/>
      <c r="E91" s="37"/>
      <c r="F91" s="37"/>
      <c r="G91" s="37"/>
      <c r="H91" s="37"/>
      <c r="I91" s="37"/>
      <c r="J91" s="158">
        <f>BK91</f>
        <v>0</v>
      </c>
      <c r="K91" s="37"/>
      <c r="L91" s="40"/>
      <c r="M91" s="72"/>
      <c r="N91" s="159"/>
      <c r="O91" s="73"/>
      <c r="P91" s="160">
        <f>P92</f>
        <v>0</v>
      </c>
      <c r="Q91" s="73"/>
      <c r="R91" s="160">
        <f>R92</f>
        <v>9.9899999999999989E-3</v>
      </c>
      <c r="S91" s="73"/>
      <c r="T91" s="161">
        <f>T92</f>
        <v>41.961599999999997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184</v>
      </c>
      <c r="BK91" s="162">
        <f>BK92</f>
        <v>0</v>
      </c>
    </row>
    <row r="92" spans="1:65" s="12" customFormat="1" ht="25.9" customHeight="1">
      <c r="B92" s="163"/>
      <c r="C92" s="164"/>
      <c r="D92" s="165" t="s">
        <v>74</v>
      </c>
      <c r="E92" s="166" t="s">
        <v>242</v>
      </c>
      <c r="F92" s="166" t="s">
        <v>243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P93+P120+P142+P149+P166</f>
        <v>0</v>
      </c>
      <c r="Q92" s="171"/>
      <c r="R92" s="172">
        <f>R93+R120+R142+R149+R166</f>
        <v>9.9899999999999989E-3</v>
      </c>
      <c r="S92" s="171"/>
      <c r="T92" s="173">
        <f>T93+T120+T142+T149+T166</f>
        <v>41.961599999999997</v>
      </c>
      <c r="AR92" s="174" t="s">
        <v>79</v>
      </c>
      <c r="AT92" s="175" t="s">
        <v>74</v>
      </c>
      <c r="AU92" s="175" t="s">
        <v>75</v>
      </c>
      <c r="AY92" s="174" t="s">
        <v>205</v>
      </c>
      <c r="BK92" s="176">
        <f>BK93+BK120+BK142+BK149+BK166</f>
        <v>0</v>
      </c>
    </row>
    <row r="93" spans="1:65" s="12" customFormat="1" ht="22.9" customHeight="1">
      <c r="B93" s="163"/>
      <c r="C93" s="164"/>
      <c r="D93" s="165" t="s">
        <v>74</v>
      </c>
      <c r="E93" s="177" t="s">
        <v>79</v>
      </c>
      <c r="F93" s="177" t="s">
        <v>244</v>
      </c>
      <c r="G93" s="164"/>
      <c r="H93" s="164"/>
      <c r="I93" s="167"/>
      <c r="J93" s="178">
        <f>BK93</f>
        <v>0</v>
      </c>
      <c r="K93" s="164"/>
      <c r="L93" s="169"/>
      <c r="M93" s="170"/>
      <c r="N93" s="171"/>
      <c r="O93" s="171"/>
      <c r="P93" s="172">
        <f>SUM(P94:P119)</f>
        <v>0</v>
      </c>
      <c r="Q93" s="171"/>
      <c r="R93" s="172">
        <f>SUM(R94:R119)</f>
        <v>0</v>
      </c>
      <c r="S93" s="171"/>
      <c r="T93" s="173">
        <f>SUM(T94:T119)</f>
        <v>41.961599999999997</v>
      </c>
      <c r="AR93" s="174" t="s">
        <v>79</v>
      </c>
      <c r="AT93" s="175" t="s">
        <v>74</v>
      </c>
      <c r="AU93" s="175" t="s">
        <v>79</v>
      </c>
      <c r="AY93" s="174" t="s">
        <v>205</v>
      </c>
      <c r="BK93" s="176">
        <f>SUM(BK94:BK119)</f>
        <v>0</v>
      </c>
    </row>
    <row r="94" spans="1:65" s="2" customFormat="1" ht="37.9" customHeight="1">
      <c r="A94" s="35"/>
      <c r="B94" s="36"/>
      <c r="C94" s="179" t="s">
        <v>79</v>
      </c>
      <c r="D94" s="179" t="s">
        <v>208</v>
      </c>
      <c r="E94" s="180" t="s">
        <v>444</v>
      </c>
      <c r="F94" s="181" t="s">
        <v>445</v>
      </c>
      <c r="G94" s="182" t="s">
        <v>247</v>
      </c>
      <c r="H94" s="183">
        <v>49.6</v>
      </c>
      <c r="I94" s="184"/>
      <c r="J94" s="185">
        <f>ROUND(I94*H94,2)</f>
        <v>0</v>
      </c>
      <c r="K94" s="181" t="s">
        <v>212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0.28999999999999998</v>
      </c>
      <c r="T94" s="189">
        <f>S94*H94</f>
        <v>14.383999999999999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149</v>
      </c>
      <c r="AT94" s="190" t="s">
        <v>208</v>
      </c>
      <c r="AU94" s="190" t="s">
        <v>83</v>
      </c>
      <c r="AY94" s="18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79</v>
      </c>
      <c r="BK94" s="191">
        <f>ROUND(I94*H94,2)</f>
        <v>0</v>
      </c>
      <c r="BL94" s="18" t="s">
        <v>149</v>
      </c>
      <c r="BM94" s="190" t="s">
        <v>898</v>
      </c>
    </row>
    <row r="95" spans="1:65" s="2" customFormat="1">
      <c r="A95" s="35"/>
      <c r="B95" s="36"/>
      <c r="C95" s="37"/>
      <c r="D95" s="192" t="s">
        <v>215</v>
      </c>
      <c r="E95" s="37"/>
      <c r="F95" s="193" t="s">
        <v>447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215</v>
      </c>
      <c r="AU95" s="18" t="s">
        <v>83</v>
      </c>
    </row>
    <row r="96" spans="1:65" s="13" customFormat="1">
      <c r="B96" s="201"/>
      <c r="C96" s="202"/>
      <c r="D96" s="203" t="s">
        <v>250</v>
      </c>
      <c r="E96" s="204" t="s">
        <v>19</v>
      </c>
      <c r="F96" s="205" t="s">
        <v>1763</v>
      </c>
      <c r="G96" s="202"/>
      <c r="H96" s="206">
        <v>49.6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250</v>
      </c>
      <c r="AU96" s="212" t="s">
        <v>83</v>
      </c>
      <c r="AV96" s="13" t="s">
        <v>83</v>
      </c>
      <c r="AW96" s="13" t="s">
        <v>36</v>
      </c>
      <c r="AX96" s="13" t="s">
        <v>79</v>
      </c>
      <c r="AY96" s="212" t="s">
        <v>205</v>
      </c>
    </row>
    <row r="97" spans="1:65" s="2" customFormat="1" ht="33" customHeight="1">
      <c r="A97" s="35"/>
      <c r="B97" s="36"/>
      <c r="C97" s="179" t="s">
        <v>83</v>
      </c>
      <c r="D97" s="179" t="s">
        <v>208</v>
      </c>
      <c r="E97" s="180" t="s">
        <v>450</v>
      </c>
      <c r="F97" s="181" t="s">
        <v>451</v>
      </c>
      <c r="G97" s="182" t="s">
        <v>247</v>
      </c>
      <c r="H97" s="183">
        <v>49.6</v>
      </c>
      <c r="I97" s="184"/>
      <c r="J97" s="185">
        <f>ROUND(I97*H97,2)</f>
        <v>0</v>
      </c>
      <c r="K97" s="181" t="s">
        <v>212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0.24</v>
      </c>
      <c r="T97" s="189">
        <f>S97*H97</f>
        <v>11.904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149</v>
      </c>
      <c r="AT97" s="190" t="s">
        <v>208</v>
      </c>
      <c r="AU97" s="190" t="s">
        <v>83</v>
      </c>
      <c r="AY97" s="18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149</v>
      </c>
      <c r="BM97" s="190" t="s">
        <v>901</v>
      </c>
    </row>
    <row r="98" spans="1:65" s="2" customFormat="1">
      <c r="A98" s="35"/>
      <c r="B98" s="36"/>
      <c r="C98" s="37"/>
      <c r="D98" s="192" t="s">
        <v>215</v>
      </c>
      <c r="E98" s="37"/>
      <c r="F98" s="193" t="s">
        <v>453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215</v>
      </c>
      <c r="AU98" s="18" t="s">
        <v>83</v>
      </c>
    </row>
    <row r="99" spans="1:65" s="13" customFormat="1">
      <c r="B99" s="201"/>
      <c r="C99" s="202"/>
      <c r="D99" s="203" t="s">
        <v>250</v>
      </c>
      <c r="E99" s="204" t="s">
        <v>19</v>
      </c>
      <c r="F99" s="205" t="s">
        <v>1763</v>
      </c>
      <c r="G99" s="202"/>
      <c r="H99" s="206">
        <v>49.6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250</v>
      </c>
      <c r="AU99" s="212" t="s">
        <v>83</v>
      </c>
      <c r="AV99" s="13" t="s">
        <v>83</v>
      </c>
      <c r="AW99" s="13" t="s">
        <v>36</v>
      </c>
      <c r="AX99" s="13" t="s">
        <v>79</v>
      </c>
      <c r="AY99" s="212" t="s">
        <v>205</v>
      </c>
    </row>
    <row r="100" spans="1:65" s="2" customFormat="1" ht="33" customHeight="1">
      <c r="A100" s="35"/>
      <c r="B100" s="36"/>
      <c r="C100" s="179" t="s">
        <v>126</v>
      </c>
      <c r="D100" s="179" t="s">
        <v>208</v>
      </c>
      <c r="E100" s="180" t="s">
        <v>457</v>
      </c>
      <c r="F100" s="181" t="s">
        <v>458</v>
      </c>
      <c r="G100" s="182" t="s">
        <v>247</v>
      </c>
      <c r="H100" s="183">
        <v>49.6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0.316</v>
      </c>
      <c r="T100" s="189">
        <f>S100*H100</f>
        <v>15.6736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902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460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13" customFormat="1">
      <c r="B102" s="201"/>
      <c r="C102" s="202"/>
      <c r="D102" s="203" t="s">
        <v>250</v>
      </c>
      <c r="E102" s="204" t="s">
        <v>19</v>
      </c>
      <c r="F102" s="205" t="s">
        <v>1763</v>
      </c>
      <c r="G102" s="202"/>
      <c r="H102" s="206">
        <v>49.6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250</v>
      </c>
      <c r="AU102" s="212" t="s">
        <v>83</v>
      </c>
      <c r="AV102" s="13" t="s">
        <v>83</v>
      </c>
      <c r="AW102" s="13" t="s">
        <v>36</v>
      </c>
      <c r="AX102" s="13" t="s">
        <v>79</v>
      </c>
      <c r="AY102" s="212" t="s">
        <v>205</v>
      </c>
    </row>
    <row r="103" spans="1:65" s="2" customFormat="1" ht="24.2" customHeight="1">
      <c r="A103" s="35"/>
      <c r="B103" s="36"/>
      <c r="C103" s="179" t="s">
        <v>149</v>
      </c>
      <c r="D103" s="179" t="s">
        <v>208</v>
      </c>
      <c r="E103" s="180" t="s">
        <v>265</v>
      </c>
      <c r="F103" s="181" t="s">
        <v>266</v>
      </c>
      <c r="G103" s="182" t="s">
        <v>267</v>
      </c>
      <c r="H103" s="183">
        <v>2.48</v>
      </c>
      <c r="I103" s="184"/>
      <c r="J103" s="185">
        <f>ROUND(I103*H103,2)</f>
        <v>0</v>
      </c>
      <c r="K103" s="181" t="s">
        <v>212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149</v>
      </c>
      <c r="AT103" s="190" t="s">
        <v>208</v>
      </c>
      <c r="AU103" s="190" t="s">
        <v>83</v>
      </c>
      <c r="AY103" s="18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149</v>
      </c>
      <c r="BM103" s="190" t="s">
        <v>906</v>
      </c>
    </row>
    <row r="104" spans="1:65" s="2" customFormat="1">
      <c r="A104" s="35"/>
      <c r="B104" s="36"/>
      <c r="C104" s="37"/>
      <c r="D104" s="192" t="s">
        <v>215</v>
      </c>
      <c r="E104" s="37"/>
      <c r="F104" s="193" t="s">
        <v>269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215</v>
      </c>
      <c r="AU104" s="18" t="s">
        <v>83</v>
      </c>
    </row>
    <row r="105" spans="1:65" s="13" customFormat="1">
      <c r="B105" s="201"/>
      <c r="C105" s="202"/>
      <c r="D105" s="203" t="s">
        <v>250</v>
      </c>
      <c r="E105" s="204" t="s">
        <v>19</v>
      </c>
      <c r="F105" s="205" t="s">
        <v>1764</v>
      </c>
      <c r="G105" s="202"/>
      <c r="H105" s="206">
        <v>2.48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250</v>
      </c>
      <c r="AU105" s="212" t="s">
        <v>83</v>
      </c>
      <c r="AV105" s="13" t="s">
        <v>83</v>
      </c>
      <c r="AW105" s="13" t="s">
        <v>36</v>
      </c>
      <c r="AX105" s="13" t="s">
        <v>79</v>
      </c>
      <c r="AY105" s="212" t="s">
        <v>205</v>
      </c>
    </row>
    <row r="106" spans="1:65" s="2" customFormat="1" ht="24.2" customHeight="1">
      <c r="A106" s="35"/>
      <c r="B106" s="36"/>
      <c r="C106" s="179" t="s">
        <v>204</v>
      </c>
      <c r="D106" s="179" t="s">
        <v>208</v>
      </c>
      <c r="E106" s="180" t="s">
        <v>271</v>
      </c>
      <c r="F106" s="181" t="s">
        <v>272</v>
      </c>
      <c r="G106" s="182" t="s">
        <v>267</v>
      </c>
      <c r="H106" s="183">
        <v>2.48</v>
      </c>
      <c r="I106" s="184"/>
      <c r="J106" s="185">
        <f>ROUND(I106*H106,2)</f>
        <v>0</v>
      </c>
      <c r="K106" s="181" t="s">
        <v>212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149</v>
      </c>
      <c r="AT106" s="190" t="s">
        <v>208</v>
      </c>
      <c r="AU106" s="190" t="s">
        <v>83</v>
      </c>
      <c r="AY106" s="18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149</v>
      </c>
      <c r="BM106" s="190" t="s">
        <v>908</v>
      </c>
    </row>
    <row r="107" spans="1:65" s="2" customFormat="1">
      <c r="A107" s="35"/>
      <c r="B107" s="36"/>
      <c r="C107" s="37"/>
      <c r="D107" s="192" t="s">
        <v>215</v>
      </c>
      <c r="E107" s="37"/>
      <c r="F107" s="193" t="s">
        <v>274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215</v>
      </c>
      <c r="AU107" s="18" t="s">
        <v>83</v>
      </c>
    </row>
    <row r="108" spans="1:65" s="2" customFormat="1" ht="37.9" customHeight="1">
      <c r="A108" s="35"/>
      <c r="B108" s="36"/>
      <c r="C108" s="179" t="s">
        <v>275</v>
      </c>
      <c r="D108" s="179" t="s">
        <v>208</v>
      </c>
      <c r="E108" s="180" t="s">
        <v>276</v>
      </c>
      <c r="F108" s="181" t="s">
        <v>277</v>
      </c>
      <c r="G108" s="182" t="s">
        <v>267</v>
      </c>
      <c r="H108" s="183">
        <v>2.48</v>
      </c>
      <c r="I108" s="184"/>
      <c r="J108" s="185">
        <f>ROUND(I108*H108,2)</f>
        <v>0</v>
      </c>
      <c r="K108" s="181" t="s">
        <v>212</v>
      </c>
      <c r="L108" s="40"/>
      <c r="M108" s="186" t="s">
        <v>19</v>
      </c>
      <c r="N108" s="187" t="s">
        <v>46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149</v>
      </c>
      <c r="AT108" s="190" t="s">
        <v>208</v>
      </c>
      <c r="AU108" s="190" t="s">
        <v>83</v>
      </c>
      <c r="AY108" s="18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149</v>
      </c>
      <c r="BM108" s="190" t="s">
        <v>909</v>
      </c>
    </row>
    <row r="109" spans="1:65" s="2" customFormat="1">
      <c r="A109" s="35"/>
      <c r="B109" s="36"/>
      <c r="C109" s="37"/>
      <c r="D109" s="192" t="s">
        <v>215</v>
      </c>
      <c r="E109" s="37"/>
      <c r="F109" s="193" t="s">
        <v>279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215</v>
      </c>
      <c r="AU109" s="18" t="s">
        <v>83</v>
      </c>
    </row>
    <row r="110" spans="1:65" s="2" customFormat="1" ht="37.9" customHeight="1">
      <c r="A110" s="35"/>
      <c r="B110" s="36"/>
      <c r="C110" s="179" t="s">
        <v>280</v>
      </c>
      <c r="D110" s="179" t="s">
        <v>208</v>
      </c>
      <c r="E110" s="180" t="s">
        <v>281</v>
      </c>
      <c r="F110" s="181" t="s">
        <v>282</v>
      </c>
      <c r="G110" s="182" t="s">
        <v>267</v>
      </c>
      <c r="H110" s="183">
        <v>74.400000000000006</v>
      </c>
      <c r="I110" s="184"/>
      <c r="J110" s="185">
        <f>ROUND(I110*H110,2)</f>
        <v>0</v>
      </c>
      <c r="K110" s="181" t="s">
        <v>212</v>
      </c>
      <c r="L110" s="40"/>
      <c r="M110" s="186" t="s">
        <v>19</v>
      </c>
      <c r="N110" s="187" t="s">
        <v>46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149</v>
      </c>
      <c r="AT110" s="190" t="s">
        <v>208</v>
      </c>
      <c r="AU110" s="190" t="s">
        <v>83</v>
      </c>
      <c r="AY110" s="18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79</v>
      </c>
      <c r="BK110" s="191">
        <f>ROUND(I110*H110,2)</f>
        <v>0</v>
      </c>
      <c r="BL110" s="18" t="s">
        <v>149</v>
      </c>
      <c r="BM110" s="190" t="s">
        <v>910</v>
      </c>
    </row>
    <row r="111" spans="1:65" s="2" customFormat="1">
      <c r="A111" s="35"/>
      <c r="B111" s="36"/>
      <c r="C111" s="37"/>
      <c r="D111" s="192" t="s">
        <v>215</v>
      </c>
      <c r="E111" s="37"/>
      <c r="F111" s="193" t="s">
        <v>284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215</v>
      </c>
      <c r="AU111" s="18" t="s">
        <v>83</v>
      </c>
    </row>
    <row r="112" spans="1:65" s="13" customFormat="1">
      <c r="B112" s="201"/>
      <c r="C112" s="202"/>
      <c r="D112" s="203" t="s">
        <v>250</v>
      </c>
      <c r="E112" s="202"/>
      <c r="F112" s="205" t="s">
        <v>1765</v>
      </c>
      <c r="G112" s="202"/>
      <c r="H112" s="206">
        <v>74.400000000000006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250</v>
      </c>
      <c r="AU112" s="212" t="s">
        <v>83</v>
      </c>
      <c r="AV112" s="13" t="s">
        <v>83</v>
      </c>
      <c r="AW112" s="13" t="s">
        <v>4</v>
      </c>
      <c r="AX112" s="13" t="s">
        <v>79</v>
      </c>
      <c r="AY112" s="212" t="s">
        <v>205</v>
      </c>
    </row>
    <row r="113" spans="1:65" s="2" customFormat="1" ht="24.2" customHeight="1">
      <c r="A113" s="35"/>
      <c r="B113" s="36"/>
      <c r="C113" s="179" t="s">
        <v>286</v>
      </c>
      <c r="D113" s="179" t="s">
        <v>208</v>
      </c>
      <c r="E113" s="180" t="s">
        <v>287</v>
      </c>
      <c r="F113" s="181" t="s">
        <v>288</v>
      </c>
      <c r="G113" s="182" t="s">
        <v>267</v>
      </c>
      <c r="H113" s="183">
        <v>2.48</v>
      </c>
      <c r="I113" s="184"/>
      <c r="J113" s="185">
        <f>ROUND(I113*H113,2)</f>
        <v>0</v>
      </c>
      <c r="K113" s="181" t="s">
        <v>212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149</v>
      </c>
      <c r="AT113" s="190" t="s">
        <v>208</v>
      </c>
      <c r="AU113" s="190" t="s">
        <v>83</v>
      </c>
      <c r="AY113" s="18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149</v>
      </c>
      <c r="BM113" s="190" t="s">
        <v>912</v>
      </c>
    </row>
    <row r="114" spans="1:65" s="2" customFormat="1">
      <c r="A114" s="35"/>
      <c r="B114" s="36"/>
      <c r="C114" s="37"/>
      <c r="D114" s="192" t="s">
        <v>215</v>
      </c>
      <c r="E114" s="37"/>
      <c r="F114" s="193" t="s">
        <v>290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215</v>
      </c>
      <c r="AU114" s="18" t="s">
        <v>83</v>
      </c>
    </row>
    <row r="115" spans="1:65" s="2" customFormat="1" ht="24.2" customHeight="1">
      <c r="A115" s="35"/>
      <c r="B115" s="36"/>
      <c r="C115" s="179" t="s">
        <v>291</v>
      </c>
      <c r="D115" s="179" t="s">
        <v>208</v>
      </c>
      <c r="E115" s="180" t="s">
        <v>305</v>
      </c>
      <c r="F115" s="181" t="s">
        <v>306</v>
      </c>
      <c r="G115" s="182" t="s">
        <v>267</v>
      </c>
      <c r="H115" s="183">
        <v>2.48</v>
      </c>
      <c r="I115" s="184"/>
      <c r="J115" s="185">
        <f>ROUND(I115*H115,2)</f>
        <v>0</v>
      </c>
      <c r="K115" s="181" t="s">
        <v>212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149</v>
      </c>
      <c r="AT115" s="190" t="s">
        <v>208</v>
      </c>
      <c r="AU115" s="190" t="s">
        <v>83</v>
      </c>
      <c r="AY115" s="18" t="s">
        <v>205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149</v>
      </c>
      <c r="BM115" s="190" t="s">
        <v>917</v>
      </c>
    </row>
    <row r="116" spans="1:65" s="2" customFormat="1">
      <c r="A116" s="35"/>
      <c r="B116" s="36"/>
      <c r="C116" s="37"/>
      <c r="D116" s="192" t="s">
        <v>215</v>
      </c>
      <c r="E116" s="37"/>
      <c r="F116" s="193" t="s">
        <v>308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215</v>
      </c>
      <c r="AU116" s="18" t="s">
        <v>83</v>
      </c>
    </row>
    <row r="117" spans="1:65" s="2" customFormat="1" ht="16.5" customHeight="1">
      <c r="A117" s="35"/>
      <c r="B117" s="36"/>
      <c r="C117" s="179" t="s">
        <v>297</v>
      </c>
      <c r="D117" s="179" t="s">
        <v>208</v>
      </c>
      <c r="E117" s="180" t="s">
        <v>310</v>
      </c>
      <c r="F117" s="181" t="s">
        <v>311</v>
      </c>
      <c r="G117" s="182" t="s">
        <v>247</v>
      </c>
      <c r="H117" s="183">
        <v>49.5</v>
      </c>
      <c r="I117" s="184"/>
      <c r="J117" s="185">
        <f>ROUND(I117*H117,2)</f>
        <v>0</v>
      </c>
      <c r="K117" s="181" t="s">
        <v>212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149</v>
      </c>
      <c r="AT117" s="190" t="s">
        <v>208</v>
      </c>
      <c r="AU117" s="190" t="s">
        <v>83</v>
      </c>
      <c r="AY117" s="18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149</v>
      </c>
      <c r="BM117" s="190" t="s">
        <v>918</v>
      </c>
    </row>
    <row r="118" spans="1:65" s="2" customFormat="1">
      <c r="A118" s="35"/>
      <c r="B118" s="36"/>
      <c r="C118" s="37"/>
      <c r="D118" s="192" t="s">
        <v>215</v>
      </c>
      <c r="E118" s="37"/>
      <c r="F118" s="193" t="s">
        <v>313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215</v>
      </c>
      <c r="AU118" s="18" t="s">
        <v>83</v>
      </c>
    </row>
    <row r="119" spans="1:65" s="13" customFormat="1">
      <c r="B119" s="201"/>
      <c r="C119" s="202"/>
      <c r="D119" s="203" t="s">
        <v>250</v>
      </c>
      <c r="E119" s="204" t="s">
        <v>19</v>
      </c>
      <c r="F119" s="205" t="s">
        <v>1766</v>
      </c>
      <c r="G119" s="202"/>
      <c r="H119" s="206">
        <v>49.5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250</v>
      </c>
      <c r="AU119" s="212" t="s">
        <v>83</v>
      </c>
      <c r="AV119" s="13" t="s">
        <v>83</v>
      </c>
      <c r="AW119" s="13" t="s">
        <v>36</v>
      </c>
      <c r="AX119" s="13" t="s">
        <v>79</v>
      </c>
      <c r="AY119" s="212" t="s">
        <v>205</v>
      </c>
    </row>
    <row r="120" spans="1:65" s="12" customFormat="1" ht="22.9" customHeight="1">
      <c r="B120" s="163"/>
      <c r="C120" s="164"/>
      <c r="D120" s="165" t="s">
        <v>74</v>
      </c>
      <c r="E120" s="177" t="s">
        <v>204</v>
      </c>
      <c r="F120" s="177" t="s">
        <v>315</v>
      </c>
      <c r="G120" s="164"/>
      <c r="H120" s="164"/>
      <c r="I120" s="167"/>
      <c r="J120" s="178">
        <f>BK120</f>
        <v>0</v>
      </c>
      <c r="K120" s="164"/>
      <c r="L120" s="169"/>
      <c r="M120" s="170"/>
      <c r="N120" s="171"/>
      <c r="O120" s="171"/>
      <c r="P120" s="172">
        <f>SUM(P121:P141)</f>
        <v>0</v>
      </c>
      <c r="Q120" s="171"/>
      <c r="R120" s="172">
        <f>SUM(R121:R141)</f>
        <v>0</v>
      </c>
      <c r="S120" s="171"/>
      <c r="T120" s="173">
        <f>SUM(T121:T141)</f>
        <v>0</v>
      </c>
      <c r="AR120" s="174" t="s">
        <v>79</v>
      </c>
      <c r="AT120" s="175" t="s">
        <v>74</v>
      </c>
      <c r="AU120" s="175" t="s">
        <v>79</v>
      </c>
      <c r="AY120" s="174" t="s">
        <v>205</v>
      </c>
      <c r="BK120" s="176">
        <f>SUM(BK121:BK141)</f>
        <v>0</v>
      </c>
    </row>
    <row r="121" spans="1:65" s="2" customFormat="1" ht="21.75" customHeight="1">
      <c r="A121" s="35"/>
      <c r="B121" s="36"/>
      <c r="C121" s="179" t="s">
        <v>304</v>
      </c>
      <c r="D121" s="179" t="s">
        <v>208</v>
      </c>
      <c r="E121" s="180" t="s">
        <v>1613</v>
      </c>
      <c r="F121" s="181" t="s">
        <v>1614</v>
      </c>
      <c r="G121" s="182" t="s">
        <v>247</v>
      </c>
      <c r="H121" s="183">
        <v>49.6</v>
      </c>
      <c r="I121" s="184"/>
      <c r="J121" s="185">
        <f>ROUND(I121*H121,2)</f>
        <v>0</v>
      </c>
      <c r="K121" s="181" t="s">
        <v>212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149</v>
      </c>
      <c r="AT121" s="190" t="s">
        <v>208</v>
      </c>
      <c r="AU121" s="190" t="s">
        <v>83</v>
      </c>
      <c r="AY121" s="18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149</v>
      </c>
      <c r="BM121" s="190" t="s">
        <v>1767</v>
      </c>
    </row>
    <row r="122" spans="1:65" s="2" customFormat="1">
      <c r="A122" s="35"/>
      <c r="B122" s="36"/>
      <c r="C122" s="37"/>
      <c r="D122" s="192" t="s">
        <v>215</v>
      </c>
      <c r="E122" s="37"/>
      <c r="F122" s="193" t="s">
        <v>1616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215</v>
      </c>
      <c r="AU122" s="18" t="s">
        <v>83</v>
      </c>
    </row>
    <row r="123" spans="1:65" s="13" customFormat="1">
      <c r="B123" s="201"/>
      <c r="C123" s="202"/>
      <c r="D123" s="203" t="s">
        <v>250</v>
      </c>
      <c r="E123" s="204" t="s">
        <v>19</v>
      </c>
      <c r="F123" s="205" t="s">
        <v>1768</v>
      </c>
      <c r="G123" s="202"/>
      <c r="H123" s="206">
        <v>49.6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250</v>
      </c>
      <c r="AU123" s="212" t="s">
        <v>83</v>
      </c>
      <c r="AV123" s="13" t="s">
        <v>83</v>
      </c>
      <c r="AW123" s="13" t="s">
        <v>36</v>
      </c>
      <c r="AX123" s="13" t="s">
        <v>79</v>
      </c>
      <c r="AY123" s="212" t="s">
        <v>205</v>
      </c>
    </row>
    <row r="124" spans="1:65" s="2" customFormat="1" ht="24.2" customHeight="1">
      <c r="A124" s="35"/>
      <c r="B124" s="36"/>
      <c r="C124" s="179" t="s">
        <v>309</v>
      </c>
      <c r="D124" s="179" t="s">
        <v>208</v>
      </c>
      <c r="E124" s="180" t="s">
        <v>1552</v>
      </c>
      <c r="F124" s="181" t="s">
        <v>1553</v>
      </c>
      <c r="G124" s="182" t="s">
        <v>247</v>
      </c>
      <c r="H124" s="183">
        <v>49.6</v>
      </c>
      <c r="I124" s="184"/>
      <c r="J124" s="185">
        <f>ROUND(I124*H124,2)</f>
        <v>0</v>
      </c>
      <c r="K124" s="181" t="s">
        <v>212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149</v>
      </c>
      <c r="AT124" s="190" t="s">
        <v>208</v>
      </c>
      <c r="AU124" s="190" t="s">
        <v>83</v>
      </c>
      <c r="AY124" s="18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149</v>
      </c>
      <c r="BM124" s="190" t="s">
        <v>1769</v>
      </c>
    </row>
    <row r="125" spans="1:65" s="2" customFormat="1">
      <c r="A125" s="35"/>
      <c r="B125" s="36"/>
      <c r="C125" s="37"/>
      <c r="D125" s="192" t="s">
        <v>215</v>
      </c>
      <c r="E125" s="37"/>
      <c r="F125" s="193" t="s">
        <v>1555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215</v>
      </c>
      <c r="AU125" s="18" t="s">
        <v>83</v>
      </c>
    </row>
    <row r="126" spans="1:65" s="13" customFormat="1">
      <c r="B126" s="201"/>
      <c r="C126" s="202"/>
      <c r="D126" s="203" t="s">
        <v>250</v>
      </c>
      <c r="E126" s="204" t="s">
        <v>19</v>
      </c>
      <c r="F126" s="205" t="s">
        <v>1768</v>
      </c>
      <c r="G126" s="202"/>
      <c r="H126" s="206">
        <v>49.6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250</v>
      </c>
      <c r="AU126" s="212" t="s">
        <v>83</v>
      </c>
      <c r="AV126" s="13" t="s">
        <v>83</v>
      </c>
      <c r="AW126" s="13" t="s">
        <v>36</v>
      </c>
      <c r="AX126" s="13" t="s">
        <v>79</v>
      </c>
      <c r="AY126" s="212" t="s">
        <v>205</v>
      </c>
    </row>
    <row r="127" spans="1:65" s="2" customFormat="1" ht="24.2" customHeight="1">
      <c r="A127" s="35"/>
      <c r="B127" s="36"/>
      <c r="C127" s="179" t="s">
        <v>316</v>
      </c>
      <c r="D127" s="179" t="s">
        <v>208</v>
      </c>
      <c r="E127" s="180" t="s">
        <v>1556</v>
      </c>
      <c r="F127" s="181" t="s">
        <v>1557</v>
      </c>
      <c r="G127" s="182" t="s">
        <v>247</v>
      </c>
      <c r="H127" s="183">
        <v>49.6</v>
      </c>
      <c r="I127" s="184"/>
      <c r="J127" s="185">
        <f>ROUND(I127*H127,2)</f>
        <v>0</v>
      </c>
      <c r="K127" s="181" t="s">
        <v>212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149</v>
      </c>
      <c r="AT127" s="190" t="s">
        <v>208</v>
      </c>
      <c r="AU127" s="190" t="s">
        <v>83</v>
      </c>
      <c r="AY127" s="18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79</v>
      </c>
      <c r="BK127" s="191">
        <f>ROUND(I127*H127,2)</f>
        <v>0</v>
      </c>
      <c r="BL127" s="18" t="s">
        <v>149</v>
      </c>
      <c r="BM127" s="190" t="s">
        <v>1770</v>
      </c>
    </row>
    <row r="128" spans="1:65" s="2" customFormat="1">
      <c r="A128" s="35"/>
      <c r="B128" s="36"/>
      <c r="C128" s="37"/>
      <c r="D128" s="192" t="s">
        <v>215</v>
      </c>
      <c r="E128" s="37"/>
      <c r="F128" s="193" t="s">
        <v>1559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215</v>
      </c>
      <c r="AU128" s="18" t="s">
        <v>83</v>
      </c>
    </row>
    <row r="129" spans="1:65" s="13" customFormat="1">
      <c r="B129" s="201"/>
      <c r="C129" s="202"/>
      <c r="D129" s="203" t="s">
        <v>250</v>
      </c>
      <c r="E129" s="204" t="s">
        <v>19</v>
      </c>
      <c r="F129" s="205" t="s">
        <v>1768</v>
      </c>
      <c r="G129" s="202"/>
      <c r="H129" s="206">
        <v>49.6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250</v>
      </c>
      <c r="AU129" s="212" t="s">
        <v>83</v>
      </c>
      <c r="AV129" s="13" t="s">
        <v>83</v>
      </c>
      <c r="AW129" s="13" t="s">
        <v>36</v>
      </c>
      <c r="AX129" s="13" t="s">
        <v>79</v>
      </c>
      <c r="AY129" s="212" t="s">
        <v>205</v>
      </c>
    </row>
    <row r="130" spans="1:65" s="2" customFormat="1" ht="16.5" customHeight="1">
      <c r="A130" s="35"/>
      <c r="B130" s="36"/>
      <c r="C130" s="179" t="s">
        <v>322</v>
      </c>
      <c r="D130" s="179" t="s">
        <v>208</v>
      </c>
      <c r="E130" s="180" t="s">
        <v>1560</v>
      </c>
      <c r="F130" s="181" t="s">
        <v>1561</v>
      </c>
      <c r="G130" s="182" t="s">
        <v>247</v>
      </c>
      <c r="H130" s="183">
        <v>49.6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1771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1563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13" customFormat="1">
      <c r="B132" s="201"/>
      <c r="C132" s="202"/>
      <c r="D132" s="203" t="s">
        <v>250</v>
      </c>
      <c r="E132" s="204" t="s">
        <v>19</v>
      </c>
      <c r="F132" s="205" t="s">
        <v>1768</v>
      </c>
      <c r="G132" s="202"/>
      <c r="H132" s="206">
        <v>49.6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250</v>
      </c>
      <c r="AU132" s="212" t="s">
        <v>83</v>
      </c>
      <c r="AV132" s="13" t="s">
        <v>83</v>
      </c>
      <c r="AW132" s="13" t="s">
        <v>36</v>
      </c>
      <c r="AX132" s="13" t="s">
        <v>79</v>
      </c>
      <c r="AY132" s="212" t="s">
        <v>205</v>
      </c>
    </row>
    <row r="133" spans="1:65" s="2" customFormat="1" ht="16.5" customHeight="1">
      <c r="A133" s="35"/>
      <c r="B133" s="36"/>
      <c r="C133" s="179" t="s">
        <v>8</v>
      </c>
      <c r="D133" s="179" t="s">
        <v>208</v>
      </c>
      <c r="E133" s="180" t="s">
        <v>1564</v>
      </c>
      <c r="F133" s="181" t="s">
        <v>1565</v>
      </c>
      <c r="G133" s="182" t="s">
        <v>247</v>
      </c>
      <c r="H133" s="183">
        <v>49.6</v>
      </c>
      <c r="I133" s="184"/>
      <c r="J133" s="185">
        <f>ROUND(I133*H133,2)</f>
        <v>0</v>
      </c>
      <c r="K133" s="181" t="s">
        <v>212</v>
      </c>
      <c r="L133" s="40"/>
      <c r="M133" s="186" t="s">
        <v>19</v>
      </c>
      <c r="N133" s="187" t="s">
        <v>46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149</v>
      </c>
      <c r="AT133" s="190" t="s">
        <v>208</v>
      </c>
      <c r="AU133" s="190" t="s">
        <v>83</v>
      </c>
      <c r="AY133" s="18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149</v>
      </c>
      <c r="BM133" s="190" t="s">
        <v>1772</v>
      </c>
    </row>
    <row r="134" spans="1:65" s="2" customFormat="1">
      <c r="A134" s="35"/>
      <c r="B134" s="36"/>
      <c r="C134" s="37"/>
      <c r="D134" s="192" t="s">
        <v>215</v>
      </c>
      <c r="E134" s="37"/>
      <c r="F134" s="193" t="s">
        <v>1567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215</v>
      </c>
      <c r="AU134" s="18" t="s">
        <v>83</v>
      </c>
    </row>
    <row r="135" spans="1:65" s="13" customFormat="1">
      <c r="B135" s="201"/>
      <c r="C135" s="202"/>
      <c r="D135" s="203" t="s">
        <v>250</v>
      </c>
      <c r="E135" s="204" t="s">
        <v>19</v>
      </c>
      <c r="F135" s="205" t="s">
        <v>1768</v>
      </c>
      <c r="G135" s="202"/>
      <c r="H135" s="206">
        <v>49.6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250</v>
      </c>
      <c r="AU135" s="212" t="s">
        <v>83</v>
      </c>
      <c r="AV135" s="13" t="s">
        <v>83</v>
      </c>
      <c r="AW135" s="13" t="s">
        <v>36</v>
      </c>
      <c r="AX135" s="13" t="s">
        <v>79</v>
      </c>
      <c r="AY135" s="212" t="s">
        <v>205</v>
      </c>
    </row>
    <row r="136" spans="1:65" s="2" customFormat="1" ht="16.5" customHeight="1">
      <c r="A136" s="35"/>
      <c r="B136" s="36"/>
      <c r="C136" s="179" t="s">
        <v>334</v>
      </c>
      <c r="D136" s="179" t="s">
        <v>208</v>
      </c>
      <c r="E136" s="180" t="s">
        <v>1568</v>
      </c>
      <c r="F136" s="181" t="s">
        <v>1569</v>
      </c>
      <c r="G136" s="182" t="s">
        <v>247</v>
      </c>
      <c r="H136" s="183">
        <v>49.6</v>
      </c>
      <c r="I136" s="184"/>
      <c r="J136" s="185">
        <f>ROUND(I136*H136,2)</f>
        <v>0</v>
      </c>
      <c r="K136" s="181" t="s">
        <v>212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149</v>
      </c>
      <c r="AT136" s="190" t="s">
        <v>208</v>
      </c>
      <c r="AU136" s="190" t="s">
        <v>83</v>
      </c>
      <c r="AY136" s="18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149</v>
      </c>
      <c r="BM136" s="190" t="s">
        <v>1773</v>
      </c>
    </row>
    <row r="137" spans="1:65" s="2" customFormat="1">
      <c r="A137" s="35"/>
      <c r="B137" s="36"/>
      <c r="C137" s="37"/>
      <c r="D137" s="192" t="s">
        <v>215</v>
      </c>
      <c r="E137" s="37"/>
      <c r="F137" s="193" t="s">
        <v>1571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215</v>
      </c>
      <c r="AU137" s="18" t="s">
        <v>83</v>
      </c>
    </row>
    <row r="138" spans="1:65" s="13" customFormat="1">
      <c r="B138" s="201"/>
      <c r="C138" s="202"/>
      <c r="D138" s="203" t="s">
        <v>250</v>
      </c>
      <c r="E138" s="204" t="s">
        <v>19</v>
      </c>
      <c r="F138" s="205" t="s">
        <v>1768</v>
      </c>
      <c r="G138" s="202"/>
      <c r="H138" s="206">
        <v>49.6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250</v>
      </c>
      <c r="AU138" s="212" t="s">
        <v>83</v>
      </c>
      <c r="AV138" s="13" t="s">
        <v>83</v>
      </c>
      <c r="AW138" s="13" t="s">
        <v>36</v>
      </c>
      <c r="AX138" s="13" t="s">
        <v>79</v>
      </c>
      <c r="AY138" s="212" t="s">
        <v>205</v>
      </c>
    </row>
    <row r="139" spans="1:65" s="2" customFormat="1" ht="24.2" customHeight="1">
      <c r="A139" s="35"/>
      <c r="B139" s="36"/>
      <c r="C139" s="179" t="s">
        <v>339</v>
      </c>
      <c r="D139" s="179" t="s">
        <v>208</v>
      </c>
      <c r="E139" s="180" t="s">
        <v>1572</v>
      </c>
      <c r="F139" s="181" t="s">
        <v>1573</v>
      </c>
      <c r="G139" s="182" t="s">
        <v>247</v>
      </c>
      <c r="H139" s="183">
        <v>49.6</v>
      </c>
      <c r="I139" s="184"/>
      <c r="J139" s="185">
        <f>ROUND(I139*H139,2)</f>
        <v>0</v>
      </c>
      <c r="K139" s="181" t="s">
        <v>212</v>
      </c>
      <c r="L139" s="40"/>
      <c r="M139" s="186" t="s">
        <v>19</v>
      </c>
      <c r="N139" s="187" t="s">
        <v>46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149</v>
      </c>
      <c r="AT139" s="190" t="s">
        <v>208</v>
      </c>
      <c r="AU139" s="190" t="s">
        <v>83</v>
      </c>
      <c r="AY139" s="18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79</v>
      </c>
      <c r="BK139" s="191">
        <f>ROUND(I139*H139,2)</f>
        <v>0</v>
      </c>
      <c r="BL139" s="18" t="s">
        <v>149</v>
      </c>
      <c r="BM139" s="190" t="s">
        <v>1774</v>
      </c>
    </row>
    <row r="140" spans="1:65" s="2" customFormat="1">
      <c r="A140" s="35"/>
      <c r="B140" s="36"/>
      <c r="C140" s="37"/>
      <c r="D140" s="192" t="s">
        <v>215</v>
      </c>
      <c r="E140" s="37"/>
      <c r="F140" s="193" t="s">
        <v>1575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215</v>
      </c>
      <c r="AU140" s="18" t="s">
        <v>83</v>
      </c>
    </row>
    <row r="141" spans="1:65" s="13" customFormat="1">
      <c r="B141" s="201"/>
      <c r="C141" s="202"/>
      <c r="D141" s="203" t="s">
        <v>250</v>
      </c>
      <c r="E141" s="204" t="s">
        <v>19</v>
      </c>
      <c r="F141" s="205" t="s">
        <v>1768</v>
      </c>
      <c r="G141" s="202"/>
      <c r="H141" s="206">
        <v>49.6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250</v>
      </c>
      <c r="AU141" s="212" t="s">
        <v>83</v>
      </c>
      <c r="AV141" s="13" t="s">
        <v>83</v>
      </c>
      <c r="AW141" s="13" t="s">
        <v>36</v>
      </c>
      <c r="AX141" s="13" t="s">
        <v>79</v>
      </c>
      <c r="AY141" s="212" t="s">
        <v>205</v>
      </c>
    </row>
    <row r="142" spans="1:65" s="12" customFormat="1" ht="22.9" customHeight="1">
      <c r="B142" s="163"/>
      <c r="C142" s="164"/>
      <c r="D142" s="165" t="s">
        <v>74</v>
      </c>
      <c r="E142" s="177" t="s">
        <v>291</v>
      </c>
      <c r="F142" s="177" t="s">
        <v>369</v>
      </c>
      <c r="G142" s="164"/>
      <c r="H142" s="164"/>
      <c r="I142" s="167"/>
      <c r="J142" s="178">
        <f>BK142</f>
        <v>0</v>
      </c>
      <c r="K142" s="164"/>
      <c r="L142" s="169"/>
      <c r="M142" s="170"/>
      <c r="N142" s="171"/>
      <c r="O142" s="171"/>
      <c r="P142" s="172">
        <f>SUM(P143:P148)</f>
        <v>0</v>
      </c>
      <c r="Q142" s="171"/>
      <c r="R142" s="172">
        <f>SUM(R143:R148)</f>
        <v>9.9899999999999989E-3</v>
      </c>
      <c r="S142" s="171"/>
      <c r="T142" s="173">
        <f>SUM(T143:T148)</f>
        <v>0</v>
      </c>
      <c r="AR142" s="174" t="s">
        <v>79</v>
      </c>
      <c r="AT142" s="175" t="s">
        <v>74</v>
      </c>
      <c r="AU142" s="175" t="s">
        <v>79</v>
      </c>
      <c r="AY142" s="174" t="s">
        <v>205</v>
      </c>
      <c r="BK142" s="176">
        <f>SUM(BK143:BK148)</f>
        <v>0</v>
      </c>
    </row>
    <row r="143" spans="1:65" s="2" customFormat="1" ht="33" customHeight="1">
      <c r="A143" s="35"/>
      <c r="B143" s="36"/>
      <c r="C143" s="179" t="s">
        <v>344</v>
      </c>
      <c r="D143" s="179" t="s">
        <v>208</v>
      </c>
      <c r="E143" s="180" t="s">
        <v>1590</v>
      </c>
      <c r="F143" s="181" t="s">
        <v>1591</v>
      </c>
      <c r="G143" s="182" t="s">
        <v>260</v>
      </c>
      <c r="H143" s="183">
        <v>16.649999999999999</v>
      </c>
      <c r="I143" s="184"/>
      <c r="J143" s="185">
        <f>ROUND(I143*H143,2)</f>
        <v>0</v>
      </c>
      <c r="K143" s="181" t="s">
        <v>212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5.9999999999999995E-4</v>
      </c>
      <c r="R143" s="188">
        <f>Q143*H143</f>
        <v>9.9899999999999989E-3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149</v>
      </c>
      <c r="AT143" s="190" t="s">
        <v>208</v>
      </c>
      <c r="AU143" s="190" t="s">
        <v>83</v>
      </c>
      <c r="AY143" s="18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149</v>
      </c>
      <c r="BM143" s="190" t="s">
        <v>1775</v>
      </c>
    </row>
    <row r="144" spans="1:65" s="2" customFormat="1">
      <c r="A144" s="35"/>
      <c r="B144" s="36"/>
      <c r="C144" s="37"/>
      <c r="D144" s="192" t="s">
        <v>215</v>
      </c>
      <c r="E144" s="37"/>
      <c r="F144" s="193" t="s">
        <v>1593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215</v>
      </c>
      <c r="AU144" s="18" t="s">
        <v>83</v>
      </c>
    </row>
    <row r="145" spans="1:65" s="13" customFormat="1">
      <c r="B145" s="201"/>
      <c r="C145" s="202"/>
      <c r="D145" s="203" t="s">
        <v>250</v>
      </c>
      <c r="E145" s="204" t="s">
        <v>19</v>
      </c>
      <c r="F145" s="205" t="s">
        <v>1776</v>
      </c>
      <c r="G145" s="202"/>
      <c r="H145" s="206">
        <v>16.649999999999999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250</v>
      </c>
      <c r="AU145" s="212" t="s">
        <v>83</v>
      </c>
      <c r="AV145" s="13" t="s">
        <v>83</v>
      </c>
      <c r="AW145" s="13" t="s">
        <v>36</v>
      </c>
      <c r="AX145" s="13" t="s">
        <v>79</v>
      </c>
      <c r="AY145" s="212" t="s">
        <v>205</v>
      </c>
    </row>
    <row r="146" spans="1:65" s="2" customFormat="1" ht="16.5" customHeight="1">
      <c r="A146" s="35"/>
      <c r="B146" s="36"/>
      <c r="C146" s="179" t="s">
        <v>350</v>
      </c>
      <c r="D146" s="179" t="s">
        <v>208</v>
      </c>
      <c r="E146" s="180" t="s">
        <v>1362</v>
      </c>
      <c r="F146" s="181" t="s">
        <v>1363</v>
      </c>
      <c r="G146" s="182" t="s">
        <v>260</v>
      </c>
      <c r="H146" s="183">
        <v>20</v>
      </c>
      <c r="I146" s="184"/>
      <c r="J146" s="185">
        <f>ROUND(I146*H146,2)</f>
        <v>0</v>
      </c>
      <c r="K146" s="181" t="s">
        <v>212</v>
      </c>
      <c r="L146" s="40"/>
      <c r="M146" s="186" t="s">
        <v>19</v>
      </c>
      <c r="N146" s="187" t="s">
        <v>46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149</v>
      </c>
      <c r="AT146" s="190" t="s">
        <v>208</v>
      </c>
      <c r="AU146" s="190" t="s">
        <v>83</v>
      </c>
      <c r="AY146" s="18" t="s">
        <v>205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79</v>
      </c>
      <c r="BK146" s="191">
        <f>ROUND(I146*H146,2)</f>
        <v>0</v>
      </c>
      <c r="BL146" s="18" t="s">
        <v>149</v>
      </c>
      <c r="BM146" s="190" t="s">
        <v>1777</v>
      </c>
    </row>
    <row r="147" spans="1:65" s="2" customFormat="1">
      <c r="A147" s="35"/>
      <c r="B147" s="36"/>
      <c r="C147" s="37"/>
      <c r="D147" s="192" t="s">
        <v>215</v>
      </c>
      <c r="E147" s="37"/>
      <c r="F147" s="193" t="s">
        <v>1365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215</v>
      </c>
      <c r="AU147" s="18" t="s">
        <v>83</v>
      </c>
    </row>
    <row r="148" spans="1:65" s="13" customFormat="1">
      <c r="B148" s="201"/>
      <c r="C148" s="202"/>
      <c r="D148" s="203" t="s">
        <v>250</v>
      </c>
      <c r="E148" s="204" t="s">
        <v>19</v>
      </c>
      <c r="F148" s="205" t="s">
        <v>1778</v>
      </c>
      <c r="G148" s="202"/>
      <c r="H148" s="206">
        <v>20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250</v>
      </c>
      <c r="AU148" s="212" t="s">
        <v>83</v>
      </c>
      <c r="AV148" s="13" t="s">
        <v>83</v>
      </c>
      <c r="AW148" s="13" t="s">
        <v>36</v>
      </c>
      <c r="AX148" s="13" t="s">
        <v>79</v>
      </c>
      <c r="AY148" s="212" t="s">
        <v>205</v>
      </c>
    </row>
    <row r="149" spans="1:65" s="12" customFormat="1" ht="22.9" customHeight="1">
      <c r="B149" s="163"/>
      <c r="C149" s="164"/>
      <c r="D149" s="165" t="s">
        <v>74</v>
      </c>
      <c r="E149" s="177" t="s">
        <v>416</v>
      </c>
      <c r="F149" s="177" t="s">
        <v>417</v>
      </c>
      <c r="G149" s="164"/>
      <c r="H149" s="164"/>
      <c r="I149" s="167"/>
      <c r="J149" s="178">
        <f>BK149</f>
        <v>0</v>
      </c>
      <c r="K149" s="164"/>
      <c r="L149" s="169"/>
      <c r="M149" s="170"/>
      <c r="N149" s="171"/>
      <c r="O149" s="171"/>
      <c r="P149" s="172">
        <f>SUM(P150:P165)</f>
        <v>0</v>
      </c>
      <c r="Q149" s="171"/>
      <c r="R149" s="172">
        <f>SUM(R150:R165)</f>
        <v>0</v>
      </c>
      <c r="S149" s="171"/>
      <c r="T149" s="173">
        <f>SUM(T150:T165)</f>
        <v>0</v>
      </c>
      <c r="AR149" s="174" t="s">
        <v>79</v>
      </c>
      <c r="AT149" s="175" t="s">
        <v>74</v>
      </c>
      <c r="AU149" s="175" t="s">
        <v>79</v>
      </c>
      <c r="AY149" s="174" t="s">
        <v>205</v>
      </c>
      <c r="BK149" s="176">
        <f>SUM(BK150:BK165)</f>
        <v>0</v>
      </c>
    </row>
    <row r="150" spans="1:65" s="2" customFormat="1" ht="24.2" customHeight="1">
      <c r="A150" s="35"/>
      <c r="B150" s="36"/>
      <c r="C150" s="179" t="s">
        <v>357</v>
      </c>
      <c r="D150" s="179" t="s">
        <v>208</v>
      </c>
      <c r="E150" s="180" t="s">
        <v>537</v>
      </c>
      <c r="F150" s="181" t="s">
        <v>538</v>
      </c>
      <c r="G150" s="182" t="s">
        <v>301</v>
      </c>
      <c r="H150" s="183">
        <v>14.384</v>
      </c>
      <c r="I150" s="184"/>
      <c r="J150" s="185">
        <f>ROUND(I150*H150,2)</f>
        <v>0</v>
      </c>
      <c r="K150" s="181" t="s">
        <v>212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149</v>
      </c>
      <c r="AT150" s="190" t="s">
        <v>208</v>
      </c>
      <c r="AU150" s="190" t="s">
        <v>83</v>
      </c>
      <c r="AY150" s="18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79</v>
      </c>
      <c r="BK150" s="191">
        <f>ROUND(I150*H150,2)</f>
        <v>0</v>
      </c>
      <c r="BL150" s="18" t="s">
        <v>149</v>
      </c>
      <c r="BM150" s="190" t="s">
        <v>950</v>
      </c>
    </row>
    <row r="151" spans="1:65" s="2" customFormat="1">
      <c r="A151" s="35"/>
      <c r="B151" s="36"/>
      <c r="C151" s="37"/>
      <c r="D151" s="192" t="s">
        <v>215</v>
      </c>
      <c r="E151" s="37"/>
      <c r="F151" s="193" t="s">
        <v>540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215</v>
      </c>
      <c r="AU151" s="18" t="s">
        <v>83</v>
      </c>
    </row>
    <row r="152" spans="1:65" s="13" customFormat="1">
      <c r="B152" s="201"/>
      <c r="C152" s="202"/>
      <c r="D152" s="203" t="s">
        <v>250</v>
      </c>
      <c r="E152" s="204" t="s">
        <v>19</v>
      </c>
      <c r="F152" s="205" t="s">
        <v>1779</v>
      </c>
      <c r="G152" s="202"/>
      <c r="H152" s="206">
        <v>14.384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250</v>
      </c>
      <c r="AU152" s="212" t="s">
        <v>83</v>
      </c>
      <c r="AV152" s="13" t="s">
        <v>83</v>
      </c>
      <c r="AW152" s="13" t="s">
        <v>36</v>
      </c>
      <c r="AX152" s="13" t="s">
        <v>79</v>
      </c>
      <c r="AY152" s="212" t="s">
        <v>205</v>
      </c>
    </row>
    <row r="153" spans="1:65" s="2" customFormat="1" ht="24.2" customHeight="1">
      <c r="A153" s="35"/>
      <c r="B153" s="36"/>
      <c r="C153" s="179" t="s">
        <v>7</v>
      </c>
      <c r="D153" s="179" t="s">
        <v>208</v>
      </c>
      <c r="E153" s="180" t="s">
        <v>543</v>
      </c>
      <c r="F153" s="181" t="s">
        <v>427</v>
      </c>
      <c r="G153" s="182" t="s">
        <v>301</v>
      </c>
      <c r="H153" s="183">
        <v>560.976</v>
      </c>
      <c r="I153" s="184"/>
      <c r="J153" s="185">
        <f>ROUND(I153*H153,2)</f>
        <v>0</v>
      </c>
      <c r="K153" s="181" t="s">
        <v>212</v>
      </c>
      <c r="L153" s="40"/>
      <c r="M153" s="186" t="s">
        <v>19</v>
      </c>
      <c r="N153" s="187" t="s">
        <v>46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149</v>
      </c>
      <c r="AT153" s="190" t="s">
        <v>208</v>
      </c>
      <c r="AU153" s="190" t="s">
        <v>83</v>
      </c>
      <c r="AY153" s="18" t="s">
        <v>205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79</v>
      </c>
      <c r="BK153" s="191">
        <f>ROUND(I153*H153,2)</f>
        <v>0</v>
      </c>
      <c r="BL153" s="18" t="s">
        <v>149</v>
      </c>
      <c r="BM153" s="190" t="s">
        <v>952</v>
      </c>
    </row>
    <row r="154" spans="1:65" s="2" customFormat="1">
      <c r="A154" s="35"/>
      <c r="B154" s="36"/>
      <c r="C154" s="37"/>
      <c r="D154" s="192" t="s">
        <v>215</v>
      </c>
      <c r="E154" s="37"/>
      <c r="F154" s="193" t="s">
        <v>545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215</v>
      </c>
      <c r="AU154" s="18" t="s">
        <v>83</v>
      </c>
    </row>
    <row r="155" spans="1:65" s="13" customFormat="1">
      <c r="B155" s="201"/>
      <c r="C155" s="202"/>
      <c r="D155" s="203" t="s">
        <v>250</v>
      </c>
      <c r="E155" s="202"/>
      <c r="F155" s="205" t="s">
        <v>1780</v>
      </c>
      <c r="G155" s="202"/>
      <c r="H155" s="206">
        <v>560.976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250</v>
      </c>
      <c r="AU155" s="212" t="s">
        <v>83</v>
      </c>
      <c r="AV155" s="13" t="s">
        <v>83</v>
      </c>
      <c r="AW155" s="13" t="s">
        <v>4</v>
      </c>
      <c r="AX155" s="13" t="s">
        <v>79</v>
      </c>
      <c r="AY155" s="212" t="s">
        <v>205</v>
      </c>
    </row>
    <row r="156" spans="1:65" s="2" customFormat="1" ht="24.2" customHeight="1">
      <c r="A156" s="35"/>
      <c r="B156" s="36"/>
      <c r="C156" s="179" t="s">
        <v>370</v>
      </c>
      <c r="D156" s="179" t="s">
        <v>208</v>
      </c>
      <c r="E156" s="180" t="s">
        <v>419</v>
      </c>
      <c r="F156" s="181" t="s">
        <v>420</v>
      </c>
      <c r="G156" s="182" t="s">
        <v>301</v>
      </c>
      <c r="H156" s="183">
        <v>27.577999999999999</v>
      </c>
      <c r="I156" s="184"/>
      <c r="J156" s="185">
        <f>ROUND(I156*H156,2)</f>
        <v>0</v>
      </c>
      <c r="K156" s="181" t="s">
        <v>212</v>
      </c>
      <c r="L156" s="40"/>
      <c r="M156" s="186" t="s">
        <v>19</v>
      </c>
      <c r="N156" s="187" t="s">
        <v>46</v>
      </c>
      <c r="O156" s="65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149</v>
      </c>
      <c r="AT156" s="190" t="s">
        <v>208</v>
      </c>
      <c r="AU156" s="190" t="s">
        <v>83</v>
      </c>
      <c r="AY156" s="18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79</v>
      </c>
      <c r="BK156" s="191">
        <f>ROUND(I156*H156,2)</f>
        <v>0</v>
      </c>
      <c r="BL156" s="18" t="s">
        <v>149</v>
      </c>
      <c r="BM156" s="190" t="s">
        <v>954</v>
      </c>
    </row>
    <row r="157" spans="1:65" s="2" customFormat="1">
      <c r="A157" s="35"/>
      <c r="B157" s="36"/>
      <c r="C157" s="37"/>
      <c r="D157" s="192" t="s">
        <v>215</v>
      </c>
      <c r="E157" s="37"/>
      <c r="F157" s="193" t="s">
        <v>422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215</v>
      </c>
      <c r="AU157" s="18" t="s">
        <v>83</v>
      </c>
    </row>
    <row r="158" spans="1:65" s="13" customFormat="1">
      <c r="B158" s="201"/>
      <c r="C158" s="202"/>
      <c r="D158" s="203" t="s">
        <v>250</v>
      </c>
      <c r="E158" s="204" t="s">
        <v>19</v>
      </c>
      <c r="F158" s="205" t="s">
        <v>1781</v>
      </c>
      <c r="G158" s="202"/>
      <c r="H158" s="206">
        <v>11.904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36</v>
      </c>
      <c r="AX158" s="13" t="s">
        <v>75</v>
      </c>
      <c r="AY158" s="212" t="s">
        <v>205</v>
      </c>
    </row>
    <row r="159" spans="1:65" s="13" customFormat="1">
      <c r="B159" s="201"/>
      <c r="C159" s="202"/>
      <c r="D159" s="203" t="s">
        <v>250</v>
      </c>
      <c r="E159" s="204" t="s">
        <v>19</v>
      </c>
      <c r="F159" s="205" t="s">
        <v>1782</v>
      </c>
      <c r="G159" s="202"/>
      <c r="H159" s="206">
        <v>15.673999999999999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250</v>
      </c>
      <c r="AU159" s="212" t="s">
        <v>83</v>
      </c>
      <c r="AV159" s="13" t="s">
        <v>83</v>
      </c>
      <c r="AW159" s="13" t="s">
        <v>36</v>
      </c>
      <c r="AX159" s="13" t="s">
        <v>75</v>
      </c>
      <c r="AY159" s="212" t="s">
        <v>205</v>
      </c>
    </row>
    <row r="160" spans="1:65" s="14" customFormat="1">
      <c r="B160" s="213"/>
      <c r="C160" s="214"/>
      <c r="D160" s="203" t="s">
        <v>250</v>
      </c>
      <c r="E160" s="215" t="s">
        <v>19</v>
      </c>
      <c r="F160" s="216" t="s">
        <v>253</v>
      </c>
      <c r="G160" s="214"/>
      <c r="H160" s="217">
        <v>27.577999999999999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250</v>
      </c>
      <c r="AU160" s="223" t="s">
        <v>83</v>
      </c>
      <c r="AV160" s="14" t="s">
        <v>149</v>
      </c>
      <c r="AW160" s="14" t="s">
        <v>36</v>
      </c>
      <c r="AX160" s="14" t="s">
        <v>79</v>
      </c>
      <c r="AY160" s="223" t="s">
        <v>205</v>
      </c>
    </row>
    <row r="161" spans="1:65" s="2" customFormat="1" ht="24.2" customHeight="1">
      <c r="A161" s="35"/>
      <c r="B161" s="36"/>
      <c r="C161" s="179" t="s">
        <v>376</v>
      </c>
      <c r="D161" s="179" t="s">
        <v>208</v>
      </c>
      <c r="E161" s="180" t="s">
        <v>426</v>
      </c>
      <c r="F161" s="181" t="s">
        <v>427</v>
      </c>
      <c r="G161" s="182" t="s">
        <v>301</v>
      </c>
      <c r="H161" s="183">
        <v>1075.5419999999999</v>
      </c>
      <c r="I161" s="184"/>
      <c r="J161" s="185">
        <f>ROUND(I161*H161,2)</f>
        <v>0</v>
      </c>
      <c r="K161" s="181" t="s">
        <v>212</v>
      </c>
      <c r="L161" s="40"/>
      <c r="M161" s="186" t="s">
        <v>19</v>
      </c>
      <c r="N161" s="187" t="s">
        <v>46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149</v>
      </c>
      <c r="AT161" s="190" t="s">
        <v>208</v>
      </c>
      <c r="AU161" s="190" t="s">
        <v>83</v>
      </c>
      <c r="AY161" s="18" t="s">
        <v>205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149</v>
      </c>
      <c r="BM161" s="190" t="s">
        <v>957</v>
      </c>
    </row>
    <row r="162" spans="1:65" s="2" customFormat="1">
      <c r="A162" s="35"/>
      <c r="B162" s="36"/>
      <c r="C162" s="37"/>
      <c r="D162" s="192" t="s">
        <v>215</v>
      </c>
      <c r="E162" s="37"/>
      <c r="F162" s="193" t="s">
        <v>429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215</v>
      </c>
      <c r="AU162" s="18" t="s">
        <v>83</v>
      </c>
    </row>
    <row r="163" spans="1:65" s="13" customFormat="1">
      <c r="B163" s="201"/>
      <c r="C163" s="202"/>
      <c r="D163" s="203" t="s">
        <v>250</v>
      </c>
      <c r="E163" s="202"/>
      <c r="F163" s="205" t="s">
        <v>1783</v>
      </c>
      <c r="G163" s="202"/>
      <c r="H163" s="206">
        <v>1075.5419999999999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4</v>
      </c>
      <c r="AX163" s="13" t="s">
        <v>79</v>
      </c>
      <c r="AY163" s="212" t="s">
        <v>205</v>
      </c>
    </row>
    <row r="164" spans="1:65" s="2" customFormat="1" ht="16.5" customHeight="1">
      <c r="A164" s="35"/>
      <c r="B164" s="36"/>
      <c r="C164" s="179" t="s">
        <v>381</v>
      </c>
      <c r="D164" s="179" t="s">
        <v>208</v>
      </c>
      <c r="E164" s="180" t="s">
        <v>432</v>
      </c>
      <c r="F164" s="181" t="s">
        <v>433</v>
      </c>
      <c r="G164" s="182" t="s">
        <v>301</v>
      </c>
      <c r="H164" s="183">
        <v>41.962000000000003</v>
      </c>
      <c r="I164" s="184"/>
      <c r="J164" s="185">
        <f>ROUND(I164*H164,2)</f>
        <v>0</v>
      </c>
      <c r="K164" s="181" t="s">
        <v>212</v>
      </c>
      <c r="L164" s="40"/>
      <c r="M164" s="186" t="s">
        <v>19</v>
      </c>
      <c r="N164" s="187" t="s">
        <v>46</v>
      </c>
      <c r="O164" s="6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149</v>
      </c>
      <c r="AT164" s="190" t="s">
        <v>208</v>
      </c>
      <c r="AU164" s="190" t="s">
        <v>83</v>
      </c>
      <c r="AY164" s="18" t="s">
        <v>205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79</v>
      </c>
      <c r="BK164" s="191">
        <f>ROUND(I164*H164,2)</f>
        <v>0</v>
      </c>
      <c r="BL164" s="18" t="s">
        <v>149</v>
      </c>
      <c r="BM164" s="190" t="s">
        <v>959</v>
      </c>
    </row>
    <row r="165" spans="1:65" s="2" customFormat="1">
      <c r="A165" s="35"/>
      <c r="B165" s="36"/>
      <c r="C165" s="37"/>
      <c r="D165" s="192" t="s">
        <v>215</v>
      </c>
      <c r="E165" s="37"/>
      <c r="F165" s="193" t="s">
        <v>435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215</v>
      </c>
      <c r="AU165" s="18" t="s">
        <v>83</v>
      </c>
    </row>
    <row r="166" spans="1:65" s="12" customFormat="1" ht="22.9" customHeight="1">
      <c r="B166" s="163"/>
      <c r="C166" s="164"/>
      <c r="D166" s="165" t="s">
        <v>74</v>
      </c>
      <c r="E166" s="177" t="s">
        <v>436</v>
      </c>
      <c r="F166" s="177" t="s">
        <v>437</v>
      </c>
      <c r="G166" s="164"/>
      <c r="H166" s="164"/>
      <c r="I166" s="167"/>
      <c r="J166" s="178">
        <f>BK166</f>
        <v>0</v>
      </c>
      <c r="K166" s="164"/>
      <c r="L166" s="169"/>
      <c r="M166" s="170"/>
      <c r="N166" s="171"/>
      <c r="O166" s="171"/>
      <c r="P166" s="172">
        <f>SUM(P167:P168)</f>
        <v>0</v>
      </c>
      <c r="Q166" s="171"/>
      <c r="R166" s="172">
        <f>SUM(R167:R168)</f>
        <v>0</v>
      </c>
      <c r="S166" s="171"/>
      <c r="T166" s="173">
        <f>SUM(T167:T168)</f>
        <v>0</v>
      </c>
      <c r="AR166" s="174" t="s">
        <v>79</v>
      </c>
      <c r="AT166" s="175" t="s">
        <v>74</v>
      </c>
      <c r="AU166" s="175" t="s">
        <v>79</v>
      </c>
      <c r="AY166" s="174" t="s">
        <v>205</v>
      </c>
      <c r="BK166" s="176">
        <f>SUM(BK167:BK168)</f>
        <v>0</v>
      </c>
    </row>
    <row r="167" spans="1:65" s="2" customFormat="1" ht="24.2" customHeight="1">
      <c r="A167" s="35"/>
      <c r="B167" s="36"/>
      <c r="C167" s="179" t="s">
        <v>387</v>
      </c>
      <c r="D167" s="179" t="s">
        <v>208</v>
      </c>
      <c r="E167" s="180" t="s">
        <v>439</v>
      </c>
      <c r="F167" s="181" t="s">
        <v>440</v>
      </c>
      <c r="G167" s="182" t="s">
        <v>301</v>
      </c>
      <c r="H167" s="183">
        <v>0.01</v>
      </c>
      <c r="I167" s="184"/>
      <c r="J167" s="185">
        <f>ROUND(I167*H167,2)</f>
        <v>0</v>
      </c>
      <c r="K167" s="181" t="s">
        <v>212</v>
      </c>
      <c r="L167" s="40"/>
      <c r="M167" s="186" t="s">
        <v>19</v>
      </c>
      <c r="N167" s="187" t="s">
        <v>46</v>
      </c>
      <c r="O167" s="65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149</v>
      </c>
      <c r="AT167" s="190" t="s">
        <v>208</v>
      </c>
      <c r="AU167" s="190" t="s">
        <v>83</v>
      </c>
      <c r="AY167" s="18" t="s">
        <v>205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79</v>
      </c>
      <c r="BK167" s="191">
        <f>ROUND(I167*H167,2)</f>
        <v>0</v>
      </c>
      <c r="BL167" s="18" t="s">
        <v>149</v>
      </c>
      <c r="BM167" s="190" t="s">
        <v>960</v>
      </c>
    </row>
    <row r="168" spans="1:65" s="2" customFormat="1">
      <c r="A168" s="35"/>
      <c r="B168" s="36"/>
      <c r="C168" s="37"/>
      <c r="D168" s="192" t="s">
        <v>215</v>
      </c>
      <c r="E168" s="37"/>
      <c r="F168" s="193" t="s">
        <v>442</v>
      </c>
      <c r="G168" s="37"/>
      <c r="H168" s="37"/>
      <c r="I168" s="194"/>
      <c r="J168" s="37"/>
      <c r="K168" s="37"/>
      <c r="L168" s="40"/>
      <c r="M168" s="197"/>
      <c r="N168" s="198"/>
      <c r="O168" s="199"/>
      <c r="P168" s="199"/>
      <c r="Q168" s="199"/>
      <c r="R168" s="199"/>
      <c r="S168" s="199"/>
      <c r="T168" s="20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215</v>
      </c>
      <c r="AU168" s="18" t="s">
        <v>83</v>
      </c>
    </row>
    <row r="169" spans="1:65" s="2" customFormat="1" ht="6.95" customHeight="1">
      <c r="A169" s="35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Bq0noDOMGOuSXI0aLr0DHpLKs7g5ABo26eD/VLo/LwC41CIdY45GxhzzPtRD9e/vTDw7fIsKr2ziWbEHxqeHsQ==" saltValue="ek6nWHq+zy5dSwMUw28LWxHXYC8+YWpR1LjCKRU8GHmH3iYWiuoT8bw+YRGBhwR7YShE0q6WgypDjZfCZZi9eA==" spinCount="100000" sheet="1" objects="1" scenarios="1" formatColumns="0" formatRows="0" autoFilter="0"/>
  <autoFilter ref="C90:K168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8" r:id="rId2"/>
    <hyperlink ref="F101" r:id="rId3"/>
    <hyperlink ref="F104" r:id="rId4"/>
    <hyperlink ref="F107" r:id="rId5"/>
    <hyperlink ref="F109" r:id="rId6"/>
    <hyperlink ref="F111" r:id="rId7"/>
    <hyperlink ref="F114" r:id="rId8"/>
    <hyperlink ref="F116" r:id="rId9"/>
    <hyperlink ref="F118" r:id="rId10"/>
    <hyperlink ref="F122" r:id="rId11"/>
    <hyperlink ref="F125" r:id="rId12"/>
    <hyperlink ref="F128" r:id="rId13"/>
    <hyperlink ref="F131" r:id="rId14"/>
    <hyperlink ref="F134" r:id="rId15"/>
    <hyperlink ref="F137" r:id="rId16"/>
    <hyperlink ref="F140" r:id="rId17"/>
    <hyperlink ref="F144" r:id="rId18"/>
    <hyperlink ref="F147" r:id="rId19"/>
    <hyperlink ref="F151" r:id="rId20"/>
    <hyperlink ref="F154" r:id="rId21"/>
    <hyperlink ref="F157" r:id="rId22"/>
    <hyperlink ref="F162" r:id="rId23"/>
    <hyperlink ref="F165" r:id="rId24"/>
    <hyperlink ref="F168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144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1602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1784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ROUND(J87,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ROUND((SUM(BE87:BE90)),  2)</f>
        <v>0</v>
      </c>
      <c r="G35" s="35"/>
      <c r="H35" s="35"/>
      <c r="I35" s="125">
        <v>0.21</v>
      </c>
      <c r="J35" s="124">
        <f>ROUND(((SUM(BE87:BE90))*I35),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ROUND((SUM(BF87:BF90)),  2)</f>
        <v>0</v>
      </c>
      <c r="G36" s="35"/>
      <c r="H36" s="35"/>
      <c r="I36" s="125">
        <v>0.15</v>
      </c>
      <c r="J36" s="124">
        <f>ROUND(((SUM(BF87:BF90))*I36),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ROUND((SUM(BG87:BG90)),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ROUND((SUM(BH87:BH90)),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ROUND((SUM(BI87:BI90)),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1602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3.8 - Autobusová zastávka a křižovatka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J87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J88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238</v>
      </c>
      <c r="E65" s="149"/>
      <c r="F65" s="149"/>
      <c r="G65" s="149"/>
      <c r="H65" s="149"/>
      <c r="I65" s="149"/>
      <c r="J65" s="150">
        <f>J89</f>
        <v>0</v>
      </c>
      <c r="K65" s="98"/>
      <c r="L65" s="151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189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80" t="str">
        <f>E7</f>
        <v>Rekonstrukce chodníku ul. Jiříkovská, Rumburk</v>
      </c>
      <c r="F75" s="381"/>
      <c r="G75" s="381"/>
      <c r="H75" s="381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177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80" t="s">
        <v>1602</v>
      </c>
      <c r="F77" s="379"/>
      <c r="G77" s="379"/>
      <c r="H77" s="379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179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41" t="str">
        <f>E11</f>
        <v>3.8 - Autobusová zastávka a křižovatka</v>
      </c>
      <c r="F79" s="379"/>
      <c r="G79" s="379"/>
      <c r="H79" s="379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>k.ú. Rumburk</v>
      </c>
      <c r="G81" s="37"/>
      <c r="H81" s="37"/>
      <c r="I81" s="30" t="s">
        <v>23</v>
      </c>
      <c r="J81" s="60" t="str">
        <f>IF(J14="","",J14)</f>
        <v>5. 4. 2023</v>
      </c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E17</f>
        <v>Město Rumburk</v>
      </c>
      <c r="G83" s="37"/>
      <c r="H83" s="37"/>
      <c r="I83" s="30" t="s">
        <v>32</v>
      </c>
      <c r="J83" s="33" t="str">
        <f>E23</f>
        <v xml:space="preserve">ProProjekt s.r.o. 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30</v>
      </c>
      <c r="D84" s="37"/>
      <c r="E84" s="37"/>
      <c r="F84" s="28" t="str">
        <f>IF(E20="","",E20)</f>
        <v>Vyplň údaj</v>
      </c>
      <c r="G84" s="37"/>
      <c r="H84" s="37"/>
      <c r="I84" s="30" t="s">
        <v>37</v>
      </c>
      <c r="J84" s="33" t="str">
        <f>E26</f>
        <v>Martin Rousek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2"/>
      <c r="B86" s="153"/>
      <c r="C86" s="154" t="s">
        <v>190</v>
      </c>
      <c r="D86" s="155" t="s">
        <v>60</v>
      </c>
      <c r="E86" s="155" t="s">
        <v>56</v>
      </c>
      <c r="F86" s="155" t="s">
        <v>57</v>
      </c>
      <c r="G86" s="155" t="s">
        <v>191</v>
      </c>
      <c r="H86" s="155" t="s">
        <v>192</v>
      </c>
      <c r="I86" s="155" t="s">
        <v>193</v>
      </c>
      <c r="J86" s="155" t="s">
        <v>183</v>
      </c>
      <c r="K86" s="156" t="s">
        <v>194</v>
      </c>
      <c r="L86" s="157"/>
      <c r="M86" s="69" t="s">
        <v>19</v>
      </c>
      <c r="N86" s="70" t="s">
        <v>45</v>
      </c>
      <c r="O86" s="70" t="s">
        <v>195</v>
      </c>
      <c r="P86" s="70" t="s">
        <v>196</v>
      </c>
      <c r="Q86" s="70" t="s">
        <v>197</v>
      </c>
      <c r="R86" s="70" t="s">
        <v>198</v>
      </c>
      <c r="S86" s="70" t="s">
        <v>199</v>
      </c>
      <c r="T86" s="71" t="s">
        <v>200</v>
      </c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</row>
    <row r="87" spans="1:65" s="2" customFormat="1" ht="22.9" customHeight="1">
      <c r="A87" s="35"/>
      <c r="B87" s="36"/>
      <c r="C87" s="76" t="s">
        <v>201</v>
      </c>
      <c r="D87" s="37"/>
      <c r="E87" s="37"/>
      <c r="F87" s="37"/>
      <c r="G87" s="37"/>
      <c r="H87" s="37"/>
      <c r="I87" s="37"/>
      <c r="J87" s="158">
        <f>BK87</f>
        <v>0</v>
      </c>
      <c r="K87" s="37"/>
      <c r="L87" s="40"/>
      <c r="M87" s="72"/>
      <c r="N87" s="159"/>
      <c r="O87" s="73"/>
      <c r="P87" s="160">
        <f>P88</f>
        <v>0</v>
      </c>
      <c r="Q87" s="73"/>
      <c r="R87" s="160">
        <f>R88</f>
        <v>1.3600000000000001E-3</v>
      </c>
      <c r="S87" s="73"/>
      <c r="T87" s="161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74</v>
      </c>
      <c r="AU87" s="18" t="s">
        <v>184</v>
      </c>
      <c r="BK87" s="162">
        <f>BK88</f>
        <v>0</v>
      </c>
    </row>
    <row r="88" spans="1:65" s="12" customFormat="1" ht="25.9" customHeight="1">
      <c r="B88" s="163"/>
      <c r="C88" s="164"/>
      <c r="D88" s="165" t="s">
        <v>74</v>
      </c>
      <c r="E88" s="166" t="s">
        <v>242</v>
      </c>
      <c r="F88" s="166" t="s">
        <v>243</v>
      </c>
      <c r="G88" s="164"/>
      <c r="H88" s="164"/>
      <c r="I88" s="167"/>
      <c r="J88" s="168">
        <f>BK88</f>
        <v>0</v>
      </c>
      <c r="K88" s="164"/>
      <c r="L88" s="169"/>
      <c r="M88" s="170"/>
      <c r="N88" s="171"/>
      <c r="O88" s="171"/>
      <c r="P88" s="172">
        <f>P89</f>
        <v>0</v>
      </c>
      <c r="Q88" s="171"/>
      <c r="R88" s="172">
        <f>R89</f>
        <v>1.3600000000000001E-3</v>
      </c>
      <c r="S88" s="171"/>
      <c r="T88" s="173">
        <f>T89</f>
        <v>0</v>
      </c>
      <c r="AR88" s="174" t="s">
        <v>79</v>
      </c>
      <c r="AT88" s="175" t="s">
        <v>74</v>
      </c>
      <c r="AU88" s="175" t="s">
        <v>75</v>
      </c>
      <c r="AY88" s="174" t="s">
        <v>205</v>
      </c>
      <c r="BK88" s="176">
        <f>BK89</f>
        <v>0</v>
      </c>
    </row>
    <row r="89" spans="1:65" s="12" customFormat="1" ht="22.9" customHeight="1">
      <c r="B89" s="163"/>
      <c r="C89" s="164"/>
      <c r="D89" s="165" t="s">
        <v>74</v>
      </c>
      <c r="E89" s="177" t="s">
        <v>286</v>
      </c>
      <c r="F89" s="177" t="s">
        <v>363</v>
      </c>
      <c r="G89" s="164"/>
      <c r="H89" s="164"/>
      <c r="I89" s="167"/>
      <c r="J89" s="178">
        <f>BK89</f>
        <v>0</v>
      </c>
      <c r="K89" s="164"/>
      <c r="L89" s="169"/>
      <c r="M89" s="170"/>
      <c r="N89" s="171"/>
      <c r="O89" s="171"/>
      <c r="P89" s="172">
        <f>P90</f>
        <v>0</v>
      </c>
      <c r="Q89" s="171"/>
      <c r="R89" s="172">
        <f>R90</f>
        <v>1.3600000000000001E-3</v>
      </c>
      <c r="S89" s="171"/>
      <c r="T89" s="173">
        <f>T90</f>
        <v>0</v>
      </c>
      <c r="AR89" s="174" t="s">
        <v>79</v>
      </c>
      <c r="AT89" s="175" t="s">
        <v>74</v>
      </c>
      <c r="AU89" s="175" t="s">
        <v>79</v>
      </c>
      <c r="AY89" s="174" t="s">
        <v>205</v>
      </c>
      <c r="BK89" s="176">
        <f>BK90</f>
        <v>0</v>
      </c>
    </row>
    <row r="90" spans="1:65" s="2" customFormat="1" ht="16.5" customHeight="1">
      <c r="A90" s="35"/>
      <c r="B90" s="36"/>
      <c r="C90" s="179" t="s">
        <v>79</v>
      </c>
      <c r="D90" s="179" t="s">
        <v>208</v>
      </c>
      <c r="E90" s="180" t="s">
        <v>1785</v>
      </c>
      <c r="F90" s="181" t="s">
        <v>1786</v>
      </c>
      <c r="G90" s="182" t="s">
        <v>366</v>
      </c>
      <c r="H90" s="183">
        <v>1</v>
      </c>
      <c r="I90" s="184"/>
      <c r="J90" s="185">
        <f>ROUND(I90*H90,2)</f>
        <v>0</v>
      </c>
      <c r="K90" s="181" t="s">
        <v>19</v>
      </c>
      <c r="L90" s="40"/>
      <c r="M90" s="245" t="s">
        <v>19</v>
      </c>
      <c r="N90" s="246" t="s">
        <v>46</v>
      </c>
      <c r="O90" s="199"/>
      <c r="P90" s="247">
        <f>O90*H90</f>
        <v>0</v>
      </c>
      <c r="Q90" s="247">
        <v>1.3600000000000001E-3</v>
      </c>
      <c r="R90" s="247">
        <f>Q90*H90</f>
        <v>1.3600000000000001E-3</v>
      </c>
      <c r="S90" s="247">
        <v>0</v>
      </c>
      <c r="T90" s="24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0" t="s">
        <v>149</v>
      </c>
      <c r="AT90" s="190" t="s">
        <v>208</v>
      </c>
      <c r="AU90" s="190" t="s">
        <v>83</v>
      </c>
      <c r="AY90" s="18" t="s">
        <v>205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8" t="s">
        <v>79</v>
      </c>
      <c r="BK90" s="191">
        <f>ROUND(I90*H90,2)</f>
        <v>0</v>
      </c>
      <c r="BL90" s="18" t="s">
        <v>149</v>
      </c>
      <c r="BM90" s="190" t="s">
        <v>1787</v>
      </c>
    </row>
    <row r="91" spans="1:65" s="2" customFormat="1" ht="6.95" customHeight="1">
      <c r="A91" s="35"/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0"/>
      <c r="M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</sheetData>
  <sheetProtection algorithmName="SHA-512" hashValue="pSVOjNaSzlypCm7twN/L35mt2cIbn/z6lBDidQY4ZlhY2kclmJ4NzAjn5vHvvZ/w4JUm+IgdfnGzn9oe0c+KCQ==" saltValue="OMHrNmeMdhm7Cmki/O4lzl3iRfn8jZFY6D1qveFF/Ka7bq2ypLnllQxCUt3sqqeHvI+ZsO3/0rxvZpLQiK9/jA==" spinCount="100000" sheet="1" objects="1" scenarios="1" formatColumns="0" formatRows="0" autoFilter="0"/>
  <autoFilter ref="C86:K90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146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1602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1788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ROUND(J94,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ROUND((SUM(BE94:BE160)),  2)</f>
        <v>0</v>
      </c>
      <c r="G35" s="35"/>
      <c r="H35" s="35"/>
      <c r="I35" s="125">
        <v>0.21</v>
      </c>
      <c r="J35" s="124">
        <f>ROUND(((SUM(BE94:BE160))*I35),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ROUND((SUM(BF94:BF160)),  2)</f>
        <v>0</v>
      </c>
      <c r="G36" s="35"/>
      <c r="H36" s="35"/>
      <c r="I36" s="125">
        <v>0.15</v>
      </c>
      <c r="J36" s="124">
        <f>ROUND(((SUM(BF94:BF160))*I36),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ROUND((SUM(BG94:BG160)),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ROUND((SUM(BH94:BH160)),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ROUND((SUM(BI94:BI160)),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1602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3.9 - Parkování před ZŠ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J94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J95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J96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1789</v>
      </c>
      <c r="E66" s="149"/>
      <c r="F66" s="149"/>
      <c r="G66" s="149"/>
      <c r="H66" s="149"/>
      <c r="I66" s="149"/>
      <c r="J66" s="150">
        <f>J112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1790</v>
      </c>
      <c r="E67" s="149"/>
      <c r="F67" s="149"/>
      <c r="G67" s="149"/>
      <c r="H67" s="149"/>
      <c r="I67" s="149"/>
      <c r="J67" s="150">
        <f>J121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239</v>
      </c>
      <c r="E68" s="149"/>
      <c r="F68" s="149"/>
      <c r="G68" s="149"/>
      <c r="H68" s="149"/>
      <c r="I68" s="149"/>
      <c r="J68" s="150">
        <f>J138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240</v>
      </c>
      <c r="E69" s="149"/>
      <c r="F69" s="149"/>
      <c r="G69" s="149"/>
      <c r="H69" s="149"/>
      <c r="I69" s="149"/>
      <c r="J69" s="150">
        <f>J146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241</v>
      </c>
      <c r="E70" s="149"/>
      <c r="F70" s="149"/>
      <c r="G70" s="149"/>
      <c r="H70" s="149"/>
      <c r="I70" s="149"/>
      <c r="J70" s="150">
        <f>J154</f>
        <v>0</v>
      </c>
      <c r="K70" s="98"/>
      <c r="L70" s="151"/>
    </row>
    <row r="71" spans="1:31" s="9" customFormat="1" ht="24.95" customHeight="1">
      <c r="B71" s="141"/>
      <c r="C71" s="142"/>
      <c r="D71" s="143" t="s">
        <v>1658</v>
      </c>
      <c r="E71" s="144"/>
      <c r="F71" s="144"/>
      <c r="G71" s="144"/>
      <c r="H71" s="144"/>
      <c r="I71" s="144"/>
      <c r="J71" s="145">
        <f>J157</f>
        <v>0</v>
      </c>
      <c r="K71" s="142"/>
      <c r="L71" s="146"/>
    </row>
    <row r="72" spans="1:31" s="10" customFormat="1" ht="19.899999999999999" customHeight="1">
      <c r="B72" s="147"/>
      <c r="C72" s="98"/>
      <c r="D72" s="148" t="s">
        <v>1659</v>
      </c>
      <c r="E72" s="149"/>
      <c r="F72" s="149"/>
      <c r="G72" s="149"/>
      <c r="H72" s="149"/>
      <c r="I72" s="149"/>
      <c r="J72" s="150">
        <f>J158</f>
        <v>0</v>
      </c>
      <c r="K72" s="98"/>
      <c r="L72" s="151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189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>
      <c r="A82" s="35"/>
      <c r="B82" s="36"/>
      <c r="C82" s="37"/>
      <c r="D82" s="37"/>
      <c r="E82" s="380" t="str">
        <f>E7</f>
        <v>Rekonstrukce chodníku ul. Jiříkovská, Rumburk</v>
      </c>
      <c r="F82" s="381"/>
      <c r="G82" s="381"/>
      <c r="H82" s="381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2"/>
      <c r="C83" s="30" t="s">
        <v>177</v>
      </c>
      <c r="D83" s="23"/>
      <c r="E83" s="23"/>
      <c r="F83" s="23"/>
      <c r="G83" s="23"/>
      <c r="H83" s="23"/>
      <c r="I83" s="23"/>
      <c r="J83" s="23"/>
      <c r="K83" s="23"/>
      <c r="L83" s="21"/>
    </row>
    <row r="84" spans="1:63" s="2" customFormat="1" ht="16.5" customHeight="1">
      <c r="A84" s="35"/>
      <c r="B84" s="36"/>
      <c r="C84" s="37"/>
      <c r="D84" s="37"/>
      <c r="E84" s="380" t="s">
        <v>1602</v>
      </c>
      <c r="F84" s="379"/>
      <c r="G84" s="379"/>
      <c r="H84" s="379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179</v>
      </c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41" t="str">
        <f>E11</f>
        <v>3.9 - Parkování před ZŠ</v>
      </c>
      <c r="F86" s="379"/>
      <c r="G86" s="379"/>
      <c r="H86" s="379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21</v>
      </c>
      <c r="D88" s="37"/>
      <c r="E88" s="37"/>
      <c r="F88" s="28" t="str">
        <f>F14</f>
        <v>k.ú. Rumburk</v>
      </c>
      <c r="G88" s="37"/>
      <c r="H88" s="37"/>
      <c r="I88" s="30" t="s">
        <v>23</v>
      </c>
      <c r="J88" s="60" t="str">
        <f>IF(J14="","",J14)</f>
        <v>5. 4. 2023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25</v>
      </c>
      <c r="D90" s="37"/>
      <c r="E90" s="37"/>
      <c r="F90" s="28" t="str">
        <f>E17</f>
        <v>Město Rumburk</v>
      </c>
      <c r="G90" s="37"/>
      <c r="H90" s="37"/>
      <c r="I90" s="30" t="s">
        <v>32</v>
      </c>
      <c r="J90" s="33" t="str">
        <f>E23</f>
        <v xml:space="preserve">ProProjekt s.r.o. 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IF(E20="","",E20)</f>
        <v>Vyplň údaj</v>
      </c>
      <c r="G91" s="37"/>
      <c r="H91" s="37"/>
      <c r="I91" s="30" t="s">
        <v>37</v>
      </c>
      <c r="J91" s="33" t="str">
        <f>E26</f>
        <v>Martin Rousek</v>
      </c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52"/>
      <c r="B93" s="153"/>
      <c r="C93" s="154" t="s">
        <v>190</v>
      </c>
      <c r="D93" s="155" t="s">
        <v>60</v>
      </c>
      <c r="E93" s="155" t="s">
        <v>56</v>
      </c>
      <c r="F93" s="155" t="s">
        <v>57</v>
      </c>
      <c r="G93" s="155" t="s">
        <v>191</v>
      </c>
      <c r="H93" s="155" t="s">
        <v>192</v>
      </c>
      <c r="I93" s="155" t="s">
        <v>193</v>
      </c>
      <c r="J93" s="155" t="s">
        <v>183</v>
      </c>
      <c r="K93" s="156" t="s">
        <v>194</v>
      </c>
      <c r="L93" s="157"/>
      <c r="M93" s="69" t="s">
        <v>19</v>
      </c>
      <c r="N93" s="70" t="s">
        <v>45</v>
      </c>
      <c r="O93" s="70" t="s">
        <v>195</v>
      </c>
      <c r="P93" s="70" t="s">
        <v>196</v>
      </c>
      <c r="Q93" s="70" t="s">
        <v>197</v>
      </c>
      <c r="R93" s="70" t="s">
        <v>198</v>
      </c>
      <c r="S93" s="70" t="s">
        <v>199</v>
      </c>
      <c r="T93" s="71" t="s">
        <v>200</v>
      </c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</row>
    <row r="94" spans="1:63" s="2" customFormat="1" ht="22.9" customHeight="1">
      <c r="A94" s="35"/>
      <c r="B94" s="36"/>
      <c r="C94" s="76" t="s">
        <v>201</v>
      </c>
      <c r="D94" s="37"/>
      <c r="E94" s="37"/>
      <c r="F94" s="37"/>
      <c r="G94" s="37"/>
      <c r="H94" s="37"/>
      <c r="I94" s="37"/>
      <c r="J94" s="158">
        <f>BK94</f>
        <v>0</v>
      </c>
      <c r="K94" s="37"/>
      <c r="L94" s="40"/>
      <c r="M94" s="72"/>
      <c r="N94" s="159"/>
      <c r="O94" s="73"/>
      <c r="P94" s="160">
        <f>P95+P157</f>
        <v>0</v>
      </c>
      <c r="Q94" s="73"/>
      <c r="R94" s="160">
        <f>R95+R157</f>
        <v>10.285751499999998</v>
      </c>
      <c r="S94" s="73"/>
      <c r="T94" s="161">
        <f>T95+T157</f>
        <v>2.29982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74</v>
      </c>
      <c r="AU94" s="18" t="s">
        <v>184</v>
      </c>
      <c r="BK94" s="162">
        <f>BK95+BK157</f>
        <v>0</v>
      </c>
    </row>
    <row r="95" spans="1:63" s="12" customFormat="1" ht="25.9" customHeight="1">
      <c r="B95" s="163"/>
      <c r="C95" s="164"/>
      <c r="D95" s="165" t="s">
        <v>74</v>
      </c>
      <c r="E95" s="166" t="s">
        <v>242</v>
      </c>
      <c r="F95" s="166" t="s">
        <v>243</v>
      </c>
      <c r="G95" s="164"/>
      <c r="H95" s="164"/>
      <c r="I95" s="167"/>
      <c r="J95" s="168">
        <f>BK95</f>
        <v>0</v>
      </c>
      <c r="K95" s="164"/>
      <c r="L95" s="169"/>
      <c r="M95" s="170"/>
      <c r="N95" s="171"/>
      <c r="O95" s="171"/>
      <c r="P95" s="172">
        <f>P96+P112+P121+P138+P146+P154</f>
        <v>0</v>
      </c>
      <c r="Q95" s="171"/>
      <c r="R95" s="172">
        <f>R96+R112+R121+R138+R146+R154</f>
        <v>10.285751499999998</v>
      </c>
      <c r="S95" s="171"/>
      <c r="T95" s="173">
        <f>T96+T112+T121+T138+T146+T154</f>
        <v>2.29982</v>
      </c>
      <c r="AR95" s="174" t="s">
        <v>79</v>
      </c>
      <c r="AT95" s="175" t="s">
        <v>74</v>
      </c>
      <c r="AU95" s="175" t="s">
        <v>75</v>
      </c>
      <c r="AY95" s="174" t="s">
        <v>205</v>
      </c>
      <c r="BK95" s="176">
        <f>BK96+BK112+BK121+BK138+BK146+BK154</f>
        <v>0</v>
      </c>
    </row>
    <row r="96" spans="1:63" s="12" customFormat="1" ht="22.9" customHeight="1">
      <c r="B96" s="163"/>
      <c r="C96" s="164"/>
      <c r="D96" s="165" t="s">
        <v>74</v>
      </c>
      <c r="E96" s="177" t="s">
        <v>79</v>
      </c>
      <c r="F96" s="177" t="s">
        <v>244</v>
      </c>
      <c r="G96" s="164"/>
      <c r="H96" s="164"/>
      <c r="I96" s="167"/>
      <c r="J96" s="178">
        <f>BK96</f>
        <v>0</v>
      </c>
      <c r="K96" s="164"/>
      <c r="L96" s="169"/>
      <c r="M96" s="170"/>
      <c r="N96" s="171"/>
      <c r="O96" s="171"/>
      <c r="P96" s="172">
        <f>SUM(P97:P111)</f>
        <v>0</v>
      </c>
      <c r="Q96" s="171"/>
      <c r="R96" s="172">
        <f>SUM(R97:R111)</f>
        <v>0</v>
      </c>
      <c r="S96" s="171"/>
      <c r="T96" s="173">
        <f>SUM(T97:T111)</f>
        <v>0</v>
      </c>
      <c r="AR96" s="174" t="s">
        <v>79</v>
      </c>
      <c r="AT96" s="175" t="s">
        <v>74</v>
      </c>
      <c r="AU96" s="175" t="s">
        <v>79</v>
      </c>
      <c r="AY96" s="174" t="s">
        <v>205</v>
      </c>
      <c r="BK96" s="176">
        <f>SUM(BK97:BK111)</f>
        <v>0</v>
      </c>
    </row>
    <row r="97" spans="1:65" s="2" customFormat="1" ht="24.2" customHeight="1">
      <c r="A97" s="35"/>
      <c r="B97" s="36"/>
      <c r="C97" s="179" t="s">
        <v>79</v>
      </c>
      <c r="D97" s="179" t="s">
        <v>208</v>
      </c>
      <c r="E97" s="180" t="s">
        <v>1791</v>
      </c>
      <c r="F97" s="181" t="s">
        <v>1792</v>
      </c>
      <c r="G97" s="182" t="s">
        <v>267</v>
      </c>
      <c r="H97" s="183">
        <v>2.5649999999999999</v>
      </c>
      <c r="I97" s="184"/>
      <c r="J97" s="185">
        <f>ROUND(I97*H97,2)</f>
        <v>0</v>
      </c>
      <c r="K97" s="181" t="s">
        <v>212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149</v>
      </c>
      <c r="AT97" s="190" t="s">
        <v>208</v>
      </c>
      <c r="AU97" s="190" t="s">
        <v>83</v>
      </c>
      <c r="AY97" s="18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149</v>
      </c>
      <c r="BM97" s="190" t="s">
        <v>1793</v>
      </c>
    </row>
    <row r="98" spans="1:65" s="2" customFormat="1">
      <c r="A98" s="35"/>
      <c r="B98" s="36"/>
      <c r="C98" s="37"/>
      <c r="D98" s="192" t="s">
        <v>215</v>
      </c>
      <c r="E98" s="37"/>
      <c r="F98" s="193" t="s">
        <v>1794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215</v>
      </c>
      <c r="AU98" s="18" t="s">
        <v>83</v>
      </c>
    </row>
    <row r="99" spans="1:65" s="13" customFormat="1">
      <c r="B99" s="201"/>
      <c r="C99" s="202"/>
      <c r="D99" s="203" t="s">
        <v>250</v>
      </c>
      <c r="E99" s="204" t="s">
        <v>19</v>
      </c>
      <c r="F99" s="205" t="s">
        <v>1795</v>
      </c>
      <c r="G99" s="202"/>
      <c r="H99" s="206">
        <v>2.5649999999999999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250</v>
      </c>
      <c r="AU99" s="212" t="s">
        <v>83</v>
      </c>
      <c r="AV99" s="13" t="s">
        <v>83</v>
      </c>
      <c r="AW99" s="13" t="s">
        <v>36</v>
      </c>
      <c r="AX99" s="13" t="s">
        <v>79</v>
      </c>
      <c r="AY99" s="212" t="s">
        <v>205</v>
      </c>
    </row>
    <row r="100" spans="1:65" s="2" customFormat="1" ht="24.2" customHeight="1">
      <c r="A100" s="35"/>
      <c r="B100" s="36"/>
      <c r="C100" s="179" t="s">
        <v>83</v>
      </c>
      <c r="D100" s="179" t="s">
        <v>208</v>
      </c>
      <c r="E100" s="180" t="s">
        <v>1796</v>
      </c>
      <c r="F100" s="181" t="s">
        <v>1797</v>
      </c>
      <c r="G100" s="182" t="s">
        <v>267</v>
      </c>
      <c r="H100" s="183">
        <v>2.5649999999999999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1798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1799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2" customFormat="1" ht="37.9" customHeight="1">
      <c r="A102" s="35"/>
      <c r="B102" s="36"/>
      <c r="C102" s="179" t="s">
        <v>126</v>
      </c>
      <c r="D102" s="179" t="s">
        <v>208</v>
      </c>
      <c r="E102" s="180" t="s">
        <v>276</v>
      </c>
      <c r="F102" s="181" t="s">
        <v>277</v>
      </c>
      <c r="G102" s="182" t="s">
        <v>267</v>
      </c>
      <c r="H102" s="183">
        <v>2.5649999999999999</v>
      </c>
      <c r="I102" s="184"/>
      <c r="J102" s="185">
        <f>ROUND(I102*H102,2)</f>
        <v>0</v>
      </c>
      <c r="K102" s="181" t="s">
        <v>212</v>
      </c>
      <c r="L102" s="40"/>
      <c r="M102" s="186" t="s">
        <v>19</v>
      </c>
      <c r="N102" s="187" t="s">
        <v>46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149</v>
      </c>
      <c r="AT102" s="190" t="s">
        <v>208</v>
      </c>
      <c r="AU102" s="190" t="s">
        <v>83</v>
      </c>
      <c r="AY102" s="18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149</v>
      </c>
      <c r="BM102" s="190" t="s">
        <v>1800</v>
      </c>
    </row>
    <row r="103" spans="1:65" s="2" customFormat="1">
      <c r="A103" s="35"/>
      <c r="B103" s="36"/>
      <c r="C103" s="37"/>
      <c r="D103" s="192" t="s">
        <v>215</v>
      </c>
      <c r="E103" s="37"/>
      <c r="F103" s="193" t="s">
        <v>279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215</v>
      </c>
      <c r="AU103" s="18" t="s">
        <v>83</v>
      </c>
    </row>
    <row r="104" spans="1:65" s="13" customFormat="1">
      <c r="B104" s="201"/>
      <c r="C104" s="202"/>
      <c r="D104" s="203" t="s">
        <v>250</v>
      </c>
      <c r="E104" s="204" t="s">
        <v>19</v>
      </c>
      <c r="F104" s="205" t="s">
        <v>1801</v>
      </c>
      <c r="G104" s="202"/>
      <c r="H104" s="206">
        <v>2.5649999999999999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250</v>
      </c>
      <c r="AU104" s="212" t="s">
        <v>83</v>
      </c>
      <c r="AV104" s="13" t="s">
        <v>83</v>
      </c>
      <c r="AW104" s="13" t="s">
        <v>36</v>
      </c>
      <c r="AX104" s="13" t="s">
        <v>79</v>
      </c>
      <c r="AY104" s="212" t="s">
        <v>205</v>
      </c>
    </row>
    <row r="105" spans="1:65" s="2" customFormat="1" ht="37.9" customHeight="1">
      <c r="A105" s="35"/>
      <c r="B105" s="36"/>
      <c r="C105" s="179" t="s">
        <v>149</v>
      </c>
      <c r="D105" s="179" t="s">
        <v>208</v>
      </c>
      <c r="E105" s="180" t="s">
        <v>281</v>
      </c>
      <c r="F105" s="181" t="s">
        <v>282</v>
      </c>
      <c r="G105" s="182" t="s">
        <v>267</v>
      </c>
      <c r="H105" s="183">
        <v>76.95</v>
      </c>
      <c r="I105" s="184"/>
      <c r="J105" s="185">
        <f>ROUND(I105*H105,2)</f>
        <v>0</v>
      </c>
      <c r="K105" s="181" t="s">
        <v>212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149</v>
      </c>
      <c r="AT105" s="190" t="s">
        <v>208</v>
      </c>
      <c r="AU105" s="190" t="s">
        <v>83</v>
      </c>
      <c r="AY105" s="18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79</v>
      </c>
      <c r="BK105" s="191">
        <f>ROUND(I105*H105,2)</f>
        <v>0</v>
      </c>
      <c r="BL105" s="18" t="s">
        <v>149</v>
      </c>
      <c r="BM105" s="190" t="s">
        <v>1802</v>
      </c>
    </row>
    <row r="106" spans="1:65" s="2" customFormat="1">
      <c r="A106" s="35"/>
      <c r="B106" s="36"/>
      <c r="C106" s="37"/>
      <c r="D106" s="192" t="s">
        <v>215</v>
      </c>
      <c r="E106" s="37"/>
      <c r="F106" s="193" t="s">
        <v>284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215</v>
      </c>
      <c r="AU106" s="18" t="s">
        <v>83</v>
      </c>
    </row>
    <row r="107" spans="1:65" s="13" customFormat="1">
      <c r="B107" s="201"/>
      <c r="C107" s="202"/>
      <c r="D107" s="203" t="s">
        <v>250</v>
      </c>
      <c r="E107" s="202"/>
      <c r="F107" s="205" t="s">
        <v>1803</v>
      </c>
      <c r="G107" s="202"/>
      <c r="H107" s="206">
        <v>76.95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250</v>
      </c>
      <c r="AU107" s="212" t="s">
        <v>83</v>
      </c>
      <c r="AV107" s="13" t="s">
        <v>83</v>
      </c>
      <c r="AW107" s="13" t="s">
        <v>4</v>
      </c>
      <c r="AX107" s="13" t="s">
        <v>79</v>
      </c>
      <c r="AY107" s="212" t="s">
        <v>205</v>
      </c>
    </row>
    <row r="108" spans="1:65" s="2" customFormat="1" ht="24.2" customHeight="1">
      <c r="A108" s="35"/>
      <c r="B108" s="36"/>
      <c r="C108" s="179" t="s">
        <v>204</v>
      </c>
      <c r="D108" s="179" t="s">
        <v>208</v>
      </c>
      <c r="E108" s="180" t="s">
        <v>287</v>
      </c>
      <c r="F108" s="181" t="s">
        <v>288</v>
      </c>
      <c r="G108" s="182" t="s">
        <v>267</v>
      </c>
      <c r="H108" s="183">
        <v>2.5649999999999999</v>
      </c>
      <c r="I108" s="184"/>
      <c r="J108" s="185">
        <f>ROUND(I108*H108,2)</f>
        <v>0</v>
      </c>
      <c r="K108" s="181" t="s">
        <v>212</v>
      </c>
      <c r="L108" s="40"/>
      <c r="M108" s="186" t="s">
        <v>19</v>
      </c>
      <c r="N108" s="187" t="s">
        <v>46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149</v>
      </c>
      <c r="AT108" s="190" t="s">
        <v>208</v>
      </c>
      <c r="AU108" s="190" t="s">
        <v>83</v>
      </c>
      <c r="AY108" s="18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149</v>
      </c>
      <c r="BM108" s="190" t="s">
        <v>1804</v>
      </c>
    </row>
    <row r="109" spans="1:65" s="2" customFormat="1">
      <c r="A109" s="35"/>
      <c r="B109" s="36"/>
      <c r="C109" s="37"/>
      <c r="D109" s="192" t="s">
        <v>215</v>
      </c>
      <c r="E109" s="37"/>
      <c r="F109" s="193" t="s">
        <v>290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215</v>
      </c>
      <c r="AU109" s="18" t="s">
        <v>83</v>
      </c>
    </row>
    <row r="110" spans="1:65" s="2" customFormat="1" ht="24.2" customHeight="1">
      <c r="A110" s="35"/>
      <c r="B110" s="36"/>
      <c r="C110" s="179" t="s">
        <v>275</v>
      </c>
      <c r="D110" s="179" t="s">
        <v>208</v>
      </c>
      <c r="E110" s="180" t="s">
        <v>305</v>
      </c>
      <c r="F110" s="181" t="s">
        <v>306</v>
      </c>
      <c r="G110" s="182" t="s">
        <v>267</v>
      </c>
      <c r="H110" s="183">
        <v>2.5649999999999999</v>
      </c>
      <c r="I110" s="184"/>
      <c r="J110" s="185">
        <f>ROUND(I110*H110,2)</f>
        <v>0</v>
      </c>
      <c r="K110" s="181" t="s">
        <v>212</v>
      </c>
      <c r="L110" s="40"/>
      <c r="M110" s="186" t="s">
        <v>19</v>
      </c>
      <c r="N110" s="187" t="s">
        <v>46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149</v>
      </c>
      <c r="AT110" s="190" t="s">
        <v>208</v>
      </c>
      <c r="AU110" s="190" t="s">
        <v>83</v>
      </c>
      <c r="AY110" s="18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79</v>
      </c>
      <c r="BK110" s="191">
        <f>ROUND(I110*H110,2)</f>
        <v>0</v>
      </c>
      <c r="BL110" s="18" t="s">
        <v>149</v>
      </c>
      <c r="BM110" s="190" t="s">
        <v>1805</v>
      </c>
    </row>
    <row r="111" spans="1:65" s="2" customFormat="1">
      <c r="A111" s="35"/>
      <c r="B111" s="36"/>
      <c r="C111" s="37"/>
      <c r="D111" s="192" t="s">
        <v>215</v>
      </c>
      <c r="E111" s="37"/>
      <c r="F111" s="193" t="s">
        <v>308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215</v>
      </c>
      <c r="AU111" s="18" t="s">
        <v>83</v>
      </c>
    </row>
    <row r="112" spans="1:65" s="12" customFormat="1" ht="22.9" customHeight="1">
      <c r="B112" s="163"/>
      <c r="C112" s="164"/>
      <c r="D112" s="165" t="s">
        <v>74</v>
      </c>
      <c r="E112" s="177" t="s">
        <v>83</v>
      </c>
      <c r="F112" s="177" t="s">
        <v>1806</v>
      </c>
      <c r="G112" s="164"/>
      <c r="H112" s="164"/>
      <c r="I112" s="167"/>
      <c r="J112" s="178">
        <f>BK112</f>
        <v>0</v>
      </c>
      <c r="K112" s="164"/>
      <c r="L112" s="169"/>
      <c r="M112" s="170"/>
      <c r="N112" s="171"/>
      <c r="O112" s="171"/>
      <c r="P112" s="172">
        <f>SUM(P113:P120)</f>
        <v>0</v>
      </c>
      <c r="Q112" s="171"/>
      <c r="R112" s="172">
        <f>SUM(R113:R120)</f>
        <v>8.6583514999999984</v>
      </c>
      <c r="S112" s="171"/>
      <c r="T112" s="173">
        <f>SUM(T113:T120)</f>
        <v>0</v>
      </c>
      <c r="AR112" s="174" t="s">
        <v>79</v>
      </c>
      <c r="AT112" s="175" t="s">
        <v>74</v>
      </c>
      <c r="AU112" s="175" t="s">
        <v>79</v>
      </c>
      <c r="AY112" s="174" t="s">
        <v>205</v>
      </c>
      <c r="BK112" s="176">
        <f>SUM(BK113:BK120)</f>
        <v>0</v>
      </c>
    </row>
    <row r="113" spans="1:65" s="2" customFormat="1" ht="21.75" customHeight="1">
      <c r="A113" s="35"/>
      <c r="B113" s="36"/>
      <c r="C113" s="179" t="s">
        <v>280</v>
      </c>
      <c r="D113" s="179" t="s">
        <v>208</v>
      </c>
      <c r="E113" s="180" t="s">
        <v>1807</v>
      </c>
      <c r="F113" s="181" t="s">
        <v>1808</v>
      </c>
      <c r="G113" s="182" t="s">
        <v>267</v>
      </c>
      <c r="H113" s="183">
        <v>3.45</v>
      </c>
      <c r="I113" s="184"/>
      <c r="J113" s="185">
        <f>ROUND(I113*H113,2)</f>
        <v>0</v>
      </c>
      <c r="K113" s="181" t="s">
        <v>212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2.5018699999999998</v>
      </c>
      <c r="R113" s="188">
        <f>Q113*H113</f>
        <v>8.6314514999999989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149</v>
      </c>
      <c r="AT113" s="190" t="s">
        <v>208</v>
      </c>
      <c r="AU113" s="190" t="s">
        <v>83</v>
      </c>
      <c r="AY113" s="18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149</v>
      </c>
      <c r="BM113" s="190" t="s">
        <v>1809</v>
      </c>
    </row>
    <row r="114" spans="1:65" s="2" customFormat="1">
      <c r="A114" s="35"/>
      <c r="B114" s="36"/>
      <c r="C114" s="37"/>
      <c r="D114" s="192" t="s">
        <v>215</v>
      </c>
      <c r="E114" s="37"/>
      <c r="F114" s="193" t="s">
        <v>1810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215</v>
      </c>
      <c r="AU114" s="18" t="s">
        <v>83</v>
      </c>
    </row>
    <row r="115" spans="1:65" s="13" customFormat="1">
      <c r="B115" s="201"/>
      <c r="C115" s="202"/>
      <c r="D115" s="203" t="s">
        <v>250</v>
      </c>
      <c r="E115" s="204" t="s">
        <v>19</v>
      </c>
      <c r="F115" s="205" t="s">
        <v>1811</v>
      </c>
      <c r="G115" s="202"/>
      <c r="H115" s="206">
        <v>3.45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250</v>
      </c>
      <c r="AU115" s="212" t="s">
        <v>83</v>
      </c>
      <c r="AV115" s="13" t="s">
        <v>83</v>
      </c>
      <c r="AW115" s="13" t="s">
        <v>36</v>
      </c>
      <c r="AX115" s="13" t="s">
        <v>79</v>
      </c>
      <c r="AY115" s="212" t="s">
        <v>205</v>
      </c>
    </row>
    <row r="116" spans="1:65" s="2" customFormat="1" ht="16.5" customHeight="1">
      <c r="A116" s="35"/>
      <c r="B116" s="36"/>
      <c r="C116" s="179" t="s">
        <v>286</v>
      </c>
      <c r="D116" s="179" t="s">
        <v>208</v>
      </c>
      <c r="E116" s="180" t="s">
        <v>1812</v>
      </c>
      <c r="F116" s="181" t="s">
        <v>1813</v>
      </c>
      <c r="G116" s="182" t="s">
        <v>247</v>
      </c>
      <c r="H116" s="183">
        <v>10</v>
      </c>
      <c r="I116" s="184"/>
      <c r="J116" s="185">
        <f>ROUND(I116*H116,2)</f>
        <v>0</v>
      </c>
      <c r="K116" s="181" t="s">
        <v>212</v>
      </c>
      <c r="L116" s="40"/>
      <c r="M116" s="186" t="s">
        <v>19</v>
      </c>
      <c r="N116" s="187" t="s">
        <v>46</v>
      </c>
      <c r="O116" s="65"/>
      <c r="P116" s="188">
        <f>O116*H116</f>
        <v>0</v>
      </c>
      <c r="Q116" s="188">
        <v>2.6900000000000001E-3</v>
      </c>
      <c r="R116" s="188">
        <f>Q116*H116</f>
        <v>2.69E-2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149</v>
      </c>
      <c r="AT116" s="190" t="s">
        <v>208</v>
      </c>
      <c r="AU116" s="190" t="s">
        <v>83</v>
      </c>
      <c r="AY116" s="18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149</v>
      </c>
      <c r="BM116" s="190" t="s">
        <v>1814</v>
      </c>
    </row>
    <row r="117" spans="1:65" s="2" customFormat="1">
      <c r="A117" s="35"/>
      <c r="B117" s="36"/>
      <c r="C117" s="37"/>
      <c r="D117" s="192" t="s">
        <v>215</v>
      </c>
      <c r="E117" s="37"/>
      <c r="F117" s="193" t="s">
        <v>1815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215</v>
      </c>
      <c r="AU117" s="18" t="s">
        <v>83</v>
      </c>
    </row>
    <row r="118" spans="1:65" s="13" customFormat="1">
      <c r="B118" s="201"/>
      <c r="C118" s="202"/>
      <c r="D118" s="203" t="s">
        <v>250</v>
      </c>
      <c r="E118" s="204" t="s">
        <v>19</v>
      </c>
      <c r="F118" s="205" t="s">
        <v>1816</v>
      </c>
      <c r="G118" s="202"/>
      <c r="H118" s="206">
        <v>10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250</v>
      </c>
      <c r="AU118" s="212" t="s">
        <v>83</v>
      </c>
      <c r="AV118" s="13" t="s">
        <v>83</v>
      </c>
      <c r="AW118" s="13" t="s">
        <v>36</v>
      </c>
      <c r="AX118" s="13" t="s">
        <v>79</v>
      </c>
      <c r="AY118" s="212" t="s">
        <v>205</v>
      </c>
    </row>
    <row r="119" spans="1:65" s="2" customFormat="1" ht="16.5" customHeight="1">
      <c r="A119" s="35"/>
      <c r="B119" s="36"/>
      <c r="C119" s="179" t="s">
        <v>291</v>
      </c>
      <c r="D119" s="179" t="s">
        <v>208</v>
      </c>
      <c r="E119" s="180" t="s">
        <v>1817</v>
      </c>
      <c r="F119" s="181" t="s">
        <v>1818</v>
      </c>
      <c r="G119" s="182" t="s">
        <v>247</v>
      </c>
      <c r="H119" s="183">
        <v>10</v>
      </c>
      <c r="I119" s="184"/>
      <c r="J119" s="185">
        <f>ROUND(I119*H119,2)</f>
        <v>0</v>
      </c>
      <c r="K119" s="181" t="s">
        <v>212</v>
      </c>
      <c r="L119" s="40"/>
      <c r="M119" s="186" t="s">
        <v>19</v>
      </c>
      <c r="N119" s="187" t="s">
        <v>46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149</v>
      </c>
      <c r="AT119" s="190" t="s">
        <v>208</v>
      </c>
      <c r="AU119" s="190" t="s">
        <v>83</v>
      </c>
      <c r="AY119" s="18" t="s">
        <v>205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149</v>
      </c>
      <c r="BM119" s="190" t="s">
        <v>1819</v>
      </c>
    </row>
    <row r="120" spans="1:65" s="2" customFormat="1">
      <c r="A120" s="35"/>
      <c r="B120" s="36"/>
      <c r="C120" s="37"/>
      <c r="D120" s="192" t="s">
        <v>215</v>
      </c>
      <c r="E120" s="37"/>
      <c r="F120" s="193" t="s">
        <v>1820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215</v>
      </c>
      <c r="AU120" s="18" t="s">
        <v>83</v>
      </c>
    </row>
    <row r="121" spans="1:65" s="12" customFormat="1" ht="22.9" customHeight="1">
      <c r="B121" s="163"/>
      <c r="C121" s="164"/>
      <c r="D121" s="165" t="s">
        <v>74</v>
      </c>
      <c r="E121" s="177" t="s">
        <v>126</v>
      </c>
      <c r="F121" s="177" t="s">
        <v>1821</v>
      </c>
      <c r="G121" s="164"/>
      <c r="H121" s="164"/>
      <c r="I121" s="167"/>
      <c r="J121" s="178">
        <f>BK121</f>
        <v>0</v>
      </c>
      <c r="K121" s="164"/>
      <c r="L121" s="169"/>
      <c r="M121" s="170"/>
      <c r="N121" s="171"/>
      <c r="O121" s="171"/>
      <c r="P121" s="172">
        <f>SUM(P122:P137)</f>
        <v>0</v>
      </c>
      <c r="Q121" s="171"/>
      <c r="R121" s="172">
        <f>SUM(R122:R137)</f>
        <v>1.6273999999999997</v>
      </c>
      <c r="S121" s="171"/>
      <c r="T121" s="173">
        <f>SUM(T122:T137)</f>
        <v>0</v>
      </c>
      <c r="AR121" s="174" t="s">
        <v>79</v>
      </c>
      <c r="AT121" s="175" t="s">
        <v>74</v>
      </c>
      <c r="AU121" s="175" t="s">
        <v>79</v>
      </c>
      <c r="AY121" s="174" t="s">
        <v>205</v>
      </c>
      <c r="BK121" s="176">
        <f>SUM(BK122:BK137)</f>
        <v>0</v>
      </c>
    </row>
    <row r="122" spans="1:65" s="2" customFormat="1" ht="24.2" customHeight="1">
      <c r="A122" s="35"/>
      <c r="B122" s="36"/>
      <c r="C122" s="179" t="s">
        <v>297</v>
      </c>
      <c r="D122" s="179" t="s">
        <v>208</v>
      </c>
      <c r="E122" s="180" t="s">
        <v>1822</v>
      </c>
      <c r="F122" s="181" t="s">
        <v>1823</v>
      </c>
      <c r="G122" s="182" t="s">
        <v>366</v>
      </c>
      <c r="H122" s="183">
        <v>9</v>
      </c>
      <c r="I122" s="184"/>
      <c r="J122" s="185">
        <f>ROUND(I122*H122,2)</f>
        <v>0</v>
      </c>
      <c r="K122" s="181" t="s">
        <v>212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0.17488999999999999</v>
      </c>
      <c r="R122" s="188">
        <f>Q122*H122</f>
        <v>1.5740099999999999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149</v>
      </c>
      <c r="AT122" s="190" t="s">
        <v>208</v>
      </c>
      <c r="AU122" s="190" t="s">
        <v>83</v>
      </c>
      <c r="AY122" s="18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149</v>
      </c>
      <c r="BM122" s="190" t="s">
        <v>1824</v>
      </c>
    </row>
    <row r="123" spans="1:65" s="2" customFormat="1">
      <c r="A123" s="35"/>
      <c r="B123" s="36"/>
      <c r="C123" s="37"/>
      <c r="D123" s="192" t="s">
        <v>215</v>
      </c>
      <c r="E123" s="37"/>
      <c r="F123" s="193" t="s">
        <v>1825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215</v>
      </c>
      <c r="AU123" s="18" t="s">
        <v>83</v>
      </c>
    </row>
    <row r="124" spans="1:65" s="2" customFormat="1" ht="16.5" customHeight="1">
      <c r="A124" s="35"/>
      <c r="B124" s="36"/>
      <c r="C124" s="224" t="s">
        <v>304</v>
      </c>
      <c r="D124" s="224" t="s">
        <v>298</v>
      </c>
      <c r="E124" s="225" t="s">
        <v>1826</v>
      </c>
      <c r="F124" s="226" t="s">
        <v>1827</v>
      </c>
      <c r="G124" s="227" t="s">
        <v>366</v>
      </c>
      <c r="H124" s="228">
        <v>5</v>
      </c>
      <c r="I124" s="229"/>
      <c r="J124" s="230">
        <f>ROUND(I124*H124,2)</f>
        <v>0</v>
      </c>
      <c r="K124" s="226" t="s">
        <v>212</v>
      </c>
      <c r="L124" s="231"/>
      <c r="M124" s="232" t="s">
        <v>19</v>
      </c>
      <c r="N124" s="233" t="s">
        <v>46</v>
      </c>
      <c r="O124" s="65"/>
      <c r="P124" s="188">
        <f>O124*H124</f>
        <v>0</v>
      </c>
      <c r="Q124" s="188">
        <v>4.3E-3</v>
      </c>
      <c r="R124" s="188">
        <f>Q124*H124</f>
        <v>2.1499999999999998E-2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286</v>
      </c>
      <c r="AT124" s="190" t="s">
        <v>298</v>
      </c>
      <c r="AU124" s="190" t="s">
        <v>83</v>
      </c>
      <c r="AY124" s="18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149</v>
      </c>
      <c r="BM124" s="190" t="s">
        <v>1828</v>
      </c>
    </row>
    <row r="125" spans="1:65" s="2" customFormat="1" ht="16.5" customHeight="1">
      <c r="A125" s="35"/>
      <c r="B125" s="36"/>
      <c r="C125" s="224" t="s">
        <v>309</v>
      </c>
      <c r="D125" s="224" t="s">
        <v>298</v>
      </c>
      <c r="E125" s="225" t="s">
        <v>1829</v>
      </c>
      <c r="F125" s="226" t="s">
        <v>1830</v>
      </c>
      <c r="G125" s="227" t="s">
        <v>366</v>
      </c>
      <c r="H125" s="228">
        <v>4</v>
      </c>
      <c r="I125" s="229"/>
      <c r="J125" s="230">
        <f>ROUND(I125*H125,2)</f>
        <v>0</v>
      </c>
      <c r="K125" s="226" t="s">
        <v>212</v>
      </c>
      <c r="L125" s="231"/>
      <c r="M125" s="232" t="s">
        <v>19</v>
      </c>
      <c r="N125" s="233" t="s">
        <v>46</v>
      </c>
      <c r="O125" s="65"/>
      <c r="P125" s="188">
        <f>O125*H125</f>
        <v>0</v>
      </c>
      <c r="Q125" s="188">
        <v>2.7000000000000001E-3</v>
      </c>
      <c r="R125" s="188">
        <f>Q125*H125</f>
        <v>1.0800000000000001E-2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286</v>
      </c>
      <c r="AT125" s="190" t="s">
        <v>298</v>
      </c>
      <c r="AU125" s="190" t="s">
        <v>83</v>
      </c>
      <c r="AY125" s="18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149</v>
      </c>
      <c r="BM125" s="190" t="s">
        <v>1831</v>
      </c>
    </row>
    <row r="126" spans="1:65" s="2" customFormat="1" ht="16.5" customHeight="1">
      <c r="A126" s="35"/>
      <c r="B126" s="36"/>
      <c r="C126" s="179" t="s">
        <v>316</v>
      </c>
      <c r="D126" s="179" t="s">
        <v>208</v>
      </c>
      <c r="E126" s="180" t="s">
        <v>1832</v>
      </c>
      <c r="F126" s="181" t="s">
        <v>1833</v>
      </c>
      <c r="G126" s="182" t="s">
        <v>260</v>
      </c>
      <c r="H126" s="183">
        <v>15</v>
      </c>
      <c r="I126" s="184"/>
      <c r="J126" s="185">
        <f>ROUND(I126*H126,2)</f>
        <v>0</v>
      </c>
      <c r="K126" s="181" t="s">
        <v>212</v>
      </c>
      <c r="L126" s="40"/>
      <c r="M126" s="186" t="s">
        <v>19</v>
      </c>
      <c r="N126" s="187" t="s">
        <v>46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149</v>
      </c>
      <c r="AT126" s="190" t="s">
        <v>208</v>
      </c>
      <c r="AU126" s="190" t="s">
        <v>83</v>
      </c>
      <c r="AY126" s="18" t="s">
        <v>205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79</v>
      </c>
      <c r="BK126" s="191">
        <f>ROUND(I126*H126,2)</f>
        <v>0</v>
      </c>
      <c r="BL126" s="18" t="s">
        <v>149</v>
      </c>
      <c r="BM126" s="190" t="s">
        <v>1834</v>
      </c>
    </row>
    <row r="127" spans="1:65" s="2" customFormat="1">
      <c r="A127" s="35"/>
      <c r="B127" s="36"/>
      <c r="C127" s="37"/>
      <c r="D127" s="192" t="s">
        <v>215</v>
      </c>
      <c r="E127" s="37"/>
      <c r="F127" s="193" t="s">
        <v>1835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215</v>
      </c>
      <c r="AU127" s="18" t="s">
        <v>83</v>
      </c>
    </row>
    <row r="128" spans="1:65" s="2" customFormat="1" ht="16.5" customHeight="1">
      <c r="A128" s="35"/>
      <c r="B128" s="36"/>
      <c r="C128" s="224" t="s">
        <v>322</v>
      </c>
      <c r="D128" s="224" t="s">
        <v>298</v>
      </c>
      <c r="E128" s="225" t="s">
        <v>1836</v>
      </c>
      <c r="F128" s="226" t="s">
        <v>1837</v>
      </c>
      <c r="G128" s="227" t="s">
        <v>260</v>
      </c>
      <c r="H128" s="228">
        <v>15.75</v>
      </c>
      <c r="I128" s="229"/>
      <c r="J128" s="230">
        <f>ROUND(I128*H128,2)</f>
        <v>0</v>
      </c>
      <c r="K128" s="226" t="s">
        <v>212</v>
      </c>
      <c r="L128" s="231"/>
      <c r="M128" s="232" t="s">
        <v>19</v>
      </c>
      <c r="N128" s="233" t="s">
        <v>46</v>
      </c>
      <c r="O128" s="65"/>
      <c r="P128" s="188">
        <f>O128*H128</f>
        <v>0</v>
      </c>
      <c r="Q128" s="188">
        <v>1.1999999999999999E-3</v>
      </c>
      <c r="R128" s="188">
        <f>Q128*H128</f>
        <v>1.8899999999999997E-2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286</v>
      </c>
      <c r="AT128" s="190" t="s">
        <v>298</v>
      </c>
      <c r="AU128" s="190" t="s">
        <v>83</v>
      </c>
      <c r="AY128" s="18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79</v>
      </c>
      <c r="BK128" s="191">
        <f>ROUND(I128*H128,2)</f>
        <v>0</v>
      </c>
      <c r="BL128" s="18" t="s">
        <v>149</v>
      </c>
      <c r="BM128" s="190" t="s">
        <v>1838</v>
      </c>
    </row>
    <row r="129" spans="1:65" s="13" customFormat="1">
      <c r="B129" s="201"/>
      <c r="C129" s="202"/>
      <c r="D129" s="203" t="s">
        <v>250</v>
      </c>
      <c r="E129" s="202"/>
      <c r="F129" s="205" t="s">
        <v>1839</v>
      </c>
      <c r="G129" s="202"/>
      <c r="H129" s="206">
        <v>15.75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250</v>
      </c>
      <c r="AU129" s="212" t="s">
        <v>83</v>
      </c>
      <c r="AV129" s="13" t="s">
        <v>83</v>
      </c>
      <c r="AW129" s="13" t="s">
        <v>4</v>
      </c>
      <c r="AX129" s="13" t="s">
        <v>79</v>
      </c>
      <c r="AY129" s="212" t="s">
        <v>205</v>
      </c>
    </row>
    <row r="130" spans="1:65" s="2" customFormat="1" ht="16.5" customHeight="1">
      <c r="A130" s="35"/>
      <c r="B130" s="36"/>
      <c r="C130" s="179" t="s">
        <v>8</v>
      </c>
      <c r="D130" s="179" t="s">
        <v>208</v>
      </c>
      <c r="E130" s="180" t="s">
        <v>1840</v>
      </c>
      <c r="F130" s="181" t="s">
        <v>1841</v>
      </c>
      <c r="G130" s="182" t="s">
        <v>260</v>
      </c>
      <c r="H130" s="183">
        <v>60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1842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1843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13" customFormat="1">
      <c r="B132" s="201"/>
      <c r="C132" s="202"/>
      <c r="D132" s="203" t="s">
        <v>250</v>
      </c>
      <c r="E132" s="204" t="s">
        <v>19</v>
      </c>
      <c r="F132" s="205" t="s">
        <v>1844</v>
      </c>
      <c r="G132" s="202"/>
      <c r="H132" s="206">
        <v>60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250</v>
      </c>
      <c r="AU132" s="212" t="s">
        <v>83</v>
      </c>
      <c r="AV132" s="13" t="s">
        <v>83</v>
      </c>
      <c r="AW132" s="13" t="s">
        <v>36</v>
      </c>
      <c r="AX132" s="13" t="s">
        <v>79</v>
      </c>
      <c r="AY132" s="212" t="s">
        <v>205</v>
      </c>
    </row>
    <row r="133" spans="1:65" s="2" customFormat="1" ht="16.5" customHeight="1">
      <c r="A133" s="35"/>
      <c r="B133" s="36"/>
      <c r="C133" s="224" t="s">
        <v>334</v>
      </c>
      <c r="D133" s="224" t="s">
        <v>298</v>
      </c>
      <c r="E133" s="225" t="s">
        <v>1845</v>
      </c>
      <c r="F133" s="226" t="s">
        <v>1846</v>
      </c>
      <c r="G133" s="227" t="s">
        <v>260</v>
      </c>
      <c r="H133" s="228">
        <v>47.25</v>
      </c>
      <c r="I133" s="229"/>
      <c r="J133" s="230">
        <f>ROUND(I133*H133,2)</f>
        <v>0</v>
      </c>
      <c r="K133" s="226" t="s">
        <v>212</v>
      </c>
      <c r="L133" s="231"/>
      <c r="M133" s="232" t="s">
        <v>19</v>
      </c>
      <c r="N133" s="233" t="s">
        <v>46</v>
      </c>
      <c r="O133" s="65"/>
      <c r="P133" s="188">
        <f>O133*H133</f>
        <v>0</v>
      </c>
      <c r="Q133" s="188">
        <v>4.0000000000000003E-5</v>
      </c>
      <c r="R133" s="188">
        <f>Q133*H133</f>
        <v>1.8900000000000002E-3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286</v>
      </c>
      <c r="AT133" s="190" t="s">
        <v>298</v>
      </c>
      <c r="AU133" s="190" t="s">
        <v>83</v>
      </c>
      <c r="AY133" s="18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149</v>
      </c>
      <c r="BM133" s="190" t="s">
        <v>1847</v>
      </c>
    </row>
    <row r="134" spans="1:65" s="13" customFormat="1">
      <c r="B134" s="201"/>
      <c r="C134" s="202"/>
      <c r="D134" s="203" t="s">
        <v>250</v>
      </c>
      <c r="E134" s="202"/>
      <c r="F134" s="205" t="s">
        <v>1848</v>
      </c>
      <c r="G134" s="202"/>
      <c r="H134" s="206">
        <v>47.25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250</v>
      </c>
      <c r="AU134" s="212" t="s">
        <v>83</v>
      </c>
      <c r="AV134" s="13" t="s">
        <v>83</v>
      </c>
      <c r="AW134" s="13" t="s">
        <v>4</v>
      </c>
      <c r="AX134" s="13" t="s">
        <v>79</v>
      </c>
      <c r="AY134" s="212" t="s">
        <v>205</v>
      </c>
    </row>
    <row r="135" spans="1:65" s="2" customFormat="1" ht="16.5" customHeight="1">
      <c r="A135" s="35"/>
      <c r="B135" s="36"/>
      <c r="C135" s="224" t="s">
        <v>339</v>
      </c>
      <c r="D135" s="224" t="s">
        <v>298</v>
      </c>
      <c r="E135" s="225" t="s">
        <v>1849</v>
      </c>
      <c r="F135" s="226" t="s">
        <v>1850</v>
      </c>
      <c r="G135" s="227" t="s">
        <v>260</v>
      </c>
      <c r="H135" s="228">
        <v>15</v>
      </c>
      <c r="I135" s="229"/>
      <c r="J135" s="230">
        <f>ROUND(I135*H135,2)</f>
        <v>0</v>
      </c>
      <c r="K135" s="226" t="s">
        <v>212</v>
      </c>
      <c r="L135" s="231"/>
      <c r="M135" s="232" t="s">
        <v>19</v>
      </c>
      <c r="N135" s="233" t="s">
        <v>46</v>
      </c>
      <c r="O135" s="65"/>
      <c r="P135" s="188">
        <f>O135*H135</f>
        <v>0</v>
      </c>
      <c r="Q135" s="188">
        <v>2.0000000000000002E-5</v>
      </c>
      <c r="R135" s="188">
        <f>Q135*H135</f>
        <v>3.0000000000000003E-4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286</v>
      </c>
      <c r="AT135" s="190" t="s">
        <v>298</v>
      </c>
      <c r="AU135" s="190" t="s">
        <v>83</v>
      </c>
      <c r="AY135" s="18" t="s">
        <v>205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79</v>
      </c>
      <c r="BK135" s="191">
        <f>ROUND(I135*H135,2)</f>
        <v>0</v>
      </c>
      <c r="BL135" s="18" t="s">
        <v>149</v>
      </c>
      <c r="BM135" s="190" t="s">
        <v>1851</v>
      </c>
    </row>
    <row r="136" spans="1:65" s="2" customFormat="1" ht="21.75" customHeight="1">
      <c r="A136" s="35"/>
      <c r="B136" s="36"/>
      <c r="C136" s="179" t="s">
        <v>344</v>
      </c>
      <c r="D136" s="179" t="s">
        <v>208</v>
      </c>
      <c r="E136" s="180" t="s">
        <v>1852</v>
      </c>
      <c r="F136" s="181" t="s">
        <v>1853</v>
      </c>
      <c r="G136" s="182" t="s">
        <v>260</v>
      </c>
      <c r="H136" s="183">
        <v>45</v>
      </c>
      <c r="I136" s="184"/>
      <c r="J136" s="185">
        <f>ROUND(I136*H136,2)</f>
        <v>0</v>
      </c>
      <c r="K136" s="181" t="s">
        <v>212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149</v>
      </c>
      <c r="AT136" s="190" t="s">
        <v>208</v>
      </c>
      <c r="AU136" s="190" t="s">
        <v>83</v>
      </c>
      <c r="AY136" s="18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149</v>
      </c>
      <c r="BM136" s="190" t="s">
        <v>1854</v>
      </c>
    </row>
    <row r="137" spans="1:65" s="2" customFormat="1">
      <c r="A137" s="35"/>
      <c r="B137" s="36"/>
      <c r="C137" s="37"/>
      <c r="D137" s="192" t="s">
        <v>215</v>
      </c>
      <c r="E137" s="37"/>
      <c r="F137" s="193" t="s">
        <v>1855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215</v>
      </c>
      <c r="AU137" s="18" t="s">
        <v>83</v>
      </c>
    </row>
    <row r="138" spans="1:65" s="12" customFormat="1" ht="22.9" customHeight="1">
      <c r="B138" s="163"/>
      <c r="C138" s="164"/>
      <c r="D138" s="165" t="s">
        <v>74</v>
      </c>
      <c r="E138" s="177" t="s">
        <v>291</v>
      </c>
      <c r="F138" s="177" t="s">
        <v>369</v>
      </c>
      <c r="G138" s="164"/>
      <c r="H138" s="164"/>
      <c r="I138" s="167"/>
      <c r="J138" s="178">
        <f>BK138</f>
        <v>0</v>
      </c>
      <c r="K138" s="164"/>
      <c r="L138" s="169"/>
      <c r="M138" s="170"/>
      <c r="N138" s="171"/>
      <c r="O138" s="171"/>
      <c r="P138" s="172">
        <f>SUM(P139:P145)</f>
        <v>0</v>
      </c>
      <c r="Q138" s="171"/>
      <c r="R138" s="172">
        <f>SUM(R139:R145)</f>
        <v>0</v>
      </c>
      <c r="S138" s="171"/>
      <c r="T138" s="173">
        <f>SUM(T139:T145)</f>
        <v>2.29982</v>
      </c>
      <c r="AR138" s="174" t="s">
        <v>79</v>
      </c>
      <c r="AT138" s="175" t="s">
        <v>74</v>
      </c>
      <c r="AU138" s="175" t="s">
        <v>79</v>
      </c>
      <c r="AY138" s="174" t="s">
        <v>205</v>
      </c>
      <c r="BK138" s="176">
        <f>SUM(BK139:BK145)</f>
        <v>0</v>
      </c>
    </row>
    <row r="139" spans="1:65" s="2" customFormat="1" ht="16.5" customHeight="1">
      <c r="A139" s="35"/>
      <c r="B139" s="36"/>
      <c r="C139" s="179" t="s">
        <v>350</v>
      </c>
      <c r="D139" s="179" t="s">
        <v>208</v>
      </c>
      <c r="E139" s="180" t="s">
        <v>1856</v>
      </c>
      <c r="F139" s="181" t="s">
        <v>1857</v>
      </c>
      <c r="G139" s="182" t="s">
        <v>267</v>
      </c>
      <c r="H139" s="183">
        <v>1.125</v>
      </c>
      <c r="I139" s="184"/>
      <c r="J139" s="185">
        <f>ROUND(I139*H139,2)</f>
        <v>0</v>
      </c>
      <c r="K139" s="181" t="s">
        <v>212</v>
      </c>
      <c r="L139" s="40"/>
      <c r="M139" s="186" t="s">
        <v>19</v>
      </c>
      <c r="N139" s="187" t="s">
        <v>46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2</v>
      </c>
      <c r="T139" s="189">
        <f>S139*H139</f>
        <v>2.25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149</v>
      </c>
      <c r="AT139" s="190" t="s">
        <v>208</v>
      </c>
      <c r="AU139" s="190" t="s">
        <v>83</v>
      </c>
      <c r="AY139" s="18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79</v>
      </c>
      <c r="BK139" s="191">
        <f>ROUND(I139*H139,2)</f>
        <v>0</v>
      </c>
      <c r="BL139" s="18" t="s">
        <v>149</v>
      </c>
      <c r="BM139" s="190" t="s">
        <v>1858</v>
      </c>
    </row>
    <row r="140" spans="1:65" s="2" customFormat="1">
      <c r="A140" s="35"/>
      <c r="B140" s="36"/>
      <c r="C140" s="37"/>
      <c r="D140" s="192" t="s">
        <v>215</v>
      </c>
      <c r="E140" s="37"/>
      <c r="F140" s="193" t="s">
        <v>1859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215</v>
      </c>
      <c r="AU140" s="18" t="s">
        <v>83</v>
      </c>
    </row>
    <row r="141" spans="1:65" s="13" customFormat="1">
      <c r="B141" s="201"/>
      <c r="C141" s="202"/>
      <c r="D141" s="203" t="s">
        <v>250</v>
      </c>
      <c r="E141" s="204" t="s">
        <v>19</v>
      </c>
      <c r="F141" s="205" t="s">
        <v>1860</v>
      </c>
      <c r="G141" s="202"/>
      <c r="H141" s="206">
        <v>1.125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250</v>
      </c>
      <c r="AU141" s="212" t="s">
        <v>83</v>
      </c>
      <c r="AV141" s="13" t="s">
        <v>83</v>
      </c>
      <c r="AW141" s="13" t="s">
        <v>36</v>
      </c>
      <c r="AX141" s="13" t="s">
        <v>79</v>
      </c>
      <c r="AY141" s="212" t="s">
        <v>205</v>
      </c>
    </row>
    <row r="142" spans="1:65" s="2" customFormat="1" ht="21.75" customHeight="1">
      <c r="A142" s="35"/>
      <c r="B142" s="36"/>
      <c r="C142" s="179" t="s">
        <v>357</v>
      </c>
      <c r="D142" s="179" t="s">
        <v>208</v>
      </c>
      <c r="E142" s="180" t="s">
        <v>1861</v>
      </c>
      <c r="F142" s="181" t="s">
        <v>1862</v>
      </c>
      <c r="G142" s="182" t="s">
        <v>366</v>
      </c>
      <c r="H142" s="183">
        <v>4</v>
      </c>
      <c r="I142" s="184"/>
      <c r="J142" s="185">
        <f>ROUND(I142*H142,2)</f>
        <v>0</v>
      </c>
      <c r="K142" s="181" t="s">
        <v>212</v>
      </c>
      <c r="L142" s="40"/>
      <c r="M142" s="186" t="s">
        <v>19</v>
      </c>
      <c r="N142" s="187" t="s">
        <v>46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8.0000000000000002E-3</v>
      </c>
      <c r="T142" s="189">
        <f>S142*H142</f>
        <v>3.2000000000000001E-2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149</v>
      </c>
      <c r="AT142" s="190" t="s">
        <v>208</v>
      </c>
      <c r="AU142" s="190" t="s">
        <v>83</v>
      </c>
      <c r="AY142" s="18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79</v>
      </c>
      <c r="BK142" s="191">
        <f>ROUND(I142*H142,2)</f>
        <v>0</v>
      </c>
      <c r="BL142" s="18" t="s">
        <v>149</v>
      </c>
      <c r="BM142" s="190" t="s">
        <v>1863</v>
      </c>
    </row>
    <row r="143" spans="1:65" s="2" customFormat="1">
      <c r="A143" s="35"/>
      <c r="B143" s="36"/>
      <c r="C143" s="37"/>
      <c r="D143" s="192" t="s">
        <v>215</v>
      </c>
      <c r="E143" s="37"/>
      <c r="F143" s="193" t="s">
        <v>1864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215</v>
      </c>
      <c r="AU143" s="18" t="s">
        <v>83</v>
      </c>
    </row>
    <row r="144" spans="1:65" s="2" customFormat="1" ht="16.5" customHeight="1">
      <c r="A144" s="35"/>
      <c r="B144" s="36"/>
      <c r="C144" s="179" t="s">
        <v>7</v>
      </c>
      <c r="D144" s="179" t="s">
        <v>208</v>
      </c>
      <c r="E144" s="180" t="s">
        <v>1865</v>
      </c>
      <c r="F144" s="181" t="s">
        <v>1866</v>
      </c>
      <c r="G144" s="182" t="s">
        <v>260</v>
      </c>
      <c r="H144" s="183">
        <v>9</v>
      </c>
      <c r="I144" s="184"/>
      <c r="J144" s="185">
        <f>ROUND(I144*H144,2)</f>
        <v>0</v>
      </c>
      <c r="K144" s="181" t="s">
        <v>212</v>
      </c>
      <c r="L144" s="40"/>
      <c r="M144" s="186" t="s">
        <v>19</v>
      </c>
      <c r="N144" s="187" t="s">
        <v>46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1.98E-3</v>
      </c>
      <c r="T144" s="189">
        <f>S144*H144</f>
        <v>1.7819999999999999E-2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149</v>
      </c>
      <c r="AT144" s="190" t="s">
        <v>208</v>
      </c>
      <c r="AU144" s="190" t="s">
        <v>83</v>
      </c>
      <c r="AY144" s="18" t="s">
        <v>205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79</v>
      </c>
      <c r="BK144" s="191">
        <f>ROUND(I144*H144,2)</f>
        <v>0</v>
      </c>
      <c r="BL144" s="18" t="s">
        <v>149</v>
      </c>
      <c r="BM144" s="190" t="s">
        <v>1867</v>
      </c>
    </row>
    <row r="145" spans="1:65" s="2" customFormat="1">
      <c r="A145" s="35"/>
      <c r="B145" s="36"/>
      <c r="C145" s="37"/>
      <c r="D145" s="192" t="s">
        <v>215</v>
      </c>
      <c r="E145" s="37"/>
      <c r="F145" s="193" t="s">
        <v>1868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215</v>
      </c>
      <c r="AU145" s="18" t="s">
        <v>83</v>
      </c>
    </row>
    <row r="146" spans="1:65" s="12" customFormat="1" ht="22.9" customHeight="1">
      <c r="B146" s="163"/>
      <c r="C146" s="164"/>
      <c r="D146" s="165" t="s">
        <v>74</v>
      </c>
      <c r="E146" s="177" t="s">
        <v>416</v>
      </c>
      <c r="F146" s="177" t="s">
        <v>417</v>
      </c>
      <c r="G146" s="164"/>
      <c r="H146" s="164"/>
      <c r="I146" s="167"/>
      <c r="J146" s="178">
        <f>BK146</f>
        <v>0</v>
      </c>
      <c r="K146" s="164"/>
      <c r="L146" s="169"/>
      <c r="M146" s="170"/>
      <c r="N146" s="171"/>
      <c r="O146" s="171"/>
      <c r="P146" s="172">
        <f>SUM(P147:P153)</f>
        <v>0</v>
      </c>
      <c r="Q146" s="171"/>
      <c r="R146" s="172">
        <f>SUM(R147:R153)</f>
        <v>0</v>
      </c>
      <c r="S146" s="171"/>
      <c r="T146" s="173">
        <f>SUM(T147:T153)</f>
        <v>0</v>
      </c>
      <c r="AR146" s="174" t="s">
        <v>79</v>
      </c>
      <c r="AT146" s="175" t="s">
        <v>74</v>
      </c>
      <c r="AU146" s="175" t="s">
        <v>79</v>
      </c>
      <c r="AY146" s="174" t="s">
        <v>205</v>
      </c>
      <c r="BK146" s="176">
        <f>SUM(BK147:BK153)</f>
        <v>0</v>
      </c>
    </row>
    <row r="147" spans="1:65" s="2" customFormat="1" ht="24.2" customHeight="1">
      <c r="A147" s="35"/>
      <c r="B147" s="36"/>
      <c r="C147" s="179" t="s">
        <v>370</v>
      </c>
      <c r="D147" s="179" t="s">
        <v>208</v>
      </c>
      <c r="E147" s="180" t="s">
        <v>419</v>
      </c>
      <c r="F147" s="181" t="s">
        <v>420</v>
      </c>
      <c r="G147" s="182" t="s">
        <v>301</v>
      </c>
      <c r="H147" s="183">
        <v>2.2999999999999998</v>
      </c>
      <c r="I147" s="184"/>
      <c r="J147" s="185">
        <f>ROUND(I147*H147,2)</f>
        <v>0</v>
      </c>
      <c r="K147" s="181" t="s">
        <v>212</v>
      </c>
      <c r="L147" s="40"/>
      <c r="M147" s="186" t="s">
        <v>19</v>
      </c>
      <c r="N147" s="187" t="s">
        <v>46</v>
      </c>
      <c r="O147" s="65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149</v>
      </c>
      <c r="AT147" s="190" t="s">
        <v>208</v>
      </c>
      <c r="AU147" s="190" t="s">
        <v>83</v>
      </c>
      <c r="AY147" s="18" t="s">
        <v>205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79</v>
      </c>
      <c r="BK147" s="191">
        <f>ROUND(I147*H147,2)</f>
        <v>0</v>
      </c>
      <c r="BL147" s="18" t="s">
        <v>149</v>
      </c>
      <c r="BM147" s="190" t="s">
        <v>1869</v>
      </c>
    </row>
    <row r="148" spans="1:65" s="2" customFormat="1">
      <c r="A148" s="35"/>
      <c r="B148" s="36"/>
      <c r="C148" s="37"/>
      <c r="D148" s="192" t="s">
        <v>215</v>
      </c>
      <c r="E148" s="37"/>
      <c r="F148" s="193" t="s">
        <v>422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215</v>
      </c>
      <c r="AU148" s="18" t="s">
        <v>83</v>
      </c>
    </row>
    <row r="149" spans="1:65" s="2" customFormat="1" ht="24.2" customHeight="1">
      <c r="A149" s="35"/>
      <c r="B149" s="36"/>
      <c r="C149" s="179" t="s">
        <v>376</v>
      </c>
      <c r="D149" s="179" t="s">
        <v>208</v>
      </c>
      <c r="E149" s="180" t="s">
        <v>426</v>
      </c>
      <c r="F149" s="181" t="s">
        <v>427</v>
      </c>
      <c r="G149" s="182" t="s">
        <v>301</v>
      </c>
      <c r="H149" s="183">
        <v>89.7</v>
      </c>
      <c r="I149" s="184"/>
      <c r="J149" s="185">
        <f>ROUND(I149*H149,2)</f>
        <v>0</v>
      </c>
      <c r="K149" s="181" t="s">
        <v>212</v>
      </c>
      <c r="L149" s="40"/>
      <c r="M149" s="186" t="s">
        <v>19</v>
      </c>
      <c r="N149" s="187" t="s">
        <v>46</v>
      </c>
      <c r="O149" s="65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149</v>
      </c>
      <c r="AT149" s="190" t="s">
        <v>208</v>
      </c>
      <c r="AU149" s="190" t="s">
        <v>83</v>
      </c>
      <c r="AY149" s="18" t="s">
        <v>205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79</v>
      </c>
      <c r="BK149" s="191">
        <f>ROUND(I149*H149,2)</f>
        <v>0</v>
      </c>
      <c r="BL149" s="18" t="s">
        <v>149</v>
      </c>
      <c r="BM149" s="190" t="s">
        <v>1870</v>
      </c>
    </row>
    <row r="150" spans="1:65" s="2" customFormat="1">
      <c r="A150" s="35"/>
      <c r="B150" s="36"/>
      <c r="C150" s="37"/>
      <c r="D150" s="192" t="s">
        <v>215</v>
      </c>
      <c r="E150" s="37"/>
      <c r="F150" s="193" t="s">
        <v>429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215</v>
      </c>
      <c r="AU150" s="18" t="s">
        <v>83</v>
      </c>
    </row>
    <row r="151" spans="1:65" s="13" customFormat="1">
      <c r="B151" s="201"/>
      <c r="C151" s="202"/>
      <c r="D151" s="203" t="s">
        <v>250</v>
      </c>
      <c r="E151" s="202"/>
      <c r="F151" s="205" t="s">
        <v>1871</v>
      </c>
      <c r="G151" s="202"/>
      <c r="H151" s="206">
        <v>89.7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250</v>
      </c>
      <c r="AU151" s="212" t="s">
        <v>83</v>
      </c>
      <c r="AV151" s="13" t="s">
        <v>83</v>
      </c>
      <c r="AW151" s="13" t="s">
        <v>4</v>
      </c>
      <c r="AX151" s="13" t="s">
        <v>79</v>
      </c>
      <c r="AY151" s="212" t="s">
        <v>205</v>
      </c>
    </row>
    <row r="152" spans="1:65" s="2" customFormat="1" ht="16.5" customHeight="1">
      <c r="A152" s="35"/>
      <c r="B152" s="36"/>
      <c r="C152" s="179" t="s">
        <v>381</v>
      </c>
      <c r="D152" s="179" t="s">
        <v>208</v>
      </c>
      <c r="E152" s="180" t="s">
        <v>432</v>
      </c>
      <c r="F152" s="181" t="s">
        <v>433</v>
      </c>
      <c r="G152" s="182" t="s">
        <v>301</v>
      </c>
      <c r="H152" s="183">
        <v>2.2999999999999998</v>
      </c>
      <c r="I152" s="184"/>
      <c r="J152" s="185">
        <f>ROUND(I152*H152,2)</f>
        <v>0</v>
      </c>
      <c r="K152" s="181" t="s">
        <v>212</v>
      </c>
      <c r="L152" s="40"/>
      <c r="M152" s="186" t="s">
        <v>19</v>
      </c>
      <c r="N152" s="187" t="s">
        <v>46</v>
      </c>
      <c r="O152" s="6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149</v>
      </c>
      <c r="AT152" s="190" t="s">
        <v>208</v>
      </c>
      <c r="AU152" s="190" t="s">
        <v>83</v>
      </c>
      <c r="AY152" s="18" t="s">
        <v>205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79</v>
      </c>
      <c r="BK152" s="191">
        <f>ROUND(I152*H152,2)</f>
        <v>0</v>
      </c>
      <c r="BL152" s="18" t="s">
        <v>149</v>
      </c>
      <c r="BM152" s="190" t="s">
        <v>1872</v>
      </c>
    </row>
    <row r="153" spans="1:65" s="2" customFormat="1">
      <c r="A153" s="35"/>
      <c r="B153" s="36"/>
      <c r="C153" s="37"/>
      <c r="D153" s="192" t="s">
        <v>215</v>
      </c>
      <c r="E153" s="37"/>
      <c r="F153" s="193" t="s">
        <v>435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215</v>
      </c>
      <c r="AU153" s="18" t="s">
        <v>83</v>
      </c>
    </row>
    <row r="154" spans="1:65" s="12" customFormat="1" ht="22.9" customHeight="1">
      <c r="B154" s="163"/>
      <c r="C154" s="164"/>
      <c r="D154" s="165" t="s">
        <v>74</v>
      </c>
      <c r="E154" s="177" t="s">
        <v>436</v>
      </c>
      <c r="F154" s="177" t="s">
        <v>437</v>
      </c>
      <c r="G154" s="164"/>
      <c r="H154" s="164"/>
      <c r="I154" s="167"/>
      <c r="J154" s="178">
        <f>BK154</f>
        <v>0</v>
      </c>
      <c r="K154" s="164"/>
      <c r="L154" s="169"/>
      <c r="M154" s="170"/>
      <c r="N154" s="171"/>
      <c r="O154" s="171"/>
      <c r="P154" s="172">
        <f>SUM(P155:P156)</f>
        <v>0</v>
      </c>
      <c r="Q154" s="171"/>
      <c r="R154" s="172">
        <f>SUM(R155:R156)</f>
        <v>0</v>
      </c>
      <c r="S154" s="171"/>
      <c r="T154" s="173">
        <f>SUM(T155:T156)</f>
        <v>0</v>
      </c>
      <c r="AR154" s="174" t="s">
        <v>79</v>
      </c>
      <c r="AT154" s="175" t="s">
        <v>74</v>
      </c>
      <c r="AU154" s="175" t="s">
        <v>79</v>
      </c>
      <c r="AY154" s="174" t="s">
        <v>205</v>
      </c>
      <c r="BK154" s="176">
        <f>SUM(BK155:BK156)</f>
        <v>0</v>
      </c>
    </row>
    <row r="155" spans="1:65" s="2" customFormat="1" ht="24.2" customHeight="1">
      <c r="A155" s="35"/>
      <c r="B155" s="36"/>
      <c r="C155" s="179" t="s">
        <v>387</v>
      </c>
      <c r="D155" s="179" t="s">
        <v>208</v>
      </c>
      <c r="E155" s="180" t="s">
        <v>439</v>
      </c>
      <c r="F155" s="181" t="s">
        <v>440</v>
      </c>
      <c r="G155" s="182" t="s">
        <v>301</v>
      </c>
      <c r="H155" s="183">
        <v>10.286</v>
      </c>
      <c r="I155" s="184"/>
      <c r="J155" s="185">
        <f>ROUND(I155*H155,2)</f>
        <v>0</v>
      </c>
      <c r="K155" s="181" t="s">
        <v>212</v>
      </c>
      <c r="L155" s="40"/>
      <c r="M155" s="186" t="s">
        <v>19</v>
      </c>
      <c r="N155" s="187" t="s">
        <v>46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149</v>
      </c>
      <c r="AT155" s="190" t="s">
        <v>208</v>
      </c>
      <c r="AU155" s="190" t="s">
        <v>83</v>
      </c>
      <c r="AY155" s="18" t="s">
        <v>205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79</v>
      </c>
      <c r="BK155" s="191">
        <f>ROUND(I155*H155,2)</f>
        <v>0</v>
      </c>
      <c r="BL155" s="18" t="s">
        <v>149</v>
      </c>
      <c r="BM155" s="190" t="s">
        <v>1873</v>
      </c>
    </row>
    <row r="156" spans="1:65" s="2" customFormat="1">
      <c r="A156" s="35"/>
      <c r="B156" s="36"/>
      <c r="C156" s="37"/>
      <c r="D156" s="192" t="s">
        <v>215</v>
      </c>
      <c r="E156" s="37"/>
      <c r="F156" s="193" t="s">
        <v>442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215</v>
      </c>
      <c r="AU156" s="18" t="s">
        <v>83</v>
      </c>
    </row>
    <row r="157" spans="1:65" s="12" customFormat="1" ht="25.9" customHeight="1">
      <c r="B157" s="163"/>
      <c r="C157" s="164"/>
      <c r="D157" s="165" t="s">
        <v>74</v>
      </c>
      <c r="E157" s="166" t="s">
        <v>1687</v>
      </c>
      <c r="F157" s="166" t="s">
        <v>1688</v>
      </c>
      <c r="G157" s="164"/>
      <c r="H157" s="164"/>
      <c r="I157" s="167"/>
      <c r="J157" s="168">
        <f>BK157</f>
        <v>0</v>
      </c>
      <c r="K157" s="164"/>
      <c r="L157" s="169"/>
      <c r="M157" s="170"/>
      <c r="N157" s="171"/>
      <c r="O157" s="171"/>
      <c r="P157" s="172">
        <f>P158</f>
        <v>0</v>
      </c>
      <c r="Q157" s="171"/>
      <c r="R157" s="172">
        <f>R158</f>
        <v>0</v>
      </c>
      <c r="S157" s="171"/>
      <c r="T157" s="173">
        <f>T158</f>
        <v>0</v>
      </c>
      <c r="AR157" s="174" t="s">
        <v>83</v>
      </c>
      <c r="AT157" s="175" t="s">
        <v>74</v>
      </c>
      <c r="AU157" s="175" t="s">
        <v>75</v>
      </c>
      <c r="AY157" s="174" t="s">
        <v>205</v>
      </c>
      <c r="BK157" s="176">
        <f>BK158</f>
        <v>0</v>
      </c>
    </row>
    <row r="158" spans="1:65" s="12" customFormat="1" ht="22.9" customHeight="1">
      <c r="B158" s="163"/>
      <c r="C158" s="164"/>
      <c r="D158" s="165" t="s">
        <v>74</v>
      </c>
      <c r="E158" s="177" t="s">
        <v>1689</v>
      </c>
      <c r="F158" s="177" t="s">
        <v>1690</v>
      </c>
      <c r="G158" s="164"/>
      <c r="H158" s="164"/>
      <c r="I158" s="167"/>
      <c r="J158" s="178">
        <f>BK158</f>
        <v>0</v>
      </c>
      <c r="K158" s="164"/>
      <c r="L158" s="169"/>
      <c r="M158" s="170"/>
      <c r="N158" s="171"/>
      <c r="O158" s="171"/>
      <c r="P158" s="172">
        <f>SUM(P159:P160)</f>
        <v>0</v>
      </c>
      <c r="Q158" s="171"/>
      <c r="R158" s="172">
        <f>SUM(R159:R160)</f>
        <v>0</v>
      </c>
      <c r="S158" s="171"/>
      <c r="T158" s="173">
        <f>SUM(T159:T160)</f>
        <v>0</v>
      </c>
      <c r="AR158" s="174" t="s">
        <v>83</v>
      </c>
      <c r="AT158" s="175" t="s">
        <v>74</v>
      </c>
      <c r="AU158" s="175" t="s">
        <v>79</v>
      </c>
      <c r="AY158" s="174" t="s">
        <v>205</v>
      </c>
      <c r="BK158" s="176">
        <f>SUM(BK159:BK160)</f>
        <v>0</v>
      </c>
    </row>
    <row r="159" spans="1:65" s="2" customFormat="1" ht="24.2" customHeight="1">
      <c r="A159" s="35"/>
      <c r="B159" s="36"/>
      <c r="C159" s="179" t="s">
        <v>393</v>
      </c>
      <c r="D159" s="179" t="s">
        <v>208</v>
      </c>
      <c r="E159" s="180" t="s">
        <v>1691</v>
      </c>
      <c r="F159" s="181" t="s">
        <v>1692</v>
      </c>
      <c r="G159" s="182" t="s">
        <v>260</v>
      </c>
      <c r="H159" s="183">
        <v>25</v>
      </c>
      <c r="I159" s="184"/>
      <c r="J159" s="185">
        <f>ROUND(I159*H159,2)</f>
        <v>0</v>
      </c>
      <c r="K159" s="181" t="s">
        <v>19</v>
      </c>
      <c r="L159" s="40"/>
      <c r="M159" s="186" t="s">
        <v>19</v>
      </c>
      <c r="N159" s="187" t="s">
        <v>46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334</v>
      </c>
      <c r="AT159" s="190" t="s">
        <v>208</v>
      </c>
      <c r="AU159" s="190" t="s">
        <v>83</v>
      </c>
      <c r="AY159" s="18" t="s">
        <v>205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79</v>
      </c>
      <c r="BK159" s="191">
        <f>ROUND(I159*H159,2)</f>
        <v>0</v>
      </c>
      <c r="BL159" s="18" t="s">
        <v>334</v>
      </c>
      <c r="BM159" s="190" t="s">
        <v>1874</v>
      </c>
    </row>
    <row r="160" spans="1:65" s="2" customFormat="1" ht="24.2" customHeight="1">
      <c r="A160" s="35"/>
      <c r="B160" s="36"/>
      <c r="C160" s="179" t="s">
        <v>399</v>
      </c>
      <c r="D160" s="179" t="s">
        <v>208</v>
      </c>
      <c r="E160" s="180" t="s">
        <v>1875</v>
      </c>
      <c r="F160" s="181" t="s">
        <v>1876</v>
      </c>
      <c r="G160" s="182" t="s">
        <v>260</v>
      </c>
      <c r="H160" s="183">
        <v>25</v>
      </c>
      <c r="I160" s="184"/>
      <c r="J160" s="185">
        <f>ROUND(I160*H160,2)</f>
        <v>0</v>
      </c>
      <c r="K160" s="181" t="s">
        <v>19</v>
      </c>
      <c r="L160" s="40"/>
      <c r="M160" s="245" t="s">
        <v>19</v>
      </c>
      <c r="N160" s="246" t="s">
        <v>46</v>
      </c>
      <c r="O160" s="199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334</v>
      </c>
      <c r="AT160" s="190" t="s">
        <v>208</v>
      </c>
      <c r="AU160" s="190" t="s">
        <v>83</v>
      </c>
      <c r="AY160" s="18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79</v>
      </c>
      <c r="BK160" s="191">
        <f>ROUND(I160*H160,2)</f>
        <v>0</v>
      </c>
      <c r="BL160" s="18" t="s">
        <v>334</v>
      </c>
      <c r="BM160" s="190" t="s">
        <v>1877</v>
      </c>
    </row>
    <row r="161" spans="1:31" s="2" customFormat="1" ht="6.95" customHeight="1">
      <c r="A161" s="35"/>
      <c r="B161" s="48"/>
      <c r="C161" s="49"/>
      <c r="D161" s="49"/>
      <c r="E161" s="49"/>
      <c r="F161" s="49"/>
      <c r="G161" s="49"/>
      <c r="H161" s="49"/>
      <c r="I161" s="49"/>
      <c r="J161" s="49"/>
      <c r="K161" s="49"/>
      <c r="L161" s="40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algorithmName="SHA-512" hashValue="T+yX8hTRwuJs33yA0Noqdct0Dpu6KHXr/FzbQr307VUEPAsExYJJXl4UMZKnbOd8d4+syybiJL6f9nc1AiwSMg==" saltValue="4Y6RljT3vOVtY7E+VpI47U1Wt8NcwAzYlM1ZBnSy76nZN9B+y82RGGs6YWhlewYtolvGaGHaehj72I7TPPo3HA==" spinCount="100000" sheet="1" objects="1" scenarios="1" formatColumns="0" formatRows="0" autoFilter="0"/>
  <autoFilter ref="C93:K160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/>
    <hyperlink ref="F101" r:id="rId2"/>
    <hyperlink ref="F103" r:id="rId3"/>
    <hyperlink ref="F106" r:id="rId4"/>
    <hyperlink ref="F109" r:id="rId5"/>
    <hyperlink ref="F111" r:id="rId6"/>
    <hyperlink ref="F114" r:id="rId7"/>
    <hyperlink ref="F117" r:id="rId8"/>
    <hyperlink ref="F120" r:id="rId9"/>
    <hyperlink ref="F123" r:id="rId10"/>
    <hyperlink ref="F127" r:id="rId11"/>
    <hyperlink ref="F131" r:id="rId12"/>
    <hyperlink ref="F137" r:id="rId13"/>
    <hyperlink ref="F140" r:id="rId14"/>
    <hyperlink ref="F143" r:id="rId15"/>
    <hyperlink ref="F145" r:id="rId16"/>
    <hyperlink ref="F148" r:id="rId17"/>
    <hyperlink ref="F150" r:id="rId18"/>
    <hyperlink ref="F153" r:id="rId19"/>
    <hyperlink ref="F156" r:id="rId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topLeftCell="A71" workbookViewId="0">
      <selection activeCell="F111" sqref="F1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148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1602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1878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ROUND(J87, 2)</f>
        <v>180000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ROUND((SUM(BE87:BE91)),  2)</f>
        <v>180000</v>
      </c>
      <c r="G35" s="35"/>
      <c r="H35" s="35"/>
      <c r="I35" s="125">
        <v>0.21</v>
      </c>
      <c r="J35" s="124">
        <f>ROUND(((SUM(BE87:BE91))*I35),  2)</f>
        <v>37800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ROUND((SUM(BF87:BF91)),  2)</f>
        <v>0</v>
      </c>
      <c r="G36" s="35"/>
      <c r="H36" s="35"/>
      <c r="I36" s="125">
        <v>0.15</v>
      </c>
      <c r="J36" s="124">
        <f>ROUND(((SUM(BF87:BF91))*I36),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ROUND((SUM(BG87:BG91)),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ROUND((SUM(BH87:BH91)),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ROUND((SUM(BI87:BI91)),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217800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1602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3.11 - Stavební úpravy chodníku SO 1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J87</f>
        <v>180000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1658</v>
      </c>
      <c r="E64" s="144"/>
      <c r="F64" s="144"/>
      <c r="G64" s="144"/>
      <c r="H64" s="144"/>
      <c r="I64" s="144"/>
      <c r="J64" s="145">
        <f>J88</f>
        <v>180000</v>
      </c>
      <c r="K64" s="142"/>
      <c r="L64" s="146"/>
    </row>
    <row r="65" spans="1:31" s="10" customFormat="1" ht="19.899999999999999" customHeight="1">
      <c r="B65" s="147"/>
      <c r="C65" s="98"/>
      <c r="D65" s="148" t="s">
        <v>1659</v>
      </c>
      <c r="E65" s="149"/>
      <c r="F65" s="149"/>
      <c r="G65" s="149"/>
      <c r="H65" s="149"/>
      <c r="I65" s="149"/>
      <c r="J65" s="150">
        <f>J89</f>
        <v>180000</v>
      </c>
      <c r="K65" s="98"/>
      <c r="L65" s="151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189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80" t="str">
        <f>E7</f>
        <v>Rekonstrukce chodníku ul. Jiříkovská, Rumburk</v>
      </c>
      <c r="F75" s="381"/>
      <c r="G75" s="381"/>
      <c r="H75" s="381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177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80" t="s">
        <v>1602</v>
      </c>
      <c r="F77" s="379"/>
      <c r="G77" s="379"/>
      <c r="H77" s="379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179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41" t="str">
        <f>E11</f>
        <v>3.11 - Stavební úpravy chodníku SO 1</v>
      </c>
      <c r="F79" s="379"/>
      <c r="G79" s="379"/>
      <c r="H79" s="379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>k.ú. Rumburk</v>
      </c>
      <c r="G81" s="37"/>
      <c r="H81" s="37"/>
      <c r="I81" s="30" t="s">
        <v>23</v>
      </c>
      <c r="J81" s="60" t="str">
        <f>IF(J14="","",J14)</f>
        <v>5. 4. 2023</v>
      </c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E17</f>
        <v>Město Rumburk</v>
      </c>
      <c r="G83" s="37"/>
      <c r="H83" s="37"/>
      <c r="I83" s="30" t="s">
        <v>32</v>
      </c>
      <c r="J83" s="33" t="str">
        <f>E23</f>
        <v xml:space="preserve">ProProjekt s.r.o. 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30</v>
      </c>
      <c r="D84" s="37"/>
      <c r="E84" s="37"/>
      <c r="F84" s="28" t="str">
        <f>IF(E20="","",E20)</f>
        <v>Vyplň údaj</v>
      </c>
      <c r="G84" s="37"/>
      <c r="H84" s="37"/>
      <c r="I84" s="30" t="s">
        <v>37</v>
      </c>
      <c r="J84" s="33" t="str">
        <f>E26</f>
        <v>Martin Rousek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2"/>
      <c r="B86" s="153"/>
      <c r="C86" s="154" t="s">
        <v>190</v>
      </c>
      <c r="D86" s="155" t="s">
        <v>60</v>
      </c>
      <c r="E86" s="155" t="s">
        <v>56</v>
      </c>
      <c r="F86" s="155" t="s">
        <v>57</v>
      </c>
      <c r="G86" s="155" t="s">
        <v>191</v>
      </c>
      <c r="H86" s="155" t="s">
        <v>192</v>
      </c>
      <c r="I86" s="155" t="s">
        <v>193</v>
      </c>
      <c r="J86" s="155" t="s">
        <v>183</v>
      </c>
      <c r="K86" s="156" t="s">
        <v>194</v>
      </c>
      <c r="L86" s="157"/>
      <c r="M86" s="69" t="s">
        <v>19</v>
      </c>
      <c r="N86" s="70" t="s">
        <v>45</v>
      </c>
      <c r="O86" s="70" t="s">
        <v>195</v>
      </c>
      <c r="P86" s="70" t="s">
        <v>196</v>
      </c>
      <c r="Q86" s="70" t="s">
        <v>197</v>
      </c>
      <c r="R86" s="70" t="s">
        <v>198</v>
      </c>
      <c r="S86" s="70" t="s">
        <v>199</v>
      </c>
      <c r="T86" s="71" t="s">
        <v>200</v>
      </c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</row>
    <row r="87" spans="1:65" s="2" customFormat="1" ht="22.9" customHeight="1">
      <c r="A87" s="35"/>
      <c r="B87" s="36"/>
      <c r="C87" s="76" t="s">
        <v>201</v>
      </c>
      <c r="D87" s="37"/>
      <c r="E87" s="37"/>
      <c r="F87" s="37"/>
      <c r="G87" s="37"/>
      <c r="H87" s="37"/>
      <c r="I87" s="37"/>
      <c r="J87" s="158">
        <f>BK87</f>
        <v>180000</v>
      </c>
      <c r="K87" s="37"/>
      <c r="L87" s="40"/>
      <c r="M87" s="72"/>
      <c r="N87" s="159"/>
      <c r="O87" s="73"/>
      <c r="P87" s="160">
        <f>P88</f>
        <v>0</v>
      </c>
      <c r="Q87" s="73"/>
      <c r="R87" s="160">
        <f>R88</f>
        <v>0</v>
      </c>
      <c r="S87" s="73"/>
      <c r="T87" s="161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74</v>
      </c>
      <c r="AU87" s="18" t="s">
        <v>184</v>
      </c>
      <c r="BK87" s="162">
        <f>BK88</f>
        <v>180000</v>
      </c>
    </row>
    <row r="88" spans="1:65" s="12" customFormat="1" ht="25.9" customHeight="1">
      <c r="B88" s="163"/>
      <c r="C88" s="164"/>
      <c r="D88" s="165" t="s">
        <v>74</v>
      </c>
      <c r="E88" s="166" t="s">
        <v>1687</v>
      </c>
      <c r="F88" s="166" t="s">
        <v>1688</v>
      </c>
      <c r="G88" s="164"/>
      <c r="H88" s="164"/>
      <c r="I88" s="167"/>
      <c r="J88" s="168">
        <f>BK88</f>
        <v>180000</v>
      </c>
      <c r="K88" s="164"/>
      <c r="L88" s="169"/>
      <c r="M88" s="170"/>
      <c r="N88" s="171"/>
      <c r="O88" s="171"/>
      <c r="P88" s="172">
        <f>P89</f>
        <v>0</v>
      </c>
      <c r="Q88" s="171"/>
      <c r="R88" s="172">
        <f>R89</f>
        <v>0</v>
      </c>
      <c r="S88" s="171"/>
      <c r="T88" s="173">
        <f>T89</f>
        <v>0</v>
      </c>
      <c r="AR88" s="174" t="s">
        <v>83</v>
      </c>
      <c r="AT88" s="175" t="s">
        <v>74</v>
      </c>
      <c r="AU88" s="175" t="s">
        <v>75</v>
      </c>
      <c r="AY88" s="174" t="s">
        <v>205</v>
      </c>
      <c r="BK88" s="176">
        <f>BK89</f>
        <v>180000</v>
      </c>
    </row>
    <row r="89" spans="1:65" s="12" customFormat="1" ht="22.9" customHeight="1">
      <c r="B89" s="163"/>
      <c r="C89" s="164"/>
      <c r="D89" s="165" t="s">
        <v>74</v>
      </c>
      <c r="E89" s="177" t="s">
        <v>1689</v>
      </c>
      <c r="F89" s="177" t="s">
        <v>1690</v>
      </c>
      <c r="G89" s="164"/>
      <c r="H89" s="164"/>
      <c r="I89" s="167"/>
      <c r="J89" s="178">
        <f>BK89</f>
        <v>180000</v>
      </c>
      <c r="K89" s="164"/>
      <c r="L89" s="169"/>
      <c r="M89" s="170"/>
      <c r="N89" s="171"/>
      <c r="O89" s="171"/>
      <c r="P89" s="172">
        <f>SUM(P90:P91)</f>
        <v>0</v>
      </c>
      <c r="Q89" s="171"/>
      <c r="R89" s="172">
        <f>SUM(R90:R91)</f>
        <v>0</v>
      </c>
      <c r="S89" s="171"/>
      <c r="T89" s="173">
        <f>SUM(T90:T91)</f>
        <v>0</v>
      </c>
      <c r="AR89" s="174" t="s">
        <v>83</v>
      </c>
      <c r="AT89" s="175" t="s">
        <v>74</v>
      </c>
      <c r="AU89" s="175" t="s">
        <v>79</v>
      </c>
      <c r="AY89" s="174" t="s">
        <v>205</v>
      </c>
      <c r="BK89" s="176">
        <f>SUM(BK90:BK91)</f>
        <v>180000</v>
      </c>
    </row>
    <row r="90" spans="1:65" s="2" customFormat="1" ht="33" customHeight="1">
      <c r="A90" s="35"/>
      <c r="B90" s="36"/>
      <c r="C90" s="179" t="s">
        <v>79</v>
      </c>
      <c r="D90" s="179" t="s">
        <v>208</v>
      </c>
      <c r="E90" s="180" t="s">
        <v>1879</v>
      </c>
      <c r="F90" s="181" t="s">
        <v>1880</v>
      </c>
      <c r="G90" s="182" t="s">
        <v>366</v>
      </c>
      <c r="H90" s="183">
        <v>1</v>
      </c>
      <c r="I90" s="334">
        <v>180000</v>
      </c>
      <c r="J90" s="185">
        <f>ROUND(I90*H90,2)</f>
        <v>180000</v>
      </c>
      <c r="K90" s="181" t="s">
        <v>19</v>
      </c>
      <c r="L90" s="40"/>
      <c r="M90" s="186" t="s">
        <v>19</v>
      </c>
      <c r="N90" s="187" t="s">
        <v>46</v>
      </c>
      <c r="O90" s="65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0" t="s">
        <v>334</v>
      </c>
      <c r="AT90" s="190" t="s">
        <v>208</v>
      </c>
      <c r="AU90" s="190" t="s">
        <v>83</v>
      </c>
      <c r="AY90" s="18" t="s">
        <v>205</v>
      </c>
      <c r="BE90" s="191">
        <f>IF(N90="základní",J90,0)</f>
        <v>180000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8" t="s">
        <v>79</v>
      </c>
      <c r="BK90" s="191">
        <f>ROUND(I90*H90,2)</f>
        <v>180000</v>
      </c>
      <c r="BL90" s="18" t="s">
        <v>334</v>
      </c>
      <c r="BM90" s="190" t="s">
        <v>1881</v>
      </c>
    </row>
    <row r="91" spans="1:65" s="2" customFormat="1" ht="24.2" customHeight="1">
      <c r="A91" s="35"/>
      <c r="B91" s="36"/>
      <c r="C91" s="179" t="s">
        <v>83</v>
      </c>
      <c r="D91" s="179" t="s">
        <v>208</v>
      </c>
      <c r="E91" s="180" t="s">
        <v>1691</v>
      </c>
      <c r="F91" s="181" t="s">
        <v>1692</v>
      </c>
      <c r="G91" s="182" t="s">
        <v>260</v>
      </c>
      <c r="H91" s="183">
        <v>5</v>
      </c>
      <c r="I91" s="184"/>
      <c r="J91" s="185">
        <f>ROUND(I91*H91,2)</f>
        <v>0</v>
      </c>
      <c r="K91" s="181" t="s">
        <v>19</v>
      </c>
      <c r="L91" s="40"/>
      <c r="M91" s="245" t="s">
        <v>19</v>
      </c>
      <c r="N91" s="246" t="s">
        <v>46</v>
      </c>
      <c r="O91" s="199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334</v>
      </c>
      <c r="AT91" s="190" t="s">
        <v>208</v>
      </c>
      <c r="AU91" s="190" t="s">
        <v>83</v>
      </c>
      <c r="AY91" s="18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79</v>
      </c>
      <c r="BK91" s="191">
        <f>ROUND(I91*H91,2)</f>
        <v>0</v>
      </c>
      <c r="BL91" s="18" t="s">
        <v>334</v>
      </c>
      <c r="BM91" s="190" t="s">
        <v>1882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sheet="1" formatCells="0" formatColumns="0" formatRows="0" insertColumns="0" insertRows="0" insertHyperlinks="0" deleteColumns="0" deleteRows="0" sort="0" autoFilter="0" pivotTables="0"/>
  <autoFilter ref="C86:K9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153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1884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ROUND(J89,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ROUND((SUM(BE89:BE103)),  2)</f>
        <v>0</v>
      </c>
      <c r="G35" s="35"/>
      <c r="H35" s="35"/>
      <c r="I35" s="125">
        <v>0.21</v>
      </c>
      <c r="J35" s="124">
        <f>ROUND(((SUM(BE89:BE103))*I35),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ROUND((SUM(BF89:BF103)),  2)</f>
        <v>0</v>
      </c>
      <c r="G36" s="35"/>
      <c r="H36" s="35"/>
      <c r="I36" s="125">
        <v>0.15</v>
      </c>
      <c r="J36" s="124">
        <f>ROUND(((SUM(BF89:BF103))*I36),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ROUND((SUM(BG89:BG103)),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ROUND((SUM(BH89:BH103)),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ROUND((SUM(BI89:BI103)),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4.0 - Vedlejší a ostatní náklady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J89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185</v>
      </c>
      <c r="E64" s="144"/>
      <c r="F64" s="144"/>
      <c r="G64" s="144"/>
      <c r="H64" s="144"/>
      <c r="I64" s="144"/>
      <c r="J64" s="145">
        <f>J90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186</v>
      </c>
      <c r="E65" s="149"/>
      <c r="F65" s="149"/>
      <c r="G65" s="149"/>
      <c r="H65" s="149"/>
      <c r="I65" s="149"/>
      <c r="J65" s="150">
        <f>J91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1885</v>
      </c>
      <c r="E66" s="149"/>
      <c r="F66" s="149"/>
      <c r="G66" s="149"/>
      <c r="H66" s="149"/>
      <c r="I66" s="149"/>
      <c r="J66" s="150">
        <f>J96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1886</v>
      </c>
      <c r="E67" s="149"/>
      <c r="F67" s="149"/>
      <c r="G67" s="149"/>
      <c r="H67" s="149"/>
      <c r="I67" s="149"/>
      <c r="J67" s="150">
        <f>J101</f>
        <v>0</v>
      </c>
      <c r="K67" s="98"/>
      <c r="L67" s="151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189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Rekonstrukce chodníku ul. Jiříkovská, Rumburk</v>
      </c>
      <c r="F77" s="381"/>
      <c r="G77" s="381"/>
      <c r="H77" s="381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1" customFormat="1" ht="12" customHeight="1">
      <c r="B78" s="22"/>
      <c r="C78" s="30" t="s">
        <v>177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31" s="2" customFormat="1" ht="16.5" customHeight="1">
      <c r="A79" s="35"/>
      <c r="B79" s="36"/>
      <c r="C79" s="37"/>
      <c r="D79" s="37"/>
      <c r="E79" s="380" t="s">
        <v>1883</v>
      </c>
      <c r="F79" s="379"/>
      <c r="G79" s="379"/>
      <c r="H79" s="379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179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41" t="str">
        <f>E11</f>
        <v>4.0 - Vedlejší a ostatní náklady</v>
      </c>
      <c r="F81" s="379"/>
      <c r="G81" s="379"/>
      <c r="H81" s="379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F14</f>
        <v>k.ú. Rumburk</v>
      </c>
      <c r="G83" s="37"/>
      <c r="H83" s="37"/>
      <c r="I83" s="30" t="s">
        <v>23</v>
      </c>
      <c r="J83" s="60" t="str">
        <f>IF(J14="","",J14)</f>
        <v>5. 4. 2023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25</v>
      </c>
      <c r="D85" s="37"/>
      <c r="E85" s="37"/>
      <c r="F85" s="28" t="str">
        <f>E17</f>
        <v>Město Rumburk</v>
      </c>
      <c r="G85" s="37"/>
      <c r="H85" s="37"/>
      <c r="I85" s="30" t="s">
        <v>32</v>
      </c>
      <c r="J85" s="33" t="str">
        <f>E23</f>
        <v xml:space="preserve">ProProjekt s.r.o. 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30</v>
      </c>
      <c r="D86" s="37"/>
      <c r="E86" s="37"/>
      <c r="F86" s="28" t="str">
        <f>IF(E20="","",E20)</f>
        <v>Vyplň údaj</v>
      </c>
      <c r="G86" s="37"/>
      <c r="H86" s="37"/>
      <c r="I86" s="30" t="s">
        <v>37</v>
      </c>
      <c r="J86" s="33" t="str">
        <f>E26</f>
        <v>Martin Rousek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52"/>
      <c r="B88" s="153"/>
      <c r="C88" s="154" t="s">
        <v>190</v>
      </c>
      <c r="D88" s="155" t="s">
        <v>60</v>
      </c>
      <c r="E88" s="155" t="s">
        <v>56</v>
      </c>
      <c r="F88" s="155" t="s">
        <v>57</v>
      </c>
      <c r="G88" s="155" t="s">
        <v>191</v>
      </c>
      <c r="H88" s="155" t="s">
        <v>192</v>
      </c>
      <c r="I88" s="155" t="s">
        <v>193</v>
      </c>
      <c r="J88" s="155" t="s">
        <v>183</v>
      </c>
      <c r="K88" s="156" t="s">
        <v>194</v>
      </c>
      <c r="L88" s="157"/>
      <c r="M88" s="69" t="s">
        <v>19</v>
      </c>
      <c r="N88" s="70" t="s">
        <v>45</v>
      </c>
      <c r="O88" s="70" t="s">
        <v>195</v>
      </c>
      <c r="P88" s="70" t="s">
        <v>196</v>
      </c>
      <c r="Q88" s="70" t="s">
        <v>197</v>
      </c>
      <c r="R88" s="70" t="s">
        <v>198</v>
      </c>
      <c r="S88" s="70" t="s">
        <v>199</v>
      </c>
      <c r="T88" s="71" t="s">
        <v>200</v>
      </c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</row>
    <row r="89" spans="1:65" s="2" customFormat="1" ht="22.9" customHeight="1">
      <c r="A89" s="35"/>
      <c r="B89" s="36"/>
      <c r="C89" s="76" t="s">
        <v>201</v>
      </c>
      <c r="D89" s="37"/>
      <c r="E89" s="37"/>
      <c r="F89" s="37"/>
      <c r="G89" s="37"/>
      <c r="H89" s="37"/>
      <c r="I89" s="37"/>
      <c r="J89" s="158">
        <f>BK89</f>
        <v>0</v>
      </c>
      <c r="K89" s="37"/>
      <c r="L89" s="40"/>
      <c r="M89" s="72"/>
      <c r="N89" s="159"/>
      <c r="O89" s="73"/>
      <c r="P89" s="160">
        <f>P90</f>
        <v>0</v>
      </c>
      <c r="Q89" s="73"/>
      <c r="R89" s="160">
        <f>R90</f>
        <v>0</v>
      </c>
      <c r="S89" s="73"/>
      <c r="T89" s="161">
        <f>T90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74</v>
      </c>
      <c r="AU89" s="18" t="s">
        <v>184</v>
      </c>
      <c r="BK89" s="162">
        <f>BK90</f>
        <v>0</v>
      </c>
    </row>
    <row r="90" spans="1:65" s="12" customFormat="1" ht="25.9" customHeight="1">
      <c r="B90" s="163"/>
      <c r="C90" s="164"/>
      <c r="D90" s="165" t="s">
        <v>74</v>
      </c>
      <c r="E90" s="166" t="s">
        <v>202</v>
      </c>
      <c r="F90" s="166" t="s">
        <v>203</v>
      </c>
      <c r="G90" s="164"/>
      <c r="H90" s="164"/>
      <c r="I90" s="167"/>
      <c r="J90" s="168">
        <f>BK90</f>
        <v>0</v>
      </c>
      <c r="K90" s="164"/>
      <c r="L90" s="169"/>
      <c r="M90" s="170"/>
      <c r="N90" s="171"/>
      <c r="O90" s="171"/>
      <c r="P90" s="172">
        <f>P91+P96+P101</f>
        <v>0</v>
      </c>
      <c r="Q90" s="171"/>
      <c r="R90" s="172">
        <f>R91+R96+R101</f>
        <v>0</v>
      </c>
      <c r="S90" s="171"/>
      <c r="T90" s="173">
        <f>T91+T96+T101</f>
        <v>0</v>
      </c>
      <c r="AR90" s="174" t="s">
        <v>204</v>
      </c>
      <c r="AT90" s="175" t="s">
        <v>74</v>
      </c>
      <c r="AU90" s="175" t="s">
        <v>75</v>
      </c>
      <c r="AY90" s="174" t="s">
        <v>205</v>
      </c>
      <c r="BK90" s="176">
        <f>BK91+BK96+BK101</f>
        <v>0</v>
      </c>
    </row>
    <row r="91" spans="1:65" s="12" customFormat="1" ht="22.9" customHeight="1">
      <c r="B91" s="163"/>
      <c r="C91" s="164"/>
      <c r="D91" s="165" t="s">
        <v>74</v>
      </c>
      <c r="E91" s="177" t="s">
        <v>206</v>
      </c>
      <c r="F91" s="177" t="s">
        <v>207</v>
      </c>
      <c r="G91" s="164"/>
      <c r="H91" s="164"/>
      <c r="I91" s="167"/>
      <c r="J91" s="178">
        <f>BK91</f>
        <v>0</v>
      </c>
      <c r="K91" s="164"/>
      <c r="L91" s="169"/>
      <c r="M91" s="170"/>
      <c r="N91" s="171"/>
      <c r="O91" s="171"/>
      <c r="P91" s="172">
        <f>SUM(P92:P95)</f>
        <v>0</v>
      </c>
      <c r="Q91" s="171"/>
      <c r="R91" s="172">
        <f>SUM(R92:R95)</f>
        <v>0</v>
      </c>
      <c r="S91" s="171"/>
      <c r="T91" s="173">
        <f>SUM(T92:T95)</f>
        <v>0</v>
      </c>
      <c r="AR91" s="174" t="s">
        <v>204</v>
      </c>
      <c r="AT91" s="175" t="s">
        <v>74</v>
      </c>
      <c r="AU91" s="175" t="s">
        <v>79</v>
      </c>
      <c r="AY91" s="174" t="s">
        <v>205</v>
      </c>
      <c r="BK91" s="176">
        <f>SUM(BK92:BK95)</f>
        <v>0</v>
      </c>
    </row>
    <row r="92" spans="1:65" s="2" customFormat="1" ht="16.5" customHeight="1">
      <c r="A92" s="35"/>
      <c r="B92" s="36"/>
      <c r="C92" s="179" t="s">
        <v>79</v>
      </c>
      <c r="D92" s="179" t="s">
        <v>208</v>
      </c>
      <c r="E92" s="180" t="s">
        <v>1887</v>
      </c>
      <c r="F92" s="181" t="s">
        <v>1888</v>
      </c>
      <c r="G92" s="182" t="s">
        <v>211</v>
      </c>
      <c r="H92" s="183">
        <v>1</v>
      </c>
      <c r="I92" s="184"/>
      <c r="J92" s="185">
        <f>ROUND(I92*H92,2)</f>
        <v>0</v>
      </c>
      <c r="K92" s="181" t="s">
        <v>212</v>
      </c>
      <c r="L92" s="40"/>
      <c r="M92" s="186" t="s">
        <v>19</v>
      </c>
      <c r="N92" s="187" t="s">
        <v>46</v>
      </c>
      <c r="O92" s="65"/>
      <c r="P92" s="188">
        <f>O92*H92</f>
        <v>0</v>
      </c>
      <c r="Q92" s="188">
        <v>0</v>
      </c>
      <c r="R92" s="188">
        <f>Q92*H92</f>
        <v>0</v>
      </c>
      <c r="S92" s="188">
        <v>0</v>
      </c>
      <c r="T92" s="18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0" t="s">
        <v>213</v>
      </c>
      <c r="AT92" s="190" t="s">
        <v>208</v>
      </c>
      <c r="AU92" s="190" t="s">
        <v>83</v>
      </c>
      <c r="AY92" s="18" t="s">
        <v>205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8" t="s">
        <v>79</v>
      </c>
      <c r="BK92" s="191">
        <f>ROUND(I92*H92,2)</f>
        <v>0</v>
      </c>
      <c r="BL92" s="18" t="s">
        <v>213</v>
      </c>
      <c r="BM92" s="190" t="s">
        <v>1889</v>
      </c>
    </row>
    <row r="93" spans="1:65" s="2" customFormat="1">
      <c r="A93" s="35"/>
      <c r="B93" s="36"/>
      <c r="C93" s="37"/>
      <c r="D93" s="192" t="s">
        <v>215</v>
      </c>
      <c r="E93" s="37"/>
      <c r="F93" s="193" t="s">
        <v>1890</v>
      </c>
      <c r="G93" s="37"/>
      <c r="H93" s="37"/>
      <c r="I93" s="194"/>
      <c r="J93" s="37"/>
      <c r="K93" s="37"/>
      <c r="L93" s="40"/>
      <c r="M93" s="195"/>
      <c r="N93" s="19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215</v>
      </c>
      <c r="AU93" s="18" t="s">
        <v>83</v>
      </c>
    </row>
    <row r="94" spans="1:65" s="2" customFormat="1" ht="16.5" customHeight="1">
      <c r="A94" s="35"/>
      <c r="B94" s="36"/>
      <c r="C94" s="179" t="s">
        <v>83</v>
      </c>
      <c r="D94" s="179" t="s">
        <v>208</v>
      </c>
      <c r="E94" s="180" t="s">
        <v>1891</v>
      </c>
      <c r="F94" s="181" t="s">
        <v>1892</v>
      </c>
      <c r="G94" s="182" t="s">
        <v>211</v>
      </c>
      <c r="H94" s="183">
        <v>1</v>
      </c>
      <c r="I94" s="184"/>
      <c r="J94" s="185">
        <f>ROUND(I94*H94,2)</f>
        <v>0</v>
      </c>
      <c r="K94" s="181" t="s">
        <v>212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213</v>
      </c>
      <c r="AT94" s="190" t="s">
        <v>208</v>
      </c>
      <c r="AU94" s="190" t="s">
        <v>83</v>
      </c>
      <c r="AY94" s="18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79</v>
      </c>
      <c r="BK94" s="191">
        <f>ROUND(I94*H94,2)</f>
        <v>0</v>
      </c>
      <c r="BL94" s="18" t="s">
        <v>213</v>
      </c>
      <c r="BM94" s="190" t="s">
        <v>1893</v>
      </c>
    </row>
    <row r="95" spans="1:65" s="2" customFormat="1">
      <c r="A95" s="35"/>
      <c r="B95" s="36"/>
      <c r="C95" s="37"/>
      <c r="D95" s="192" t="s">
        <v>215</v>
      </c>
      <c r="E95" s="37"/>
      <c r="F95" s="193" t="s">
        <v>1894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215</v>
      </c>
      <c r="AU95" s="18" t="s">
        <v>83</v>
      </c>
    </row>
    <row r="96" spans="1:65" s="12" customFormat="1" ht="22.9" customHeight="1">
      <c r="B96" s="163"/>
      <c r="C96" s="164"/>
      <c r="D96" s="165" t="s">
        <v>74</v>
      </c>
      <c r="E96" s="177" t="s">
        <v>1895</v>
      </c>
      <c r="F96" s="177" t="s">
        <v>1896</v>
      </c>
      <c r="G96" s="164"/>
      <c r="H96" s="164"/>
      <c r="I96" s="167"/>
      <c r="J96" s="178">
        <f>BK96</f>
        <v>0</v>
      </c>
      <c r="K96" s="164"/>
      <c r="L96" s="169"/>
      <c r="M96" s="170"/>
      <c r="N96" s="171"/>
      <c r="O96" s="171"/>
      <c r="P96" s="172">
        <f>SUM(P97:P100)</f>
        <v>0</v>
      </c>
      <c r="Q96" s="171"/>
      <c r="R96" s="172">
        <f>SUM(R97:R100)</f>
        <v>0</v>
      </c>
      <c r="S96" s="171"/>
      <c r="T96" s="173">
        <f>SUM(T97:T100)</f>
        <v>0</v>
      </c>
      <c r="AR96" s="174" t="s">
        <v>204</v>
      </c>
      <c r="AT96" s="175" t="s">
        <v>74</v>
      </c>
      <c r="AU96" s="175" t="s">
        <v>79</v>
      </c>
      <c r="AY96" s="174" t="s">
        <v>205</v>
      </c>
      <c r="BK96" s="176">
        <f>SUM(BK97:BK100)</f>
        <v>0</v>
      </c>
    </row>
    <row r="97" spans="1:65" s="2" customFormat="1" ht="16.5" customHeight="1">
      <c r="A97" s="35"/>
      <c r="B97" s="36"/>
      <c r="C97" s="179" t="s">
        <v>126</v>
      </c>
      <c r="D97" s="179" t="s">
        <v>208</v>
      </c>
      <c r="E97" s="180" t="s">
        <v>1897</v>
      </c>
      <c r="F97" s="181" t="s">
        <v>1898</v>
      </c>
      <c r="G97" s="182" t="s">
        <v>211</v>
      </c>
      <c r="H97" s="183">
        <v>1</v>
      </c>
      <c r="I97" s="184"/>
      <c r="J97" s="185">
        <f>ROUND(I97*H97,2)</f>
        <v>0</v>
      </c>
      <c r="K97" s="181" t="s">
        <v>212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213</v>
      </c>
      <c r="AT97" s="190" t="s">
        <v>208</v>
      </c>
      <c r="AU97" s="190" t="s">
        <v>83</v>
      </c>
      <c r="AY97" s="18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213</v>
      </c>
      <c r="BM97" s="190" t="s">
        <v>1899</v>
      </c>
    </row>
    <row r="98" spans="1:65" s="2" customFormat="1">
      <c r="A98" s="35"/>
      <c r="B98" s="36"/>
      <c r="C98" s="37"/>
      <c r="D98" s="192" t="s">
        <v>215</v>
      </c>
      <c r="E98" s="37"/>
      <c r="F98" s="193" t="s">
        <v>1900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215</v>
      </c>
      <c r="AU98" s="18" t="s">
        <v>83</v>
      </c>
    </row>
    <row r="99" spans="1:65" s="2" customFormat="1" ht="16.5" customHeight="1">
      <c r="A99" s="35"/>
      <c r="B99" s="36"/>
      <c r="C99" s="179" t="s">
        <v>149</v>
      </c>
      <c r="D99" s="179" t="s">
        <v>208</v>
      </c>
      <c r="E99" s="180" t="s">
        <v>1901</v>
      </c>
      <c r="F99" s="181" t="s">
        <v>1902</v>
      </c>
      <c r="G99" s="182" t="s">
        <v>211</v>
      </c>
      <c r="H99" s="183">
        <v>1</v>
      </c>
      <c r="I99" s="184"/>
      <c r="J99" s="185">
        <f>ROUND(I99*H99,2)</f>
        <v>0</v>
      </c>
      <c r="K99" s="181" t="s">
        <v>212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213</v>
      </c>
      <c r="AT99" s="190" t="s">
        <v>208</v>
      </c>
      <c r="AU99" s="190" t="s">
        <v>83</v>
      </c>
      <c r="AY99" s="18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79</v>
      </c>
      <c r="BK99" s="191">
        <f>ROUND(I99*H99,2)</f>
        <v>0</v>
      </c>
      <c r="BL99" s="18" t="s">
        <v>213</v>
      </c>
      <c r="BM99" s="190" t="s">
        <v>1903</v>
      </c>
    </row>
    <row r="100" spans="1:65" s="2" customFormat="1">
      <c r="A100" s="35"/>
      <c r="B100" s="36"/>
      <c r="C100" s="37"/>
      <c r="D100" s="192" t="s">
        <v>215</v>
      </c>
      <c r="E100" s="37"/>
      <c r="F100" s="193" t="s">
        <v>1904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215</v>
      </c>
      <c r="AU100" s="18" t="s">
        <v>83</v>
      </c>
    </row>
    <row r="101" spans="1:65" s="12" customFormat="1" ht="22.9" customHeight="1">
      <c r="B101" s="163"/>
      <c r="C101" s="164"/>
      <c r="D101" s="165" t="s">
        <v>74</v>
      </c>
      <c r="E101" s="177" t="s">
        <v>1905</v>
      </c>
      <c r="F101" s="177" t="s">
        <v>1906</v>
      </c>
      <c r="G101" s="164"/>
      <c r="H101" s="164"/>
      <c r="I101" s="167"/>
      <c r="J101" s="178">
        <f>BK101</f>
        <v>0</v>
      </c>
      <c r="K101" s="164"/>
      <c r="L101" s="169"/>
      <c r="M101" s="170"/>
      <c r="N101" s="171"/>
      <c r="O101" s="171"/>
      <c r="P101" s="172">
        <f>SUM(P102:P103)</f>
        <v>0</v>
      </c>
      <c r="Q101" s="171"/>
      <c r="R101" s="172">
        <f>SUM(R102:R103)</f>
        <v>0</v>
      </c>
      <c r="S101" s="171"/>
      <c r="T101" s="173">
        <f>SUM(T102:T103)</f>
        <v>0</v>
      </c>
      <c r="AR101" s="174" t="s">
        <v>204</v>
      </c>
      <c r="AT101" s="175" t="s">
        <v>74</v>
      </c>
      <c r="AU101" s="175" t="s">
        <v>79</v>
      </c>
      <c r="AY101" s="174" t="s">
        <v>205</v>
      </c>
      <c r="BK101" s="176">
        <f>SUM(BK102:BK103)</f>
        <v>0</v>
      </c>
    </row>
    <row r="102" spans="1:65" s="2" customFormat="1" ht="24.2" customHeight="1">
      <c r="A102" s="35"/>
      <c r="B102" s="36"/>
      <c r="C102" s="179" t="s">
        <v>204</v>
      </c>
      <c r="D102" s="179" t="s">
        <v>208</v>
      </c>
      <c r="E102" s="180" t="s">
        <v>1907</v>
      </c>
      <c r="F102" s="181" t="s">
        <v>1908</v>
      </c>
      <c r="G102" s="182" t="s">
        <v>211</v>
      </c>
      <c r="H102" s="183">
        <v>1</v>
      </c>
      <c r="I102" s="184"/>
      <c r="J102" s="185">
        <f>ROUND(I102*H102,2)</f>
        <v>0</v>
      </c>
      <c r="K102" s="181" t="s">
        <v>212</v>
      </c>
      <c r="L102" s="40"/>
      <c r="M102" s="186" t="s">
        <v>19</v>
      </c>
      <c r="N102" s="187" t="s">
        <v>46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213</v>
      </c>
      <c r="AT102" s="190" t="s">
        <v>208</v>
      </c>
      <c r="AU102" s="190" t="s">
        <v>83</v>
      </c>
      <c r="AY102" s="18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213</v>
      </c>
      <c r="BM102" s="190" t="s">
        <v>1909</v>
      </c>
    </row>
    <row r="103" spans="1:65" s="2" customFormat="1">
      <c r="A103" s="35"/>
      <c r="B103" s="36"/>
      <c r="C103" s="37"/>
      <c r="D103" s="192" t="s">
        <v>215</v>
      </c>
      <c r="E103" s="37"/>
      <c r="F103" s="193" t="s">
        <v>1910</v>
      </c>
      <c r="G103" s="37"/>
      <c r="H103" s="37"/>
      <c r="I103" s="194"/>
      <c r="J103" s="37"/>
      <c r="K103" s="37"/>
      <c r="L103" s="40"/>
      <c r="M103" s="197"/>
      <c r="N103" s="198"/>
      <c r="O103" s="199"/>
      <c r="P103" s="199"/>
      <c r="Q103" s="199"/>
      <c r="R103" s="199"/>
      <c r="S103" s="199"/>
      <c r="T103" s="200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215</v>
      </c>
      <c r="AU103" s="18" t="s">
        <v>83</v>
      </c>
    </row>
    <row r="104" spans="1:65" s="2" customFormat="1" ht="6.95" customHeight="1">
      <c r="A104" s="35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0"/>
      <c r="M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</sheetData>
  <sheetProtection algorithmName="SHA-512" hashValue="72rGHK+miwGPEZqb6BB0HNLcWfPxMGf0kJoHft0RTvhV2vyJ9XFHQ/zSebYZOMVX1TVaybTpKe5drBgHzWRflg==" saltValue="ZH76T2BfeFV+5VNGAZGjvx5QxUOyuvMinD/s38JCtq3WJSLyKdudZ44S172xnP+QMnb06+T4ePYbMLiBynpTBg==" spinCount="100000" sheet="1" objects="1" scenarios="1" formatColumns="0" formatRows="0" autoFilter="0"/>
  <autoFilter ref="C88:K103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/>
    <hyperlink ref="F95" r:id="rId2"/>
    <hyperlink ref="F98" r:id="rId3"/>
    <hyperlink ref="F100" r:id="rId4"/>
    <hyperlink ref="F103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155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1911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ROUND((SUM(BE88:BE102)),  2)</f>
        <v>0</v>
      </c>
      <c r="G35" s="35"/>
      <c r="H35" s="35"/>
      <c r="I35" s="125">
        <v>0.21</v>
      </c>
      <c r="J35" s="124">
        <f>ROUND(((SUM(BE88:BE102))*I35),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ROUND((SUM(BF88:BF102)),  2)</f>
        <v>0</v>
      </c>
      <c r="G36" s="35"/>
      <c r="H36" s="35"/>
      <c r="I36" s="125">
        <v>0.15</v>
      </c>
      <c r="J36" s="124">
        <f>ROUND(((SUM(BF88:BF102))*I36),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ROUND((SUM(BG88:BG102)),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ROUND((SUM(BH88:BH102)),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ROUND((SUM(BI88:BI102)),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4.1 - Sjezd do MK - 1.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240</v>
      </c>
      <c r="E66" s="149"/>
      <c r="F66" s="149"/>
      <c r="G66" s="149"/>
      <c r="H66" s="149"/>
      <c r="I66" s="149"/>
      <c r="J66" s="150">
        <f>J94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189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0" t="str">
        <f>E7</f>
        <v>Rekonstrukce chodníku ul. Jiříkovská, Rumburk</v>
      </c>
      <c r="F76" s="381"/>
      <c r="G76" s="381"/>
      <c r="H76" s="381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80" t="s">
        <v>1883</v>
      </c>
      <c r="F78" s="379"/>
      <c r="G78" s="379"/>
      <c r="H78" s="379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179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1" t="str">
        <f>E11</f>
        <v>4.1 - Sjezd do MK - 1. sjezd</v>
      </c>
      <c r="F80" s="379"/>
      <c r="G80" s="379"/>
      <c r="H80" s="379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k.ú. Rumburk</v>
      </c>
      <c r="G82" s="37"/>
      <c r="H82" s="37"/>
      <c r="I82" s="30" t="s">
        <v>23</v>
      </c>
      <c r="J82" s="60" t="str">
        <f>IF(J14="","",J14)</f>
        <v>5. 4. 2023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E17</f>
        <v>Město Rumburk</v>
      </c>
      <c r="G84" s="37"/>
      <c r="H84" s="37"/>
      <c r="I84" s="30" t="s">
        <v>32</v>
      </c>
      <c r="J84" s="33" t="str">
        <f>E23</f>
        <v xml:space="preserve">ProProjekt s.r.o.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7"/>
      <c r="E85" s="37"/>
      <c r="F85" s="28" t="str">
        <f>IF(E20="","",E20)</f>
        <v>Vyplň údaj</v>
      </c>
      <c r="G85" s="37"/>
      <c r="H85" s="37"/>
      <c r="I85" s="30" t="s">
        <v>37</v>
      </c>
      <c r="J85" s="33" t="str">
        <f>E26</f>
        <v>Martin Rousek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190</v>
      </c>
      <c r="D87" s="155" t="s">
        <v>60</v>
      </c>
      <c r="E87" s="155" t="s">
        <v>56</v>
      </c>
      <c r="F87" s="155" t="s">
        <v>57</v>
      </c>
      <c r="G87" s="155" t="s">
        <v>191</v>
      </c>
      <c r="H87" s="155" t="s">
        <v>192</v>
      </c>
      <c r="I87" s="155" t="s">
        <v>193</v>
      </c>
      <c r="J87" s="155" t="s">
        <v>183</v>
      </c>
      <c r="K87" s="156" t="s">
        <v>194</v>
      </c>
      <c r="L87" s="157"/>
      <c r="M87" s="69" t="s">
        <v>19</v>
      </c>
      <c r="N87" s="70" t="s">
        <v>45</v>
      </c>
      <c r="O87" s="70" t="s">
        <v>195</v>
      </c>
      <c r="P87" s="70" t="s">
        <v>196</v>
      </c>
      <c r="Q87" s="70" t="s">
        <v>197</v>
      </c>
      <c r="R87" s="70" t="s">
        <v>198</v>
      </c>
      <c r="S87" s="70" t="s">
        <v>199</v>
      </c>
      <c r="T87" s="71" t="s">
        <v>200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" customHeight="1">
      <c r="A88" s="35"/>
      <c r="B88" s="36"/>
      <c r="C88" s="76" t="s">
        <v>201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1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74</v>
      </c>
      <c r="AU88" s="18" t="s">
        <v>184</v>
      </c>
      <c r="BK88" s="162">
        <f>BK89</f>
        <v>0</v>
      </c>
    </row>
    <row r="89" spans="1:65" s="12" customFormat="1" ht="25.9" customHeight="1">
      <c r="B89" s="163"/>
      <c r="C89" s="164"/>
      <c r="D89" s="165" t="s">
        <v>74</v>
      </c>
      <c r="E89" s="166" t="s">
        <v>242</v>
      </c>
      <c r="F89" s="166" t="s">
        <v>243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P90+P94</f>
        <v>0</v>
      </c>
      <c r="Q89" s="171"/>
      <c r="R89" s="172">
        <f>R90+R94</f>
        <v>0</v>
      </c>
      <c r="S89" s="171"/>
      <c r="T89" s="173">
        <f>T90+T94</f>
        <v>0</v>
      </c>
      <c r="AR89" s="174" t="s">
        <v>79</v>
      </c>
      <c r="AT89" s="175" t="s">
        <v>74</v>
      </c>
      <c r="AU89" s="175" t="s">
        <v>75</v>
      </c>
      <c r="AY89" s="174" t="s">
        <v>205</v>
      </c>
      <c r="BK89" s="176">
        <f>BK90+BK94</f>
        <v>0</v>
      </c>
    </row>
    <row r="90" spans="1:65" s="12" customFormat="1" ht="22.9" customHeight="1">
      <c r="B90" s="163"/>
      <c r="C90" s="164"/>
      <c r="D90" s="165" t="s">
        <v>74</v>
      </c>
      <c r="E90" s="177" t="s">
        <v>79</v>
      </c>
      <c r="F90" s="177" t="s">
        <v>244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SUM(P91:P93)</f>
        <v>0</v>
      </c>
      <c r="Q90" s="171"/>
      <c r="R90" s="172">
        <f>SUM(R91:R93)</f>
        <v>0</v>
      </c>
      <c r="S90" s="171"/>
      <c r="T90" s="173">
        <f>SUM(T91:T93)</f>
        <v>0</v>
      </c>
      <c r="AR90" s="174" t="s">
        <v>79</v>
      </c>
      <c r="AT90" s="175" t="s">
        <v>74</v>
      </c>
      <c r="AU90" s="175" t="s">
        <v>79</v>
      </c>
      <c r="AY90" s="174" t="s">
        <v>205</v>
      </c>
      <c r="BK90" s="176">
        <f>SUM(BK91:BK93)</f>
        <v>0</v>
      </c>
    </row>
    <row r="91" spans="1:65" s="2" customFormat="1" ht="24.2" customHeight="1">
      <c r="A91" s="35"/>
      <c r="B91" s="36"/>
      <c r="C91" s="179" t="s">
        <v>79</v>
      </c>
      <c r="D91" s="179" t="s">
        <v>208</v>
      </c>
      <c r="E91" s="180" t="s">
        <v>1912</v>
      </c>
      <c r="F91" s="181" t="s">
        <v>1913</v>
      </c>
      <c r="G91" s="182" t="s">
        <v>301</v>
      </c>
      <c r="H91" s="183">
        <v>2.6160000000000001</v>
      </c>
      <c r="I91" s="184"/>
      <c r="J91" s="185">
        <f>ROUND(I91*H91,2)</f>
        <v>0</v>
      </c>
      <c r="K91" s="181" t="s">
        <v>212</v>
      </c>
      <c r="L91" s="40"/>
      <c r="M91" s="186" t="s">
        <v>19</v>
      </c>
      <c r="N91" s="187" t="s">
        <v>46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149</v>
      </c>
      <c r="AT91" s="190" t="s">
        <v>208</v>
      </c>
      <c r="AU91" s="190" t="s">
        <v>83</v>
      </c>
      <c r="AY91" s="18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79</v>
      </c>
      <c r="BK91" s="191">
        <f>ROUND(I91*H91,2)</f>
        <v>0</v>
      </c>
      <c r="BL91" s="18" t="s">
        <v>149</v>
      </c>
      <c r="BM91" s="190" t="s">
        <v>1914</v>
      </c>
    </row>
    <row r="92" spans="1:65" s="2" customFormat="1">
      <c r="A92" s="35"/>
      <c r="B92" s="36"/>
      <c r="C92" s="37"/>
      <c r="D92" s="192" t="s">
        <v>215</v>
      </c>
      <c r="E92" s="37"/>
      <c r="F92" s="193" t="s">
        <v>1915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215</v>
      </c>
      <c r="AU92" s="18" t="s">
        <v>83</v>
      </c>
    </row>
    <row r="93" spans="1:65" s="13" customFormat="1">
      <c r="B93" s="201"/>
      <c r="C93" s="202"/>
      <c r="D93" s="203" t="s">
        <v>250</v>
      </c>
      <c r="E93" s="202"/>
      <c r="F93" s="205" t="s">
        <v>1916</v>
      </c>
      <c r="G93" s="202"/>
      <c r="H93" s="206">
        <v>2.6160000000000001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250</v>
      </c>
      <c r="AU93" s="212" t="s">
        <v>83</v>
      </c>
      <c r="AV93" s="13" t="s">
        <v>83</v>
      </c>
      <c r="AW93" s="13" t="s">
        <v>4</v>
      </c>
      <c r="AX93" s="13" t="s">
        <v>79</v>
      </c>
      <c r="AY93" s="212" t="s">
        <v>205</v>
      </c>
    </row>
    <row r="94" spans="1:65" s="12" customFormat="1" ht="22.9" customHeight="1">
      <c r="B94" s="163"/>
      <c r="C94" s="164"/>
      <c r="D94" s="165" t="s">
        <v>74</v>
      </c>
      <c r="E94" s="177" t="s">
        <v>416</v>
      </c>
      <c r="F94" s="177" t="s">
        <v>417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SUM(P95:P102)</f>
        <v>0</v>
      </c>
      <c r="Q94" s="171"/>
      <c r="R94" s="172">
        <f>SUM(R95:R102)</f>
        <v>0</v>
      </c>
      <c r="S94" s="171"/>
      <c r="T94" s="173">
        <f>SUM(T95:T102)</f>
        <v>0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SUM(BK95:BK102)</f>
        <v>0</v>
      </c>
    </row>
    <row r="95" spans="1:65" s="2" customFormat="1" ht="24.2" customHeight="1">
      <c r="A95" s="35"/>
      <c r="B95" s="36"/>
      <c r="C95" s="179" t="s">
        <v>83</v>
      </c>
      <c r="D95" s="179" t="s">
        <v>208</v>
      </c>
      <c r="E95" s="180" t="s">
        <v>1917</v>
      </c>
      <c r="F95" s="181" t="s">
        <v>1918</v>
      </c>
      <c r="G95" s="182" t="s">
        <v>301</v>
      </c>
      <c r="H95" s="183">
        <v>13.348000000000001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1919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1920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1921</v>
      </c>
      <c r="G97" s="202"/>
      <c r="H97" s="206">
        <v>13.348000000000001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24.2" customHeight="1">
      <c r="A98" s="35"/>
      <c r="B98" s="36"/>
      <c r="C98" s="179" t="s">
        <v>126</v>
      </c>
      <c r="D98" s="179" t="s">
        <v>208</v>
      </c>
      <c r="E98" s="180" t="s">
        <v>1922</v>
      </c>
      <c r="F98" s="181" t="s">
        <v>1913</v>
      </c>
      <c r="G98" s="182" t="s">
        <v>301</v>
      </c>
      <c r="H98" s="183">
        <v>3.5670000000000002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1923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1924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2" customFormat="1" ht="24.2" customHeight="1">
      <c r="A100" s="35"/>
      <c r="B100" s="36"/>
      <c r="C100" s="179" t="s">
        <v>149</v>
      </c>
      <c r="D100" s="179" t="s">
        <v>208</v>
      </c>
      <c r="E100" s="180" t="s">
        <v>1925</v>
      </c>
      <c r="F100" s="181" t="s">
        <v>1926</v>
      </c>
      <c r="G100" s="182" t="s">
        <v>301</v>
      </c>
      <c r="H100" s="183">
        <v>6.2489999999999997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1927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1928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13" customFormat="1">
      <c r="B102" s="201"/>
      <c r="C102" s="202"/>
      <c r="D102" s="203" t="s">
        <v>250</v>
      </c>
      <c r="E102" s="204" t="s">
        <v>19</v>
      </c>
      <c r="F102" s="205" t="s">
        <v>1929</v>
      </c>
      <c r="G102" s="202"/>
      <c r="H102" s="206">
        <v>6.2489999999999997</v>
      </c>
      <c r="I102" s="207"/>
      <c r="J102" s="202"/>
      <c r="K102" s="202"/>
      <c r="L102" s="208"/>
      <c r="M102" s="249"/>
      <c r="N102" s="250"/>
      <c r="O102" s="250"/>
      <c r="P102" s="250"/>
      <c r="Q102" s="250"/>
      <c r="R102" s="250"/>
      <c r="S102" s="250"/>
      <c r="T102" s="251"/>
      <c r="AT102" s="212" t="s">
        <v>250</v>
      </c>
      <c r="AU102" s="212" t="s">
        <v>83</v>
      </c>
      <c r="AV102" s="13" t="s">
        <v>83</v>
      </c>
      <c r="AW102" s="13" t="s">
        <v>36</v>
      </c>
      <c r="AX102" s="13" t="s">
        <v>79</v>
      </c>
      <c r="AY102" s="212" t="s">
        <v>205</v>
      </c>
    </row>
    <row r="103" spans="1:65" s="2" customFormat="1" ht="6.95" customHeight="1">
      <c r="A103" s="35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0"/>
      <c r="M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</sheetData>
  <sheetProtection algorithmName="SHA-512" hashValue="x55q0xhjrWOWNqXUVdy9N64EMwbW6Wlb4YrKNPJ+gP9/KORDfs6OLx0qDiUSolVodYHwQ9ts11+DQK0IT0rBig==" saltValue="vs+OnhR6tG1KifYa8KCiQ9NWUsfI4zf5hpZNZN/kpF84Gcm9w+wQKSxohBiZ0i7wv/O0BMlmjUjQkZIVFIB89w==" spinCount="100000" sheet="1" objects="1" scenarios="1" formatColumns="0" formatRows="0" autoFilter="0"/>
  <autoFilter ref="C87:K102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96" r:id="rId2"/>
    <hyperlink ref="F99" r:id="rId3"/>
    <hyperlink ref="F101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157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1930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ROUND((SUM(BE88:BE103)),  2)</f>
        <v>0</v>
      </c>
      <c r="G35" s="35"/>
      <c r="H35" s="35"/>
      <c r="I35" s="125">
        <v>0.21</v>
      </c>
      <c r="J35" s="124">
        <f>ROUND(((SUM(BE88:BE103))*I35),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ROUND((SUM(BF88:BF103)),  2)</f>
        <v>0</v>
      </c>
      <c r="G36" s="35"/>
      <c r="H36" s="35"/>
      <c r="I36" s="125">
        <v>0.15</v>
      </c>
      <c r="J36" s="124">
        <f>ROUND(((SUM(BF88:BF103))*I36),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ROUND((SUM(BG88:BG103)),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ROUND((SUM(BH88:BH103)),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ROUND((SUM(BI88:BI103)),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4.2 - Sjezd do MK - 2.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240</v>
      </c>
      <c r="E66" s="149"/>
      <c r="F66" s="149"/>
      <c r="G66" s="149"/>
      <c r="H66" s="149"/>
      <c r="I66" s="149"/>
      <c r="J66" s="150">
        <f>J94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189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0" t="str">
        <f>E7</f>
        <v>Rekonstrukce chodníku ul. Jiříkovská, Rumburk</v>
      </c>
      <c r="F76" s="381"/>
      <c r="G76" s="381"/>
      <c r="H76" s="381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80" t="s">
        <v>1883</v>
      </c>
      <c r="F78" s="379"/>
      <c r="G78" s="379"/>
      <c r="H78" s="379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179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1" t="str">
        <f>E11</f>
        <v>4.2 - Sjezd do MK - 2. sjezd</v>
      </c>
      <c r="F80" s="379"/>
      <c r="G80" s="379"/>
      <c r="H80" s="379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k.ú. Rumburk</v>
      </c>
      <c r="G82" s="37"/>
      <c r="H82" s="37"/>
      <c r="I82" s="30" t="s">
        <v>23</v>
      </c>
      <c r="J82" s="60" t="str">
        <f>IF(J14="","",J14)</f>
        <v>5. 4. 2023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E17</f>
        <v>Město Rumburk</v>
      </c>
      <c r="G84" s="37"/>
      <c r="H84" s="37"/>
      <c r="I84" s="30" t="s">
        <v>32</v>
      </c>
      <c r="J84" s="33" t="str">
        <f>E23</f>
        <v xml:space="preserve">ProProjekt s.r.o.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7"/>
      <c r="E85" s="37"/>
      <c r="F85" s="28" t="str">
        <f>IF(E20="","",E20)</f>
        <v>Vyplň údaj</v>
      </c>
      <c r="G85" s="37"/>
      <c r="H85" s="37"/>
      <c r="I85" s="30" t="s">
        <v>37</v>
      </c>
      <c r="J85" s="33" t="str">
        <f>E26</f>
        <v>Martin Rousek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190</v>
      </c>
      <c r="D87" s="155" t="s">
        <v>60</v>
      </c>
      <c r="E87" s="155" t="s">
        <v>56</v>
      </c>
      <c r="F87" s="155" t="s">
        <v>57</v>
      </c>
      <c r="G87" s="155" t="s">
        <v>191</v>
      </c>
      <c r="H87" s="155" t="s">
        <v>192</v>
      </c>
      <c r="I87" s="155" t="s">
        <v>193</v>
      </c>
      <c r="J87" s="155" t="s">
        <v>183</v>
      </c>
      <c r="K87" s="156" t="s">
        <v>194</v>
      </c>
      <c r="L87" s="157"/>
      <c r="M87" s="69" t="s">
        <v>19</v>
      </c>
      <c r="N87" s="70" t="s">
        <v>45</v>
      </c>
      <c r="O87" s="70" t="s">
        <v>195</v>
      </c>
      <c r="P87" s="70" t="s">
        <v>196</v>
      </c>
      <c r="Q87" s="70" t="s">
        <v>197</v>
      </c>
      <c r="R87" s="70" t="s">
        <v>198</v>
      </c>
      <c r="S87" s="70" t="s">
        <v>199</v>
      </c>
      <c r="T87" s="71" t="s">
        <v>200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" customHeight="1">
      <c r="A88" s="35"/>
      <c r="B88" s="36"/>
      <c r="C88" s="76" t="s">
        <v>201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1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74</v>
      </c>
      <c r="AU88" s="18" t="s">
        <v>184</v>
      </c>
      <c r="BK88" s="162">
        <f>BK89</f>
        <v>0</v>
      </c>
    </row>
    <row r="89" spans="1:65" s="12" customFormat="1" ht="25.9" customHeight="1">
      <c r="B89" s="163"/>
      <c r="C89" s="164"/>
      <c r="D89" s="165" t="s">
        <v>74</v>
      </c>
      <c r="E89" s="166" t="s">
        <v>242</v>
      </c>
      <c r="F89" s="166" t="s">
        <v>243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P90+P94</f>
        <v>0</v>
      </c>
      <c r="Q89" s="171"/>
      <c r="R89" s="172">
        <f>R90+R94</f>
        <v>0</v>
      </c>
      <c r="S89" s="171"/>
      <c r="T89" s="173">
        <f>T90+T94</f>
        <v>0</v>
      </c>
      <c r="AR89" s="174" t="s">
        <v>79</v>
      </c>
      <c r="AT89" s="175" t="s">
        <v>74</v>
      </c>
      <c r="AU89" s="175" t="s">
        <v>75</v>
      </c>
      <c r="AY89" s="174" t="s">
        <v>205</v>
      </c>
      <c r="BK89" s="176">
        <f>BK90+BK94</f>
        <v>0</v>
      </c>
    </row>
    <row r="90" spans="1:65" s="12" customFormat="1" ht="22.9" customHeight="1">
      <c r="B90" s="163"/>
      <c r="C90" s="164"/>
      <c r="D90" s="165" t="s">
        <v>74</v>
      </c>
      <c r="E90" s="177" t="s">
        <v>79</v>
      </c>
      <c r="F90" s="177" t="s">
        <v>244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SUM(P91:P93)</f>
        <v>0</v>
      </c>
      <c r="Q90" s="171"/>
      <c r="R90" s="172">
        <f>SUM(R91:R93)</f>
        <v>0</v>
      </c>
      <c r="S90" s="171"/>
      <c r="T90" s="173">
        <f>SUM(T91:T93)</f>
        <v>0</v>
      </c>
      <c r="AR90" s="174" t="s">
        <v>79</v>
      </c>
      <c r="AT90" s="175" t="s">
        <v>74</v>
      </c>
      <c r="AU90" s="175" t="s">
        <v>79</v>
      </c>
      <c r="AY90" s="174" t="s">
        <v>205</v>
      </c>
      <c r="BK90" s="176">
        <f>SUM(BK91:BK93)</f>
        <v>0</v>
      </c>
    </row>
    <row r="91" spans="1:65" s="2" customFormat="1" ht="24.2" customHeight="1">
      <c r="A91" s="35"/>
      <c r="B91" s="36"/>
      <c r="C91" s="179" t="s">
        <v>79</v>
      </c>
      <c r="D91" s="179" t="s">
        <v>208</v>
      </c>
      <c r="E91" s="180" t="s">
        <v>1912</v>
      </c>
      <c r="F91" s="181" t="s">
        <v>1913</v>
      </c>
      <c r="G91" s="182" t="s">
        <v>301</v>
      </c>
      <c r="H91" s="183">
        <v>2.4279999999999999</v>
      </c>
      <c r="I91" s="184"/>
      <c r="J91" s="185">
        <f>ROUND(I91*H91,2)</f>
        <v>0</v>
      </c>
      <c r="K91" s="181" t="s">
        <v>212</v>
      </c>
      <c r="L91" s="40"/>
      <c r="M91" s="186" t="s">
        <v>19</v>
      </c>
      <c r="N91" s="187" t="s">
        <v>46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149</v>
      </c>
      <c r="AT91" s="190" t="s">
        <v>208</v>
      </c>
      <c r="AU91" s="190" t="s">
        <v>83</v>
      </c>
      <c r="AY91" s="18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79</v>
      </c>
      <c r="BK91" s="191">
        <f>ROUND(I91*H91,2)</f>
        <v>0</v>
      </c>
      <c r="BL91" s="18" t="s">
        <v>149</v>
      </c>
      <c r="BM91" s="190" t="s">
        <v>1931</v>
      </c>
    </row>
    <row r="92" spans="1:65" s="2" customFormat="1">
      <c r="A92" s="35"/>
      <c r="B92" s="36"/>
      <c r="C92" s="37"/>
      <c r="D92" s="192" t="s">
        <v>215</v>
      </c>
      <c r="E92" s="37"/>
      <c r="F92" s="193" t="s">
        <v>1915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215</v>
      </c>
      <c r="AU92" s="18" t="s">
        <v>83</v>
      </c>
    </row>
    <row r="93" spans="1:65" s="13" customFormat="1">
      <c r="B93" s="201"/>
      <c r="C93" s="202"/>
      <c r="D93" s="203" t="s">
        <v>250</v>
      </c>
      <c r="E93" s="202"/>
      <c r="F93" s="205" t="s">
        <v>1932</v>
      </c>
      <c r="G93" s="202"/>
      <c r="H93" s="206">
        <v>2.4279999999999999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250</v>
      </c>
      <c r="AU93" s="212" t="s">
        <v>83</v>
      </c>
      <c r="AV93" s="13" t="s">
        <v>83</v>
      </c>
      <c r="AW93" s="13" t="s">
        <v>4</v>
      </c>
      <c r="AX93" s="13" t="s">
        <v>79</v>
      </c>
      <c r="AY93" s="212" t="s">
        <v>205</v>
      </c>
    </row>
    <row r="94" spans="1:65" s="12" customFormat="1" ht="22.9" customHeight="1">
      <c r="B94" s="163"/>
      <c r="C94" s="164"/>
      <c r="D94" s="165" t="s">
        <v>74</v>
      </c>
      <c r="E94" s="177" t="s">
        <v>416</v>
      </c>
      <c r="F94" s="177" t="s">
        <v>417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SUM(P95:P103)</f>
        <v>0</v>
      </c>
      <c r="Q94" s="171"/>
      <c r="R94" s="172">
        <f>SUM(R95:R103)</f>
        <v>0</v>
      </c>
      <c r="S94" s="171"/>
      <c r="T94" s="173">
        <f>SUM(T95:T103)</f>
        <v>0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SUM(BK95:BK103)</f>
        <v>0</v>
      </c>
    </row>
    <row r="95" spans="1:65" s="2" customFormat="1" ht="24.2" customHeight="1">
      <c r="A95" s="35"/>
      <c r="B95" s="36"/>
      <c r="C95" s="179" t="s">
        <v>83</v>
      </c>
      <c r="D95" s="179" t="s">
        <v>208</v>
      </c>
      <c r="E95" s="180" t="s">
        <v>1917</v>
      </c>
      <c r="F95" s="181" t="s">
        <v>1918</v>
      </c>
      <c r="G95" s="182" t="s">
        <v>301</v>
      </c>
      <c r="H95" s="183">
        <v>9.4060000000000006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1933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1920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1934</v>
      </c>
      <c r="G97" s="202"/>
      <c r="H97" s="206">
        <v>9.4060000000000006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24.2" customHeight="1">
      <c r="A98" s="35"/>
      <c r="B98" s="36"/>
      <c r="C98" s="179" t="s">
        <v>126</v>
      </c>
      <c r="D98" s="179" t="s">
        <v>208</v>
      </c>
      <c r="E98" s="180" t="s">
        <v>1922</v>
      </c>
      <c r="F98" s="181" t="s">
        <v>1913</v>
      </c>
      <c r="G98" s="182" t="s">
        <v>301</v>
      </c>
      <c r="H98" s="183">
        <v>6.4960000000000004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1935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1924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1936</v>
      </c>
      <c r="G100" s="202"/>
      <c r="H100" s="206">
        <v>6.4960000000000004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79</v>
      </c>
      <c r="AY100" s="212" t="s">
        <v>205</v>
      </c>
    </row>
    <row r="101" spans="1:65" s="2" customFormat="1" ht="24.2" customHeight="1">
      <c r="A101" s="35"/>
      <c r="B101" s="36"/>
      <c r="C101" s="179" t="s">
        <v>149</v>
      </c>
      <c r="D101" s="179" t="s">
        <v>208</v>
      </c>
      <c r="E101" s="180" t="s">
        <v>1925</v>
      </c>
      <c r="F101" s="181" t="s">
        <v>1926</v>
      </c>
      <c r="G101" s="182" t="s">
        <v>301</v>
      </c>
      <c r="H101" s="183">
        <v>7.8419999999999996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1937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1928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1938</v>
      </c>
      <c r="G103" s="202"/>
      <c r="H103" s="206">
        <v>7.8419999999999996</v>
      </c>
      <c r="I103" s="207"/>
      <c r="J103" s="202"/>
      <c r="K103" s="202"/>
      <c r="L103" s="208"/>
      <c r="M103" s="249"/>
      <c r="N103" s="250"/>
      <c r="O103" s="250"/>
      <c r="P103" s="250"/>
      <c r="Q103" s="250"/>
      <c r="R103" s="250"/>
      <c r="S103" s="250"/>
      <c r="T103" s="25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79</v>
      </c>
      <c r="AY103" s="212" t="s">
        <v>205</v>
      </c>
    </row>
    <row r="104" spans="1:65" s="2" customFormat="1" ht="6.95" customHeight="1">
      <c r="A104" s="35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0"/>
      <c r="M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</sheetData>
  <sheetProtection algorithmName="SHA-512" hashValue="z7Y7w026W0/qn5ng/T4e34+9+o6a+AynWcFVJz0X+2ogw1r/f1DEZxrqdsY6HvGBt+oMKh/2RmSajmTKr3lhhQ==" saltValue="nw2Grq2Y1B/LzEIupZqBbBW6pGsFqstjGc+5egP7/8opnHGlDQ8ctfVppGtGHvcghUE28ZBfP5uNAUVxx1YzuA==" spinCount="100000" sheet="1" objects="1" scenarios="1" formatColumns="0" formatRows="0" autoFilter="0"/>
  <autoFilter ref="C87:K103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96" r:id="rId2"/>
    <hyperlink ref="F99" r:id="rId3"/>
    <hyperlink ref="F102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159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1939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ROUND((SUM(BE88:BE102)),  2)</f>
        <v>0</v>
      </c>
      <c r="G35" s="35"/>
      <c r="H35" s="35"/>
      <c r="I35" s="125">
        <v>0.21</v>
      </c>
      <c r="J35" s="124">
        <f>ROUND(((SUM(BE88:BE102))*I35),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ROUND((SUM(BF88:BF102)),  2)</f>
        <v>0</v>
      </c>
      <c r="G36" s="35"/>
      <c r="H36" s="35"/>
      <c r="I36" s="125">
        <v>0.15</v>
      </c>
      <c r="J36" s="124">
        <f>ROUND(((SUM(BF88:BF102))*I36),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ROUND((SUM(BG88:BG102)),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ROUND((SUM(BH88:BH102)),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ROUND((SUM(BI88:BI102)),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4.3 - Sjedz do MK - 3.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240</v>
      </c>
      <c r="E66" s="149"/>
      <c r="F66" s="149"/>
      <c r="G66" s="149"/>
      <c r="H66" s="149"/>
      <c r="I66" s="149"/>
      <c r="J66" s="150">
        <f>J93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189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0" t="str">
        <f>E7</f>
        <v>Rekonstrukce chodníku ul. Jiříkovská, Rumburk</v>
      </c>
      <c r="F76" s="381"/>
      <c r="G76" s="381"/>
      <c r="H76" s="381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80" t="s">
        <v>1883</v>
      </c>
      <c r="F78" s="379"/>
      <c r="G78" s="379"/>
      <c r="H78" s="379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179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1" t="str">
        <f>E11</f>
        <v>4.3 - Sjedz do MK - 3. sjezd</v>
      </c>
      <c r="F80" s="379"/>
      <c r="G80" s="379"/>
      <c r="H80" s="379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k.ú. Rumburk</v>
      </c>
      <c r="G82" s="37"/>
      <c r="H82" s="37"/>
      <c r="I82" s="30" t="s">
        <v>23</v>
      </c>
      <c r="J82" s="60" t="str">
        <f>IF(J14="","",J14)</f>
        <v>5. 4. 2023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E17</f>
        <v>Město Rumburk</v>
      </c>
      <c r="G84" s="37"/>
      <c r="H84" s="37"/>
      <c r="I84" s="30" t="s">
        <v>32</v>
      </c>
      <c r="J84" s="33" t="str">
        <f>E23</f>
        <v xml:space="preserve">ProProjekt s.r.o.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7"/>
      <c r="E85" s="37"/>
      <c r="F85" s="28" t="str">
        <f>IF(E20="","",E20)</f>
        <v>Vyplň údaj</v>
      </c>
      <c r="G85" s="37"/>
      <c r="H85" s="37"/>
      <c r="I85" s="30" t="s">
        <v>37</v>
      </c>
      <c r="J85" s="33" t="str">
        <f>E26</f>
        <v>Martin Rousek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190</v>
      </c>
      <c r="D87" s="155" t="s">
        <v>60</v>
      </c>
      <c r="E87" s="155" t="s">
        <v>56</v>
      </c>
      <c r="F87" s="155" t="s">
        <v>57</v>
      </c>
      <c r="G87" s="155" t="s">
        <v>191</v>
      </c>
      <c r="H87" s="155" t="s">
        <v>192</v>
      </c>
      <c r="I87" s="155" t="s">
        <v>193</v>
      </c>
      <c r="J87" s="155" t="s">
        <v>183</v>
      </c>
      <c r="K87" s="156" t="s">
        <v>194</v>
      </c>
      <c r="L87" s="157"/>
      <c r="M87" s="69" t="s">
        <v>19</v>
      </c>
      <c r="N87" s="70" t="s">
        <v>45</v>
      </c>
      <c r="O87" s="70" t="s">
        <v>195</v>
      </c>
      <c r="P87" s="70" t="s">
        <v>196</v>
      </c>
      <c r="Q87" s="70" t="s">
        <v>197</v>
      </c>
      <c r="R87" s="70" t="s">
        <v>198</v>
      </c>
      <c r="S87" s="70" t="s">
        <v>199</v>
      </c>
      <c r="T87" s="71" t="s">
        <v>200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" customHeight="1">
      <c r="A88" s="35"/>
      <c r="B88" s="36"/>
      <c r="C88" s="76" t="s">
        <v>201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1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74</v>
      </c>
      <c r="AU88" s="18" t="s">
        <v>184</v>
      </c>
      <c r="BK88" s="162">
        <f>BK89</f>
        <v>0</v>
      </c>
    </row>
    <row r="89" spans="1:65" s="12" customFormat="1" ht="25.9" customHeight="1">
      <c r="B89" s="163"/>
      <c r="C89" s="164"/>
      <c r="D89" s="165" t="s">
        <v>74</v>
      </c>
      <c r="E89" s="166" t="s">
        <v>242</v>
      </c>
      <c r="F89" s="166" t="s">
        <v>243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P90+P93</f>
        <v>0</v>
      </c>
      <c r="Q89" s="171"/>
      <c r="R89" s="172">
        <f>R90+R93</f>
        <v>0</v>
      </c>
      <c r="S89" s="171"/>
      <c r="T89" s="173">
        <f>T90+T93</f>
        <v>0</v>
      </c>
      <c r="AR89" s="174" t="s">
        <v>79</v>
      </c>
      <c r="AT89" s="175" t="s">
        <v>74</v>
      </c>
      <c r="AU89" s="175" t="s">
        <v>75</v>
      </c>
      <c r="AY89" s="174" t="s">
        <v>205</v>
      </c>
      <c r="BK89" s="176">
        <f>BK90+BK93</f>
        <v>0</v>
      </c>
    </row>
    <row r="90" spans="1:65" s="12" customFormat="1" ht="22.9" customHeight="1">
      <c r="B90" s="163"/>
      <c r="C90" s="164"/>
      <c r="D90" s="165" t="s">
        <v>74</v>
      </c>
      <c r="E90" s="177" t="s">
        <v>79</v>
      </c>
      <c r="F90" s="177" t="s">
        <v>244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SUM(P91:P92)</f>
        <v>0</v>
      </c>
      <c r="Q90" s="171"/>
      <c r="R90" s="172">
        <f>SUM(R91:R92)</f>
        <v>0</v>
      </c>
      <c r="S90" s="171"/>
      <c r="T90" s="173">
        <f>SUM(T91:T92)</f>
        <v>0</v>
      </c>
      <c r="AR90" s="174" t="s">
        <v>79</v>
      </c>
      <c r="AT90" s="175" t="s">
        <v>74</v>
      </c>
      <c r="AU90" s="175" t="s">
        <v>79</v>
      </c>
      <c r="AY90" s="174" t="s">
        <v>205</v>
      </c>
      <c r="BK90" s="176">
        <f>SUM(BK91:BK92)</f>
        <v>0</v>
      </c>
    </row>
    <row r="91" spans="1:65" s="2" customFormat="1" ht="24.2" customHeight="1">
      <c r="A91" s="35"/>
      <c r="B91" s="36"/>
      <c r="C91" s="179" t="s">
        <v>79</v>
      </c>
      <c r="D91" s="179" t="s">
        <v>208</v>
      </c>
      <c r="E91" s="180" t="s">
        <v>1912</v>
      </c>
      <c r="F91" s="181" t="s">
        <v>1913</v>
      </c>
      <c r="G91" s="182" t="s">
        <v>301</v>
      </c>
      <c r="H91" s="183">
        <v>7.25</v>
      </c>
      <c r="I91" s="184"/>
      <c r="J91" s="185">
        <f>ROUND(I91*H91,2)</f>
        <v>0</v>
      </c>
      <c r="K91" s="181" t="s">
        <v>212</v>
      </c>
      <c r="L91" s="40"/>
      <c r="M91" s="186" t="s">
        <v>19</v>
      </c>
      <c r="N91" s="187" t="s">
        <v>46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149</v>
      </c>
      <c r="AT91" s="190" t="s">
        <v>208</v>
      </c>
      <c r="AU91" s="190" t="s">
        <v>83</v>
      </c>
      <c r="AY91" s="18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79</v>
      </c>
      <c r="BK91" s="191">
        <f>ROUND(I91*H91,2)</f>
        <v>0</v>
      </c>
      <c r="BL91" s="18" t="s">
        <v>149</v>
      </c>
      <c r="BM91" s="190" t="s">
        <v>1940</v>
      </c>
    </row>
    <row r="92" spans="1:65" s="2" customFormat="1">
      <c r="A92" s="35"/>
      <c r="B92" s="36"/>
      <c r="C92" s="37"/>
      <c r="D92" s="192" t="s">
        <v>215</v>
      </c>
      <c r="E92" s="37"/>
      <c r="F92" s="193" t="s">
        <v>1915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215</v>
      </c>
      <c r="AU92" s="18" t="s">
        <v>83</v>
      </c>
    </row>
    <row r="93" spans="1:65" s="12" customFormat="1" ht="22.9" customHeight="1">
      <c r="B93" s="163"/>
      <c r="C93" s="164"/>
      <c r="D93" s="165" t="s">
        <v>74</v>
      </c>
      <c r="E93" s="177" t="s">
        <v>416</v>
      </c>
      <c r="F93" s="177" t="s">
        <v>417</v>
      </c>
      <c r="G93" s="164"/>
      <c r="H93" s="164"/>
      <c r="I93" s="167"/>
      <c r="J93" s="178">
        <f>BK93</f>
        <v>0</v>
      </c>
      <c r="K93" s="164"/>
      <c r="L93" s="169"/>
      <c r="M93" s="170"/>
      <c r="N93" s="171"/>
      <c r="O93" s="171"/>
      <c r="P93" s="172">
        <f>SUM(P94:P102)</f>
        <v>0</v>
      </c>
      <c r="Q93" s="171"/>
      <c r="R93" s="172">
        <f>SUM(R94:R102)</f>
        <v>0</v>
      </c>
      <c r="S93" s="171"/>
      <c r="T93" s="173">
        <f>SUM(T94:T102)</f>
        <v>0</v>
      </c>
      <c r="AR93" s="174" t="s">
        <v>79</v>
      </c>
      <c r="AT93" s="175" t="s">
        <v>74</v>
      </c>
      <c r="AU93" s="175" t="s">
        <v>79</v>
      </c>
      <c r="AY93" s="174" t="s">
        <v>205</v>
      </c>
      <c r="BK93" s="176">
        <f>SUM(BK94:BK102)</f>
        <v>0</v>
      </c>
    </row>
    <row r="94" spans="1:65" s="2" customFormat="1" ht="24.2" customHeight="1">
      <c r="A94" s="35"/>
      <c r="B94" s="36"/>
      <c r="C94" s="179" t="s">
        <v>83</v>
      </c>
      <c r="D94" s="179" t="s">
        <v>208</v>
      </c>
      <c r="E94" s="180" t="s">
        <v>1917</v>
      </c>
      <c r="F94" s="181" t="s">
        <v>1918</v>
      </c>
      <c r="G94" s="182" t="s">
        <v>301</v>
      </c>
      <c r="H94" s="183">
        <v>34.283999999999999</v>
      </c>
      <c r="I94" s="184"/>
      <c r="J94" s="185">
        <f>ROUND(I94*H94,2)</f>
        <v>0</v>
      </c>
      <c r="K94" s="181" t="s">
        <v>212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149</v>
      </c>
      <c r="AT94" s="190" t="s">
        <v>208</v>
      </c>
      <c r="AU94" s="190" t="s">
        <v>83</v>
      </c>
      <c r="AY94" s="18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79</v>
      </c>
      <c r="BK94" s="191">
        <f>ROUND(I94*H94,2)</f>
        <v>0</v>
      </c>
      <c r="BL94" s="18" t="s">
        <v>149</v>
      </c>
      <c r="BM94" s="190" t="s">
        <v>1941</v>
      </c>
    </row>
    <row r="95" spans="1:65" s="2" customFormat="1">
      <c r="A95" s="35"/>
      <c r="B95" s="36"/>
      <c r="C95" s="37"/>
      <c r="D95" s="192" t="s">
        <v>215</v>
      </c>
      <c r="E95" s="37"/>
      <c r="F95" s="193" t="s">
        <v>1920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215</v>
      </c>
      <c r="AU95" s="18" t="s">
        <v>83</v>
      </c>
    </row>
    <row r="96" spans="1:65" s="13" customFormat="1">
      <c r="B96" s="201"/>
      <c r="C96" s="202"/>
      <c r="D96" s="203" t="s">
        <v>250</v>
      </c>
      <c r="E96" s="204" t="s">
        <v>19</v>
      </c>
      <c r="F96" s="205" t="s">
        <v>1942</v>
      </c>
      <c r="G96" s="202"/>
      <c r="H96" s="206">
        <v>34.283999999999999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250</v>
      </c>
      <c r="AU96" s="212" t="s">
        <v>83</v>
      </c>
      <c r="AV96" s="13" t="s">
        <v>83</v>
      </c>
      <c r="AW96" s="13" t="s">
        <v>36</v>
      </c>
      <c r="AX96" s="13" t="s">
        <v>79</v>
      </c>
      <c r="AY96" s="212" t="s">
        <v>205</v>
      </c>
    </row>
    <row r="97" spans="1:65" s="2" customFormat="1" ht="24.2" customHeight="1">
      <c r="A97" s="35"/>
      <c r="B97" s="36"/>
      <c r="C97" s="179" t="s">
        <v>126</v>
      </c>
      <c r="D97" s="179" t="s">
        <v>208</v>
      </c>
      <c r="E97" s="180" t="s">
        <v>1922</v>
      </c>
      <c r="F97" s="181" t="s">
        <v>1913</v>
      </c>
      <c r="G97" s="182" t="s">
        <v>301</v>
      </c>
      <c r="H97" s="183">
        <v>22.04</v>
      </c>
      <c r="I97" s="184"/>
      <c r="J97" s="185">
        <f>ROUND(I97*H97,2)</f>
        <v>0</v>
      </c>
      <c r="K97" s="181" t="s">
        <v>212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149</v>
      </c>
      <c r="AT97" s="190" t="s">
        <v>208</v>
      </c>
      <c r="AU97" s="190" t="s">
        <v>83</v>
      </c>
      <c r="AY97" s="18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149</v>
      </c>
      <c r="BM97" s="190" t="s">
        <v>1943</v>
      </c>
    </row>
    <row r="98" spans="1:65" s="2" customFormat="1">
      <c r="A98" s="35"/>
      <c r="B98" s="36"/>
      <c r="C98" s="37"/>
      <c r="D98" s="192" t="s">
        <v>215</v>
      </c>
      <c r="E98" s="37"/>
      <c r="F98" s="193" t="s">
        <v>1924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215</v>
      </c>
      <c r="AU98" s="18" t="s">
        <v>83</v>
      </c>
    </row>
    <row r="99" spans="1:65" s="13" customFormat="1">
      <c r="B99" s="201"/>
      <c r="C99" s="202"/>
      <c r="D99" s="203" t="s">
        <v>250</v>
      </c>
      <c r="E99" s="204" t="s">
        <v>19</v>
      </c>
      <c r="F99" s="205" t="s">
        <v>1944</v>
      </c>
      <c r="G99" s="202"/>
      <c r="H99" s="206">
        <v>22.04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250</v>
      </c>
      <c r="AU99" s="212" t="s">
        <v>83</v>
      </c>
      <c r="AV99" s="13" t="s">
        <v>83</v>
      </c>
      <c r="AW99" s="13" t="s">
        <v>36</v>
      </c>
      <c r="AX99" s="13" t="s">
        <v>79</v>
      </c>
      <c r="AY99" s="212" t="s">
        <v>205</v>
      </c>
    </row>
    <row r="100" spans="1:65" s="2" customFormat="1" ht="24.2" customHeight="1">
      <c r="A100" s="35"/>
      <c r="B100" s="36"/>
      <c r="C100" s="179" t="s">
        <v>149</v>
      </c>
      <c r="D100" s="179" t="s">
        <v>208</v>
      </c>
      <c r="E100" s="180" t="s">
        <v>1925</v>
      </c>
      <c r="F100" s="181" t="s">
        <v>1926</v>
      </c>
      <c r="G100" s="182" t="s">
        <v>301</v>
      </c>
      <c r="H100" s="183">
        <v>18.347999999999999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1945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1928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13" customFormat="1">
      <c r="B102" s="201"/>
      <c r="C102" s="202"/>
      <c r="D102" s="203" t="s">
        <v>250</v>
      </c>
      <c r="E102" s="204" t="s">
        <v>19</v>
      </c>
      <c r="F102" s="205" t="s">
        <v>1946</v>
      </c>
      <c r="G102" s="202"/>
      <c r="H102" s="206">
        <v>18.347999999999999</v>
      </c>
      <c r="I102" s="207"/>
      <c r="J102" s="202"/>
      <c r="K102" s="202"/>
      <c r="L102" s="208"/>
      <c r="M102" s="249"/>
      <c r="N102" s="250"/>
      <c r="O102" s="250"/>
      <c r="P102" s="250"/>
      <c r="Q102" s="250"/>
      <c r="R102" s="250"/>
      <c r="S102" s="250"/>
      <c r="T102" s="251"/>
      <c r="AT102" s="212" t="s">
        <v>250</v>
      </c>
      <c r="AU102" s="212" t="s">
        <v>83</v>
      </c>
      <c r="AV102" s="13" t="s">
        <v>83</v>
      </c>
      <c r="AW102" s="13" t="s">
        <v>36</v>
      </c>
      <c r="AX102" s="13" t="s">
        <v>79</v>
      </c>
      <c r="AY102" s="212" t="s">
        <v>205</v>
      </c>
    </row>
    <row r="103" spans="1:65" s="2" customFormat="1" ht="6.95" customHeight="1">
      <c r="A103" s="35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0"/>
      <c r="M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</sheetData>
  <sheetProtection algorithmName="SHA-512" hashValue="SyVMnOcNdP4LWOeJ4i+AAU93ZBc00jfDT4tLBPIRpZVwsREg3StxpWmRiCdM82i4SLIT8bUCoQsYXRyI9kJMzQ==" saltValue="11ec34SFOJ8BtIwkeM0+w8KEerR0mHlLvjab17MlxbnnFRm9k2DMk3E8N3PSlKBxDhXH+dNve1WNnx516Q9esA==" spinCount="100000" sheet="1" objects="1" scenarios="1" formatColumns="0" formatRows="0" autoFilter="0"/>
  <autoFilter ref="C87:K102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95" r:id="rId2"/>
    <hyperlink ref="F98" r:id="rId3"/>
    <hyperlink ref="F101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161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1947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ROUND((SUM(BE88:BE103)),  2)</f>
        <v>0</v>
      </c>
      <c r="G35" s="35"/>
      <c r="H35" s="35"/>
      <c r="I35" s="125">
        <v>0.21</v>
      </c>
      <c r="J35" s="124">
        <f>ROUND(((SUM(BE88:BE103))*I35),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ROUND((SUM(BF88:BF103)),  2)</f>
        <v>0</v>
      </c>
      <c r="G36" s="35"/>
      <c r="H36" s="35"/>
      <c r="I36" s="125">
        <v>0.15</v>
      </c>
      <c r="J36" s="124">
        <f>ROUND(((SUM(BF88:BF103))*I36),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ROUND((SUM(BG88:BG103)),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ROUND((SUM(BH88:BH103)),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ROUND((SUM(BI88:BI103)),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4.4 - Sjezd do MK - 4.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240</v>
      </c>
      <c r="E66" s="149"/>
      <c r="F66" s="149"/>
      <c r="G66" s="149"/>
      <c r="H66" s="149"/>
      <c r="I66" s="149"/>
      <c r="J66" s="150">
        <f>J94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189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0" t="str">
        <f>E7</f>
        <v>Rekonstrukce chodníku ul. Jiříkovská, Rumburk</v>
      </c>
      <c r="F76" s="381"/>
      <c r="G76" s="381"/>
      <c r="H76" s="381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80" t="s">
        <v>1883</v>
      </c>
      <c r="F78" s="379"/>
      <c r="G78" s="379"/>
      <c r="H78" s="379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179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1" t="str">
        <f>E11</f>
        <v>4.4 - Sjezd do MK - 4. sjezd</v>
      </c>
      <c r="F80" s="379"/>
      <c r="G80" s="379"/>
      <c r="H80" s="379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k.ú. Rumburk</v>
      </c>
      <c r="G82" s="37"/>
      <c r="H82" s="37"/>
      <c r="I82" s="30" t="s">
        <v>23</v>
      </c>
      <c r="J82" s="60" t="str">
        <f>IF(J14="","",J14)</f>
        <v>5. 4. 2023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E17</f>
        <v>Město Rumburk</v>
      </c>
      <c r="G84" s="37"/>
      <c r="H84" s="37"/>
      <c r="I84" s="30" t="s">
        <v>32</v>
      </c>
      <c r="J84" s="33" t="str">
        <f>E23</f>
        <v xml:space="preserve">ProProjekt s.r.o.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7"/>
      <c r="E85" s="37"/>
      <c r="F85" s="28" t="str">
        <f>IF(E20="","",E20)</f>
        <v>Vyplň údaj</v>
      </c>
      <c r="G85" s="37"/>
      <c r="H85" s="37"/>
      <c r="I85" s="30" t="s">
        <v>37</v>
      </c>
      <c r="J85" s="33" t="str">
        <f>E26</f>
        <v>Martin Rousek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190</v>
      </c>
      <c r="D87" s="155" t="s">
        <v>60</v>
      </c>
      <c r="E87" s="155" t="s">
        <v>56</v>
      </c>
      <c r="F87" s="155" t="s">
        <v>57</v>
      </c>
      <c r="G87" s="155" t="s">
        <v>191</v>
      </c>
      <c r="H87" s="155" t="s">
        <v>192</v>
      </c>
      <c r="I87" s="155" t="s">
        <v>193</v>
      </c>
      <c r="J87" s="155" t="s">
        <v>183</v>
      </c>
      <c r="K87" s="156" t="s">
        <v>194</v>
      </c>
      <c r="L87" s="157"/>
      <c r="M87" s="69" t="s">
        <v>19</v>
      </c>
      <c r="N87" s="70" t="s">
        <v>45</v>
      </c>
      <c r="O87" s="70" t="s">
        <v>195</v>
      </c>
      <c r="P87" s="70" t="s">
        <v>196</v>
      </c>
      <c r="Q87" s="70" t="s">
        <v>197</v>
      </c>
      <c r="R87" s="70" t="s">
        <v>198</v>
      </c>
      <c r="S87" s="70" t="s">
        <v>199</v>
      </c>
      <c r="T87" s="71" t="s">
        <v>200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" customHeight="1">
      <c r="A88" s="35"/>
      <c r="B88" s="36"/>
      <c r="C88" s="76" t="s">
        <v>201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1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74</v>
      </c>
      <c r="AU88" s="18" t="s">
        <v>184</v>
      </c>
      <c r="BK88" s="162">
        <f>BK89</f>
        <v>0</v>
      </c>
    </row>
    <row r="89" spans="1:65" s="12" customFormat="1" ht="25.9" customHeight="1">
      <c r="B89" s="163"/>
      <c r="C89" s="164"/>
      <c r="D89" s="165" t="s">
        <v>74</v>
      </c>
      <c r="E89" s="166" t="s">
        <v>242</v>
      </c>
      <c r="F89" s="166" t="s">
        <v>243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P90+P94</f>
        <v>0</v>
      </c>
      <c r="Q89" s="171"/>
      <c r="R89" s="172">
        <f>R90+R94</f>
        <v>0</v>
      </c>
      <c r="S89" s="171"/>
      <c r="T89" s="173">
        <f>T90+T94</f>
        <v>0</v>
      </c>
      <c r="AR89" s="174" t="s">
        <v>79</v>
      </c>
      <c r="AT89" s="175" t="s">
        <v>74</v>
      </c>
      <c r="AU89" s="175" t="s">
        <v>75</v>
      </c>
      <c r="AY89" s="174" t="s">
        <v>205</v>
      </c>
      <c r="BK89" s="176">
        <f>BK90+BK94</f>
        <v>0</v>
      </c>
    </row>
    <row r="90" spans="1:65" s="12" customFormat="1" ht="22.9" customHeight="1">
      <c r="B90" s="163"/>
      <c r="C90" s="164"/>
      <c r="D90" s="165" t="s">
        <v>74</v>
      </c>
      <c r="E90" s="177" t="s">
        <v>79</v>
      </c>
      <c r="F90" s="177" t="s">
        <v>244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SUM(P91:P93)</f>
        <v>0</v>
      </c>
      <c r="Q90" s="171"/>
      <c r="R90" s="172">
        <f>SUM(R91:R93)</f>
        <v>0</v>
      </c>
      <c r="S90" s="171"/>
      <c r="T90" s="173">
        <f>SUM(T91:T93)</f>
        <v>0</v>
      </c>
      <c r="AR90" s="174" t="s">
        <v>79</v>
      </c>
      <c r="AT90" s="175" t="s">
        <v>74</v>
      </c>
      <c r="AU90" s="175" t="s">
        <v>79</v>
      </c>
      <c r="AY90" s="174" t="s">
        <v>205</v>
      </c>
      <c r="BK90" s="176">
        <f>SUM(BK91:BK93)</f>
        <v>0</v>
      </c>
    </row>
    <row r="91" spans="1:65" s="2" customFormat="1" ht="24.2" customHeight="1">
      <c r="A91" s="35"/>
      <c r="B91" s="36"/>
      <c r="C91" s="179" t="s">
        <v>79</v>
      </c>
      <c r="D91" s="179" t="s">
        <v>208</v>
      </c>
      <c r="E91" s="180" t="s">
        <v>1912</v>
      </c>
      <c r="F91" s="181" t="s">
        <v>1913</v>
      </c>
      <c r="G91" s="182" t="s">
        <v>301</v>
      </c>
      <c r="H91" s="183">
        <v>12.1</v>
      </c>
      <c r="I91" s="184"/>
      <c r="J91" s="185">
        <f>ROUND(I91*H91,2)</f>
        <v>0</v>
      </c>
      <c r="K91" s="181" t="s">
        <v>212</v>
      </c>
      <c r="L91" s="40"/>
      <c r="M91" s="186" t="s">
        <v>19</v>
      </c>
      <c r="N91" s="187" t="s">
        <v>46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149</v>
      </c>
      <c r="AT91" s="190" t="s">
        <v>208</v>
      </c>
      <c r="AU91" s="190" t="s">
        <v>83</v>
      </c>
      <c r="AY91" s="18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79</v>
      </c>
      <c r="BK91" s="191">
        <f>ROUND(I91*H91,2)</f>
        <v>0</v>
      </c>
      <c r="BL91" s="18" t="s">
        <v>149</v>
      </c>
      <c r="BM91" s="190" t="s">
        <v>1948</v>
      </c>
    </row>
    <row r="92" spans="1:65" s="2" customFormat="1">
      <c r="A92" s="35"/>
      <c r="B92" s="36"/>
      <c r="C92" s="37"/>
      <c r="D92" s="192" t="s">
        <v>215</v>
      </c>
      <c r="E92" s="37"/>
      <c r="F92" s="193" t="s">
        <v>1915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215</v>
      </c>
      <c r="AU92" s="18" t="s">
        <v>83</v>
      </c>
    </row>
    <row r="93" spans="1:65" s="13" customFormat="1">
      <c r="B93" s="201"/>
      <c r="C93" s="202"/>
      <c r="D93" s="203" t="s">
        <v>250</v>
      </c>
      <c r="E93" s="202"/>
      <c r="F93" s="205" t="s">
        <v>1949</v>
      </c>
      <c r="G93" s="202"/>
      <c r="H93" s="206">
        <v>12.1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250</v>
      </c>
      <c r="AU93" s="212" t="s">
        <v>83</v>
      </c>
      <c r="AV93" s="13" t="s">
        <v>83</v>
      </c>
      <c r="AW93" s="13" t="s">
        <v>4</v>
      </c>
      <c r="AX93" s="13" t="s">
        <v>79</v>
      </c>
      <c r="AY93" s="212" t="s">
        <v>205</v>
      </c>
    </row>
    <row r="94" spans="1:65" s="12" customFormat="1" ht="22.9" customHeight="1">
      <c r="B94" s="163"/>
      <c r="C94" s="164"/>
      <c r="D94" s="165" t="s">
        <v>74</v>
      </c>
      <c r="E94" s="177" t="s">
        <v>416</v>
      </c>
      <c r="F94" s="177" t="s">
        <v>417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SUM(P95:P103)</f>
        <v>0</v>
      </c>
      <c r="Q94" s="171"/>
      <c r="R94" s="172">
        <f>SUM(R95:R103)</f>
        <v>0</v>
      </c>
      <c r="S94" s="171"/>
      <c r="T94" s="173">
        <f>SUM(T95:T103)</f>
        <v>0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SUM(BK95:BK103)</f>
        <v>0</v>
      </c>
    </row>
    <row r="95" spans="1:65" s="2" customFormat="1" ht="24.2" customHeight="1">
      <c r="A95" s="35"/>
      <c r="B95" s="36"/>
      <c r="C95" s="179" t="s">
        <v>83</v>
      </c>
      <c r="D95" s="179" t="s">
        <v>208</v>
      </c>
      <c r="E95" s="180" t="s">
        <v>1917</v>
      </c>
      <c r="F95" s="181" t="s">
        <v>1918</v>
      </c>
      <c r="G95" s="182" t="s">
        <v>301</v>
      </c>
      <c r="H95" s="183">
        <v>28.669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1950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1920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1951</v>
      </c>
      <c r="G97" s="202"/>
      <c r="H97" s="206">
        <v>28.669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24.2" customHeight="1">
      <c r="A98" s="35"/>
      <c r="B98" s="36"/>
      <c r="C98" s="179" t="s">
        <v>126</v>
      </c>
      <c r="D98" s="179" t="s">
        <v>208</v>
      </c>
      <c r="E98" s="180" t="s">
        <v>1922</v>
      </c>
      <c r="F98" s="181" t="s">
        <v>1913</v>
      </c>
      <c r="G98" s="182" t="s">
        <v>301</v>
      </c>
      <c r="H98" s="183">
        <v>21.952999999999999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1952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1924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1953</v>
      </c>
      <c r="G100" s="202"/>
      <c r="H100" s="206">
        <v>21.952999999999999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79</v>
      </c>
      <c r="AY100" s="212" t="s">
        <v>205</v>
      </c>
    </row>
    <row r="101" spans="1:65" s="2" customFormat="1" ht="24.2" customHeight="1">
      <c r="A101" s="35"/>
      <c r="B101" s="36"/>
      <c r="C101" s="179" t="s">
        <v>149</v>
      </c>
      <c r="D101" s="179" t="s">
        <v>208</v>
      </c>
      <c r="E101" s="180" t="s">
        <v>1925</v>
      </c>
      <c r="F101" s="181" t="s">
        <v>1926</v>
      </c>
      <c r="G101" s="182" t="s">
        <v>301</v>
      </c>
      <c r="H101" s="183">
        <v>25.184999999999999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1954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1928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1955</v>
      </c>
      <c r="G103" s="202"/>
      <c r="H103" s="206">
        <v>25.184999999999999</v>
      </c>
      <c r="I103" s="207"/>
      <c r="J103" s="202"/>
      <c r="K103" s="202"/>
      <c r="L103" s="208"/>
      <c r="M103" s="249"/>
      <c r="N103" s="250"/>
      <c r="O103" s="250"/>
      <c r="P103" s="250"/>
      <c r="Q103" s="250"/>
      <c r="R103" s="250"/>
      <c r="S103" s="250"/>
      <c r="T103" s="25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79</v>
      </c>
      <c r="AY103" s="212" t="s">
        <v>205</v>
      </c>
    </row>
    <row r="104" spans="1:65" s="2" customFormat="1" ht="6.95" customHeight="1">
      <c r="A104" s="35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0"/>
      <c r="M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</sheetData>
  <sheetProtection algorithmName="SHA-512" hashValue="EV3zOI4C1yDh4+I9Q/VFyI/8RR9xh+RIcqHjYpYGqQdvyhCyjCo1Q0u3EA5vXkxznjqSfIl9ZlTVQT8/pM2kkA==" saltValue="UbLegj2WqmfsE2WLWCPHwjzq3tcvF78XOF0j5dNK62LaRIzThKVRwN7/3syo2KjHgaMTnrhdLvQEjH/inQ5aWg==" spinCount="100000" sheet="1" objects="1" scenarios="1" formatColumns="0" formatRows="0" autoFilter="0"/>
  <autoFilter ref="C87:K103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96" r:id="rId2"/>
    <hyperlink ref="F99" r:id="rId3"/>
    <hyperlink ref="F102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163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1956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ROUND((SUM(BE88:BE103)),  2)</f>
        <v>0</v>
      </c>
      <c r="G35" s="35"/>
      <c r="H35" s="35"/>
      <c r="I35" s="125">
        <v>0.21</v>
      </c>
      <c r="J35" s="124">
        <f>ROUND(((SUM(BE88:BE103))*I35),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ROUND((SUM(BF88:BF103)),  2)</f>
        <v>0</v>
      </c>
      <c r="G36" s="35"/>
      <c r="H36" s="35"/>
      <c r="I36" s="125">
        <v>0.15</v>
      </c>
      <c r="J36" s="124">
        <f>ROUND(((SUM(BF88:BF103))*I36),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ROUND((SUM(BG88:BG103)),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ROUND((SUM(BH88:BH103)),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ROUND((SUM(BI88:BI103)),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4.5 - Sjezd do MK - 5.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240</v>
      </c>
      <c r="E66" s="149"/>
      <c r="F66" s="149"/>
      <c r="G66" s="149"/>
      <c r="H66" s="149"/>
      <c r="I66" s="149"/>
      <c r="J66" s="150">
        <f>J94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189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0" t="str">
        <f>E7</f>
        <v>Rekonstrukce chodníku ul. Jiříkovská, Rumburk</v>
      </c>
      <c r="F76" s="381"/>
      <c r="G76" s="381"/>
      <c r="H76" s="381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80" t="s">
        <v>1883</v>
      </c>
      <c r="F78" s="379"/>
      <c r="G78" s="379"/>
      <c r="H78" s="379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179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1" t="str">
        <f>E11</f>
        <v>4.5 - Sjezd do MK - 5. sjezd</v>
      </c>
      <c r="F80" s="379"/>
      <c r="G80" s="379"/>
      <c r="H80" s="379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k.ú. Rumburk</v>
      </c>
      <c r="G82" s="37"/>
      <c r="H82" s="37"/>
      <c r="I82" s="30" t="s">
        <v>23</v>
      </c>
      <c r="J82" s="60" t="str">
        <f>IF(J14="","",J14)</f>
        <v>5. 4. 2023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E17</f>
        <v>Město Rumburk</v>
      </c>
      <c r="G84" s="37"/>
      <c r="H84" s="37"/>
      <c r="I84" s="30" t="s">
        <v>32</v>
      </c>
      <c r="J84" s="33" t="str">
        <f>E23</f>
        <v xml:space="preserve">ProProjekt s.r.o.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7"/>
      <c r="E85" s="37"/>
      <c r="F85" s="28" t="str">
        <f>IF(E20="","",E20)</f>
        <v>Vyplň údaj</v>
      </c>
      <c r="G85" s="37"/>
      <c r="H85" s="37"/>
      <c r="I85" s="30" t="s">
        <v>37</v>
      </c>
      <c r="J85" s="33" t="str">
        <f>E26</f>
        <v>Martin Rousek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190</v>
      </c>
      <c r="D87" s="155" t="s">
        <v>60</v>
      </c>
      <c r="E87" s="155" t="s">
        <v>56</v>
      </c>
      <c r="F87" s="155" t="s">
        <v>57</v>
      </c>
      <c r="G87" s="155" t="s">
        <v>191</v>
      </c>
      <c r="H87" s="155" t="s">
        <v>192</v>
      </c>
      <c r="I87" s="155" t="s">
        <v>193</v>
      </c>
      <c r="J87" s="155" t="s">
        <v>183</v>
      </c>
      <c r="K87" s="156" t="s">
        <v>194</v>
      </c>
      <c r="L87" s="157"/>
      <c r="M87" s="69" t="s">
        <v>19</v>
      </c>
      <c r="N87" s="70" t="s">
        <v>45</v>
      </c>
      <c r="O87" s="70" t="s">
        <v>195</v>
      </c>
      <c r="P87" s="70" t="s">
        <v>196</v>
      </c>
      <c r="Q87" s="70" t="s">
        <v>197</v>
      </c>
      <c r="R87" s="70" t="s">
        <v>198</v>
      </c>
      <c r="S87" s="70" t="s">
        <v>199</v>
      </c>
      <c r="T87" s="71" t="s">
        <v>200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" customHeight="1">
      <c r="A88" s="35"/>
      <c r="B88" s="36"/>
      <c r="C88" s="76" t="s">
        <v>201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1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74</v>
      </c>
      <c r="AU88" s="18" t="s">
        <v>184</v>
      </c>
      <c r="BK88" s="162">
        <f>BK89</f>
        <v>0</v>
      </c>
    </row>
    <row r="89" spans="1:65" s="12" customFormat="1" ht="25.9" customHeight="1">
      <c r="B89" s="163"/>
      <c r="C89" s="164"/>
      <c r="D89" s="165" t="s">
        <v>74</v>
      </c>
      <c r="E89" s="166" t="s">
        <v>242</v>
      </c>
      <c r="F89" s="166" t="s">
        <v>243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P90+P94</f>
        <v>0</v>
      </c>
      <c r="Q89" s="171"/>
      <c r="R89" s="172">
        <f>R90+R94</f>
        <v>0</v>
      </c>
      <c r="S89" s="171"/>
      <c r="T89" s="173">
        <f>T90+T94</f>
        <v>0</v>
      </c>
      <c r="AR89" s="174" t="s">
        <v>79</v>
      </c>
      <c r="AT89" s="175" t="s">
        <v>74</v>
      </c>
      <c r="AU89" s="175" t="s">
        <v>75</v>
      </c>
      <c r="AY89" s="174" t="s">
        <v>205</v>
      </c>
      <c r="BK89" s="176">
        <f>BK90+BK94</f>
        <v>0</v>
      </c>
    </row>
    <row r="90" spans="1:65" s="12" customFormat="1" ht="22.9" customHeight="1">
      <c r="B90" s="163"/>
      <c r="C90" s="164"/>
      <c r="D90" s="165" t="s">
        <v>74</v>
      </c>
      <c r="E90" s="177" t="s">
        <v>79</v>
      </c>
      <c r="F90" s="177" t="s">
        <v>244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SUM(P91:P93)</f>
        <v>0</v>
      </c>
      <c r="Q90" s="171"/>
      <c r="R90" s="172">
        <f>SUM(R91:R93)</f>
        <v>0</v>
      </c>
      <c r="S90" s="171"/>
      <c r="T90" s="173">
        <f>SUM(T91:T93)</f>
        <v>0</v>
      </c>
      <c r="AR90" s="174" t="s">
        <v>79</v>
      </c>
      <c r="AT90" s="175" t="s">
        <v>74</v>
      </c>
      <c r="AU90" s="175" t="s">
        <v>79</v>
      </c>
      <c r="AY90" s="174" t="s">
        <v>205</v>
      </c>
      <c r="BK90" s="176">
        <f>SUM(BK91:BK93)</f>
        <v>0</v>
      </c>
    </row>
    <row r="91" spans="1:65" s="2" customFormat="1" ht="24.2" customHeight="1">
      <c r="A91" s="35"/>
      <c r="B91" s="36"/>
      <c r="C91" s="179" t="s">
        <v>79</v>
      </c>
      <c r="D91" s="179" t="s">
        <v>208</v>
      </c>
      <c r="E91" s="180" t="s">
        <v>1912</v>
      </c>
      <c r="F91" s="181" t="s">
        <v>1913</v>
      </c>
      <c r="G91" s="182" t="s">
        <v>301</v>
      </c>
      <c r="H91" s="183">
        <v>3.246</v>
      </c>
      <c r="I91" s="184"/>
      <c r="J91" s="185">
        <f>ROUND(I91*H91,2)</f>
        <v>0</v>
      </c>
      <c r="K91" s="181" t="s">
        <v>212</v>
      </c>
      <c r="L91" s="40"/>
      <c r="M91" s="186" t="s">
        <v>19</v>
      </c>
      <c r="N91" s="187" t="s">
        <v>46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149</v>
      </c>
      <c r="AT91" s="190" t="s">
        <v>208</v>
      </c>
      <c r="AU91" s="190" t="s">
        <v>83</v>
      </c>
      <c r="AY91" s="18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79</v>
      </c>
      <c r="BK91" s="191">
        <f>ROUND(I91*H91,2)</f>
        <v>0</v>
      </c>
      <c r="BL91" s="18" t="s">
        <v>149</v>
      </c>
      <c r="BM91" s="190" t="s">
        <v>1957</v>
      </c>
    </row>
    <row r="92" spans="1:65" s="2" customFormat="1">
      <c r="A92" s="35"/>
      <c r="B92" s="36"/>
      <c r="C92" s="37"/>
      <c r="D92" s="192" t="s">
        <v>215</v>
      </c>
      <c r="E92" s="37"/>
      <c r="F92" s="193" t="s">
        <v>1915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215</v>
      </c>
      <c r="AU92" s="18" t="s">
        <v>83</v>
      </c>
    </row>
    <row r="93" spans="1:65" s="13" customFormat="1">
      <c r="B93" s="201"/>
      <c r="C93" s="202"/>
      <c r="D93" s="203" t="s">
        <v>250</v>
      </c>
      <c r="E93" s="202"/>
      <c r="F93" s="205" t="s">
        <v>1958</v>
      </c>
      <c r="G93" s="202"/>
      <c r="H93" s="206">
        <v>3.246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250</v>
      </c>
      <c r="AU93" s="212" t="s">
        <v>83</v>
      </c>
      <c r="AV93" s="13" t="s">
        <v>83</v>
      </c>
      <c r="AW93" s="13" t="s">
        <v>4</v>
      </c>
      <c r="AX93" s="13" t="s">
        <v>79</v>
      </c>
      <c r="AY93" s="212" t="s">
        <v>205</v>
      </c>
    </row>
    <row r="94" spans="1:65" s="12" customFormat="1" ht="22.9" customHeight="1">
      <c r="B94" s="163"/>
      <c r="C94" s="164"/>
      <c r="D94" s="165" t="s">
        <v>74</v>
      </c>
      <c r="E94" s="177" t="s">
        <v>416</v>
      </c>
      <c r="F94" s="177" t="s">
        <v>417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SUM(P95:P103)</f>
        <v>0</v>
      </c>
      <c r="Q94" s="171"/>
      <c r="R94" s="172">
        <f>SUM(R95:R103)</f>
        <v>0</v>
      </c>
      <c r="S94" s="171"/>
      <c r="T94" s="173">
        <f>SUM(T95:T103)</f>
        <v>0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SUM(BK95:BK103)</f>
        <v>0</v>
      </c>
    </row>
    <row r="95" spans="1:65" s="2" customFormat="1" ht="24.2" customHeight="1">
      <c r="A95" s="35"/>
      <c r="B95" s="36"/>
      <c r="C95" s="179" t="s">
        <v>83</v>
      </c>
      <c r="D95" s="179" t="s">
        <v>208</v>
      </c>
      <c r="E95" s="180" t="s">
        <v>1917</v>
      </c>
      <c r="F95" s="181" t="s">
        <v>1918</v>
      </c>
      <c r="G95" s="182" t="s">
        <v>301</v>
      </c>
      <c r="H95" s="183">
        <v>14.500999999999999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1959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1920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1960</v>
      </c>
      <c r="G97" s="202"/>
      <c r="H97" s="206">
        <v>14.500999999999999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24.2" customHeight="1">
      <c r="A98" s="35"/>
      <c r="B98" s="36"/>
      <c r="C98" s="179" t="s">
        <v>126</v>
      </c>
      <c r="D98" s="179" t="s">
        <v>208</v>
      </c>
      <c r="E98" s="180" t="s">
        <v>1922</v>
      </c>
      <c r="F98" s="181" t="s">
        <v>1913</v>
      </c>
      <c r="G98" s="182" t="s">
        <v>301</v>
      </c>
      <c r="H98" s="183">
        <v>10.37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1961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1924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1962</v>
      </c>
      <c r="G100" s="202"/>
      <c r="H100" s="206">
        <v>10.37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79</v>
      </c>
      <c r="AY100" s="212" t="s">
        <v>205</v>
      </c>
    </row>
    <row r="101" spans="1:65" s="2" customFormat="1" ht="24.2" customHeight="1">
      <c r="A101" s="35"/>
      <c r="B101" s="36"/>
      <c r="C101" s="179" t="s">
        <v>149</v>
      </c>
      <c r="D101" s="179" t="s">
        <v>208</v>
      </c>
      <c r="E101" s="180" t="s">
        <v>1925</v>
      </c>
      <c r="F101" s="181" t="s">
        <v>1926</v>
      </c>
      <c r="G101" s="182" t="s">
        <v>301</v>
      </c>
      <c r="H101" s="183">
        <v>11.792999999999999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1963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1928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1964</v>
      </c>
      <c r="G103" s="202"/>
      <c r="H103" s="206">
        <v>11.792999999999999</v>
      </c>
      <c r="I103" s="207"/>
      <c r="J103" s="202"/>
      <c r="K103" s="202"/>
      <c r="L103" s="208"/>
      <c r="M103" s="249"/>
      <c r="N103" s="250"/>
      <c r="O103" s="250"/>
      <c r="P103" s="250"/>
      <c r="Q103" s="250"/>
      <c r="R103" s="250"/>
      <c r="S103" s="250"/>
      <c r="T103" s="25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79</v>
      </c>
      <c r="AY103" s="212" t="s">
        <v>205</v>
      </c>
    </row>
    <row r="104" spans="1:65" s="2" customFormat="1" ht="6.95" customHeight="1">
      <c r="A104" s="35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0"/>
      <c r="M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</sheetData>
  <sheetProtection algorithmName="SHA-512" hashValue="eFM7FI0xG3nUwKyGV+E7JnAdi/7679isW76L0S/tuJvfra6uFAE2Sl54VR42dGBvG9DoMHRbJJNtgo1hbI6QuA==" saltValue="dz5YjuWdNe1zC43QnIy5Gk2+ggqFrGkFRwmtvKU/GwhXLRsV/wxG7IfNOYPGCYgEnaj7J2yN6MbsXy+55Lq52A==" spinCount="100000" sheet="1" objects="1" scenarios="1" formatColumns="0" formatRows="0" autoFilter="0"/>
  <autoFilter ref="C87:K103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96" r:id="rId2"/>
    <hyperlink ref="F99" r:id="rId3"/>
    <hyperlink ref="F102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165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1965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ROUND((SUM(BE88:BE103)),  2)</f>
        <v>0</v>
      </c>
      <c r="G35" s="35"/>
      <c r="H35" s="35"/>
      <c r="I35" s="125">
        <v>0.21</v>
      </c>
      <c r="J35" s="124">
        <f>ROUND(((SUM(BE88:BE103))*I35),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ROUND((SUM(BF88:BF103)),  2)</f>
        <v>0</v>
      </c>
      <c r="G36" s="35"/>
      <c r="H36" s="35"/>
      <c r="I36" s="125">
        <v>0.15</v>
      </c>
      <c r="J36" s="124">
        <f>ROUND(((SUM(BF88:BF103))*I36),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ROUND((SUM(BG88:BG103)),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ROUND((SUM(BH88:BH103)),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ROUND((SUM(BI88:BI103)),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4.6 - Sjezd na MK - 6. sjezd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240</v>
      </c>
      <c r="E66" s="149"/>
      <c r="F66" s="149"/>
      <c r="G66" s="149"/>
      <c r="H66" s="149"/>
      <c r="I66" s="149"/>
      <c r="J66" s="150">
        <f>J94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189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0" t="str">
        <f>E7</f>
        <v>Rekonstrukce chodníku ul. Jiříkovská, Rumburk</v>
      </c>
      <c r="F76" s="381"/>
      <c r="G76" s="381"/>
      <c r="H76" s="381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80" t="s">
        <v>1883</v>
      </c>
      <c r="F78" s="379"/>
      <c r="G78" s="379"/>
      <c r="H78" s="379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179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1" t="str">
        <f>E11</f>
        <v>4.6 - Sjezd na MK - 6. sjezd</v>
      </c>
      <c r="F80" s="379"/>
      <c r="G80" s="379"/>
      <c r="H80" s="379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k.ú. Rumburk</v>
      </c>
      <c r="G82" s="37"/>
      <c r="H82" s="37"/>
      <c r="I82" s="30" t="s">
        <v>23</v>
      </c>
      <c r="J82" s="60" t="str">
        <f>IF(J14="","",J14)</f>
        <v>5. 4. 2023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E17</f>
        <v>Město Rumburk</v>
      </c>
      <c r="G84" s="37"/>
      <c r="H84" s="37"/>
      <c r="I84" s="30" t="s">
        <v>32</v>
      </c>
      <c r="J84" s="33" t="str">
        <f>E23</f>
        <v xml:space="preserve">ProProjekt s.r.o.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7"/>
      <c r="E85" s="37"/>
      <c r="F85" s="28" t="str">
        <f>IF(E20="","",E20)</f>
        <v>Vyplň údaj</v>
      </c>
      <c r="G85" s="37"/>
      <c r="H85" s="37"/>
      <c r="I85" s="30" t="s">
        <v>37</v>
      </c>
      <c r="J85" s="33" t="str">
        <f>E26</f>
        <v>Martin Rousek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190</v>
      </c>
      <c r="D87" s="155" t="s">
        <v>60</v>
      </c>
      <c r="E87" s="155" t="s">
        <v>56</v>
      </c>
      <c r="F87" s="155" t="s">
        <v>57</v>
      </c>
      <c r="G87" s="155" t="s">
        <v>191</v>
      </c>
      <c r="H87" s="155" t="s">
        <v>192</v>
      </c>
      <c r="I87" s="155" t="s">
        <v>193</v>
      </c>
      <c r="J87" s="155" t="s">
        <v>183</v>
      </c>
      <c r="K87" s="156" t="s">
        <v>194</v>
      </c>
      <c r="L87" s="157"/>
      <c r="M87" s="69" t="s">
        <v>19</v>
      </c>
      <c r="N87" s="70" t="s">
        <v>45</v>
      </c>
      <c r="O87" s="70" t="s">
        <v>195</v>
      </c>
      <c r="P87" s="70" t="s">
        <v>196</v>
      </c>
      <c r="Q87" s="70" t="s">
        <v>197</v>
      </c>
      <c r="R87" s="70" t="s">
        <v>198</v>
      </c>
      <c r="S87" s="70" t="s">
        <v>199</v>
      </c>
      <c r="T87" s="71" t="s">
        <v>200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" customHeight="1">
      <c r="A88" s="35"/>
      <c r="B88" s="36"/>
      <c r="C88" s="76" t="s">
        <v>201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1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74</v>
      </c>
      <c r="AU88" s="18" t="s">
        <v>184</v>
      </c>
      <c r="BK88" s="162">
        <f>BK89</f>
        <v>0</v>
      </c>
    </row>
    <row r="89" spans="1:65" s="12" customFormat="1" ht="25.9" customHeight="1">
      <c r="B89" s="163"/>
      <c r="C89" s="164"/>
      <c r="D89" s="165" t="s">
        <v>74</v>
      </c>
      <c r="E89" s="166" t="s">
        <v>242</v>
      </c>
      <c r="F89" s="166" t="s">
        <v>243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P90+P94</f>
        <v>0</v>
      </c>
      <c r="Q89" s="171"/>
      <c r="R89" s="172">
        <f>R90+R94</f>
        <v>0</v>
      </c>
      <c r="S89" s="171"/>
      <c r="T89" s="173">
        <f>T90+T94</f>
        <v>0</v>
      </c>
      <c r="AR89" s="174" t="s">
        <v>79</v>
      </c>
      <c r="AT89" s="175" t="s">
        <v>74</v>
      </c>
      <c r="AU89" s="175" t="s">
        <v>75</v>
      </c>
      <c r="AY89" s="174" t="s">
        <v>205</v>
      </c>
      <c r="BK89" s="176">
        <f>BK90+BK94</f>
        <v>0</v>
      </c>
    </row>
    <row r="90" spans="1:65" s="12" customFormat="1" ht="22.9" customHeight="1">
      <c r="B90" s="163"/>
      <c r="C90" s="164"/>
      <c r="D90" s="165" t="s">
        <v>74</v>
      </c>
      <c r="E90" s="177" t="s">
        <v>79</v>
      </c>
      <c r="F90" s="177" t="s">
        <v>244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SUM(P91:P93)</f>
        <v>0</v>
      </c>
      <c r="Q90" s="171"/>
      <c r="R90" s="172">
        <f>SUM(R91:R93)</f>
        <v>0</v>
      </c>
      <c r="S90" s="171"/>
      <c r="T90" s="173">
        <f>SUM(T91:T93)</f>
        <v>0</v>
      </c>
      <c r="AR90" s="174" t="s">
        <v>79</v>
      </c>
      <c r="AT90" s="175" t="s">
        <v>74</v>
      </c>
      <c r="AU90" s="175" t="s">
        <v>79</v>
      </c>
      <c r="AY90" s="174" t="s">
        <v>205</v>
      </c>
      <c r="BK90" s="176">
        <f>SUM(BK91:BK93)</f>
        <v>0</v>
      </c>
    </row>
    <row r="91" spans="1:65" s="2" customFormat="1" ht="24.2" customHeight="1">
      <c r="A91" s="35"/>
      <c r="B91" s="36"/>
      <c r="C91" s="179" t="s">
        <v>79</v>
      </c>
      <c r="D91" s="179" t="s">
        <v>208</v>
      </c>
      <c r="E91" s="180" t="s">
        <v>1912</v>
      </c>
      <c r="F91" s="181" t="s">
        <v>1913</v>
      </c>
      <c r="G91" s="182" t="s">
        <v>301</v>
      </c>
      <c r="H91" s="183">
        <v>6.44</v>
      </c>
      <c r="I91" s="184"/>
      <c r="J91" s="185">
        <f>ROUND(I91*H91,2)</f>
        <v>0</v>
      </c>
      <c r="K91" s="181" t="s">
        <v>212</v>
      </c>
      <c r="L91" s="40"/>
      <c r="M91" s="186" t="s">
        <v>19</v>
      </c>
      <c r="N91" s="187" t="s">
        <v>46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149</v>
      </c>
      <c r="AT91" s="190" t="s">
        <v>208</v>
      </c>
      <c r="AU91" s="190" t="s">
        <v>83</v>
      </c>
      <c r="AY91" s="18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79</v>
      </c>
      <c r="BK91" s="191">
        <f>ROUND(I91*H91,2)</f>
        <v>0</v>
      </c>
      <c r="BL91" s="18" t="s">
        <v>149</v>
      </c>
      <c r="BM91" s="190" t="s">
        <v>1966</v>
      </c>
    </row>
    <row r="92" spans="1:65" s="2" customFormat="1">
      <c r="A92" s="35"/>
      <c r="B92" s="36"/>
      <c r="C92" s="37"/>
      <c r="D92" s="192" t="s">
        <v>215</v>
      </c>
      <c r="E92" s="37"/>
      <c r="F92" s="193" t="s">
        <v>1915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215</v>
      </c>
      <c r="AU92" s="18" t="s">
        <v>83</v>
      </c>
    </row>
    <row r="93" spans="1:65" s="13" customFormat="1">
      <c r="B93" s="201"/>
      <c r="C93" s="202"/>
      <c r="D93" s="203" t="s">
        <v>250</v>
      </c>
      <c r="E93" s="202"/>
      <c r="F93" s="205" t="s">
        <v>1967</v>
      </c>
      <c r="G93" s="202"/>
      <c r="H93" s="206">
        <v>6.44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250</v>
      </c>
      <c r="AU93" s="212" t="s">
        <v>83</v>
      </c>
      <c r="AV93" s="13" t="s">
        <v>83</v>
      </c>
      <c r="AW93" s="13" t="s">
        <v>4</v>
      </c>
      <c r="AX93" s="13" t="s">
        <v>79</v>
      </c>
      <c r="AY93" s="212" t="s">
        <v>205</v>
      </c>
    </row>
    <row r="94" spans="1:65" s="12" customFormat="1" ht="22.9" customHeight="1">
      <c r="B94" s="163"/>
      <c r="C94" s="164"/>
      <c r="D94" s="165" t="s">
        <v>74</v>
      </c>
      <c r="E94" s="177" t="s">
        <v>416</v>
      </c>
      <c r="F94" s="177" t="s">
        <v>417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SUM(P95:P103)</f>
        <v>0</v>
      </c>
      <c r="Q94" s="171"/>
      <c r="R94" s="172">
        <f>SUM(R95:R103)</f>
        <v>0</v>
      </c>
      <c r="S94" s="171"/>
      <c r="T94" s="173">
        <f>SUM(T95:T103)</f>
        <v>0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SUM(BK95:BK103)</f>
        <v>0</v>
      </c>
    </row>
    <row r="95" spans="1:65" s="2" customFormat="1" ht="24.2" customHeight="1">
      <c r="A95" s="35"/>
      <c r="B95" s="36"/>
      <c r="C95" s="179" t="s">
        <v>83</v>
      </c>
      <c r="D95" s="179" t="s">
        <v>208</v>
      </c>
      <c r="E95" s="180" t="s">
        <v>1917</v>
      </c>
      <c r="F95" s="181" t="s">
        <v>1918</v>
      </c>
      <c r="G95" s="182" t="s">
        <v>301</v>
      </c>
      <c r="H95" s="183">
        <v>18.100999999999999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1968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1920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1969</v>
      </c>
      <c r="G97" s="202"/>
      <c r="H97" s="206">
        <v>18.100999999999999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24.2" customHeight="1">
      <c r="A98" s="35"/>
      <c r="B98" s="36"/>
      <c r="C98" s="179" t="s">
        <v>126</v>
      </c>
      <c r="D98" s="179" t="s">
        <v>208</v>
      </c>
      <c r="E98" s="180" t="s">
        <v>1922</v>
      </c>
      <c r="F98" s="181" t="s">
        <v>1913</v>
      </c>
      <c r="G98" s="182" t="s">
        <v>301</v>
      </c>
      <c r="H98" s="183">
        <v>12.586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1970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1924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1971</v>
      </c>
      <c r="G100" s="202"/>
      <c r="H100" s="206">
        <v>12.586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79</v>
      </c>
      <c r="AY100" s="212" t="s">
        <v>205</v>
      </c>
    </row>
    <row r="101" spans="1:65" s="2" customFormat="1" ht="24.2" customHeight="1">
      <c r="A101" s="35"/>
      <c r="B101" s="36"/>
      <c r="C101" s="179" t="s">
        <v>149</v>
      </c>
      <c r="D101" s="179" t="s">
        <v>208</v>
      </c>
      <c r="E101" s="180" t="s">
        <v>1925</v>
      </c>
      <c r="F101" s="181" t="s">
        <v>1926</v>
      </c>
      <c r="G101" s="182" t="s">
        <v>301</v>
      </c>
      <c r="H101" s="183">
        <v>15.439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1972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1928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1973</v>
      </c>
      <c r="G103" s="202"/>
      <c r="H103" s="206">
        <v>15.439</v>
      </c>
      <c r="I103" s="207"/>
      <c r="J103" s="202"/>
      <c r="K103" s="202"/>
      <c r="L103" s="208"/>
      <c r="M103" s="249"/>
      <c r="N103" s="250"/>
      <c r="O103" s="250"/>
      <c r="P103" s="250"/>
      <c r="Q103" s="250"/>
      <c r="R103" s="250"/>
      <c r="S103" s="250"/>
      <c r="T103" s="25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79</v>
      </c>
      <c r="AY103" s="212" t="s">
        <v>205</v>
      </c>
    </row>
    <row r="104" spans="1:65" s="2" customFormat="1" ht="6.95" customHeight="1">
      <c r="A104" s="35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0"/>
      <c r="M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</sheetData>
  <sheetProtection algorithmName="SHA-512" hashValue="Nir18DfvsMBAW0Dy8xugr2XuzuiNcKRUlKukkQb/QdHPtjF9h23L3AZb+tnvPJCIMj6BRBSoNiI+orUbWtvO6g==" saltValue="pDsuY+UdH2xkjh5Q5E5chsYJfcZydQSEdHy+SnrXiCUEMG7orNNDBgN1Lb64uSMG+VPaOlr4sJt+Cwlr6Wp9jw==" spinCount="100000" sheet="1" objects="1" scenarios="1" formatColumns="0" formatRows="0" autoFilter="0"/>
  <autoFilter ref="C87:K103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96" r:id="rId2"/>
    <hyperlink ref="F99" r:id="rId3"/>
    <hyperlink ref="F102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167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1974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ROUND((SUM(BE88:BE103)),  2)</f>
        <v>0</v>
      </c>
      <c r="G35" s="35"/>
      <c r="H35" s="35"/>
      <c r="I35" s="125">
        <v>0.21</v>
      </c>
      <c r="J35" s="124">
        <f>ROUND(((SUM(BE88:BE103))*I35),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ROUND((SUM(BF88:BF103)),  2)</f>
        <v>0</v>
      </c>
      <c r="G36" s="35"/>
      <c r="H36" s="35"/>
      <c r="I36" s="125">
        <v>0.15</v>
      </c>
      <c r="J36" s="124">
        <f>ROUND(((SUM(BF88:BF103))*I36),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ROUND((SUM(BG88:BG103)),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ROUND((SUM(BH88:BH103)),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ROUND((SUM(BI88:BI103)),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4.7 - Sjezd do MK - 7. sjedz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240</v>
      </c>
      <c r="E66" s="149"/>
      <c r="F66" s="149"/>
      <c r="G66" s="149"/>
      <c r="H66" s="149"/>
      <c r="I66" s="149"/>
      <c r="J66" s="150">
        <f>J94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189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0" t="str">
        <f>E7</f>
        <v>Rekonstrukce chodníku ul. Jiříkovská, Rumburk</v>
      </c>
      <c r="F76" s="381"/>
      <c r="G76" s="381"/>
      <c r="H76" s="381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80" t="s">
        <v>1883</v>
      </c>
      <c r="F78" s="379"/>
      <c r="G78" s="379"/>
      <c r="H78" s="379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179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1" t="str">
        <f>E11</f>
        <v>4.7 - Sjezd do MK - 7. sjedz</v>
      </c>
      <c r="F80" s="379"/>
      <c r="G80" s="379"/>
      <c r="H80" s="379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k.ú. Rumburk</v>
      </c>
      <c r="G82" s="37"/>
      <c r="H82" s="37"/>
      <c r="I82" s="30" t="s">
        <v>23</v>
      </c>
      <c r="J82" s="60" t="str">
        <f>IF(J14="","",J14)</f>
        <v>5. 4. 2023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E17</f>
        <v>Město Rumburk</v>
      </c>
      <c r="G84" s="37"/>
      <c r="H84" s="37"/>
      <c r="I84" s="30" t="s">
        <v>32</v>
      </c>
      <c r="J84" s="33" t="str">
        <f>E23</f>
        <v xml:space="preserve">ProProjekt s.r.o.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7"/>
      <c r="E85" s="37"/>
      <c r="F85" s="28" t="str">
        <f>IF(E20="","",E20)</f>
        <v>Vyplň údaj</v>
      </c>
      <c r="G85" s="37"/>
      <c r="H85" s="37"/>
      <c r="I85" s="30" t="s">
        <v>37</v>
      </c>
      <c r="J85" s="33" t="str">
        <f>E26</f>
        <v>Martin Rousek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190</v>
      </c>
      <c r="D87" s="155" t="s">
        <v>60</v>
      </c>
      <c r="E87" s="155" t="s">
        <v>56</v>
      </c>
      <c r="F87" s="155" t="s">
        <v>57</v>
      </c>
      <c r="G87" s="155" t="s">
        <v>191</v>
      </c>
      <c r="H87" s="155" t="s">
        <v>192</v>
      </c>
      <c r="I87" s="155" t="s">
        <v>193</v>
      </c>
      <c r="J87" s="155" t="s">
        <v>183</v>
      </c>
      <c r="K87" s="156" t="s">
        <v>194</v>
      </c>
      <c r="L87" s="157"/>
      <c r="M87" s="69" t="s">
        <v>19</v>
      </c>
      <c r="N87" s="70" t="s">
        <v>45</v>
      </c>
      <c r="O87" s="70" t="s">
        <v>195</v>
      </c>
      <c r="P87" s="70" t="s">
        <v>196</v>
      </c>
      <c r="Q87" s="70" t="s">
        <v>197</v>
      </c>
      <c r="R87" s="70" t="s">
        <v>198</v>
      </c>
      <c r="S87" s="70" t="s">
        <v>199</v>
      </c>
      <c r="T87" s="71" t="s">
        <v>200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" customHeight="1">
      <c r="A88" s="35"/>
      <c r="B88" s="36"/>
      <c r="C88" s="76" t="s">
        <v>201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1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74</v>
      </c>
      <c r="AU88" s="18" t="s">
        <v>184</v>
      </c>
      <c r="BK88" s="162">
        <f>BK89</f>
        <v>0</v>
      </c>
    </row>
    <row r="89" spans="1:65" s="12" customFormat="1" ht="25.9" customHeight="1">
      <c r="B89" s="163"/>
      <c r="C89" s="164"/>
      <c r="D89" s="165" t="s">
        <v>74</v>
      </c>
      <c r="E89" s="166" t="s">
        <v>242</v>
      </c>
      <c r="F89" s="166" t="s">
        <v>243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P90+P94</f>
        <v>0</v>
      </c>
      <c r="Q89" s="171"/>
      <c r="R89" s="172">
        <f>R90+R94</f>
        <v>0</v>
      </c>
      <c r="S89" s="171"/>
      <c r="T89" s="173">
        <f>T90+T94</f>
        <v>0</v>
      </c>
      <c r="AR89" s="174" t="s">
        <v>79</v>
      </c>
      <c r="AT89" s="175" t="s">
        <v>74</v>
      </c>
      <c r="AU89" s="175" t="s">
        <v>75</v>
      </c>
      <c r="AY89" s="174" t="s">
        <v>205</v>
      </c>
      <c r="BK89" s="176">
        <f>BK90+BK94</f>
        <v>0</v>
      </c>
    </row>
    <row r="90" spans="1:65" s="12" customFormat="1" ht="22.9" customHeight="1">
      <c r="B90" s="163"/>
      <c r="C90" s="164"/>
      <c r="D90" s="165" t="s">
        <v>74</v>
      </c>
      <c r="E90" s="177" t="s">
        <v>79</v>
      </c>
      <c r="F90" s="177" t="s">
        <v>244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SUM(P91:P93)</f>
        <v>0</v>
      </c>
      <c r="Q90" s="171"/>
      <c r="R90" s="172">
        <f>SUM(R91:R93)</f>
        <v>0</v>
      </c>
      <c r="S90" s="171"/>
      <c r="T90" s="173">
        <f>SUM(T91:T93)</f>
        <v>0</v>
      </c>
      <c r="AR90" s="174" t="s">
        <v>79</v>
      </c>
      <c r="AT90" s="175" t="s">
        <v>74</v>
      </c>
      <c r="AU90" s="175" t="s">
        <v>79</v>
      </c>
      <c r="AY90" s="174" t="s">
        <v>205</v>
      </c>
      <c r="BK90" s="176">
        <f>SUM(BK91:BK93)</f>
        <v>0</v>
      </c>
    </row>
    <row r="91" spans="1:65" s="2" customFormat="1" ht="24.2" customHeight="1">
      <c r="A91" s="35"/>
      <c r="B91" s="36"/>
      <c r="C91" s="179" t="s">
        <v>79</v>
      </c>
      <c r="D91" s="179" t="s">
        <v>208</v>
      </c>
      <c r="E91" s="180" t="s">
        <v>1912</v>
      </c>
      <c r="F91" s="181" t="s">
        <v>1913</v>
      </c>
      <c r="G91" s="182" t="s">
        <v>301</v>
      </c>
      <c r="H91" s="183">
        <v>6.61</v>
      </c>
      <c r="I91" s="184"/>
      <c r="J91" s="185">
        <f>ROUND(I91*H91,2)</f>
        <v>0</v>
      </c>
      <c r="K91" s="181" t="s">
        <v>212</v>
      </c>
      <c r="L91" s="40"/>
      <c r="M91" s="186" t="s">
        <v>19</v>
      </c>
      <c r="N91" s="187" t="s">
        <v>46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149</v>
      </c>
      <c r="AT91" s="190" t="s">
        <v>208</v>
      </c>
      <c r="AU91" s="190" t="s">
        <v>83</v>
      </c>
      <c r="AY91" s="18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79</v>
      </c>
      <c r="BK91" s="191">
        <f>ROUND(I91*H91,2)</f>
        <v>0</v>
      </c>
      <c r="BL91" s="18" t="s">
        <v>149</v>
      </c>
      <c r="BM91" s="190" t="s">
        <v>1975</v>
      </c>
    </row>
    <row r="92" spans="1:65" s="2" customFormat="1">
      <c r="A92" s="35"/>
      <c r="B92" s="36"/>
      <c r="C92" s="37"/>
      <c r="D92" s="192" t="s">
        <v>215</v>
      </c>
      <c r="E92" s="37"/>
      <c r="F92" s="193" t="s">
        <v>1915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215</v>
      </c>
      <c r="AU92" s="18" t="s">
        <v>83</v>
      </c>
    </row>
    <row r="93" spans="1:65" s="13" customFormat="1">
      <c r="B93" s="201"/>
      <c r="C93" s="202"/>
      <c r="D93" s="203" t="s">
        <v>250</v>
      </c>
      <c r="E93" s="202"/>
      <c r="F93" s="205" t="s">
        <v>1976</v>
      </c>
      <c r="G93" s="202"/>
      <c r="H93" s="206">
        <v>6.61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250</v>
      </c>
      <c r="AU93" s="212" t="s">
        <v>83</v>
      </c>
      <c r="AV93" s="13" t="s">
        <v>83</v>
      </c>
      <c r="AW93" s="13" t="s">
        <v>4</v>
      </c>
      <c r="AX93" s="13" t="s">
        <v>79</v>
      </c>
      <c r="AY93" s="212" t="s">
        <v>205</v>
      </c>
    </row>
    <row r="94" spans="1:65" s="12" customFormat="1" ht="22.9" customHeight="1">
      <c r="B94" s="163"/>
      <c r="C94" s="164"/>
      <c r="D94" s="165" t="s">
        <v>74</v>
      </c>
      <c r="E94" s="177" t="s">
        <v>416</v>
      </c>
      <c r="F94" s="177" t="s">
        <v>417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SUM(P95:P103)</f>
        <v>0</v>
      </c>
      <c r="Q94" s="171"/>
      <c r="R94" s="172">
        <f>SUM(R95:R103)</f>
        <v>0</v>
      </c>
      <c r="S94" s="171"/>
      <c r="T94" s="173">
        <f>SUM(T95:T103)</f>
        <v>0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SUM(BK95:BK103)</f>
        <v>0</v>
      </c>
    </row>
    <row r="95" spans="1:65" s="2" customFormat="1" ht="24.2" customHeight="1">
      <c r="A95" s="35"/>
      <c r="B95" s="36"/>
      <c r="C95" s="179" t="s">
        <v>83</v>
      </c>
      <c r="D95" s="179" t="s">
        <v>208</v>
      </c>
      <c r="E95" s="180" t="s">
        <v>1917</v>
      </c>
      <c r="F95" s="181" t="s">
        <v>1918</v>
      </c>
      <c r="G95" s="182" t="s">
        <v>301</v>
      </c>
      <c r="H95" s="183">
        <v>15.007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1977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1920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1978</v>
      </c>
      <c r="G97" s="202"/>
      <c r="H97" s="206">
        <v>15.007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24.2" customHeight="1">
      <c r="A98" s="35"/>
      <c r="B98" s="36"/>
      <c r="C98" s="179" t="s">
        <v>126</v>
      </c>
      <c r="D98" s="179" t="s">
        <v>208</v>
      </c>
      <c r="E98" s="180" t="s">
        <v>1922</v>
      </c>
      <c r="F98" s="181" t="s">
        <v>1913</v>
      </c>
      <c r="G98" s="182" t="s">
        <v>301</v>
      </c>
      <c r="H98" s="183">
        <v>16.414000000000001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1979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1924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1980</v>
      </c>
      <c r="G100" s="202"/>
      <c r="H100" s="206">
        <v>16.414000000000001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79</v>
      </c>
      <c r="AY100" s="212" t="s">
        <v>205</v>
      </c>
    </row>
    <row r="101" spans="1:65" s="2" customFormat="1" ht="24.2" customHeight="1">
      <c r="A101" s="35"/>
      <c r="B101" s="36"/>
      <c r="C101" s="179" t="s">
        <v>149</v>
      </c>
      <c r="D101" s="179" t="s">
        <v>208</v>
      </c>
      <c r="E101" s="180" t="s">
        <v>1925</v>
      </c>
      <c r="F101" s="181" t="s">
        <v>1926</v>
      </c>
      <c r="G101" s="182" t="s">
        <v>301</v>
      </c>
      <c r="H101" s="183">
        <v>16.463999999999999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1981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1928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1982</v>
      </c>
      <c r="G103" s="202"/>
      <c r="H103" s="206">
        <v>16.463999999999999</v>
      </c>
      <c r="I103" s="207"/>
      <c r="J103" s="202"/>
      <c r="K103" s="202"/>
      <c r="L103" s="208"/>
      <c r="M103" s="249"/>
      <c r="N103" s="250"/>
      <c r="O103" s="250"/>
      <c r="P103" s="250"/>
      <c r="Q103" s="250"/>
      <c r="R103" s="250"/>
      <c r="S103" s="250"/>
      <c r="T103" s="25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79</v>
      </c>
      <c r="AY103" s="212" t="s">
        <v>205</v>
      </c>
    </row>
    <row r="104" spans="1:65" s="2" customFormat="1" ht="6.95" customHeight="1">
      <c r="A104" s="35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0"/>
      <c r="M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</sheetData>
  <sheetProtection algorithmName="SHA-512" hashValue="X+szi+KKLnaWOUuKJ5rT3mqCS79y1wuIuMntNDDoOYgMwi4KxnpHn/XF9OvX/GijGiKgSviY2RQWrl5XC5B6rQ==" saltValue="uZM/tPVKoehG5vP9Yn5R9mFz04FX8jJlOrNF8qh89hHcYeZupSoET6VJ+6lR0XJnYjjsuRqWDEtdIfnaiFuD4g==" spinCount="100000" sheet="1" objects="1" scenarios="1" formatColumns="0" formatRows="0" autoFilter="0"/>
  <autoFilter ref="C87:K103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96" r:id="rId2"/>
    <hyperlink ref="F99" r:id="rId3"/>
    <hyperlink ref="F102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169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1983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ROUND(J91,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ROUND((SUM(BE91:BE264)),  2)</f>
        <v>0</v>
      </c>
      <c r="G35" s="35"/>
      <c r="H35" s="35"/>
      <c r="I35" s="125">
        <v>0.21</v>
      </c>
      <c r="J35" s="124">
        <f>ROUND(((SUM(BE91:BE264))*I35),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ROUND((SUM(BF91:BF264)),  2)</f>
        <v>0</v>
      </c>
      <c r="G36" s="35"/>
      <c r="H36" s="35"/>
      <c r="I36" s="125">
        <v>0.15</v>
      </c>
      <c r="J36" s="124">
        <f>ROUND(((SUM(BF91:BF264))*I36),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ROUND((SUM(BG91:BG264)),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ROUND((SUM(BH91:BH264)),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ROUND((SUM(BI91:BI264)),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4.8 - Autobusová zastávka a křižovatka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J91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J92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J93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J154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239</v>
      </c>
      <c r="E67" s="149"/>
      <c r="F67" s="149"/>
      <c r="G67" s="149"/>
      <c r="H67" s="149"/>
      <c r="I67" s="149"/>
      <c r="J67" s="150">
        <f>J195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240</v>
      </c>
      <c r="E68" s="149"/>
      <c r="F68" s="149"/>
      <c r="G68" s="149"/>
      <c r="H68" s="149"/>
      <c r="I68" s="149"/>
      <c r="J68" s="150">
        <f>J231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241</v>
      </c>
      <c r="E69" s="149"/>
      <c r="F69" s="149"/>
      <c r="G69" s="149"/>
      <c r="H69" s="149"/>
      <c r="I69" s="149"/>
      <c r="J69" s="150">
        <f>J262</f>
        <v>0</v>
      </c>
      <c r="K69" s="98"/>
      <c r="L69" s="151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189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0" t="str">
        <f>E7</f>
        <v>Rekonstrukce chodníku ul. Jiříkovská, Rumburk</v>
      </c>
      <c r="F79" s="381"/>
      <c r="G79" s="381"/>
      <c r="H79" s="381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30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80" t="s">
        <v>1883</v>
      </c>
      <c r="F81" s="379"/>
      <c r="G81" s="379"/>
      <c r="H81" s="379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179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41" t="str">
        <f>E11</f>
        <v>4.8 - Autobusová zastávka a křižovatka</v>
      </c>
      <c r="F83" s="379"/>
      <c r="G83" s="379"/>
      <c r="H83" s="379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F14</f>
        <v>k.ú. Rumburk</v>
      </c>
      <c r="G85" s="37"/>
      <c r="H85" s="37"/>
      <c r="I85" s="30" t="s">
        <v>23</v>
      </c>
      <c r="J85" s="60" t="str">
        <f>IF(J14="","",J14)</f>
        <v>5. 4. 2023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E17</f>
        <v>Město Rumburk</v>
      </c>
      <c r="G87" s="37"/>
      <c r="H87" s="37"/>
      <c r="I87" s="30" t="s">
        <v>32</v>
      </c>
      <c r="J87" s="33" t="str">
        <f>E23</f>
        <v xml:space="preserve">ProProjekt s.r.o.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IF(E20="","",E20)</f>
        <v>Vyplň údaj</v>
      </c>
      <c r="G88" s="37"/>
      <c r="H88" s="37"/>
      <c r="I88" s="30" t="s">
        <v>37</v>
      </c>
      <c r="J88" s="33" t="str">
        <f>E26</f>
        <v>Martin Rousek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52"/>
      <c r="B90" s="153"/>
      <c r="C90" s="154" t="s">
        <v>190</v>
      </c>
      <c r="D90" s="155" t="s">
        <v>60</v>
      </c>
      <c r="E90" s="155" t="s">
        <v>56</v>
      </c>
      <c r="F90" s="155" t="s">
        <v>57</v>
      </c>
      <c r="G90" s="155" t="s">
        <v>191</v>
      </c>
      <c r="H90" s="155" t="s">
        <v>192</v>
      </c>
      <c r="I90" s="155" t="s">
        <v>193</v>
      </c>
      <c r="J90" s="155" t="s">
        <v>183</v>
      </c>
      <c r="K90" s="156" t="s">
        <v>194</v>
      </c>
      <c r="L90" s="157"/>
      <c r="M90" s="69" t="s">
        <v>19</v>
      </c>
      <c r="N90" s="70" t="s">
        <v>45</v>
      </c>
      <c r="O90" s="70" t="s">
        <v>195</v>
      </c>
      <c r="P90" s="70" t="s">
        <v>196</v>
      </c>
      <c r="Q90" s="70" t="s">
        <v>197</v>
      </c>
      <c r="R90" s="70" t="s">
        <v>198</v>
      </c>
      <c r="S90" s="70" t="s">
        <v>199</v>
      </c>
      <c r="T90" s="71" t="s">
        <v>200</v>
      </c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</row>
    <row r="91" spans="1:65" s="2" customFormat="1" ht="22.9" customHeight="1">
      <c r="A91" s="35"/>
      <c r="B91" s="36"/>
      <c r="C91" s="76" t="s">
        <v>201</v>
      </c>
      <c r="D91" s="37"/>
      <c r="E91" s="37"/>
      <c r="F91" s="37"/>
      <c r="G91" s="37"/>
      <c r="H91" s="37"/>
      <c r="I91" s="37"/>
      <c r="J91" s="158">
        <f>BK91</f>
        <v>0</v>
      </c>
      <c r="K91" s="37"/>
      <c r="L91" s="40"/>
      <c r="M91" s="72"/>
      <c r="N91" s="159"/>
      <c r="O91" s="73"/>
      <c r="P91" s="160">
        <f>P92</f>
        <v>0</v>
      </c>
      <c r="Q91" s="73"/>
      <c r="R91" s="160">
        <f>R92</f>
        <v>92.770556999999997</v>
      </c>
      <c r="S91" s="73"/>
      <c r="T91" s="161">
        <f>T92</f>
        <v>448.14959999999996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184</v>
      </c>
      <c r="BK91" s="162">
        <f>BK92</f>
        <v>0</v>
      </c>
    </row>
    <row r="92" spans="1:65" s="12" customFormat="1" ht="25.9" customHeight="1">
      <c r="B92" s="163"/>
      <c r="C92" s="164"/>
      <c r="D92" s="165" t="s">
        <v>74</v>
      </c>
      <c r="E92" s="166" t="s">
        <v>242</v>
      </c>
      <c r="F92" s="166" t="s">
        <v>243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P93+P154+P195+P231+P262</f>
        <v>0</v>
      </c>
      <c r="Q92" s="171"/>
      <c r="R92" s="172">
        <f>R93+R154+R195+R231+R262</f>
        <v>92.770556999999997</v>
      </c>
      <c r="S92" s="171"/>
      <c r="T92" s="173">
        <f>T93+T154+T195+T231+T262</f>
        <v>448.14959999999996</v>
      </c>
      <c r="AR92" s="174" t="s">
        <v>79</v>
      </c>
      <c r="AT92" s="175" t="s">
        <v>74</v>
      </c>
      <c r="AU92" s="175" t="s">
        <v>75</v>
      </c>
      <c r="AY92" s="174" t="s">
        <v>205</v>
      </c>
      <c r="BK92" s="176">
        <f>BK93+BK154+BK195+BK231+BK262</f>
        <v>0</v>
      </c>
    </row>
    <row r="93" spans="1:65" s="12" customFormat="1" ht="22.9" customHeight="1">
      <c r="B93" s="163"/>
      <c r="C93" s="164"/>
      <c r="D93" s="165" t="s">
        <v>74</v>
      </c>
      <c r="E93" s="177" t="s">
        <v>79</v>
      </c>
      <c r="F93" s="177" t="s">
        <v>244</v>
      </c>
      <c r="G93" s="164"/>
      <c r="H93" s="164"/>
      <c r="I93" s="167"/>
      <c r="J93" s="178">
        <f>BK93</f>
        <v>0</v>
      </c>
      <c r="K93" s="164"/>
      <c r="L93" s="169"/>
      <c r="M93" s="170"/>
      <c r="N93" s="171"/>
      <c r="O93" s="171"/>
      <c r="P93" s="172">
        <f>SUM(P94:P153)</f>
        <v>0</v>
      </c>
      <c r="Q93" s="171"/>
      <c r="R93" s="172">
        <f>SUM(R94:R153)</f>
        <v>55.167199999999994</v>
      </c>
      <c r="S93" s="171"/>
      <c r="T93" s="173">
        <f>SUM(T94:T153)</f>
        <v>448.14959999999996</v>
      </c>
      <c r="AR93" s="174" t="s">
        <v>79</v>
      </c>
      <c r="AT93" s="175" t="s">
        <v>74</v>
      </c>
      <c r="AU93" s="175" t="s">
        <v>79</v>
      </c>
      <c r="AY93" s="174" t="s">
        <v>205</v>
      </c>
      <c r="BK93" s="176">
        <f>SUM(BK94:BK153)</f>
        <v>0</v>
      </c>
    </row>
    <row r="94" spans="1:65" s="2" customFormat="1" ht="37.9" customHeight="1">
      <c r="A94" s="35"/>
      <c r="B94" s="36"/>
      <c r="C94" s="179" t="s">
        <v>79</v>
      </c>
      <c r="D94" s="179" t="s">
        <v>208</v>
      </c>
      <c r="E94" s="180" t="s">
        <v>1984</v>
      </c>
      <c r="F94" s="181" t="s">
        <v>1985</v>
      </c>
      <c r="G94" s="182" t="s">
        <v>247</v>
      </c>
      <c r="H94" s="183">
        <v>512.6</v>
      </c>
      <c r="I94" s="184"/>
      <c r="J94" s="185">
        <f>ROUND(I94*H94,2)</f>
        <v>0</v>
      </c>
      <c r="K94" s="181" t="s">
        <v>212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0.28999999999999998</v>
      </c>
      <c r="T94" s="189">
        <f>S94*H94</f>
        <v>148.654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149</v>
      </c>
      <c r="AT94" s="190" t="s">
        <v>208</v>
      </c>
      <c r="AU94" s="190" t="s">
        <v>83</v>
      </c>
      <c r="AY94" s="18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79</v>
      </c>
      <c r="BK94" s="191">
        <f>ROUND(I94*H94,2)</f>
        <v>0</v>
      </c>
      <c r="BL94" s="18" t="s">
        <v>149</v>
      </c>
      <c r="BM94" s="190" t="s">
        <v>1986</v>
      </c>
    </row>
    <row r="95" spans="1:65" s="2" customFormat="1">
      <c r="A95" s="35"/>
      <c r="B95" s="36"/>
      <c r="C95" s="37"/>
      <c r="D95" s="192" t="s">
        <v>215</v>
      </c>
      <c r="E95" s="37"/>
      <c r="F95" s="193" t="s">
        <v>1987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215</v>
      </c>
      <c r="AU95" s="18" t="s">
        <v>83</v>
      </c>
    </row>
    <row r="96" spans="1:65" s="13" customFormat="1">
      <c r="B96" s="201"/>
      <c r="C96" s="202"/>
      <c r="D96" s="203" t="s">
        <v>250</v>
      </c>
      <c r="E96" s="204" t="s">
        <v>19</v>
      </c>
      <c r="F96" s="205" t="s">
        <v>1988</v>
      </c>
      <c r="G96" s="202"/>
      <c r="H96" s="206">
        <v>512.6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250</v>
      </c>
      <c r="AU96" s="212" t="s">
        <v>83</v>
      </c>
      <c r="AV96" s="13" t="s">
        <v>83</v>
      </c>
      <c r="AW96" s="13" t="s">
        <v>36</v>
      </c>
      <c r="AX96" s="13" t="s">
        <v>79</v>
      </c>
      <c r="AY96" s="212" t="s">
        <v>205</v>
      </c>
    </row>
    <row r="97" spans="1:65" s="2" customFormat="1" ht="33" customHeight="1">
      <c r="A97" s="35"/>
      <c r="B97" s="36"/>
      <c r="C97" s="179" t="s">
        <v>83</v>
      </c>
      <c r="D97" s="179" t="s">
        <v>208</v>
      </c>
      <c r="E97" s="180" t="s">
        <v>1989</v>
      </c>
      <c r="F97" s="181" t="s">
        <v>1990</v>
      </c>
      <c r="G97" s="182" t="s">
        <v>247</v>
      </c>
      <c r="H97" s="183">
        <v>512.6</v>
      </c>
      <c r="I97" s="184"/>
      <c r="J97" s="185">
        <f>ROUND(I97*H97,2)</f>
        <v>0</v>
      </c>
      <c r="K97" s="181" t="s">
        <v>212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0.24</v>
      </c>
      <c r="T97" s="189">
        <f>S97*H97</f>
        <v>123.024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149</v>
      </c>
      <c r="AT97" s="190" t="s">
        <v>208</v>
      </c>
      <c r="AU97" s="190" t="s">
        <v>83</v>
      </c>
      <c r="AY97" s="18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149</v>
      </c>
      <c r="BM97" s="190" t="s">
        <v>1991</v>
      </c>
    </row>
    <row r="98" spans="1:65" s="2" customFormat="1">
      <c r="A98" s="35"/>
      <c r="B98" s="36"/>
      <c r="C98" s="37"/>
      <c r="D98" s="192" t="s">
        <v>215</v>
      </c>
      <c r="E98" s="37"/>
      <c r="F98" s="193" t="s">
        <v>1992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215</v>
      </c>
      <c r="AU98" s="18" t="s">
        <v>83</v>
      </c>
    </row>
    <row r="99" spans="1:65" s="13" customFormat="1">
      <c r="B99" s="201"/>
      <c r="C99" s="202"/>
      <c r="D99" s="203" t="s">
        <v>250</v>
      </c>
      <c r="E99" s="204" t="s">
        <v>19</v>
      </c>
      <c r="F99" s="205" t="s">
        <v>1988</v>
      </c>
      <c r="G99" s="202"/>
      <c r="H99" s="206">
        <v>512.6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250</v>
      </c>
      <c r="AU99" s="212" t="s">
        <v>83</v>
      </c>
      <c r="AV99" s="13" t="s">
        <v>83</v>
      </c>
      <c r="AW99" s="13" t="s">
        <v>36</v>
      </c>
      <c r="AX99" s="13" t="s">
        <v>79</v>
      </c>
      <c r="AY99" s="212" t="s">
        <v>205</v>
      </c>
    </row>
    <row r="100" spans="1:65" s="2" customFormat="1" ht="33" customHeight="1">
      <c r="A100" s="35"/>
      <c r="B100" s="36"/>
      <c r="C100" s="179" t="s">
        <v>126</v>
      </c>
      <c r="D100" s="179" t="s">
        <v>208</v>
      </c>
      <c r="E100" s="180" t="s">
        <v>1993</v>
      </c>
      <c r="F100" s="181" t="s">
        <v>1994</v>
      </c>
      <c r="G100" s="182" t="s">
        <v>247</v>
      </c>
      <c r="H100" s="183">
        <v>512.6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0.316</v>
      </c>
      <c r="T100" s="189">
        <f>S100*H100</f>
        <v>161.98160000000001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1995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1996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13" customFormat="1">
      <c r="B102" s="201"/>
      <c r="C102" s="202"/>
      <c r="D102" s="203" t="s">
        <v>250</v>
      </c>
      <c r="E102" s="204" t="s">
        <v>19</v>
      </c>
      <c r="F102" s="205" t="s">
        <v>1988</v>
      </c>
      <c r="G102" s="202"/>
      <c r="H102" s="206">
        <v>512.6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250</v>
      </c>
      <c r="AU102" s="212" t="s">
        <v>83</v>
      </c>
      <c r="AV102" s="13" t="s">
        <v>83</v>
      </c>
      <c r="AW102" s="13" t="s">
        <v>36</v>
      </c>
      <c r="AX102" s="13" t="s">
        <v>79</v>
      </c>
      <c r="AY102" s="212" t="s">
        <v>205</v>
      </c>
    </row>
    <row r="103" spans="1:65" s="2" customFormat="1" ht="24.2" customHeight="1">
      <c r="A103" s="35"/>
      <c r="B103" s="36"/>
      <c r="C103" s="179" t="s">
        <v>149</v>
      </c>
      <c r="D103" s="179" t="s">
        <v>208</v>
      </c>
      <c r="E103" s="180" t="s">
        <v>995</v>
      </c>
      <c r="F103" s="181" t="s">
        <v>996</v>
      </c>
      <c r="G103" s="182" t="s">
        <v>260</v>
      </c>
      <c r="H103" s="183">
        <v>13.8</v>
      </c>
      <c r="I103" s="184"/>
      <c r="J103" s="185">
        <f>ROUND(I103*H103,2)</f>
        <v>0</v>
      </c>
      <c r="K103" s="181" t="s">
        <v>212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0.23</v>
      </c>
      <c r="T103" s="189">
        <f>S103*H103</f>
        <v>3.1740000000000004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149</v>
      </c>
      <c r="AT103" s="190" t="s">
        <v>208</v>
      </c>
      <c r="AU103" s="190" t="s">
        <v>83</v>
      </c>
      <c r="AY103" s="18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149</v>
      </c>
      <c r="BM103" s="190" t="s">
        <v>997</v>
      </c>
    </row>
    <row r="104" spans="1:65" s="2" customFormat="1">
      <c r="A104" s="35"/>
      <c r="B104" s="36"/>
      <c r="C104" s="37"/>
      <c r="D104" s="192" t="s">
        <v>215</v>
      </c>
      <c r="E104" s="37"/>
      <c r="F104" s="193" t="s">
        <v>998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215</v>
      </c>
      <c r="AU104" s="18" t="s">
        <v>83</v>
      </c>
    </row>
    <row r="105" spans="1:65" s="13" customFormat="1">
      <c r="B105" s="201"/>
      <c r="C105" s="202"/>
      <c r="D105" s="203" t="s">
        <v>250</v>
      </c>
      <c r="E105" s="204" t="s">
        <v>19</v>
      </c>
      <c r="F105" s="205" t="s">
        <v>1997</v>
      </c>
      <c r="G105" s="202"/>
      <c r="H105" s="206">
        <v>13.8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250</v>
      </c>
      <c r="AU105" s="212" t="s">
        <v>83</v>
      </c>
      <c r="AV105" s="13" t="s">
        <v>83</v>
      </c>
      <c r="AW105" s="13" t="s">
        <v>36</v>
      </c>
      <c r="AX105" s="13" t="s">
        <v>79</v>
      </c>
      <c r="AY105" s="212" t="s">
        <v>205</v>
      </c>
    </row>
    <row r="106" spans="1:65" s="2" customFormat="1" ht="24.2" customHeight="1">
      <c r="A106" s="35"/>
      <c r="B106" s="36"/>
      <c r="C106" s="179" t="s">
        <v>204</v>
      </c>
      <c r="D106" s="179" t="s">
        <v>208</v>
      </c>
      <c r="E106" s="180" t="s">
        <v>258</v>
      </c>
      <c r="F106" s="181" t="s">
        <v>259</v>
      </c>
      <c r="G106" s="182" t="s">
        <v>260</v>
      </c>
      <c r="H106" s="183">
        <v>55.2</v>
      </c>
      <c r="I106" s="184"/>
      <c r="J106" s="185">
        <f>ROUND(I106*H106,2)</f>
        <v>0</v>
      </c>
      <c r="K106" s="181" t="s">
        <v>212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0.20499999999999999</v>
      </c>
      <c r="T106" s="189">
        <f>S106*H106</f>
        <v>11.316000000000001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149</v>
      </c>
      <c r="AT106" s="190" t="s">
        <v>208</v>
      </c>
      <c r="AU106" s="190" t="s">
        <v>83</v>
      </c>
      <c r="AY106" s="18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149</v>
      </c>
      <c r="BM106" s="190" t="s">
        <v>1000</v>
      </c>
    </row>
    <row r="107" spans="1:65" s="2" customFormat="1">
      <c r="A107" s="35"/>
      <c r="B107" s="36"/>
      <c r="C107" s="37"/>
      <c r="D107" s="192" t="s">
        <v>215</v>
      </c>
      <c r="E107" s="37"/>
      <c r="F107" s="193" t="s">
        <v>262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215</v>
      </c>
      <c r="AU107" s="18" t="s">
        <v>83</v>
      </c>
    </row>
    <row r="108" spans="1:65" s="13" customFormat="1">
      <c r="B108" s="201"/>
      <c r="C108" s="202"/>
      <c r="D108" s="203" t="s">
        <v>250</v>
      </c>
      <c r="E108" s="204" t="s">
        <v>19</v>
      </c>
      <c r="F108" s="205" t="s">
        <v>1998</v>
      </c>
      <c r="G108" s="202"/>
      <c r="H108" s="206">
        <v>55.2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250</v>
      </c>
      <c r="AU108" s="212" t="s">
        <v>83</v>
      </c>
      <c r="AV108" s="13" t="s">
        <v>83</v>
      </c>
      <c r="AW108" s="13" t="s">
        <v>36</v>
      </c>
      <c r="AX108" s="13" t="s">
        <v>79</v>
      </c>
      <c r="AY108" s="212" t="s">
        <v>205</v>
      </c>
    </row>
    <row r="109" spans="1:65" s="2" customFormat="1" ht="16.5" customHeight="1">
      <c r="A109" s="35"/>
      <c r="B109" s="36"/>
      <c r="C109" s="179" t="s">
        <v>275</v>
      </c>
      <c r="D109" s="179" t="s">
        <v>208</v>
      </c>
      <c r="E109" s="180" t="s">
        <v>1005</v>
      </c>
      <c r="F109" s="181" t="s">
        <v>1006</v>
      </c>
      <c r="G109" s="182" t="s">
        <v>247</v>
      </c>
      <c r="H109" s="183">
        <v>40</v>
      </c>
      <c r="I109" s="184"/>
      <c r="J109" s="185">
        <f>ROUND(I109*H109,2)</f>
        <v>0</v>
      </c>
      <c r="K109" s="181" t="s">
        <v>212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149</v>
      </c>
      <c r="AT109" s="190" t="s">
        <v>208</v>
      </c>
      <c r="AU109" s="190" t="s">
        <v>83</v>
      </c>
      <c r="AY109" s="18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79</v>
      </c>
      <c r="BK109" s="191">
        <f>ROUND(I109*H109,2)</f>
        <v>0</v>
      </c>
      <c r="BL109" s="18" t="s">
        <v>149</v>
      </c>
      <c r="BM109" s="190" t="s">
        <v>1007</v>
      </c>
    </row>
    <row r="110" spans="1:65" s="2" customFormat="1">
      <c r="A110" s="35"/>
      <c r="B110" s="36"/>
      <c r="C110" s="37"/>
      <c r="D110" s="192" t="s">
        <v>215</v>
      </c>
      <c r="E110" s="37"/>
      <c r="F110" s="193" t="s">
        <v>1008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215</v>
      </c>
      <c r="AU110" s="18" t="s">
        <v>83</v>
      </c>
    </row>
    <row r="111" spans="1:65" s="13" customFormat="1">
      <c r="B111" s="201"/>
      <c r="C111" s="202"/>
      <c r="D111" s="203" t="s">
        <v>250</v>
      </c>
      <c r="E111" s="204" t="s">
        <v>19</v>
      </c>
      <c r="F111" s="205" t="s">
        <v>1999</v>
      </c>
      <c r="G111" s="202"/>
      <c r="H111" s="206">
        <v>40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250</v>
      </c>
      <c r="AU111" s="212" t="s">
        <v>83</v>
      </c>
      <c r="AV111" s="13" t="s">
        <v>83</v>
      </c>
      <c r="AW111" s="13" t="s">
        <v>36</v>
      </c>
      <c r="AX111" s="13" t="s">
        <v>79</v>
      </c>
      <c r="AY111" s="212" t="s">
        <v>205</v>
      </c>
    </row>
    <row r="112" spans="1:65" s="2" customFormat="1" ht="24.2" customHeight="1">
      <c r="A112" s="35"/>
      <c r="B112" s="36"/>
      <c r="C112" s="179" t="s">
        <v>280</v>
      </c>
      <c r="D112" s="179" t="s">
        <v>208</v>
      </c>
      <c r="E112" s="180" t="s">
        <v>1010</v>
      </c>
      <c r="F112" s="181" t="s">
        <v>1011</v>
      </c>
      <c r="G112" s="182" t="s">
        <v>267</v>
      </c>
      <c r="H112" s="183">
        <v>58.5</v>
      </c>
      <c r="I112" s="184"/>
      <c r="J112" s="185">
        <f>ROUND(I112*H112,2)</f>
        <v>0</v>
      </c>
      <c r="K112" s="181" t="s">
        <v>212</v>
      </c>
      <c r="L112" s="40"/>
      <c r="M112" s="186" t="s">
        <v>19</v>
      </c>
      <c r="N112" s="187" t="s">
        <v>46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149</v>
      </c>
      <c r="AT112" s="190" t="s">
        <v>208</v>
      </c>
      <c r="AU112" s="190" t="s">
        <v>83</v>
      </c>
      <c r="AY112" s="18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79</v>
      </c>
      <c r="BK112" s="191">
        <f>ROUND(I112*H112,2)</f>
        <v>0</v>
      </c>
      <c r="BL112" s="18" t="s">
        <v>149</v>
      </c>
      <c r="BM112" s="190" t="s">
        <v>1012</v>
      </c>
    </row>
    <row r="113" spans="1:65" s="2" customFormat="1">
      <c r="A113" s="35"/>
      <c r="B113" s="36"/>
      <c r="C113" s="37"/>
      <c r="D113" s="192" t="s">
        <v>215</v>
      </c>
      <c r="E113" s="37"/>
      <c r="F113" s="193" t="s">
        <v>1013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215</v>
      </c>
      <c r="AU113" s="18" t="s">
        <v>83</v>
      </c>
    </row>
    <row r="114" spans="1:65" s="13" customFormat="1">
      <c r="B114" s="201"/>
      <c r="C114" s="202"/>
      <c r="D114" s="203" t="s">
        <v>250</v>
      </c>
      <c r="E114" s="204" t="s">
        <v>19</v>
      </c>
      <c r="F114" s="205" t="s">
        <v>2000</v>
      </c>
      <c r="G114" s="202"/>
      <c r="H114" s="206">
        <v>37.950000000000003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250</v>
      </c>
      <c r="AU114" s="212" t="s">
        <v>83</v>
      </c>
      <c r="AV114" s="13" t="s">
        <v>83</v>
      </c>
      <c r="AW114" s="13" t="s">
        <v>36</v>
      </c>
      <c r="AX114" s="13" t="s">
        <v>75</v>
      </c>
      <c r="AY114" s="212" t="s">
        <v>205</v>
      </c>
    </row>
    <row r="115" spans="1:65" s="13" customFormat="1">
      <c r="B115" s="201"/>
      <c r="C115" s="202"/>
      <c r="D115" s="203" t="s">
        <v>250</v>
      </c>
      <c r="E115" s="204" t="s">
        <v>19</v>
      </c>
      <c r="F115" s="205" t="s">
        <v>2001</v>
      </c>
      <c r="G115" s="202"/>
      <c r="H115" s="206">
        <v>20.55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250</v>
      </c>
      <c r="AU115" s="212" t="s">
        <v>83</v>
      </c>
      <c r="AV115" s="13" t="s">
        <v>83</v>
      </c>
      <c r="AW115" s="13" t="s">
        <v>36</v>
      </c>
      <c r="AX115" s="13" t="s">
        <v>75</v>
      </c>
      <c r="AY115" s="212" t="s">
        <v>205</v>
      </c>
    </row>
    <row r="116" spans="1:65" s="14" customFormat="1">
      <c r="B116" s="213"/>
      <c r="C116" s="214"/>
      <c r="D116" s="203" t="s">
        <v>250</v>
      </c>
      <c r="E116" s="215" t="s">
        <v>19</v>
      </c>
      <c r="F116" s="216" t="s">
        <v>253</v>
      </c>
      <c r="G116" s="214"/>
      <c r="H116" s="217">
        <v>58.5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250</v>
      </c>
      <c r="AU116" s="223" t="s">
        <v>83</v>
      </c>
      <c r="AV116" s="14" t="s">
        <v>149</v>
      </c>
      <c r="AW116" s="14" t="s">
        <v>36</v>
      </c>
      <c r="AX116" s="14" t="s">
        <v>79</v>
      </c>
      <c r="AY116" s="223" t="s">
        <v>205</v>
      </c>
    </row>
    <row r="117" spans="1:65" s="2" customFormat="1" ht="37.9" customHeight="1">
      <c r="A117" s="35"/>
      <c r="B117" s="36"/>
      <c r="C117" s="179" t="s">
        <v>286</v>
      </c>
      <c r="D117" s="179" t="s">
        <v>208</v>
      </c>
      <c r="E117" s="180" t="s">
        <v>1017</v>
      </c>
      <c r="F117" s="181" t="s">
        <v>1018</v>
      </c>
      <c r="G117" s="182" t="s">
        <v>267</v>
      </c>
      <c r="H117" s="183">
        <v>12</v>
      </c>
      <c r="I117" s="184"/>
      <c r="J117" s="185">
        <f>ROUND(I117*H117,2)</f>
        <v>0</v>
      </c>
      <c r="K117" s="181" t="s">
        <v>212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149</v>
      </c>
      <c r="AT117" s="190" t="s">
        <v>208</v>
      </c>
      <c r="AU117" s="190" t="s">
        <v>83</v>
      </c>
      <c r="AY117" s="18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149</v>
      </c>
      <c r="BM117" s="190" t="s">
        <v>1019</v>
      </c>
    </row>
    <row r="118" spans="1:65" s="2" customFormat="1">
      <c r="A118" s="35"/>
      <c r="B118" s="36"/>
      <c r="C118" s="37"/>
      <c r="D118" s="192" t="s">
        <v>215</v>
      </c>
      <c r="E118" s="37"/>
      <c r="F118" s="193" t="s">
        <v>1020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215</v>
      </c>
      <c r="AU118" s="18" t="s">
        <v>83</v>
      </c>
    </row>
    <row r="119" spans="1:65" s="13" customFormat="1">
      <c r="B119" s="201"/>
      <c r="C119" s="202"/>
      <c r="D119" s="203" t="s">
        <v>250</v>
      </c>
      <c r="E119" s="204" t="s">
        <v>19</v>
      </c>
      <c r="F119" s="205" t="s">
        <v>2002</v>
      </c>
      <c r="G119" s="202"/>
      <c r="H119" s="206">
        <v>12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250</v>
      </c>
      <c r="AU119" s="212" t="s">
        <v>83</v>
      </c>
      <c r="AV119" s="13" t="s">
        <v>83</v>
      </c>
      <c r="AW119" s="13" t="s">
        <v>36</v>
      </c>
      <c r="AX119" s="13" t="s">
        <v>79</v>
      </c>
      <c r="AY119" s="212" t="s">
        <v>205</v>
      </c>
    </row>
    <row r="120" spans="1:65" s="2" customFormat="1" ht="37.9" customHeight="1">
      <c r="A120" s="35"/>
      <c r="B120" s="36"/>
      <c r="C120" s="179" t="s">
        <v>291</v>
      </c>
      <c r="D120" s="179" t="s">
        <v>208</v>
      </c>
      <c r="E120" s="180" t="s">
        <v>276</v>
      </c>
      <c r="F120" s="181" t="s">
        <v>277</v>
      </c>
      <c r="G120" s="182" t="s">
        <v>267</v>
      </c>
      <c r="H120" s="183">
        <v>58.5</v>
      </c>
      <c r="I120" s="184"/>
      <c r="J120" s="185">
        <f>ROUND(I120*H120,2)</f>
        <v>0</v>
      </c>
      <c r="K120" s="181" t="s">
        <v>212</v>
      </c>
      <c r="L120" s="40"/>
      <c r="M120" s="186" t="s">
        <v>19</v>
      </c>
      <c r="N120" s="187" t="s">
        <v>46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149</v>
      </c>
      <c r="AT120" s="190" t="s">
        <v>208</v>
      </c>
      <c r="AU120" s="190" t="s">
        <v>83</v>
      </c>
      <c r="AY120" s="18" t="s">
        <v>205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79</v>
      </c>
      <c r="BK120" s="191">
        <f>ROUND(I120*H120,2)</f>
        <v>0</v>
      </c>
      <c r="BL120" s="18" t="s">
        <v>149</v>
      </c>
      <c r="BM120" s="190" t="s">
        <v>1022</v>
      </c>
    </row>
    <row r="121" spans="1:65" s="2" customFormat="1">
      <c r="A121" s="35"/>
      <c r="B121" s="36"/>
      <c r="C121" s="37"/>
      <c r="D121" s="192" t="s">
        <v>215</v>
      </c>
      <c r="E121" s="37"/>
      <c r="F121" s="193" t="s">
        <v>279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215</v>
      </c>
      <c r="AU121" s="18" t="s">
        <v>83</v>
      </c>
    </row>
    <row r="122" spans="1:65" s="2" customFormat="1" ht="37.9" customHeight="1">
      <c r="A122" s="35"/>
      <c r="B122" s="36"/>
      <c r="C122" s="179" t="s">
        <v>297</v>
      </c>
      <c r="D122" s="179" t="s">
        <v>208</v>
      </c>
      <c r="E122" s="180" t="s">
        <v>281</v>
      </c>
      <c r="F122" s="181" t="s">
        <v>282</v>
      </c>
      <c r="G122" s="182" t="s">
        <v>267</v>
      </c>
      <c r="H122" s="183">
        <v>1755</v>
      </c>
      <c r="I122" s="184"/>
      <c r="J122" s="185">
        <f>ROUND(I122*H122,2)</f>
        <v>0</v>
      </c>
      <c r="K122" s="181" t="s">
        <v>212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149</v>
      </c>
      <c r="AT122" s="190" t="s">
        <v>208</v>
      </c>
      <c r="AU122" s="190" t="s">
        <v>83</v>
      </c>
      <c r="AY122" s="18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149</v>
      </c>
      <c r="BM122" s="190" t="s">
        <v>1024</v>
      </c>
    </row>
    <row r="123" spans="1:65" s="2" customFormat="1">
      <c r="A123" s="35"/>
      <c r="B123" s="36"/>
      <c r="C123" s="37"/>
      <c r="D123" s="192" t="s">
        <v>215</v>
      </c>
      <c r="E123" s="37"/>
      <c r="F123" s="193" t="s">
        <v>284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215</v>
      </c>
      <c r="AU123" s="18" t="s">
        <v>83</v>
      </c>
    </row>
    <row r="124" spans="1:65" s="13" customFormat="1">
      <c r="B124" s="201"/>
      <c r="C124" s="202"/>
      <c r="D124" s="203" t="s">
        <v>250</v>
      </c>
      <c r="E124" s="202"/>
      <c r="F124" s="205" t="s">
        <v>2003</v>
      </c>
      <c r="G124" s="202"/>
      <c r="H124" s="206">
        <v>1755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250</v>
      </c>
      <c r="AU124" s="212" t="s">
        <v>83</v>
      </c>
      <c r="AV124" s="13" t="s">
        <v>83</v>
      </c>
      <c r="AW124" s="13" t="s">
        <v>4</v>
      </c>
      <c r="AX124" s="13" t="s">
        <v>79</v>
      </c>
      <c r="AY124" s="212" t="s">
        <v>205</v>
      </c>
    </row>
    <row r="125" spans="1:65" s="2" customFormat="1" ht="24.2" customHeight="1">
      <c r="A125" s="35"/>
      <c r="B125" s="36"/>
      <c r="C125" s="179" t="s">
        <v>304</v>
      </c>
      <c r="D125" s="179" t="s">
        <v>208</v>
      </c>
      <c r="E125" s="180" t="s">
        <v>1026</v>
      </c>
      <c r="F125" s="181" t="s">
        <v>1027</v>
      </c>
      <c r="G125" s="182" t="s">
        <v>267</v>
      </c>
      <c r="H125" s="183">
        <v>64.5</v>
      </c>
      <c r="I125" s="184"/>
      <c r="J125" s="185">
        <f>ROUND(I125*H125,2)</f>
        <v>0</v>
      </c>
      <c r="K125" s="181" t="s">
        <v>212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149</v>
      </c>
      <c r="AT125" s="190" t="s">
        <v>208</v>
      </c>
      <c r="AU125" s="190" t="s">
        <v>83</v>
      </c>
      <c r="AY125" s="18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149</v>
      </c>
      <c r="BM125" s="190" t="s">
        <v>1028</v>
      </c>
    </row>
    <row r="126" spans="1:65" s="2" customFormat="1">
      <c r="A126" s="35"/>
      <c r="B126" s="36"/>
      <c r="C126" s="37"/>
      <c r="D126" s="192" t="s">
        <v>215</v>
      </c>
      <c r="E126" s="37"/>
      <c r="F126" s="193" t="s">
        <v>1029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215</v>
      </c>
      <c r="AU126" s="18" t="s">
        <v>83</v>
      </c>
    </row>
    <row r="127" spans="1:65" s="13" customFormat="1">
      <c r="B127" s="201"/>
      <c r="C127" s="202"/>
      <c r="D127" s="203" t="s">
        <v>250</v>
      </c>
      <c r="E127" s="204" t="s">
        <v>19</v>
      </c>
      <c r="F127" s="205" t="s">
        <v>2004</v>
      </c>
      <c r="G127" s="202"/>
      <c r="H127" s="206">
        <v>6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250</v>
      </c>
      <c r="AU127" s="212" t="s">
        <v>83</v>
      </c>
      <c r="AV127" s="13" t="s">
        <v>83</v>
      </c>
      <c r="AW127" s="13" t="s">
        <v>36</v>
      </c>
      <c r="AX127" s="13" t="s">
        <v>75</v>
      </c>
      <c r="AY127" s="212" t="s">
        <v>205</v>
      </c>
    </row>
    <row r="128" spans="1:65" s="13" customFormat="1">
      <c r="B128" s="201"/>
      <c r="C128" s="202"/>
      <c r="D128" s="203" t="s">
        <v>250</v>
      </c>
      <c r="E128" s="204" t="s">
        <v>19</v>
      </c>
      <c r="F128" s="205" t="s">
        <v>2005</v>
      </c>
      <c r="G128" s="202"/>
      <c r="H128" s="206">
        <v>58.5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250</v>
      </c>
      <c r="AU128" s="212" t="s">
        <v>83</v>
      </c>
      <c r="AV128" s="13" t="s">
        <v>83</v>
      </c>
      <c r="AW128" s="13" t="s">
        <v>36</v>
      </c>
      <c r="AX128" s="13" t="s">
        <v>75</v>
      </c>
      <c r="AY128" s="212" t="s">
        <v>205</v>
      </c>
    </row>
    <row r="129" spans="1:65" s="14" customFormat="1">
      <c r="B129" s="213"/>
      <c r="C129" s="214"/>
      <c r="D129" s="203" t="s">
        <v>250</v>
      </c>
      <c r="E129" s="215" t="s">
        <v>19</v>
      </c>
      <c r="F129" s="216" t="s">
        <v>253</v>
      </c>
      <c r="G129" s="214"/>
      <c r="H129" s="217">
        <v>64.5</v>
      </c>
      <c r="I129" s="218"/>
      <c r="J129" s="214"/>
      <c r="K129" s="214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250</v>
      </c>
      <c r="AU129" s="223" t="s">
        <v>83</v>
      </c>
      <c r="AV129" s="14" t="s">
        <v>149</v>
      </c>
      <c r="AW129" s="14" t="s">
        <v>36</v>
      </c>
      <c r="AX129" s="14" t="s">
        <v>79</v>
      </c>
      <c r="AY129" s="223" t="s">
        <v>205</v>
      </c>
    </row>
    <row r="130" spans="1:65" s="2" customFormat="1" ht="24.2" customHeight="1">
      <c r="A130" s="35"/>
      <c r="B130" s="36"/>
      <c r="C130" s="179" t="s">
        <v>309</v>
      </c>
      <c r="D130" s="179" t="s">
        <v>208</v>
      </c>
      <c r="E130" s="180" t="s">
        <v>292</v>
      </c>
      <c r="F130" s="181" t="s">
        <v>293</v>
      </c>
      <c r="G130" s="182" t="s">
        <v>267</v>
      </c>
      <c r="H130" s="183">
        <v>23.984999999999999</v>
      </c>
      <c r="I130" s="184"/>
      <c r="J130" s="185">
        <f>ROUND(I130*H130,2)</f>
        <v>0</v>
      </c>
      <c r="K130" s="181" t="s">
        <v>212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208</v>
      </c>
      <c r="AU130" s="190" t="s">
        <v>83</v>
      </c>
      <c r="AY130" s="18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1032</v>
      </c>
    </row>
    <row r="131" spans="1:65" s="2" customFormat="1">
      <c r="A131" s="35"/>
      <c r="B131" s="36"/>
      <c r="C131" s="37"/>
      <c r="D131" s="192" t="s">
        <v>215</v>
      </c>
      <c r="E131" s="37"/>
      <c r="F131" s="193" t="s">
        <v>295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215</v>
      </c>
      <c r="AU131" s="18" t="s">
        <v>83</v>
      </c>
    </row>
    <row r="132" spans="1:65" s="13" customFormat="1">
      <c r="B132" s="201"/>
      <c r="C132" s="202"/>
      <c r="D132" s="203" t="s">
        <v>250</v>
      </c>
      <c r="E132" s="204" t="s">
        <v>19</v>
      </c>
      <c r="F132" s="205" t="s">
        <v>2006</v>
      </c>
      <c r="G132" s="202"/>
      <c r="H132" s="206">
        <v>23.984999999999999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250</v>
      </c>
      <c r="AU132" s="212" t="s">
        <v>83</v>
      </c>
      <c r="AV132" s="13" t="s">
        <v>83</v>
      </c>
      <c r="AW132" s="13" t="s">
        <v>36</v>
      </c>
      <c r="AX132" s="13" t="s">
        <v>75</v>
      </c>
      <c r="AY132" s="212" t="s">
        <v>205</v>
      </c>
    </row>
    <row r="133" spans="1:65" s="14" customFormat="1">
      <c r="B133" s="213"/>
      <c r="C133" s="214"/>
      <c r="D133" s="203" t="s">
        <v>250</v>
      </c>
      <c r="E133" s="215" t="s">
        <v>19</v>
      </c>
      <c r="F133" s="216" t="s">
        <v>253</v>
      </c>
      <c r="G133" s="214"/>
      <c r="H133" s="217">
        <v>23.984999999999999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250</v>
      </c>
      <c r="AU133" s="223" t="s">
        <v>83</v>
      </c>
      <c r="AV133" s="14" t="s">
        <v>149</v>
      </c>
      <c r="AW133" s="14" t="s">
        <v>36</v>
      </c>
      <c r="AX133" s="14" t="s">
        <v>79</v>
      </c>
      <c r="AY133" s="223" t="s">
        <v>205</v>
      </c>
    </row>
    <row r="134" spans="1:65" s="2" customFormat="1" ht="16.5" customHeight="1">
      <c r="A134" s="35"/>
      <c r="B134" s="36"/>
      <c r="C134" s="224" t="s">
        <v>316</v>
      </c>
      <c r="D134" s="224" t="s">
        <v>298</v>
      </c>
      <c r="E134" s="225" t="s">
        <v>299</v>
      </c>
      <c r="F134" s="226" t="s">
        <v>300</v>
      </c>
      <c r="G134" s="227" t="s">
        <v>301</v>
      </c>
      <c r="H134" s="228">
        <v>55.165999999999997</v>
      </c>
      <c r="I134" s="229"/>
      <c r="J134" s="230">
        <f>ROUND(I134*H134,2)</f>
        <v>0</v>
      </c>
      <c r="K134" s="226" t="s">
        <v>212</v>
      </c>
      <c r="L134" s="231"/>
      <c r="M134" s="232" t="s">
        <v>19</v>
      </c>
      <c r="N134" s="233" t="s">
        <v>46</v>
      </c>
      <c r="O134" s="65"/>
      <c r="P134" s="188">
        <f>O134*H134</f>
        <v>0</v>
      </c>
      <c r="Q134" s="188">
        <v>1</v>
      </c>
      <c r="R134" s="188">
        <f>Q134*H134</f>
        <v>55.165999999999997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286</v>
      </c>
      <c r="AT134" s="190" t="s">
        <v>298</v>
      </c>
      <c r="AU134" s="190" t="s">
        <v>83</v>
      </c>
      <c r="AY134" s="18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79</v>
      </c>
      <c r="BK134" s="191">
        <f>ROUND(I134*H134,2)</f>
        <v>0</v>
      </c>
      <c r="BL134" s="18" t="s">
        <v>149</v>
      </c>
      <c r="BM134" s="190" t="s">
        <v>1036</v>
      </c>
    </row>
    <row r="135" spans="1:65" s="13" customFormat="1">
      <c r="B135" s="201"/>
      <c r="C135" s="202"/>
      <c r="D135" s="203" t="s">
        <v>250</v>
      </c>
      <c r="E135" s="202"/>
      <c r="F135" s="205" t="s">
        <v>2007</v>
      </c>
      <c r="G135" s="202"/>
      <c r="H135" s="206">
        <v>55.165999999999997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250</v>
      </c>
      <c r="AU135" s="212" t="s">
        <v>83</v>
      </c>
      <c r="AV135" s="13" t="s">
        <v>83</v>
      </c>
      <c r="AW135" s="13" t="s">
        <v>4</v>
      </c>
      <c r="AX135" s="13" t="s">
        <v>79</v>
      </c>
      <c r="AY135" s="212" t="s">
        <v>205</v>
      </c>
    </row>
    <row r="136" spans="1:65" s="2" customFormat="1" ht="24.2" customHeight="1">
      <c r="A136" s="35"/>
      <c r="B136" s="36"/>
      <c r="C136" s="179" t="s">
        <v>322</v>
      </c>
      <c r="D136" s="179" t="s">
        <v>208</v>
      </c>
      <c r="E136" s="180" t="s">
        <v>1912</v>
      </c>
      <c r="F136" s="181" t="s">
        <v>1913</v>
      </c>
      <c r="G136" s="182" t="s">
        <v>301</v>
      </c>
      <c r="H136" s="183">
        <v>290.3</v>
      </c>
      <c r="I136" s="184"/>
      <c r="J136" s="185">
        <f>ROUND(I136*H136,2)</f>
        <v>0</v>
      </c>
      <c r="K136" s="181" t="s">
        <v>212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149</v>
      </c>
      <c r="AT136" s="190" t="s">
        <v>208</v>
      </c>
      <c r="AU136" s="190" t="s">
        <v>83</v>
      </c>
      <c r="AY136" s="18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149</v>
      </c>
      <c r="BM136" s="190" t="s">
        <v>2008</v>
      </c>
    </row>
    <row r="137" spans="1:65" s="2" customFormat="1">
      <c r="A137" s="35"/>
      <c r="B137" s="36"/>
      <c r="C137" s="37"/>
      <c r="D137" s="192" t="s">
        <v>215</v>
      </c>
      <c r="E137" s="37"/>
      <c r="F137" s="193" t="s">
        <v>1915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215</v>
      </c>
      <c r="AU137" s="18" t="s">
        <v>83</v>
      </c>
    </row>
    <row r="138" spans="1:65" s="13" customFormat="1">
      <c r="B138" s="201"/>
      <c r="C138" s="202"/>
      <c r="D138" s="203" t="s">
        <v>250</v>
      </c>
      <c r="E138" s="204" t="s">
        <v>19</v>
      </c>
      <c r="F138" s="205" t="s">
        <v>2009</v>
      </c>
      <c r="G138" s="202"/>
      <c r="H138" s="206">
        <v>145.15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250</v>
      </c>
      <c r="AU138" s="212" t="s">
        <v>83</v>
      </c>
      <c r="AV138" s="13" t="s">
        <v>83</v>
      </c>
      <c r="AW138" s="13" t="s">
        <v>36</v>
      </c>
      <c r="AX138" s="13" t="s">
        <v>79</v>
      </c>
      <c r="AY138" s="212" t="s">
        <v>205</v>
      </c>
    </row>
    <row r="139" spans="1:65" s="13" customFormat="1">
      <c r="B139" s="201"/>
      <c r="C139" s="202"/>
      <c r="D139" s="203" t="s">
        <v>250</v>
      </c>
      <c r="E139" s="202"/>
      <c r="F139" s="205" t="s">
        <v>2010</v>
      </c>
      <c r="G139" s="202"/>
      <c r="H139" s="206">
        <v>290.3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250</v>
      </c>
      <c r="AU139" s="212" t="s">
        <v>83</v>
      </c>
      <c r="AV139" s="13" t="s">
        <v>83</v>
      </c>
      <c r="AW139" s="13" t="s">
        <v>4</v>
      </c>
      <c r="AX139" s="13" t="s">
        <v>79</v>
      </c>
      <c r="AY139" s="212" t="s">
        <v>205</v>
      </c>
    </row>
    <row r="140" spans="1:65" s="2" customFormat="1" ht="24.2" customHeight="1">
      <c r="A140" s="35"/>
      <c r="B140" s="36"/>
      <c r="C140" s="179" t="s">
        <v>8</v>
      </c>
      <c r="D140" s="179" t="s">
        <v>208</v>
      </c>
      <c r="E140" s="180" t="s">
        <v>305</v>
      </c>
      <c r="F140" s="181" t="s">
        <v>306</v>
      </c>
      <c r="G140" s="182" t="s">
        <v>267</v>
      </c>
      <c r="H140" s="183">
        <v>64.5</v>
      </c>
      <c r="I140" s="184"/>
      <c r="J140" s="185">
        <f>ROUND(I140*H140,2)</f>
        <v>0</v>
      </c>
      <c r="K140" s="181" t="s">
        <v>212</v>
      </c>
      <c r="L140" s="40"/>
      <c r="M140" s="186" t="s">
        <v>19</v>
      </c>
      <c r="N140" s="187" t="s">
        <v>46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149</v>
      </c>
      <c r="AT140" s="190" t="s">
        <v>208</v>
      </c>
      <c r="AU140" s="190" t="s">
        <v>83</v>
      </c>
      <c r="AY140" s="18" t="s">
        <v>205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149</v>
      </c>
      <c r="BM140" s="190" t="s">
        <v>1038</v>
      </c>
    </row>
    <row r="141" spans="1:65" s="2" customFormat="1">
      <c r="A141" s="35"/>
      <c r="B141" s="36"/>
      <c r="C141" s="37"/>
      <c r="D141" s="192" t="s">
        <v>215</v>
      </c>
      <c r="E141" s="37"/>
      <c r="F141" s="193" t="s">
        <v>308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215</v>
      </c>
      <c r="AU141" s="18" t="s">
        <v>83</v>
      </c>
    </row>
    <row r="142" spans="1:65" s="13" customFormat="1">
      <c r="B142" s="201"/>
      <c r="C142" s="202"/>
      <c r="D142" s="203" t="s">
        <v>250</v>
      </c>
      <c r="E142" s="204" t="s">
        <v>19</v>
      </c>
      <c r="F142" s="205" t="s">
        <v>2004</v>
      </c>
      <c r="G142" s="202"/>
      <c r="H142" s="206">
        <v>6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250</v>
      </c>
      <c r="AU142" s="212" t="s">
        <v>83</v>
      </c>
      <c r="AV142" s="13" t="s">
        <v>83</v>
      </c>
      <c r="AW142" s="13" t="s">
        <v>36</v>
      </c>
      <c r="AX142" s="13" t="s">
        <v>75</v>
      </c>
      <c r="AY142" s="212" t="s">
        <v>205</v>
      </c>
    </row>
    <row r="143" spans="1:65" s="13" customFormat="1">
      <c r="B143" s="201"/>
      <c r="C143" s="202"/>
      <c r="D143" s="203" t="s">
        <v>250</v>
      </c>
      <c r="E143" s="204" t="s">
        <v>19</v>
      </c>
      <c r="F143" s="205" t="s">
        <v>2005</v>
      </c>
      <c r="G143" s="202"/>
      <c r="H143" s="206">
        <v>58.5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250</v>
      </c>
      <c r="AU143" s="212" t="s">
        <v>83</v>
      </c>
      <c r="AV143" s="13" t="s">
        <v>83</v>
      </c>
      <c r="AW143" s="13" t="s">
        <v>36</v>
      </c>
      <c r="AX143" s="13" t="s">
        <v>75</v>
      </c>
      <c r="AY143" s="212" t="s">
        <v>205</v>
      </c>
    </row>
    <row r="144" spans="1:65" s="14" customFormat="1">
      <c r="B144" s="213"/>
      <c r="C144" s="214"/>
      <c r="D144" s="203" t="s">
        <v>250</v>
      </c>
      <c r="E144" s="215" t="s">
        <v>19</v>
      </c>
      <c r="F144" s="216" t="s">
        <v>253</v>
      </c>
      <c r="G144" s="214"/>
      <c r="H144" s="217">
        <v>64.5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250</v>
      </c>
      <c r="AU144" s="223" t="s">
        <v>83</v>
      </c>
      <c r="AV144" s="14" t="s">
        <v>149</v>
      </c>
      <c r="AW144" s="14" t="s">
        <v>36</v>
      </c>
      <c r="AX144" s="14" t="s">
        <v>79</v>
      </c>
      <c r="AY144" s="223" t="s">
        <v>205</v>
      </c>
    </row>
    <row r="145" spans="1:65" s="2" customFormat="1" ht="16.5" customHeight="1">
      <c r="A145" s="35"/>
      <c r="B145" s="36"/>
      <c r="C145" s="179" t="s">
        <v>334</v>
      </c>
      <c r="D145" s="179" t="s">
        <v>208</v>
      </c>
      <c r="E145" s="180" t="s">
        <v>310</v>
      </c>
      <c r="F145" s="181" t="s">
        <v>311</v>
      </c>
      <c r="G145" s="182" t="s">
        <v>247</v>
      </c>
      <c r="H145" s="183">
        <v>502.6</v>
      </c>
      <c r="I145" s="184"/>
      <c r="J145" s="185">
        <f>ROUND(I145*H145,2)</f>
        <v>0</v>
      </c>
      <c r="K145" s="181" t="s">
        <v>212</v>
      </c>
      <c r="L145" s="40"/>
      <c r="M145" s="186" t="s">
        <v>19</v>
      </c>
      <c r="N145" s="187" t="s">
        <v>46</v>
      </c>
      <c r="O145" s="65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149</v>
      </c>
      <c r="AT145" s="190" t="s">
        <v>208</v>
      </c>
      <c r="AU145" s="190" t="s">
        <v>83</v>
      </c>
      <c r="AY145" s="18" t="s">
        <v>205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79</v>
      </c>
      <c r="BK145" s="191">
        <f>ROUND(I145*H145,2)</f>
        <v>0</v>
      </c>
      <c r="BL145" s="18" t="s">
        <v>149</v>
      </c>
      <c r="BM145" s="190" t="s">
        <v>1039</v>
      </c>
    </row>
    <row r="146" spans="1:65" s="2" customFormat="1">
      <c r="A146" s="35"/>
      <c r="B146" s="36"/>
      <c r="C146" s="37"/>
      <c r="D146" s="192" t="s">
        <v>215</v>
      </c>
      <c r="E146" s="37"/>
      <c r="F146" s="193" t="s">
        <v>313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215</v>
      </c>
      <c r="AU146" s="18" t="s">
        <v>83</v>
      </c>
    </row>
    <row r="147" spans="1:65" s="2" customFormat="1" ht="24.2" customHeight="1">
      <c r="A147" s="35"/>
      <c r="B147" s="36"/>
      <c r="C147" s="179" t="s">
        <v>339</v>
      </c>
      <c r="D147" s="179" t="s">
        <v>208</v>
      </c>
      <c r="E147" s="180" t="s">
        <v>1041</v>
      </c>
      <c r="F147" s="181" t="s">
        <v>1042</v>
      </c>
      <c r="G147" s="182" t="s">
        <v>247</v>
      </c>
      <c r="H147" s="183">
        <v>60</v>
      </c>
      <c r="I147" s="184"/>
      <c r="J147" s="185">
        <f>ROUND(I147*H147,2)</f>
        <v>0</v>
      </c>
      <c r="K147" s="181" t="s">
        <v>212</v>
      </c>
      <c r="L147" s="40"/>
      <c r="M147" s="186" t="s">
        <v>19</v>
      </c>
      <c r="N147" s="187" t="s">
        <v>46</v>
      </c>
      <c r="O147" s="65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149</v>
      </c>
      <c r="AT147" s="190" t="s">
        <v>208</v>
      </c>
      <c r="AU147" s="190" t="s">
        <v>83</v>
      </c>
      <c r="AY147" s="18" t="s">
        <v>205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79</v>
      </c>
      <c r="BK147" s="191">
        <f>ROUND(I147*H147,2)</f>
        <v>0</v>
      </c>
      <c r="BL147" s="18" t="s">
        <v>149</v>
      </c>
      <c r="BM147" s="190" t="s">
        <v>1043</v>
      </c>
    </row>
    <row r="148" spans="1:65" s="2" customFormat="1">
      <c r="A148" s="35"/>
      <c r="B148" s="36"/>
      <c r="C148" s="37"/>
      <c r="D148" s="192" t="s">
        <v>215</v>
      </c>
      <c r="E148" s="37"/>
      <c r="F148" s="193" t="s">
        <v>1044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215</v>
      </c>
      <c r="AU148" s="18" t="s">
        <v>83</v>
      </c>
    </row>
    <row r="149" spans="1:65" s="2" customFormat="1" ht="24.2" customHeight="1">
      <c r="A149" s="35"/>
      <c r="B149" s="36"/>
      <c r="C149" s="179" t="s">
        <v>344</v>
      </c>
      <c r="D149" s="179" t="s">
        <v>208</v>
      </c>
      <c r="E149" s="180" t="s">
        <v>1045</v>
      </c>
      <c r="F149" s="181" t="s">
        <v>1046</v>
      </c>
      <c r="G149" s="182" t="s">
        <v>247</v>
      </c>
      <c r="H149" s="183">
        <v>60</v>
      </c>
      <c r="I149" s="184"/>
      <c r="J149" s="185">
        <f>ROUND(I149*H149,2)</f>
        <v>0</v>
      </c>
      <c r="K149" s="181" t="s">
        <v>212</v>
      </c>
      <c r="L149" s="40"/>
      <c r="M149" s="186" t="s">
        <v>19</v>
      </c>
      <c r="N149" s="187" t="s">
        <v>46</v>
      </c>
      <c r="O149" s="65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149</v>
      </c>
      <c r="AT149" s="190" t="s">
        <v>208</v>
      </c>
      <c r="AU149" s="190" t="s">
        <v>83</v>
      </c>
      <c r="AY149" s="18" t="s">
        <v>205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79</v>
      </c>
      <c r="BK149" s="191">
        <f>ROUND(I149*H149,2)</f>
        <v>0</v>
      </c>
      <c r="BL149" s="18" t="s">
        <v>149</v>
      </c>
      <c r="BM149" s="190" t="s">
        <v>1047</v>
      </c>
    </row>
    <row r="150" spans="1:65" s="2" customFormat="1">
      <c r="A150" s="35"/>
      <c r="B150" s="36"/>
      <c r="C150" s="37"/>
      <c r="D150" s="192" t="s">
        <v>215</v>
      </c>
      <c r="E150" s="37"/>
      <c r="F150" s="193" t="s">
        <v>1048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215</v>
      </c>
      <c r="AU150" s="18" t="s">
        <v>83</v>
      </c>
    </row>
    <row r="151" spans="1:65" s="13" customFormat="1">
      <c r="B151" s="201"/>
      <c r="C151" s="202"/>
      <c r="D151" s="203" t="s">
        <v>250</v>
      </c>
      <c r="E151" s="204" t="s">
        <v>19</v>
      </c>
      <c r="F151" s="205" t="s">
        <v>2011</v>
      </c>
      <c r="G151" s="202"/>
      <c r="H151" s="206">
        <v>60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250</v>
      </c>
      <c r="AU151" s="212" t="s">
        <v>83</v>
      </c>
      <c r="AV151" s="13" t="s">
        <v>83</v>
      </c>
      <c r="AW151" s="13" t="s">
        <v>36</v>
      </c>
      <c r="AX151" s="13" t="s">
        <v>79</v>
      </c>
      <c r="AY151" s="212" t="s">
        <v>205</v>
      </c>
    </row>
    <row r="152" spans="1:65" s="2" customFormat="1" ht="16.5" customHeight="1">
      <c r="A152" s="35"/>
      <c r="B152" s="36"/>
      <c r="C152" s="224" t="s">
        <v>350</v>
      </c>
      <c r="D152" s="224" t="s">
        <v>298</v>
      </c>
      <c r="E152" s="225" t="s">
        <v>1050</v>
      </c>
      <c r="F152" s="226" t="s">
        <v>1051</v>
      </c>
      <c r="G152" s="227" t="s">
        <v>1052</v>
      </c>
      <c r="H152" s="228">
        <v>1.2</v>
      </c>
      <c r="I152" s="229"/>
      <c r="J152" s="230">
        <f>ROUND(I152*H152,2)</f>
        <v>0</v>
      </c>
      <c r="K152" s="226" t="s">
        <v>212</v>
      </c>
      <c r="L152" s="231"/>
      <c r="M152" s="232" t="s">
        <v>19</v>
      </c>
      <c r="N152" s="233" t="s">
        <v>46</v>
      </c>
      <c r="O152" s="65"/>
      <c r="P152" s="188">
        <f>O152*H152</f>
        <v>0</v>
      </c>
      <c r="Q152" s="188">
        <v>1E-3</v>
      </c>
      <c r="R152" s="188">
        <f>Q152*H152</f>
        <v>1.1999999999999999E-3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286</v>
      </c>
      <c r="AT152" s="190" t="s">
        <v>298</v>
      </c>
      <c r="AU152" s="190" t="s">
        <v>83</v>
      </c>
      <c r="AY152" s="18" t="s">
        <v>205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79</v>
      </c>
      <c r="BK152" s="191">
        <f>ROUND(I152*H152,2)</f>
        <v>0</v>
      </c>
      <c r="BL152" s="18" t="s">
        <v>149</v>
      </c>
      <c r="BM152" s="190" t="s">
        <v>1053</v>
      </c>
    </row>
    <row r="153" spans="1:65" s="13" customFormat="1">
      <c r="B153" s="201"/>
      <c r="C153" s="202"/>
      <c r="D153" s="203" t="s">
        <v>250</v>
      </c>
      <c r="E153" s="202"/>
      <c r="F153" s="205" t="s">
        <v>2012</v>
      </c>
      <c r="G153" s="202"/>
      <c r="H153" s="206">
        <v>1.2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250</v>
      </c>
      <c r="AU153" s="212" t="s">
        <v>83</v>
      </c>
      <c r="AV153" s="13" t="s">
        <v>83</v>
      </c>
      <c r="AW153" s="13" t="s">
        <v>4</v>
      </c>
      <c r="AX153" s="13" t="s">
        <v>79</v>
      </c>
      <c r="AY153" s="212" t="s">
        <v>205</v>
      </c>
    </row>
    <row r="154" spans="1:65" s="12" customFormat="1" ht="22.9" customHeight="1">
      <c r="B154" s="163"/>
      <c r="C154" s="164"/>
      <c r="D154" s="165" t="s">
        <v>74</v>
      </c>
      <c r="E154" s="177" t="s">
        <v>204</v>
      </c>
      <c r="F154" s="177" t="s">
        <v>315</v>
      </c>
      <c r="G154" s="164"/>
      <c r="H154" s="164"/>
      <c r="I154" s="167"/>
      <c r="J154" s="178">
        <f>BK154</f>
        <v>0</v>
      </c>
      <c r="K154" s="164"/>
      <c r="L154" s="169"/>
      <c r="M154" s="170"/>
      <c r="N154" s="171"/>
      <c r="O154" s="171"/>
      <c r="P154" s="172">
        <f>SUM(P155:P194)</f>
        <v>0</v>
      </c>
      <c r="Q154" s="171"/>
      <c r="R154" s="172">
        <f>SUM(R155:R194)</f>
        <v>19.079742</v>
      </c>
      <c r="S154" s="171"/>
      <c r="T154" s="173">
        <f>SUM(T155:T194)</f>
        <v>0</v>
      </c>
      <c r="AR154" s="174" t="s">
        <v>79</v>
      </c>
      <c r="AT154" s="175" t="s">
        <v>74</v>
      </c>
      <c r="AU154" s="175" t="s">
        <v>79</v>
      </c>
      <c r="AY154" s="174" t="s">
        <v>205</v>
      </c>
      <c r="BK154" s="176">
        <f>SUM(BK155:BK194)</f>
        <v>0</v>
      </c>
    </row>
    <row r="155" spans="1:65" s="2" customFormat="1" ht="21.75" customHeight="1">
      <c r="A155" s="35"/>
      <c r="B155" s="36"/>
      <c r="C155" s="179" t="s">
        <v>357</v>
      </c>
      <c r="D155" s="179" t="s">
        <v>208</v>
      </c>
      <c r="E155" s="180" t="s">
        <v>1067</v>
      </c>
      <c r="F155" s="181" t="s">
        <v>1068</v>
      </c>
      <c r="G155" s="182" t="s">
        <v>247</v>
      </c>
      <c r="H155" s="183">
        <v>502.6</v>
      </c>
      <c r="I155" s="184"/>
      <c r="J155" s="185">
        <f>ROUND(I155*H155,2)</f>
        <v>0</v>
      </c>
      <c r="K155" s="181" t="s">
        <v>212</v>
      </c>
      <c r="L155" s="40"/>
      <c r="M155" s="186" t="s">
        <v>19</v>
      </c>
      <c r="N155" s="187" t="s">
        <v>46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149</v>
      </c>
      <c r="AT155" s="190" t="s">
        <v>208</v>
      </c>
      <c r="AU155" s="190" t="s">
        <v>83</v>
      </c>
      <c r="AY155" s="18" t="s">
        <v>205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79</v>
      </c>
      <c r="BK155" s="191">
        <f>ROUND(I155*H155,2)</f>
        <v>0</v>
      </c>
      <c r="BL155" s="18" t="s">
        <v>149</v>
      </c>
      <c r="BM155" s="190" t="s">
        <v>1069</v>
      </c>
    </row>
    <row r="156" spans="1:65" s="2" customFormat="1">
      <c r="A156" s="35"/>
      <c r="B156" s="36"/>
      <c r="C156" s="37"/>
      <c r="D156" s="192" t="s">
        <v>215</v>
      </c>
      <c r="E156" s="37"/>
      <c r="F156" s="193" t="s">
        <v>1070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215</v>
      </c>
      <c r="AU156" s="18" t="s">
        <v>83</v>
      </c>
    </row>
    <row r="157" spans="1:65" s="13" customFormat="1">
      <c r="B157" s="201"/>
      <c r="C157" s="202"/>
      <c r="D157" s="203" t="s">
        <v>250</v>
      </c>
      <c r="E157" s="204" t="s">
        <v>19</v>
      </c>
      <c r="F157" s="205" t="s">
        <v>2013</v>
      </c>
      <c r="G157" s="202"/>
      <c r="H157" s="206">
        <v>493.2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250</v>
      </c>
      <c r="AU157" s="212" t="s">
        <v>83</v>
      </c>
      <c r="AV157" s="13" t="s">
        <v>83</v>
      </c>
      <c r="AW157" s="13" t="s">
        <v>36</v>
      </c>
      <c r="AX157" s="13" t="s">
        <v>75</v>
      </c>
      <c r="AY157" s="212" t="s">
        <v>205</v>
      </c>
    </row>
    <row r="158" spans="1:65" s="13" customFormat="1">
      <c r="B158" s="201"/>
      <c r="C158" s="202"/>
      <c r="D158" s="203" t="s">
        <v>250</v>
      </c>
      <c r="E158" s="204" t="s">
        <v>19</v>
      </c>
      <c r="F158" s="205" t="s">
        <v>2014</v>
      </c>
      <c r="G158" s="202"/>
      <c r="H158" s="206">
        <v>9.4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36</v>
      </c>
      <c r="AX158" s="13" t="s">
        <v>75</v>
      </c>
      <c r="AY158" s="212" t="s">
        <v>205</v>
      </c>
    </row>
    <row r="159" spans="1:65" s="14" customFormat="1">
      <c r="B159" s="213"/>
      <c r="C159" s="214"/>
      <c r="D159" s="203" t="s">
        <v>250</v>
      </c>
      <c r="E159" s="215" t="s">
        <v>19</v>
      </c>
      <c r="F159" s="216" t="s">
        <v>253</v>
      </c>
      <c r="G159" s="214"/>
      <c r="H159" s="217">
        <v>502.59999999999997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250</v>
      </c>
      <c r="AU159" s="223" t="s">
        <v>83</v>
      </c>
      <c r="AV159" s="14" t="s">
        <v>149</v>
      </c>
      <c r="AW159" s="14" t="s">
        <v>36</v>
      </c>
      <c r="AX159" s="14" t="s">
        <v>79</v>
      </c>
      <c r="AY159" s="223" t="s">
        <v>205</v>
      </c>
    </row>
    <row r="160" spans="1:65" s="2" customFormat="1" ht="24.2" customHeight="1">
      <c r="A160" s="35"/>
      <c r="B160" s="36"/>
      <c r="C160" s="179" t="s">
        <v>7</v>
      </c>
      <c r="D160" s="179" t="s">
        <v>208</v>
      </c>
      <c r="E160" s="180" t="s">
        <v>1552</v>
      </c>
      <c r="F160" s="181" t="s">
        <v>1553</v>
      </c>
      <c r="G160" s="182" t="s">
        <v>247</v>
      </c>
      <c r="H160" s="183">
        <v>493.2</v>
      </c>
      <c r="I160" s="184"/>
      <c r="J160" s="185">
        <f>ROUND(I160*H160,2)</f>
        <v>0</v>
      </c>
      <c r="K160" s="181" t="s">
        <v>212</v>
      </c>
      <c r="L160" s="40"/>
      <c r="M160" s="186" t="s">
        <v>19</v>
      </c>
      <c r="N160" s="187" t="s">
        <v>46</v>
      </c>
      <c r="O160" s="65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149</v>
      </c>
      <c r="AT160" s="190" t="s">
        <v>208</v>
      </c>
      <c r="AU160" s="190" t="s">
        <v>83</v>
      </c>
      <c r="AY160" s="18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79</v>
      </c>
      <c r="BK160" s="191">
        <f>ROUND(I160*H160,2)</f>
        <v>0</v>
      </c>
      <c r="BL160" s="18" t="s">
        <v>149</v>
      </c>
      <c r="BM160" s="190" t="s">
        <v>1554</v>
      </c>
    </row>
    <row r="161" spans="1:65" s="2" customFormat="1">
      <c r="A161" s="35"/>
      <c r="B161" s="36"/>
      <c r="C161" s="37"/>
      <c r="D161" s="192" t="s">
        <v>215</v>
      </c>
      <c r="E161" s="37"/>
      <c r="F161" s="193" t="s">
        <v>1555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215</v>
      </c>
      <c r="AU161" s="18" t="s">
        <v>83</v>
      </c>
    </row>
    <row r="162" spans="1:65" s="13" customFormat="1">
      <c r="B162" s="201"/>
      <c r="C162" s="202"/>
      <c r="D162" s="203" t="s">
        <v>250</v>
      </c>
      <c r="E162" s="204" t="s">
        <v>19</v>
      </c>
      <c r="F162" s="205" t="s">
        <v>2013</v>
      </c>
      <c r="G162" s="202"/>
      <c r="H162" s="206">
        <v>493.2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250</v>
      </c>
      <c r="AU162" s="212" t="s">
        <v>83</v>
      </c>
      <c r="AV162" s="13" t="s">
        <v>83</v>
      </c>
      <c r="AW162" s="13" t="s">
        <v>36</v>
      </c>
      <c r="AX162" s="13" t="s">
        <v>79</v>
      </c>
      <c r="AY162" s="212" t="s">
        <v>205</v>
      </c>
    </row>
    <row r="163" spans="1:65" s="2" customFormat="1" ht="24.2" customHeight="1">
      <c r="A163" s="35"/>
      <c r="B163" s="36"/>
      <c r="C163" s="179" t="s">
        <v>370</v>
      </c>
      <c r="D163" s="179" t="s">
        <v>208</v>
      </c>
      <c r="E163" s="180" t="s">
        <v>2015</v>
      </c>
      <c r="F163" s="181" t="s">
        <v>2016</v>
      </c>
      <c r="G163" s="182" t="s">
        <v>247</v>
      </c>
      <c r="H163" s="183">
        <v>18</v>
      </c>
      <c r="I163" s="184"/>
      <c r="J163" s="185">
        <f>ROUND(I163*H163,2)</f>
        <v>0</v>
      </c>
      <c r="K163" s="181" t="s">
        <v>212</v>
      </c>
      <c r="L163" s="40"/>
      <c r="M163" s="186" t="s">
        <v>19</v>
      </c>
      <c r="N163" s="187" t="s">
        <v>46</v>
      </c>
      <c r="O163" s="65"/>
      <c r="P163" s="188">
        <f>O163*H163</f>
        <v>0</v>
      </c>
      <c r="Q163" s="188">
        <v>0.23</v>
      </c>
      <c r="R163" s="188">
        <f>Q163*H163</f>
        <v>4.1400000000000006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149</v>
      </c>
      <c r="AT163" s="190" t="s">
        <v>208</v>
      </c>
      <c r="AU163" s="190" t="s">
        <v>83</v>
      </c>
      <c r="AY163" s="18" t="s">
        <v>205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79</v>
      </c>
      <c r="BK163" s="191">
        <f>ROUND(I163*H163,2)</f>
        <v>0</v>
      </c>
      <c r="BL163" s="18" t="s">
        <v>149</v>
      </c>
      <c r="BM163" s="190" t="s">
        <v>2017</v>
      </c>
    </row>
    <row r="164" spans="1:65" s="2" customFormat="1">
      <c r="A164" s="35"/>
      <c r="B164" s="36"/>
      <c r="C164" s="37"/>
      <c r="D164" s="192" t="s">
        <v>215</v>
      </c>
      <c r="E164" s="37"/>
      <c r="F164" s="193" t="s">
        <v>2018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215</v>
      </c>
      <c r="AU164" s="18" t="s">
        <v>83</v>
      </c>
    </row>
    <row r="165" spans="1:65" s="13" customFormat="1">
      <c r="B165" s="201"/>
      <c r="C165" s="202"/>
      <c r="D165" s="203" t="s">
        <v>250</v>
      </c>
      <c r="E165" s="204" t="s">
        <v>19</v>
      </c>
      <c r="F165" s="205" t="s">
        <v>2019</v>
      </c>
      <c r="G165" s="202"/>
      <c r="H165" s="206">
        <v>18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250</v>
      </c>
      <c r="AU165" s="212" t="s">
        <v>83</v>
      </c>
      <c r="AV165" s="13" t="s">
        <v>83</v>
      </c>
      <c r="AW165" s="13" t="s">
        <v>36</v>
      </c>
      <c r="AX165" s="13" t="s">
        <v>79</v>
      </c>
      <c r="AY165" s="212" t="s">
        <v>205</v>
      </c>
    </row>
    <row r="166" spans="1:65" s="2" customFormat="1" ht="24.2" customHeight="1">
      <c r="A166" s="35"/>
      <c r="B166" s="36"/>
      <c r="C166" s="179" t="s">
        <v>376</v>
      </c>
      <c r="D166" s="179" t="s">
        <v>208</v>
      </c>
      <c r="E166" s="180" t="s">
        <v>2020</v>
      </c>
      <c r="F166" s="181" t="s">
        <v>2021</v>
      </c>
      <c r="G166" s="182" t="s">
        <v>247</v>
      </c>
      <c r="H166" s="183">
        <v>18</v>
      </c>
      <c r="I166" s="184"/>
      <c r="J166" s="185">
        <f>ROUND(I166*H166,2)</f>
        <v>0</v>
      </c>
      <c r="K166" s="181" t="s">
        <v>212</v>
      </c>
      <c r="L166" s="40"/>
      <c r="M166" s="186" t="s">
        <v>19</v>
      </c>
      <c r="N166" s="187" t="s">
        <v>46</v>
      </c>
      <c r="O166" s="65"/>
      <c r="P166" s="188">
        <f>O166*H166</f>
        <v>0</v>
      </c>
      <c r="Q166" s="188">
        <v>0.37536000000000003</v>
      </c>
      <c r="R166" s="188">
        <f>Q166*H166</f>
        <v>6.7564800000000007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149</v>
      </c>
      <c r="AT166" s="190" t="s">
        <v>208</v>
      </c>
      <c r="AU166" s="190" t="s">
        <v>83</v>
      </c>
      <c r="AY166" s="18" t="s">
        <v>205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79</v>
      </c>
      <c r="BK166" s="191">
        <f>ROUND(I166*H166,2)</f>
        <v>0</v>
      </c>
      <c r="BL166" s="18" t="s">
        <v>149</v>
      </c>
      <c r="BM166" s="190" t="s">
        <v>2022</v>
      </c>
    </row>
    <row r="167" spans="1:65" s="2" customFormat="1">
      <c r="A167" s="35"/>
      <c r="B167" s="36"/>
      <c r="C167" s="37"/>
      <c r="D167" s="192" t="s">
        <v>215</v>
      </c>
      <c r="E167" s="37"/>
      <c r="F167" s="193" t="s">
        <v>2023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215</v>
      </c>
      <c r="AU167" s="18" t="s">
        <v>83</v>
      </c>
    </row>
    <row r="168" spans="1:65" s="13" customFormat="1">
      <c r="B168" s="201"/>
      <c r="C168" s="202"/>
      <c r="D168" s="203" t="s">
        <v>250</v>
      </c>
      <c r="E168" s="204" t="s">
        <v>19</v>
      </c>
      <c r="F168" s="205" t="s">
        <v>2019</v>
      </c>
      <c r="G168" s="202"/>
      <c r="H168" s="206">
        <v>18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250</v>
      </c>
      <c r="AU168" s="212" t="s">
        <v>83</v>
      </c>
      <c r="AV168" s="13" t="s">
        <v>83</v>
      </c>
      <c r="AW168" s="13" t="s">
        <v>36</v>
      </c>
      <c r="AX168" s="13" t="s">
        <v>79</v>
      </c>
      <c r="AY168" s="212" t="s">
        <v>205</v>
      </c>
    </row>
    <row r="169" spans="1:65" s="2" customFormat="1" ht="24.2" customHeight="1">
      <c r="A169" s="35"/>
      <c r="B169" s="36"/>
      <c r="C169" s="179" t="s">
        <v>381</v>
      </c>
      <c r="D169" s="179" t="s">
        <v>208</v>
      </c>
      <c r="E169" s="180" t="s">
        <v>1556</v>
      </c>
      <c r="F169" s="181" t="s">
        <v>1557</v>
      </c>
      <c r="G169" s="182" t="s">
        <v>247</v>
      </c>
      <c r="H169" s="183">
        <v>493.2</v>
      </c>
      <c r="I169" s="184"/>
      <c r="J169" s="185">
        <f>ROUND(I169*H169,2)</f>
        <v>0</v>
      </c>
      <c r="K169" s="181" t="s">
        <v>212</v>
      </c>
      <c r="L169" s="40"/>
      <c r="M169" s="186" t="s">
        <v>19</v>
      </c>
      <c r="N169" s="187" t="s">
        <v>46</v>
      </c>
      <c r="O169" s="65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149</v>
      </c>
      <c r="AT169" s="190" t="s">
        <v>208</v>
      </c>
      <c r="AU169" s="190" t="s">
        <v>83</v>
      </c>
      <c r="AY169" s="18" t="s">
        <v>205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79</v>
      </c>
      <c r="BK169" s="191">
        <f>ROUND(I169*H169,2)</f>
        <v>0</v>
      </c>
      <c r="BL169" s="18" t="s">
        <v>149</v>
      </c>
      <c r="BM169" s="190" t="s">
        <v>1558</v>
      </c>
    </row>
    <row r="170" spans="1:65" s="2" customFormat="1">
      <c r="A170" s="35"/>
      <c r="B170" s="36"/>
      <c r="C170" s="37"/>
      <c r="D170" s="192" t="s">
        <v>215</v>
      </c>
      <c r="E170" s="37"/>
      <c r="F170" s="193" t="s">
        <v>1559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215</v>
      </c>
      <c r="AU170" s="18" t="s">
        <v>83</v>
      </c>
    </row>
    <row r="171" spans="1:65" s="13" customFormat="1">
      <c r="B171" s="201"/>
      <c r="C171" s="202"/>
      <c r="D171" s="203" t="s">
        <v>250</v>
      </c>
      <c r="E171" s="204" t="s">
        <v>19</v>
      </c>
      <c r="F171" s="205" t="s">
        <v>2013</v>
      </c>
      <c r="G171" s="202"/>
      <c r="H171" s="206">
        <v>493.2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250</v>
      </c>
      <c r="AU171" s="212" t="s">
        <v>83</v>
      </c>
      <c r="AV171" s="13" t="s">
        <v>83</v>
      </c>
      <c r="AW171" s="13" t="s">
        <v>36</v>
      </c>
      <c r="AX171" s="13" t="s">
        <v>79</v>
      </c>
      <c r="AY171" s="212" t="s">
        <v>205</v>
      </c>
    </row>
    <row r="172" spans="1:65" s="2" customFormat="1" ht="24.2" customHeight="1">
      <c r="A172" s="35"/>
      <c r="B172" s="36"/>
      <c r="C172" s="179" t="s">
        <v>387</v>
      </c>
      <c r="D172" s="179" t="s">
        <v>208</v>
      </c>
      <c r="E172" s="180" t="s">
        <v>2024</v>
      </c>
      <c r="F172" s="181" t="s">
        <v>2025</v>
      </c>
      <c r="G172" s="182" t="s">
        <v>247</v>
      </c>
      <c r="H172" s="183">
        <v>18</v>
      </c>
      <c r="I172" s="184"/>
      <c r="J172" s="185">
        <f>ROUND(I172*H172,2)</f>
        <v>0</v>
      </c>
      <c r="K172" s="181" t="s">
        <v>212</v>
      </c>
      <c r="L172" s="40"/>
      <c r="M172" s="186" t="s">
        <v>19</v>
      </c>
      <c r="N172" s="187" t="s">
        <v>46</v>
      </c>
      <c r="O172" s="65"/>
      <c r="P172" s="188">
        <f>O172*H172</f>
        <v>0</v>
      </c>
      <c r="Q172" s="188">
        <v>0.12966</v>
      </c>
      <c r="R172" s="188">
        <f>Q172*H172</f>
        <v>2.3338799999999997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149</v>
      </c>
      <c r="AT172" s="190" t="s">
        <v>208</v>
      </c>
      <c r="AU172" s="190" t="s">
        <v>83</v>
      </c>
      <c r="AY172" s="18" t="s">
        <v>205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79</v>
      </c>
      <c r="BK172" s="191">
        <f>ROUND(I172*H172,2)</f>
        <v>0</v>
      </c>
      <c r="BL172" s="18" t="s">
        <v>149</v>
      </c>
      <c r="BM172" s="190" t="s">
        <v>2026</v>
      </c>
    </row>
    <row r="173" spans="1:65" s="2" customFormat="1">
      <c r="A173" s="35"/>
      <c r="B173" s="36"/>
      <c r="C173" s="37"/>
      <c r="D173" s="192" t="s">
        <v>215</v>
      </c>
      <c r="E173" s="37"/>
      <c r="F173" s="193" t="s">
        <v>2027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215</v>
      </c>
      <c r="AU173" s="18" t="s">
        <v>83</v>
      </c>
    </row>
    <row r="174" spans="1:65" s="13" customFormat="1">
      <c r="B174" s="201"/>
      <c r="C174" s="202"/>
      <c r="D174" s="203" t="s">
        <v>250</v>
      </c>
      <c r="E174" s="204" t="s">
        <v>19</v>
      </c>
      <c r="F174" s="205" t="s">
        <v>2019</v>
      </c>
      <c r="G174" s="202"/>
      <c r="H174" s="206">
        <v>18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250</v>
      </c>
      <c r="AU174" s="212" t="s">
        <v>83</v>
      </c>
      <c r="AV174" s="13" t="s">
        <v>83</v>
      </c>
      <c r="AW174" s="13" t="s">
        <v>36</v>
      </c>
      <c r="AX174" s="13" t="s">
        <v>79</v>
      </c>
      <c r="AY174" s="212" t="s">
        <v>205</v>
      </c>
    </row>
    <row r="175" spans="1:65" s="2" customFormat="1" ht="16.5" customHeight="1">
      <c r="A175" s="35"/>
      <c r="B175" s="36"/>
      <c r="C175" s="179" t="s">
        <v>393</v>
      </c>
      <c r="D175" s="179" t="s">
        <v>208</v>
      </c>
      <c r="E175" s="180" t="s">
        <v>1560</v>
      </c>
      <c r="F175" s="181" t="s">
        <v>1561</v>
      </c>
      <c r="G175" s="182" t="s">
        <v>247</v>
      </c>
      <c r="H175" s="183">
        <v>493.2</v>
      </c>
      <c r="I175" s="184"/>
      <c r="J175" s="185">
        <f>ROUND(I175*H175,2)</f>
        <v>0</v>
      </c>
      <c r="K175" s="181" t="s">
        <v>212</v>
      </c>
      <c r="L175" s="40"/>
      <c r="M175" s="186" t="s">
        <v>19</v>
      </c>
      <c r="N175" s="187" t="s">
        <v>46</v>
      </c>
      <c r="O175" s="65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149</v>
      </c>
      <c r="AT175" s="190" t="s">
        <v>208</v>
      </c>
      <c r="AU175" s="190" t="s">
        <v>83</v>
      </c>
      <c r="AY175" s="18" t="s">
        <v>205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79</v>
      </c>
      <c r="BK175" s="191">
        <f>ROUND(I175*H175,2)</f>
        <v>0</v>
      </c>
      <c r="BL175" s="18" t="s">
        <v>149</v>
      </c>
      <c r="BM175" s="190" t="s">
        <v>1562</v>
      </c>
    </row>
    <row r="176" spans="1:65" s="2" customFormat="1">
      <c r="A176" s="35"/>
      <c r="B176" s="36"/>
      <c r="C176" s="37"/>
      <c r="D176" s="192" t="s">
        <v>215</v>
      </c>
      <c r="E176" s="37"/>
      <c r="F176" s="193" t="s">
        <v>1563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215</v>
      </c>
      <c r="AU176" s="18" t="s">
        <v>83</v>
      </c>
    </row>
    <row r="177" spans="1:65" s="13" customFormat="1">
      <c r="B177" s="201"/>
      <c r="C177" s="202"/>
      <c r="D177" s="203" t="s">
        <v>250</v>
      </c>
      <c r="E177" s="204" t="s">
        <v>19</v>
      </c>
      <c r="F177" s="205" t="s">
        <v>2013</v>
      </c>
      <c r="G177" s="202"/>
      <c r="H177" s="206">
        <v>493.2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250</v>
      </c>
      <c r="AU177" s="212" t="s">
        <v>83</v>
      </c>
      <c r="AV177" s="13" t="s">
        <v>83</v>
      </c>
      <c r="AW177" s="13" t="s">
        <v>36</v>
      </c>
      <c r="AX177" s="13" t="s">
        <v>79</v>
      </c>
      <c r="AY177" s="212" t="s">
        <v>205</v>
      </c>
    </row>
    <row r="178" spans="1:65" s="2" customFormat="1" ht="16.5" customHeight="1">
      <c r="A178" s="35"/>
      <c r="B178" s="36"/>
      <c r="C178" s="179" t="s">
        <v>399</v>
      </c>
      <c r="D178" s="179" t="s">
        <v>208</v>
      </c>
      <c r="E178" s="180" t="s">
        <v>1564</v>
      </c>
      <c r="F178" s="181" t="s">
        <v>1565</v>
      </c>
      <c r="G178" s="182" t="s">
        <v>247</v>
      </c>
      <c r="H178" s="183">
        <v>493.2</v>
      </c>
      <c r="I178" s="184"/>
      <c r="J178" s="185">
        <f>ROUND(I178*H178,2)</f>
        <v>0</v>
      </c>
      <c r="K178" s="181" t="s">
        <v>212</v>
      </c>
      <c r="L178" s="40"/>
      <c r="M178" s="186" t="s">
        <v>19</v>
      </c>
      <c r="N178" s="187" t="s">
        <v>46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149</v>
      </c>
      <c r="AT178" s="190" t="s">
        <v>208</v>
      </c>
      <c r="AU178" s="190" t="s">
        <v>83</v>
      </c>
      <c r="AY178" s="18" t="s">
        <v>205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79</v>
      </c>
      <c r="BK178" s="191">
        <f>ROUND(I178*H178,2)</f>
        <v>0</v>
      </c>
      <c r="BL178" s="18" t="s">
        <v>149</v>
      </c>
      <c r="BM178" s="190" t="s">
        <v>1566</v>
      </c>
    </row>
    <row r="179" spans="1:65" s="2" customFormat="1">
      <c r="A179" s="35"/>
      <c r="B179" s="36"/>
      <c r="C179" s="37"/>
      <c r="D179" s="192" t="s">
        <v>215</v>
      </c>
      <c r="E179" s="37"/>
      <c r="F179" s="193" t="s">
        <v>1567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215</v>
      </c>
      <c r="AU179" s="18" t="s">
        <v>83</v>
      </c>
    </row>
    <row r="180" spans="1:65" s="13" customFormat="1">
      <c r="B180" s="201"/>
      <c r="C180" s="202"/>
      <c r="D180" s="203" t="s">
        <v>250</v>
      </c>
      <c r="E180" s="204" t="s">
        <v>19</v>
      </c>
      <c r="F180" s="205" t="s">
        <v>2013</v>
      </c>
      <c r="G180" s="202"/>
      <c r="H180" s="206">
        <v>493.2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250</v>
      </c>
      <c r="AU180" s="212" t="s">
        <v>83</v>
      </c>
      <c r="AV180" s="13" t="s">
        <v>83</v>
      </c>
      <c r="AW180" s="13" t="s">
        <v>36</v>
      </c>
      <c r="AX180" s="13" t="s">
        <v>79</v>
      </c>
      <c r="AY180" s="212" t="s">
        <v>205</v>
      </c>
    </row>
    <row r="181" spans="1:65" s="2" customFormat="1" ht="16.5" customHeight="1">
      <c r="A181" s="35"/>
      <c r="B181" s="36"/>
      <c r="C181" s="179" t="s">
        <v>406</v>
      </c>
      <c r="D181" s="179" t="s">
        <v>208</v>
      </c>
      <c r="E181" s="180" t="s">
        <v>1568</v>
      </c>
      <c r="F181" s="181" t="s">
        <v>1569</v>
      </c>
      <c r="G181" s="182" t="s">
        <v>247</v>
      </c>
      <c r="H181" s="183">
        <v>493.2</v>
      </c>
      <c r="I181" s="184"/>
      <c r="J181" s="185">
        <f>ROUND(I181*H181,2)</f>
        <v>0</v>
      </c>
      <c r="K181" s="181" t="s">
        <v>212</v>
      </c>
      <c r="L181" s="40"/>
      <c r="M181" s="186" t="s">
        <v>19</v>
      </c>
      <c r="N181" s="187" t="s">
        <v>46</v>
      </c>
      <c r="O181" s="65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149</v>
      </c>
      <c r="AT181" s="190" t="s">
        <v>208</v>
      </c>
      <c r="AU181" s="190" t="s">
        <v>83</v>
      </c>
      <c r="AY181" s="18" t="s">
        <v>205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79</v>
      </c>
      <c r="BK181" s="191">
        <f>ROUND(I181*H181,2)</f>
        <v>0</v>
      </c>
      <c r="BL181" s="18" t="s">
        <v>149</v>
      </c>
      <c r="BM181" s="190" t="s">
        <v>1570</v>
      </c>
    </row>
    <row r="182" spans="1:65" s="2" customFormat="1">
      <c r="A182" s="35"/>
      <c r="B182" s="36"/>
      <c r="C182" s="37"/>
      <c r="D182" s="192" t="s">
        <v>215</v>
      </c>
      <c r="E182" s="37"/>
      <c r="F182" s="193" t="s">
        <v>1571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215</v>
      </c>
      <c r="AU182" s="18" t="s">
        <v>83</v>
      </c>
    </row>
    <row r="183" spans="1:65" s="13" customFormat="1">
      <c r="B183" s="201"/>
      <c r="C183" s="202"/>
      <c r="D183" s="203" t="s">
        <v>250</v>
      </c>
      <c r="E183" s="204" t="s">
        <v>19</v>
      </c>
      <c r="F183" s="205" t="s">
        <v>2013</v>
      </c>
      <c r="G183" s="202"/>
      <c r="H183" s="206">
        <v>493.2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250</v>
      </c>
      <c r="AU183" s="212" t="s">
        <v>83</v>
      </c>
      <c r="AV183" s="13" t="s">
        <v>83</v>
      </c>
      <c r="AW183" s="13" t="s">
        <v>36</v>
      </c>
      <c r="AX183" s="13" t="s">
        <v>79</v>
      </c>
      <c r="AY183" s="212" t="s">
        <v>205</v>
      </c>
    </row>
    <row r="184" spans="1:65" s="2" customFormat="1" ht="24.2" customHeight="1">
      <c r="A184" s="35"/>
      <c r="B184" s="36"/>
      <c r="C184" s="179" t="s">
        <v>411</v>
      </c>
      <c r="D184" s="179" t="s">
        <v>208</v>
      </c>
      <c r="E184" s="180" t="s">
        <v>1572</v>
      </c>
      <c r="F184" s="181" t="s">
        <v>1573</v>
      </c>
      <c r="G184" s="182" t="s">
        <v>247</v>
      </c>
      <c r="H184" s="183">
        <v>493.2</v>
      </c>
      <c r="I184" s="184"/>
      <c r="J184" s="185">
        <f>ROUND(I184*H184,2)</f>
        <v>0</v>
      </c>
      <c r="K184" s="181" t="s">
        <v>212</v>
      </c>
      <c r="L184" s="40"/>
      <c r="M184" s="186" t="s">
        <v>19</v>
      </c>
      <c r="N184" s="187" t="s">
        <v>46</v>
      </c>
      <c r="O184" s="65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149</v>
      </c>
      <c r="AT184" s="190" t="s">
        <v>208</v>
      </c>
      <c r="AU184" s="190" t="s">
        <v>83</v>
      </c>
      <c r="AY184" s="18" t="s">
        <v>205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79</v>
      </c>
      <c r="BK184" s="191">
        <f>ROUND(I184*H184,2)</f>
        <v>0</v>
      </c>
      <c r="BL184" s="18" t="s">
        <v>149</v>
      </c>
      <c r="BM184" s="190" t="s">
        <v>1574</v>
      </c>
    </row>
    <row r="185" spans="1:65" s="2" customFormat="1">
      <c r="A185" s="35"/>
      <c r="B185" s="36"/>
      <c r="C185" s="37"/>
      <c r="D185" s="192" t="s">
        <v>215</v>
      </c>
      <c r="E185" s="37"/>
      <c r="F185" s="193" t="s">
        <v>1575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215</v>
      </c>
      <c r="AU185" s="18" t="s">
        <v>83</v>
      </c>
    </row>
    <row r="186" spans="1:65" s="13" customFormat="1">
      <c r="B186" s="201"/>
      <c r="C186" s="202"/>
      <c r="D186" s="203" t="s">
        <v>250</v>
      </c>
      <c r="E186" s="204" t="s">
        <v>19</v>
      </c>
      <c r="F186" s="205" t="s">
        <v>2013</v>
      </c>
      <c r="G186" s="202"/>
      <c r="H186" s="206">
        <v>493.2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250</v>
      </c>
      <c r="AU186" s="212" t="s">
        <v>83</v>
      </c>
      <c r="AV186" s="13" t="s">
        <v>83</v>
      </c>
      <c r="AW186" s="13" t="s">
        <v>36</v>
      </c>
      <c r="AX186" s="13" t="s">
        <v>79</v>
      </c>
      <c r="AY186" s="212" t="s">
        <v>205</v>
      </c>
    </row>
    <row r="187" spans="1:65" s="2" customFormat="1" ht="33" customHeight="1">
      <c r="A187" s="35"/>
      <c r="B187" s="36"/>
      <c r="C187" s="179" t="s">
        <v>418</v>
      </c>
      <c r="D187" s="179" t="s">
        <v>208</v>
      </c>
      <c r="E187" s="180" t="s">
        <v>2028</v>
      </c>
      <c r="F187" s="181" t="s">
        <v>2029</v>
      </c>
      <c r="G187" s="182" t="s">
        <v>247</v>
      </c>
      <c r="H187" s="183">
        <v>9.4</v>
      </c>
      <c r="I187" s="184"/>
      <c r="J187" s="185">
        <f>ROUND(I187*H187,2)</f>
        <v>0</v>
      </c>
      <c r="K187" s="181" t="s">
        <v>212</v>
      </c>
      <c r="L187" s="40"/>
      <c r="M187" s="186" t="s">
        <v>19</v>
      </c>
      <c r="N187" s="187" t="s">
        <v>46</v>
      </c>
      <c r="O187" s="65"/>
      <c r="P187" s="188">
        <f>O187*H187</f>
        <v>0</v>
      </c>
      <c r="Q187" s="188">
        <v>0.19536000000000001</v>
      </c>
      <c r="R187" s="188">
        <f>Q187*H187</f>
        <v>1.836384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149</v>
      </c>
      <c r="AT187" s="190" t="s">
        <v>208</v>
      </c>
      <c r="AU187" s="190" t="s">
        <v>83</v>
      </c>
      <c r="AY187" s="18" t="s">
        <v>205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149</v>
      </c>
      <c r="BM187" s="190" t="s">
        <v>2030</v>
      </c>
    </row>
    <row r="188" spans="1:65" s="2" customFormat="1">
      <c r="A188" s="35"/>
      <c r="B188" s="36"/>
      <c r="C188" s="37"/>
      <c r="D188" s="192" t="s">
        <v>215</v>
      </c>
      <c r="E188" s="37"/>
      <c r="F188" s="193" t="s">
        <v>2031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215</v>
      </c>
      <c r="AU188" s="18" t="s">
        <v>83</v>
      </c>
    </row>
    <row r="189" spans="1:65" s="13" customFormat="1">
      <c r="B189" s="201"/>
      <c r="C189" s="202"/>
      <c r="D189" s="203" t="s">
        <v>250</v>
      </c>
      <c r="E189" s="204" t="s">
        <v>19</v>
      </c>
      <c r="F189" s="205" t="s">
        <v>2014</v>
      </c>
      <c r="G189" s="202"/>
      <c r="H189" s="206">
        <v>9.4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250</v>
      </c>
      <c r="AU189" s="212" t="s">
        <v>83</v>
      </c>
      <c r="AV189" s="13" t="s">
        <v>83</v>
      </c>
      <c r="AW189" s="13" t="s">
        <v>36</v>
      </c>
      <c r="AX189" s="13" t="s">
        <v>79</v>
      </c>
      <c r="AY189" s="212" t="s">
        <v>205</v>
      </c>
    </row>
    <row r="190" spans="1:65" s="2" customFormat="1" ht="16.5" customHeight="1">
      <c r="A190" s="35"/>
      <c r="B190" s="36"/>
      <c r="C190" s="224" t="s">
        <v>425</v>
      </c>
      <c r="D190" s="224" t="s">
        <v>298</v>
      </c>
      <c r="E190" s="225" t="s">
        <v>2032</v>
      </c>
      <c r="F190" s="226" t="s">
        <v>2033</v>
      </c>
      <c r="G190" s="227" t="s">
        <v>247</v>
      </c>
      <c r="H190" s="228">
        <v>9.4939999999999998</v>
      </c>
      <c r="I190" s="229"/>
      <c r="J190" s="230">
        <f>ROUND(I190*H190,2)</f>
        <v>0</v>
      </c>
      <c r="K190" s="226" t="s">
        <v>212</v>
      </c>
      <c r="L190" s="231"/>
      <c r="M190" s="232" t="s">
        <v>19</v>
      </c>
      <c r="N190" s="233" t="s">
        <v>46</v>
      </c>
      <c r="O190" s="65"/>
      <c r="P190" s="188">
        <f>O190*H190</f>
        <v>0</v>
      </c>
      <c r="Q190" s="188">
        <v>0.41699999999999998</v>
      </c>
      <c r="R190" s="188">
        <f>Q190*H190</f>
        <v>3.9589979999999998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286</v>
      </c>
      <c r="AT190" s="190" t="s">
        <v>298</v>
      </c>
      <c r="AU190" s="190" t="s">
        <v>83</v>
      </c>
      <c r="AY190" s="18" t="s">
        <v>205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79</v>
      </c>
      <c r="BK190" s="191">
        <f>ROUND(I190*H190,2)</f>
        <v>0</v>
      </c>
      <c r="BL190" s="18" t="s">
        <v>149</v>
      </c>
      <c r="BM190" s="190" t="s">
        <v>2034</v>
      </c>
    </row>
    <row r="191" spans="1:65" s="13" customFormat="1">
      <c r="B191" s="201"/>
      <c r="C191" s="202"/>
      <c r="D191" s="203" t="s">
        <v>250</v>
      </c>
      <c r="E191" s="202"/>
      <c r="F191" s="205" t="s">
        <v>2035</v>
      </c>
      <c r="G191" s="202"/>
      <c r="H191" s="206">
        <v>9.4939999999999998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250</v>
      </c>
      <c r="AU191" s="212" t="s">
        <v>83</v>
      </c>
      <c r="AV191" s="13" t="s">
        <v>83</v>
      </c>
      <c r="AW191" s="13" t="s">
        <v>4</v>
      </c>
      <c r="AX191" s="13" t="s">
        <v>79</v>
      </c>
      <c r="AY191" s="212" t="s">
        <v>205</v>
      </c>
    </row>
    <row r="192" spans="1:65" s="2" customFormat="1" ht="16.5" customHeight="1">
      <c r="A192" s="35"/>
      <c r="B192" s="36"/>
      <c r="C192" s="179" t="s">
        <v>431</v>
      </c>
      <c r="D192" s="179" t="s">
        <v>208</v>
      </c>
      <c r="E192" s="180" t="s">
        <v>351</v>
      </c>
      <c r="F192" s="181" t="s">
        <v>352</v>
      </c>
      <c r="G192" s="182" t="s">
        <v>260</v>
      </c>
      <c r="H192" s="183">
        <v>15</v>
      </c>
      <c r="I192" s="184"/>
      <c r="J192" s="185">
        <f>ROUND(I192*H192,2)</f>
        <v>0</v>
      </c>
      <c r="K192" s="181" t="s">
        <v>212</v>
      </c>
      <c r="L192" s="40"/>
      <c r="M192" s="186" t="s">
        <v>19</v>
      </c>
      <c r="N192" s="187" t="s">
        <v>46</v>
      </c>
      <c r="O192" s="65"/>
      <c r="P192" s="188">
        <f>O192*H192</f>
        <v>0</v>
      </c>
      <c r="Q192" s="188">
        <v>3.5999999999999999E-3</v>
      </c>
      <c r="R192" s="188">
        <f>Q192*H192</f>
        <v>5.3999999999999999E-2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149</v>
      </c>
      <c r="AT192" s="190" t="s">
        <v>208</v>
      </c>
      <c r="AU192" s="190" t="s">
        <v>83</v>
      </c>
      <c r="AY192" s="18" t="s">
        <v>205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79</v>
      </c>
      <c r="BK192" s="191">
        <f>ROUND(I192*H192,2)</f>
        <v>0</v>
      </c>
      <c r="BL192" s="18" t="s">
        <v>149</v>
      </c>
      <c r="BM192" s="190" t="s">
        <v>1114</v>
      </c>
    </row>
    <row r="193" spans="1:65" s="2" customFormat="1">
      <c r="A193" s="35"/>
      <c r="B193" s="36"/>
      <c r="C193" s="37"/>
      <c r="D193" s="192" t="s">
        <v>215</v>
      </c>
      <c r="E193" s="37"/>
      <c r="F193" s="193" t="s">
        <v>354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215</v>
      </c>
      <c r="AU193" s="18" t="s">
        <v>83</v>
      </c>
    </row>
    <row r="194" spans="1:65" s="13" customFormat="1">
      <c r="B194" s="201"/>
      <c r="C194" s="202"/>
      <c r="D194" s="203" t="s">
        <v>250</v>
      </c>
      <c r="E194" s="204" t="s">
        <v>19</v>
      </c>
      <c r="F194" s="205" t="s">
        <v>2036</v>
      </c>
      <c r="G194" s="202"/>
      <c r="H194" s="206">
        <v>15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250</v>
      </c>
      <c r="AU194" s="212" t="s">
        <v>83</v>
      </c>
      <c r="AV194" s="13" t="s">
        <v>83</v>
      </c>
      <c r="AW194" s="13" t="s">
        <v>36</v>
      </c>
      <c r="AX194" s="13" t="s">
        <v>79</v>
      </c>
      <c r="AY194" s="212" t="s">
        <v>205</v>
      </c>
    </row>
    <row r="195" spans="1:65" s="12" customFormat="1" ht="22.9" customHeight="1">
      <c r="B195" s="163"/>
      <c r="C195" s="164"/>
      <c r="D195" s="165" t="s">
        <v>74</v>
      </c>
      <c r="E195" s="177" t="s">
        <v>291</v>
      </c>
      <c r="F195" s="177" t="s">
        <v>369</v>
      </c>
      <c r="G195" s="164"/>
      <c r="H195" s="164"/>
      <c r="I195" s="167"/>
      <c r="J195" s="178">
        <f>BK195</f>
        <v>0</v>
      </c>
      <c r="K195" s="164"/>
      <c r="L195" s="169"/>
      <c r="M195" s="170"/>
      <c r="N195" s="171"/>
      <c r="O195" s="171"/>
      <c r="P195" s="172">
        <f>SUM(P196:P230)</f>
        <v>0</v>
      </c>
      <c r="Q195" s="171"/>
      <c r="R195" s="172">
        <f>SUM(R196:R230)</f>
        <v>18.523614999999999</v>
      </c>
      <c r="S195" s="171"/>
      <c r="T195" s="173">
        <f>SUM(T196:T230)</f>
        <v>0</v>
      </c>
      <c r="AR195" s="174" t="s">
        <v>79</v>
      </c>
      <c r="AT195" s="175" t="s">
        <v>74</v>
      </c>
      <c r="AU195" s="175" t="s">
        <v>79</v>
      </c>
      <c r="AY195" s="174" t="s">
        <v>205</v>
      </c>
      <c r="BK195" s="176">
        <f>SUM(BK196:BK230)</f>
        <v>0</v>
      </c>
    </row>
    <row r="196" spans="1:65" s="2" customFormat="1" ht="21.75" customHeight="1">
      <c r="A196" s="35"/>
      <c r="B196" s="36"/>
      <c r="C196" s="179" t="s">
        <v>438</v>
      </c>
      <c r="D196" s="179" t="s">
        <v>208</v>
      </c>
      <c r="E196" s="180" t="s">
        <v>2037</v>
      </c>
      <c r="F196" s="181" t="s">
        <v>2038</v>
      </c>
      <c r="G196" s="182" t="s">
        <v>260</v>
      </c>
      <c r="H196" s="183">
        <v>72</v>
      </c>
      <c r="I196" s="184"/>
      <c r="J196" s="185">
        <f>ROUND(I196*H196,2)</f>
        <v>0</v>
      </c>
      <c r="K196" s="181" t="s">
        <v>212</v>
      </c>
      <c r="L196" s="40"/>
      <c r="M196" s="186" t="s">
        <v>19</v>
      </c>
      <c r="N196" s="187" t="s">
        <v>46</v>
      </c>
      <c r="O196" s="65"/>
      <c r="P196" s="188">
        <f>O196*H196</f>
        <v>0</v>
      </c>
      <c r="Q196" s="188">
        <v>3.3E-4</v>
      </c>
      <c r="R196" s="188">
        <f>Q196*H196</f>
        <v>2.376E-2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149</v>
      </c>
      <c r="AT196" s="190" t="s">
        <v>208</v>
      </c>
      <c r="AU196" s="190" t="s">
        <v>83</v>
      </c>
      <c r="AY196" s="18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149</v>
      </c>
      <c r="BM196" s="190" t="s">
        <v>2039</v>
      </c>
    </row>
    <row r="197" spans="1:65" s="2" customFormat="1">
      <c r="A197" s="35"/>
      <c r="B197" s="36"/>
      <c r="C197" s="37"/>
      <c r="D197" s="192" t="s">
        <v>215</v>
      </c>
      <c r="E197" s="37"/>
      <c r="F197" s="193" t="s">
        <v>2040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215</v>
      </c>
      <c r="AU197" s="18" t="s">
        <v>83</v>
      </c>
    </row>
    <row r="198" spans="1:65" s="2" customFormat="1" ht="21.75" customHeight="1">
      <c r="A198" s="35"/>
      <c r="B198" s="36"/>
      <c r="C198" s="179" t="s">
        <v>525</v>
      </c>
      <c r="D198" s="179" t="s">
        <v>208</v>
      </c>
      <c r="E198" s="180" t="s">
        <v>1577</v>
      </c>
      <c r="F198" s="181" t="s">
        <v>1578</v>
      </c>
      <c r="G198" s="182" t="s">
        <v>260</v>
      </c>
      <c r="H198" s="183">
        <v>134</v>
      </c>
      <c r="I198" s="184"/>
      <c r="J198" s="185">
        <f>ROUND(I198*H198,2)</f>
        <v>0</v>
      </c>
      <c r="K198" s="181" t="s">
        <v>212</v>
      </c>
      <c r="L198" s="40"/>
      <c r="M198" s="186" t="s">
        <v>19</v>
      </c>
      <c r="N198" s="187" t="s">
        <v>46</v>
      </c>
      <c r="O198" s="65"/>
      <c r="P198" s="188">
        <f>O198*H198</f>
        <v>0</v>
      </c>
      <c r="Q198" s="188">
        <v>6.4999999999999997E-4</v>
      </c>
      <c r="R198" s="188">
        <f>Q198*H198</f>
        <v>8.7099999999999997E-2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149</v>
      </c>
      <c r="AT198" s="190" t="s">
        <v>208</v>
      </c>
      <c r="AU198" s="190" t="s">
        <v>83</v>
      </c>
      <c r="AY198" s="18" t="s">
        <v>205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79</v>
      </c>
      <c r="BK198" s="191">
        <f>ROUND(I198*H198,2)</f>
        <v>0</v>
      </c>
      <c r="BL198" s="18" t="s">
        <v>149</v>
      </c>
      <c r="BM198" s="190" t="s">
        <v>1579</v>
      </c>
    </row>
    <row r="199" spans="1:65" s="2" customFormat="1">
      <c r="A199" s="35"/>
      <c r="B199" s="36"/>
      <c r="C199" s="37"/>
      <c r="D199" s="192" t="s">
        <v>215</v>
      </c>
      <c r="E199" s="37"/>
      <c r="F199" s="193" t="s">
        <v>1580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215</v>
      </c>
      <c r="AU199" s="18" t="s">
        <v>83</v>
      </c>
    </row>
    <row r="200" spans="1:65" s="13" customFormat="1">
      <c r="B200" s="201"/>
      <c r="C200" s="202"/>
      <c r="D200" s="203" t="s">
        <v>250</v>
      </c>
      <c r="E200" s="204" t="s">
        <v>19</v>
      </c>
      <c r="F200" s="205" t="s">
        <v>2041</v>
      </c>
      <c r="G200" s="202"/>
      <c r="H200" s="206">
        <v>160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250</v>
      </c>
      <c r="AU200" s="212" t="s">
        <v>83</v>
      </c>
      <c r="AV200" s="13" t="s">
        <v>83</v>
      </c>
      <c r="AW200" s="13" t="s">
        <v>36</v>
      </c>
      <c r="AX200" s="13" t="s">
        <v>75</v>
      </c>
      <c r="AY200" s="212" t="s">
        <v>205</v>
      </c>
    </row>
    <row r="201" spans="1:65" s="13" customFormat="1">
      <c r="B201" s="201"/>
      <c r="C201" s="202"/>
      <c r="D201" s="203" t="s">
        <v>250</v>
      </c>
      <c r="E201" s="204" t="s">
        <v>19</v>
      </c>
      <c r="F201" s="205" t="s">
        <v>2042</v>
      </c>
      <c r="G201" s="202"/>
      <c r="H201" s="206">
        <v>-26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250</v>
      </c>
      <c r="AU201" s="212" t="s">
        <v>83</v>
      </c>
      <c r="AV201" s="13" t="s">
        <v>83</v>
      </c>
      <c r="AW201" s="13" t="s">
        <v>36</v>
      </c>
      <c r="AX201" s="13" t="s">
        <v>75</v>
      </c>
      <c r="AY201" s="212" t="s">
        <v>205</v>
      </c>
    </row>
    <row r="202" spans="1:65" s="14" customFormat="1">
      <c r="B202" s="213"/>
      <c r="C202" s="214"/>
      <c r="D202" s="203" t="s">
        <v>250</v>
      </c>
      <c r="E202" s="215" t="s">
        <v>19</v>
      </c>
      <c r="F202" s="216" t="s">
        <v>253</v>
      </c>
      <c r="G202" s="214"/>
      <c r="H202" s="217">
        <v>134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250</v>
      </c>
      <c r="AU202" s="223" t="s">
        <v>83</v>
      </c>
      <c r="AV202" s="14" t="s">
        <v>149</v>
      </c>
      <c r="AW202" s="14" t="s">
        <v>36</v>
      </c>
      <c r="AX202" s="14" t="s">
        <v>79</v>
      </c>
      <c r="AY202" s="223" t="s">
        <v>205</v>
      </c>
    </row>
    <row r="203" spans="1:65" s="2" customFormat="1" ht="21.75" customHeight="1">
      <c r="A203" s="35"/>
      <c r="B203" s="36"/>
      <c r="C203" s="179" t="s">
        <v>528</v>
      </c>
      <c r="D203" s="179" t="s">
        <v>208</v>
      </c>
      <c r="E203" s="180" t="s">
        <v>2043</v>
      </c>
      <c r="F203" s="181" t="s">
        <v>2044</v>
      </c>
      <c r="G203" s="182" t="s">
        <v>247</v>
      </c>
      <c r="H203" s="183">
        <v>9.5</v>
      </c>
      <c r="I203" s="184"/>
      <c r="J203" s="185">
        <f>ROUND(I203*H203,2)</f>
        <v>0</v>
      </c>
      <c r="K203" s="181" t="s">
        <v>212</v>
      </c>
      <c r="L203" s="40"/>
      <c r="M203" s="186" t="s">
        <v>19</v>
      </c>
      <c r="N203" s="187" t="s">
        <v>46</v>
      </c>
      <c r="O203" s="65"/>
      <c r="P203" s="188">
        <f>O203*H203</f>
        <v>0</v>
      </c>
      <c r="Q203" s="188">
        <v>2.5999999999999999E-3</v>
      </c>
      <c r="R203" s="188">
        <f>Q203*H203</f>
        <v>2.47E-2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149</v>
      </c>
      <c r="AT203" s="190" t="s">
        <v>208</v>
      </c>
      <c r="AU203" s="190" t="s">
        <v>83</v>
      </c>
      <c r="AY203" s="18" t="s">
        <v>205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79</v>
      </c>
      <c r="BK203" s="191">
        <f>ROUND(I203*H203,2)</f>
        <v>0</v>
      </c>
      <c r="BL203" s="18" t="s">
        <v>149</v>
      </c>
      <c r="BM203" s="190" t="s">
        <v>2045</v>
      </c>
    </row>
    <row r="204" spans="1:65" s="2" customFormat="1">
      <c r="A204" s="35"/>
      <c r="B204" s="36"/>
      <c r="C204" s="37"/>
      <c r="D204" s="192" t="s">
        <v>215</v>
      </c>
      <c r="E204" s="37"/>
      <c r="F204" s="193" t="s">
        <v>2046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215</v>
      </c>
      <c r="AU204" s="18" t="s">
        <v>83</v>
      </c>
    </row>
    <row r="205" spans="1:65" s="13" customFormat="1">
      <c r="B205" s="201"/>
      <c r="C205" s="202"/>
      <c r="D205" s="203" t="s">
        <v>250</v>
      </c>
      <c r="E205" s="204" t="s">
        <v>19</v>
      </c>
      <c r="F205" s="205" t="s">
        <v>2047</v>
      </c>
      <c r="G205" s="202"/>
      <c r="H205" s="206">
        <v>9.5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250</v>
      </c>
      <c r="AU205" s="212" t="s">
        <v>83</v>
      </c>
      <c r="AV205" s="13" t="s">
        <v>83</v>
      </c>
      <c r="AW205" s="13" t="s">
        <v>36</v>
      </c>
      <c r="AX205" s="13" t="s">
        <v>79</v>
      </c>
      <c r="AY205" s="212" t="s">
        <v>205</v>
      </c>
    </row>
    <row r="206" spans="1:65" s="2" customFormat="1" ht="24.2" customHeight="1">
      <c r="A206" s="35"/>
      <c r="B206" s="36"/>
      <c r="C206" s="179" t="s">
        <v>530</v>
      </c>
      <c r="D206" s="179" t="s">
        <v>208</v>
      </c>
      <c r="E206" s="180" t="s">
        <v>377</v>
      </c>
      <c r="F206" s="181" t="s">
        <v>378</v>
      </c>
      <c r="G206" s="182" t="s">
        <v>260</v>
      </c>
      <c r="H206" s="183">
        <v>206</v>
      </c>
      <c r="I206" s="184"/>
      <c r="J206" s="185">
        <f>ROUND(I206*H206,2)</f>
        <v>0</v>
      </c>
      <c r="K206" s="181" t="s">
        <v>212</v>
      </c>
      <c r="L206" s="40"/>
      <c r="M206" s="186" t="s">
        <v>19</v>
      </c>
      <c r="N206" s="187" t="s">
        <v>46</v>
      </c>
      <c r="O206" s="65"/>
      <c r="P206" s="188">
        <f>O206*H206</f>
        <v>0</v>
      </c>
      <c r="Q206" s="188">
        <v>0</v>
      </c>
      <c r="R206" s="188">
        <f>Q206*H206</f>
        <v>0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149</v>
      </c>
      <c r="AT206" s="190" t="s">
        <v>208</v>
      </c>
      <c r="AU206" s="190" t="s">
        <v>83</v>
      </c>
      <c r="AY206" s="18" t="s">
        <v>205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79</v>
      </c>
      <c r="BK206" s="191">
        <f>ROUND(I206*H206,2)</f>
        <v>0</v>
      </c>
      <c r="BL206" s="18" t="s">
        <v>149</v>
      </c>
      <c r="BM206" s="190" t="s">
        <v>1131</v>
      </c>
    </row>
    <row r="207" spans="1:65" s="2" customFormat="1">
      <c r="A207" s="35"/>
      <c r="B207" s="36"/>
      <c r="C207" s="37"/>
      <c r="D207" s="192" t="s">
        <v>215</v>
      </c>
      <c r="E207" s="37"/>
      <c r="F207" s="193" t="s">
        <v>380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215</v>
      </c>
      <c r="AU207" s="18" t="s">
        <v>83</v>
      </c>
    </row>
    <row r="208" spans="1:65" s="13" customFormat="1">
      <c r="B208" s="201"/>
      <c r="C208" s="202"/>
      <c r="D208" s="203" t="s">
        <v>250</v>
      </c>
      <c r="E208" s="204" t="s">
        <v>19</v>
      </c>
      <c r="F208" s="205" t="s">
        <v>2048</v>
      </c>
      <c r="G208" s="202"/>
      <c r="H208" s="206">
        <v>206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250</v>
      </c>
      <c r="AU208" s="212" t="s">
        <v>83</v>
      </c>
      <c r="AV208" s="13" t="s">
        <v>83</v>
      </c>
      <c r="AW208" s="13" t="s">
        <v>36</v>
      </c>
      <c r="AX208" s="13" t="s">
        <v>79</v>
      </c>
      <c r="AY208" s="212" t="s">
        <v>205</v>
      </c>
    </row>
    <row r="209" spans="1:65" s="2" customFormat="1" ht="24.2" customHeight="1">
      <c r="A209" s="35"/>
      <c r="B209" s="36"/>
      <c r="C209" s="179" t="s">
        <v>536</v>
      </c>
      <c r="D209" s="179" t="s">
        <v>208</v>
      </c>
      <c r="E209" s="180" t="s">
        <v>2049</v>
      </c>
      <c r="F209" s="181" t="s">
        <v>2050</v>
      </c>
      <c r="G209" s="182" t="s">
        <v>247</v>
      </c>
      <c r="H209" s="183">
        <v>9.5</v>
      </c>
      <c r="I209" s="184"/>
      <c r="J209" s="185">
        <f>ROUND(I209*H209,2)</f>
        <v>0</v>
      </c>
      <c r="K209" s="181" t="s">
        <v>212</v>
      </c>
      <c r="L209" s="40"/>
      <c r="M209" s="186" t="s">
        <v>19</v>
      </c>
      <c r="N209" s="187" t="s">
        <v>46</v>
      </c>
      <c r="O209" s="65"/>
      <c r="P209" s="188">
        <f>O209*H209</f>
        <v>0</v>
      </c>
      <c r="Q209" s="188">
        <v>1.0000000000000001E-5</v>
      </c>
      <c r="R209" s="188">
        <f>Q209*H209</f>
        <v>9.5000000000000005E-5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149</v>
      </c>
      <c r="AT209" s="190" t="s">
        <v>208</v>
      </c>
      <c r="AU209" s="190" t="s">
        <v>83</v>
      </c>
      <c r="AY209" s="18" t="s">
        <v>205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79</v>
      </c>
      <c r="BK209" s="191">
        <f>ROUND(I209*H209,2)</f>
        <v>0</v>
      </c>
      <c r="BL209" s="18" t="s">
        <v>149</v>
      </c>
      <c r="BM209" s="190" t="s">
        <v>2051</v>
      </c>
    </row>
    <row r="210" spans="1:65" s="2" customFormat="1">
      <c r="A210" s="35"/>
      <c r="B210" s="36"/>
      <c r="C210" s="37"/>
      <c r="D210" s="192" t="s">
        <v>215</v>
      </c>
      <c r="E210" s="37"/>
      <c r="F210" s="193" t="s">
        <v>2052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215</v>
      </c>
      <c r="AU210" s="18" t="s">
        <v>83</v>
      </c>
    </row>
    <row r="211" spans="1:65" s="2" customFormat="1" ht="24.2" customHeight="1">
      <c r="A211" s="35"/>
      <c r="B211" s="36"/>
      <c r="C211" s="179" t="s">
        <v>542</v>
      </c>
      <c r="D211" s="179" t="s">
        <v>208</v>
      </c>
      <c r="E211" s="180" t="s">
        <v>382</v>
      </c>
      <c r="F211" s="181" t="s">
        <v>383</v>
      </c>
      <c r="G211" s="182" t="s">
        <v>260</v>
      </c>
      <c r="H211" s="183">
        <v>77.5</v>
      </c>
      <c r="I211" s="184"/>
      <c r="J211" s="185">
        <f>ROUND(I211*H211,2)</f>
        <v>0</v>
      </c>
      <c r="K211" s="181" t="s">
        <v>212</v>
      </c>
      <c r="L211" s="40"/>
      <c r="M211" s="186" t="s">
        <v>19</v>
      </c>
      <c r="N211" s="187" t="s">
        <v>46</v>
      </c>
      <c r="O211" s="65"/>
      <c r="P211" s="188">
        <f>O211*H211</f>
        <v>0</v>
      </c>
      <c r="Q211" s="188">
        <v>0.15540000000000001</v>
      </c>
      <c r="R211" s="188">
        <f>Q211*H211</f>
        <v>12.043500000000002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149</v>
      </c>
      <c r="AT211" s="190" t="s">
        <v>208</v>
      </c>
      <c r="AU211" s="190" t="s">
        <v>83</v>
      </c>
      <c r="AY211" s="18" t="s">
        <v>205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79</v>
      </c>
      <c r="BK211" s="191">
        <f>ROUND(I211*H211,2)</f>
        <v>0</v>
      </c>
      <c r="BL211" s="18" t="s">
        <v>149</v>
      </c>
      <c r="BM211" s="190" t="s">
        <v>1139</v>
      </c>
    </row>
    <row r="212" spans="1:65" s="2" customFormat="1">
      <c r="A212" s="35"/>
      <c r="B212" s="36"/>
      <c r="C212" s="37"/>
      <c r="D212" s="192" t="s">
        <v>215</v>
      </c>
      <c r="E212" s="37"/>
      <c r="F212" s="193" t="s">
        <v>385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215</v>
      </c>
      <c r="AU212" s="18" t="s">
        <v>83</v>
      </c>
    </row>
    <row r="213" spans="1:65" s="13" customFormat="1">
      <c r="B213" s="201"/>
      <c r="C213" s="202"/>
      <c r="D213" s="203" t="s">
        <v>250</v>
      </c>
      <c r="E213" s="204" t="s">
        <v>19</v>
      </c>
      <c r="F213" s="205" t="s">
        <v>1140</v>
      </c>
      <c r="G213" s="202"/>
      <c r="H213" s="206">
        <v>170.7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250</v>
      </c>
      <c r="AU213" s="212" t="s">
        <v>83</v>
      </c>
      <c r="AV213" s="13" t="s">
        <v>83</v>
      </c>
      <c r="AW213" s="13" t="s">
        <v>36</v>
      </c>
      <c r="AX213" s="13" t="s">
        <v>75</v>
      </c>
      <c r="AY213" s="212" t="s">
        <v>205</v>
      </c>
    </row>
    <row r="214" spans="1:65" s="13" customFormat="1">
      <c r="B214" s="201"/>
      <c r="C214" s="202"/>
      <c r="D214" s="203" t="s">
        <v>250</v>
      </c>
      <c r="E214" s="204" t="s">
        <v>19</v>
      </c>
      <c r="F214" s="205" t="s">
        <v>2053</v>
      </c>
      <c r="G214" s="202"/>
      <c r="H214" s="206">
        <v>-93.2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250</v>
      </c>
      <c r="AU214" s="212" t="s">
        <v>83</v>
      </c>
      <c r="AV214" s="13" t="s">
        <v>83</v>
      </c>
      <c r="AW214" s="13" t="s">
        <v>36</v>
      </c>
      <c r="AX214" s="13" t="s">
        <v>75</v>
      </c>
      <c r="AY214" s="212" t="s">
        <v>205</v>
      </c>
    </row>
    <row r="215" spans="1:65" s="14" customFormat="1">
      <c r="B215" s="213"/>
      <c r="C215" s="214"/>
      <c r="D215" s="203" t="s">
        <v>250</v>
      </c>
      <c r="E215" s="215" t="s">
        <v>19</v>
      </c>
      <c r="F215" s="216" t="s">
        <v>253</v>
      </c>
      <c r="G215" s="214"/>
      <c r="H215" s="217">
        <v>77.499999999999986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250</v>
      </c>
      <c r="AU215" s="223" t="s">
        <v>83</v>
      </c>
      <c r="AV215" s="14" t="s">
        <v>149</v>
      </c>
      <c r="AW215" s="14" t="s">
        <v>36</v>
      </c>
      <c r="AX215" s="14" t="s">
        <v>79</v>
      </c>
      <c r="AY215" s="223" t="s">
        <v>205</v>
      </c>
    </row>
    <row r="216" spans="1:65" s="2" customFormat="1" ht="16.5" customHeight="1">
      <c r="A216" s="35"/>
      <c r="B216" s="36"/>
      <c r="C216" s="224" t="s">
        <v>547</v>
      </c>
      <c r="D216" s="224" t="s">
        <v>298</v>
      </c>
      <c r="E216" s="225" t="s">
        <v>388</v>
      </c>
      <c r="F216" s="226" t="s">
        <v>389</v>
      </c>
      <c r="G216" s="227" t="s">
        <v>260</v>
      </c>
      <c r="H216" s="228">
        <v>79.05</v>
      </c>
      <c r="I216" s="229"/>
      <c r="J216" s="230">
        <f>ROUND(I216*H216,2)</f>
        <v>0</v>
      </c>
      <c r="K216" s="226" t="s">
        <v>212</v>
      </c>
      <c r="L216" s="231"/>
      <c r="M216" s="232" t="s">
        <v>19</v>
      </c>
      <c r="N216" s="233" t="s">
        <v>46</v>
      </c>
      <c r="O216" s="65"/>
      <c r="P216" s="188">
        <f>O216*H216</f>
        <v>0</v>
      </c>
      <c r="Q216" s="188">
        <v>0.08</v>
      </c>
      <c r="R216" s="188">
        <f>Q216*H216</f>
        <v>6.3239999999999998</v>
      </c>
      <c r="S216" s="188">
        <v>0</v>
      </c>
      <c r="T216" s="18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286</v>
      </c>
      <c r="AT216" s="190" t="s">
        <v>298</v>
      </c>
      <c r="AU216" s="190" t="s">
        <v>83</v>
      </c>
      <c r="AY216" s="18" t="s">
        <v>205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79</v>
      </c>
      <c r="BK216" s="191">
        <f>ROUND(I216*H216,2)</f>
        <v>0</v>
      </c>
      <c r="BL216" s="18" t="s">
        <v>149</v>
      </c>
      <c r="BM216" s="190" t="s">
        <v>1143</v>
      </c>
    </row>
    <row r="217" spans="1:65" s="13" customFormat="1">
      <c r="B217" s="201"/>
      <c r="C217" s="202"/>
      <c r="D217" s="203" t="s">
        <v>250</v>
      </c>
      <c r="E217" s="202"/>
      <c r="F217" s="205" t="s">
        <v>2054</v>
      </c>
      <c r="G217" s="202"/>
      <c r="H217" s="206">
        <v>79.05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250</v>
      </c>
      <c r="AU217" s="212" t="s">
        <v>83</v>
      </c>
      <c r="AV217" s="13" t="s">
        <v>83</v>
      </c>
      <c r="AW217" s="13" t="s">
        <v>4</v>
      </c>
      <c r="AX217" s="13" t="s">
        <v>79</v>
      </c>
      <c r="AY217" s="212" t="s">
        <v>205</v>
      </c>
    </row>
    <row r="218" spans="1:65" s="2" customFormat="1" ht="33" customHeight="1">
      <c r="A218" s="35"/>
      <c r="B218" s="36"/>
      <c r="C218" s="179" t="s">
        <v>551</v>
      </c>
      <c r="D218" s="179" t="s">
        <v>208</v>
      </c>
      <c r="E218" s="180" t="s">
        <v>1590</v>
      </c>
      <c r="F218" s="181" t="s">
        <v>1591</v>
      </c>
      <c r="G218" s="182" t="s">
        <v>260</v>
      </c>
      <c r="H218" s="183">
        <v>34.1</v>
      </c>
      <c r="I218" s="184"/>
      <c r="J218" s="185">
        <f>ROUND(I218*H218,2)</f>
        <v>0</v>
      </c>
      <c r="K218" s="181" t="s">
        <v>212</v>
      </c>
      <c r="L218" s="40"/>
      <c r="M218" s="186" t="s">
        <v>19</v>
      </c>
      <c r="N218" s="187" t="s">
        <v>46</v>
      </c>
      <c r="O218" s="65"/>
      <c r="P218" s="188">
        <f>O218*H218</f>
        <v>0</v>
      </c>
      <c r="Q218" s="188">
        <v>5.9999999999999995E-4</v>
      </c>
      <c r="R218" s="188">
        <f>Q218*H218</f>
        <v>2.0459999999999999E-2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149</v>
      </c>
      <c r="AT218" s="190" t="s">
        <v>208</v>
      </c>
      <c r="AU218" s="190" t="s">
        <v>83</v>
      </c>
      <c r="AY218" s="18" t="s">
        <v>205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79</v>
      </c>
      <c r="BK218" s="191">
        <f>ROUND(I218*H218,2)</f>
        <v>0</v>
      </c>
      <c r="BL218" s="18" t="s">
        <v>149</v>
      </c>
      <c r="BM218" s="190" t="s">
        <v>1592</v>
      </c>
    </row>
    <row r="219" spans="1:65" s="2" customFormat="1">
      <c r="A219" s="35"/>
      <c r="B219" s="36"/>
      <c r="C219" s="37"/>
      <c r="D219" s="192" t="s">
        <v>215</v>
      </c>
      <c r="E219" s="37"/>
      <c r="F219" s="193" t="s">
        <v>1593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215</v>
      </c>
      <c r="AU219" s="18" t="s">
        <v>83</v>
      </c>
    </row>
    <row r="220" spans="1:65" s="13" customFormat="1">
      <c r="B220" s="201"/>
      <c r="C220" s="202"/>
      <c r="D220" s="203" t="s">
        <v>250</v>
      </c>
      <c r="E220" s="204" t="s">
        <v>19</v>
      </c>
      <c r="F220" s="205" t="s">
        <v>2055</v>
      </c>
      <c r="G220" s="202"/>
      <c r="H220" s="206">
        <v>70.2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250</v>
      </c>
      <c r="AU220" s="212" t="s">
        <v>83</v>
      </c>
      <c r="AV220" s="13" t="s">
        <v>83</v>
      </c>
      <c r="AW220" s="13" t="s">
        <v>36</v>
      </c>
      <c r="AX220" s="13" t="s">
        <v>75</v>
      </c>
      <c r="AY220" s="212" t="s">
        <v>205</v>
      </c>
    </row>
    <row r="221" spans="1:65" s="13" customFormat="1">
      <c r="B221" s="201"/>
      <c r="C221" s="202"/>
      <c r="D221" s="203" t="s">
        <v>250</v>
      </c>
      <c r="E221" s="204" t="s">
        <v>19</v>
      </c>
      <c r="F221" s="205" t="s">
        <v>2056</v>
      </c>
      <c r="G221" s="202"/>
      <c r="H221" s="206">
        <v>-36.1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250</v>
      </c>
      <c r="AU221" s="212" t="s">
        <v>83</v>
      </c>
      <c r="AV221" s="13" t="s">
        <v>83</v>
      </c>
      <c r="AW221" s="13" t="s">
        <v>36</v>
      </c>
      <c r="AX221" s="13" t="s">
        <v>75</v>
      </c>
      <c r="AY221" s="212" t="s">
        <v>205</v>
      </c>
    </row>
    <row r="222" spans="1:65" s="14" customFormat="1">
      <c r="B222" s="213"/>
      <c r="C222" s="214"/>
      <c r="D222" s="203" t="s">
        <v>250</v>
      </c>
      <c r="E222" s="215" t="s">
        <v>19</v>
      </c>
      <c r="F222" s="216" t="s">
        <v>253</v>
      </c>
      <c r="G222" s="214"/>
      <c r="H222" s="217">
        <v>34.1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250</v>
      </c>
      <c r="AU222" s="223" t="s">
        <v>83</v>
      </c>
      <c r="AV222" s="14" t="s">
        <v>149</v>
      </c>
      <c r="AW222" s="14" t="s">
        <v>36</v>
      </c>
      <c r="AX222" s="14" t="s">
        <v>79</v>
      </c>
      <c r="AY222" s="223" t="s">
        <v>205</v>
      </c>
    </row>
    <row r="223" spans="1:65" s="2" customFormat="1" ht="16.5" customHeight="1">
      <c r="A223" s="35"/>
      <c r="B223" s="36"/>
      <c r="C223" s="179" t="s">
        <v>554</v>
      </c>
      <c r="D223" s="179" t="s">
        <v>208</v>
      </c>
      <c r="E223" s="180" t="s">
        <v>1505</v>
      </c>
      <c r="F223" s="181" t="s">
        <v>1506</v>
      </c>
      <c r="G223" s="182" t="s">
        <v>260</v>
      </c>
      <c r="H223" s="183">
        <v>43</v>
      </c>
      <c r="I223" s="184"/>
      <c r="J223" s="185">
        <f>ROUND(I223*H223,2)</f>
        <v>0</v>
      </c>
      <c r="K223" s="181" t="s">
        <v>212</v>
      </c>
      <c r="L223" s="40"/>
      <c r="M223" s="186" t="s">
        <v>19</v>
      </c>
      <c r="N223" s="187" t="s">
        <v>46</v>
      </c>
      <c r="O223" s="65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149</v>
      </c>
      <c r="AT223" s="190" t="s">
        <v>208</v>
      </c>
      <c r="AU223" s="190" t="s">
        <v>83</v>
      </c>
      <c r="AY223" s="18" t="s">
        <v>205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8" t="s">
        <v>79</v>
      </c>
      <c r="BK223" s="191">
        <f>ROUND(I223*H223,2)</f>
        <v>0</v>
      </c>
      <c r="BL223" s="18" t="s">
        <v>149</v>
      </c>
      <c r="BM223" s="190" t="s">
        <v>2057</v>
      </c>
    </row>
    <row r="224" spans="1:65" s="2" customFormat="1">
      <c r="A224" s="35"/>
      <c r="B224" s="36"/>
      <c r="C224" s="37"/>
      <c r="D224" s="192" t="s">
        <v>215</v>
      </c>
      <c r="E224" s="37"/>
      <c r="F224" s="193" t="s">
        <v>1508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215</v>
      </c>
      <c r="AU224" s="18" t="s">
        <v>83</v>
      </c>
    </row>
    <row r="225" spans="1:65" s="13" customFormat="1">
      <c r="B225" s="201"/>
      <c r="C225" s="202"/>
      <c r="D225" s="203" t="s">
        <v>250</v>
      </c>
      <c r="E225" s="204" t="s">
        <v>19</v>
      </c>
      <c r="F225" s="205" t="s">
        <v>2058</v>
      </c>
      <c r="G225" s="202"/>
      <c r="H225" s="206">
        <v>43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250</v>
      </c>
      <c r="AU225" s="212" t="s">
        <v>83</v>
      </c>
      <c r="AV225" s="13" t="s">
        <v>83</v>
      </c>
      <c r="AW225" s="13" t="s">
        <v>36</v>
      </c>
      <c r="AX225" s="13" t="s">
        <v>79</v>
      </c>
      <c r="AY225" s="212" t="s">
        <v>205</v>
      </c>
    </row>
    <row r="226" spans="1:65" s="2" customFormat="1" ht="16.5" customHeight="1">
      <c r="A226" s="35"/>
      <c r="B226" s="36"/>
      <c r="C226" s="179" t="s">
        <v>556</v>
      </c>
      <c r="D226" s="179" t="s">
        <v>208</v>
      </c>
      <c r="E226" s="180" t="s">
        <v>1362</v>
      </c>
      <c r="F226" s="181" t="s">
        <v>1363</v>
      </c>
      <c r="G226" s="182" t="s">
        <v>260</v>
      </c>
      <c r="H226" s="183">
        <v>69.900000000000006</v>
      </c>
      <c r="I226" s="184"/>
      <c r="J226" s="185">
        <f>ROUND(I226*H226,2)</f>
        <v>0</v>
      </c>
      <c r="K226" s="181" t="s">
        <v>212</v>
      </c>
      <c r="L226" s="40"/>
      <c r="M226" s="186" t="s">
        <v>19</v>
      </c>
      <c r="N226" s="187" t="s">
        <v>46</v>
      </c>
      <c r="O226" s="65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149</v>
      </c>
      <c r="AT226" s="190" t="s">
        <v>208</v>
      </c>
      <c r="AU226" s="190" t="s">
        <v>83</v>
      </c>
      <c r="AY226" s="18" t="s">
        <v>205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8" t="s">
        <v>79</v>
      </c>
      <c r="BK226" s="191">
        <f>ROUND(I226*H226,2)</f>
        <v>0</v>
      </c>
      <c r="BL226" s="18" t="s">
        <v>149</v>
      </c>
      <c r="BM226" s="190" t="s">
        <v>1595</v>
      </c>
    </row>
    <row r="227" spans="1:65" s="2" customFormat="1">
      <c r="A227" s="35"/>
      <c r="B227" s="36"/>
      <c r="C227" s="37"/>
      <c r="D227" s="192" t="s">
        <v>215</v>
      </c>
      <c r="E227" s="37"/>
      <c r="F227" s="193" t="s">
        <v>1365</v>
      </c>
      <c r="G227" s="37"/>
      <c r="H227" s="37"/>
      <c r="I227" s="194"/>
      <c r="J227" s="37"/>
      <c r="K227" s="37"/>
      <c r="L227" s="40"/>
      <c r="M227" s="195"/>
      <c r="N227" s="19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215</v>
      </c>
      <c r="AU227" s="18" t="s">
        <v>83</v>
      </c>
    </row>
    <row r="228" spans="1:65" s="13" customFormat="1">
      <c r="B228" s="201"/>
      <c r="C228" s="202"/>
      <c r="D228" s="203" t="s">
        <v>250</v>
      </c>
      <c r="E228" s="204" t="s">
        <v>19</v>
      </c>
      <c r="F228" s="205" t="s">
        <v>2059</v>
      </c>
      <c r="G228" s="202"/>
      <c r="H228" s="206">
        <v>106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250</v>
      </c>
      <c r="AU228" s="212" t="s">
        <v>83</v>
      </c>
      <c r="AV228" s="13" t="s">
        <v>83</v>
      </c>
      <c r="AW228" s="13" t="s">
        <v>36</v>
      </c>
      <c r="AX228" s="13" t="s">
        <v>75</v>
      </c>
      <c r="AY228" s="212" t="s">
        <v>205</v>
      </c>
    </row>
    <row r="229" spans="1:65" s="13" customFormat="1">
      <c r="B229" s="201"/>
      <c r="C229" s="202"/>
      <c r="D229" s="203" t="s">
        <v>250</v>
      </c>
      <c r="E229" s="204" t="s">
        <v>19</v>
      </c>
      <c r="F229" s="205" t="s">
        <v>2056</v>
      </c>
      <c r="G229" s="202"/>
      <c r="H229" s="206">
        <v>-36.1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250</v>
      </c>
      <c r="AU229" s="212" t="s">
        <v>83</v>
      </c>
      <c r="AV229" s="13" t="s">
        <v>83</v>
      </c>
      <c r="AW229" s="13" t="s">
        <v>36</v>
      </c>
      <c r="AX229" s="13" t="s">
        <v>75</v>
      </c>
      <c r="AY229" s="212" t="s">
        <v>205</v>
      </c>
    </row>
    <row r="230" spans="1:65" s="14" customFormat="1">
      <c r="B230" s="213"/>
      <c r="C230" s="214"/>
      <c r="D230" s="203" t="s">
        <v>250</v>
      </c>
      <c r="E230" s="215" t="s">
        <v>19</v>
      </c>
      <c r="F230" s="216" t="s">
        <v>253</v>
      </c>
      <c r="G230" s="214"/>
      <c r="H230" s="217">
        <v>69.900000000000006</v>
      </c>
      <c r="I230" s="218"/>
      <c r="J230" s="214"/>
      <c r="K230" s="214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250</v>
      </c>
      <c r="AU230" s="223" t="s">
        <v>83</v>
      </c>
      <c r="AV230" s="14" t="s">
        <v>149</v>
      </c>
      <c r="AW230" s="14" t="s">
        <v>36</v>
      </c>
      <c r="AX230" s="14" t="s">
        <v>79</v>
      </c>
      <c r="AY230" s="223" t="s">
        <v>205</v>
      </c>
    </row>
    <row r="231" spans="1:65" s="12" customFormat="1" ht="22.9" customHeight="1">
      <c r="B231" s="163"/>
      <c r="C231" s="164"/>
      <c r="D231" s="165" t="s">
        <v>74</v>
      </c>
      <c r="E231" s="177" t="s">
        <v>416</v>
      </c>
      <c r="F231" s="177" t="s">
        <v>417</v>
      </c>
      <c r="G231" s="164"/>
      <c r="H231" s="164"/>
      <c r="I231" s="167"/>
      <c r="J231" s="178">
        <f>BK231</f>
        <v>0</v>
      </c>
      <c r="K231" s="164"/>
      <c r="L231" s="169"/>
      <c r="M231" s="170"/>
      <c r="N231" s="171"/>
      <c r="O231" s="171"/>
      <c r="P231" s="172">
        <f>SUM(P232:P261)</f>
        <v>0</v>
      </c>
      <c r="Q231" s="171"/>
      <c r="R231" s="172">
        <f>SUM(R232:R261)</f>
        <v>0</v>
      </c>
      <c r="S231" s="171"/>
      <c r="T231" s="173">
        <f>SUM(T232:T261)</f>
        <v>0</v>
      </c>
      <c r="AR231" s="174" t="s">
        <v>79</v>
      </c>
      <c r="AT231" s="175" t="s">
        <v>74</v>
      </c>
      <c r="AU231" s="175" t="s">
        <v>79</v>
      </c>
      <c r="AY231" s="174" t="s">
        <v>205</v>
      </c>
      <c r="BK231" s="176">
        <f>SUM(BK232:BK261)</f>
        <v>0</v>
      </c>
    </row>
    <row r="232" spans="1:65" s="2" customFormat="1" ht="24.2" customHeight="1">
      <c r="A232" s="35"/>
      <c r="B232" s="36"/>
      <c r="C232" s="179" t="s">
        <v>655</v>
      </c>
      <c r="D232" s="179" t="s">
        <v>208</v>
      </c>
      <c r="E232" s="180" t="s">
        <v>537</v>
      </c>
      <c r="F232" s="181" t="s">
        <v>538</v>
      </c>
      <c r="G232" s="182" t="s">
        <v>301</v>
      </c>
      <c r="H232" s="183">
        <v>148.654</v>
      </c>
      <c r="I232" s="184"/>
      <c r="J232" s="185">
        <f>ROUND(I232*H232,2)</f>
        <v>0</v>
      </c>
      <c r="K232" s="181" t="s">
        <v>212</v>
      </c>
      <c r="L232" s="40"/>
      <c r="M232" s="186" t="s">
        <v>19</v>
      </c>
      <c r="N232" s="187" t="s">
        <v>46</v>
      </c>
      <c r="O232" s="65"/>
      <c r="P232" s="188">
        <f>O232*H232</f>
        <v>0</v>
      </c>
      <c r="Q232" s="188">
        <v>0</v>
      </c>
      <c r="R232" s="188">
        <f>Q232*H232</f>
        <v>0</v>
      </c>
      <c r="S232" s="188">
        <v>0</v>
      </c>
      <c r="T232" s="18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0" t="s">
        <v>149</v>
      </c>
      <c r="AT232" s="190" t="s">
        <v>208</v>
      </c>
      <c r="AU232" s="190" t="s">
        <v>83</v>
      </c>
      <c r="AY232" s="18" t="s">
        <v>205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" t="s">
        <v>79</v>
      </c>
      <c r="BK232" s="191">
        <f>ROUND(I232*H232,2)</f>
        <v>0</v>
      </c>
      <c r="BL232" s="18" t="s">
        <v>149</v>
      </c>
      <c r="BM232" s="190" t="s">
        <v>1186</v>
      </c>
    </row>
    <row r="233" spans="1:65" s="2" customFormat="1">
      <c r="A233" s="35"/>
      <c r="B233" s="36"/>
      <c r="C233" s="37"/>
      <c r="D233" s="192" t="s">
        <v>215</v>
      </c>
      <c r="E233" s="37"/>
      <c r="F233" s="193" t="s">
        <v>540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215</v>
      </c>
      <c r="AU233" s="18" t="s">
        <v>83</v>
      </c>
    </row>
    <row r="234" spans="1:65" s="13" customFormat="1">
      <c r="B234" s="201"/>
      <c r="C234" s="202"/>
      <c r="D234" s="203" t="s">
        <v>250</v>
      </c>
      <c r="E234" s="204" t="s">
        <v>19</v>
      </c>
      <c r="F234" s="205" t="s">
        <v>2060</v>
      </c>
      <c r="G234" s="202"/>
      <c r="H234" s="206">
        <v>148.654</v>
      </c>
      <c r="I234" s="207"/>
      <c r="J234" s="202"/>
      <c r="K234" s="202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250</v>
      </c>
      <c r="AU234" s="212" t="s">
        <v>83</v>
      </c>
      <c r="AV234" s="13" t="s">
        <v>83</v>
      </c>
      <c r="AW234" s="13" t="s">
        <v>36</v>
      </c>
      <c r="AX234" s="13" t="s">
        <v>79</v>
      </c>
      <c r="AY234" s="212" t="s">
        <v>205</v>
      </c>
    </row>
    <row r="235" spans="1:65" s="2" customFormat="1" ht="24.2" customHeight="1">
      <c r="A235" s="35"/>
      <c r="B235" s="36"/>
      <c r="C235" s="179" t="s">
        <v>1116</v>
      </c>
      <c r="D235" s="179" t="s">
        <v>208</v>
      </c>
      <c r="E235" s="180" t="s">
        <v>543</v>
      </c>
      <c r="F235" s="181" t="s">
        <v>427</v>
      </c>
      <c r="G235" s="182" t="s">
        <v>301</v>
      </c>
      <c r="H235" s="183">
        <v>5797.5060000000003</v>
      </c>
      <c r="I235" s="184"/>
      <c r="J235" s="185">
        <f>ROUND(I235*H235,2)</f>
        <v>0</v>
      </c>
      <c r="K235" s="181" t="s">
        <v>212</v>
      </c>
      <c r="L235" s="40"/>
      <c r="M235" s="186" t="s">
        <v>19</v>
      </c>
      <c r="N235" s="187" t="s">
        <v>46</v>
      </c>
      <c r="O235" s="65"/>
      <c r="P235" s="188">
        <f>O235*H235</f>
        <v>0</v>
      </c>
      <c r="Q235" s="188">
        <v>0</v>
      </c>
      <c r="R235" s="188">
        <f>Q235*H235</f>
        <v>0</v>
      </c>
      <c r="S235" s="188">
        <v>0</v>
      </c>
      <c r="T235" s="18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149</v>
      </c>
      <c r="AT235" s="190" t="s">
        <v>208</v>
      </c>
      <c r="AU235" s="190" t="s">
        <v>83</v>
      </c>
      <c r="AY235" s="18" t="s">
        <v>205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8" t="s">
        <v>79</v>
      </c>
      <c r="BK235" s="191">
        <f>ROUND(I235*H235,2)</f>
        <v>0</v>
      </c>
      <c r="BL235" s="18" t="s">
        <v>149</v>
      </c>
      <c r="BM235" s="190" t="s">
        <v>1189</v>
      </c>
    </row>
    <row r="236" spans="1:65" s="2" customFormat="1">
      <c r="A236" s="35"/>
      <c r="B236" s="36"/>
      <c r="C236" s="37"/>
      <c r="D236" s="192" t="s">
        <v>215</v>
      </c>
      <c r="E236" s="37"/>
      <c r="F236" s="193" t="s">
        <v>545</v>
      </c>
      <c r="G236" s="37"/>
      <c r="H236" s="37"/>
      <c r="I236" s="194"/>
      <c r="J236" s="37"/>
      <c r="K236" s="37"/>
      <c r="L236" s="40"/>
      <c r="M236" s="195"/>
      <c r="N236" s="196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215</v>
      </c>
      <c r="AU236" s="18" t="s">
        <v>83</v>
      </c>
    </row>
    <row r="237" spans="1:65" s="13" customFormat="1">
      <c r="B237" s="201"/>
      <c r="C237" s="202"/>
      <c r="D237" s="203" t="s">
        <v>250</v>
      </c>
      <c r="E237" s="202"/>
      <c r="F237" s="205" t="s">
        <v>2061</v>
      </c>
      <c r="G237" s="202"/>
      <c r="H237" s="206">
        <v>5797.5060000000003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250</v>
      </c>
      <c r="AU237" s="212" t="s">
        <v>83</v>
      </c>
      <c r="AV237" s="13" t="s">
        <v>83</v>
      </c>
      <c r="AW237" s="13" t="s">
        <v>4</v>
      </c>
      <c r="AX237" s="13" t="s">
        <v>79</v>
      </c>
      <c r="AY237" s="212" t="s">
        <v>205</v>
      </c>
    </row>
    <row r="238" spans="1:65" s="2" customFormat="1" ht="24.2" customHeight="1">
      <c r="A238" s="35"/>
      <c r="B238" s="36"/>
      <c r="C238" s="179" t="s">
        <v>1119</v>
      </c>
      <c r="D238" s="179" t="s">
        <v>208</v>
      </c>
      <c r="E238" s="180" t="s">
        <v>419</v>
      </c>
      <c r="F238" s="181" t="s">
        <v>420</v>
      </c>
      <c r="G238" s="182" t="s">
        <v>301</v>
      </c>
      <c r="H238" s="183">
        <v>299.49599999999998</v>
      </c>
      <c r="I238" s="184"/>
      <c r="J238" s="185">
        <f>ROUND(I238*H238,2)</f>
        <v>0</v>
      </c>
      <c r="K238" s="181" t="s">
        <v>212</v>
      </c>
      <c r="L238" s="40"/>
      <c r="M238" s="186" t="s">
        <v>19</v>
      </c>
      <c r="N238" s="187" t="s">
        <v>46</v>
      </c>
      <c r="O238" s="65"/>
      <c r="P238" s="188">
        <f>O238*H238</f>
        <v>0</v>
      </c>
      <c r="Q238" s="188">
        <v>0</v>
      </c>
      <c r="R238" s="188">
        <f>Q238*H238</f>
        <v>0</v>
      </c>
      <c r="S238" s="188">
        <v>0</v>
      </c>
      <c r="T238" s="18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149</v>
      </c>
      <c r="AT238" s="190" t="s">
        <v>208</v>
      </c>
      <c r="AU238" s="190" t="s">
        <v>83</v>
      </c>
      <c r="AY238" s="18" t="s">
        <v>205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79</v>
      </c>
      <c r="BK238" s="191">
        <f>ROUND(I238*H238,2)</f>
        <v>0</v>
      </c>
      <c r="BL238" s="18" t="s">
        <v>149</v>
      </c>
      <c r="BM238" s="190" t="s">
        <v>1192</v>
      </c>
    </row>
    <row r="239" spans="1:65" s="2" customFormat="1">
      <c r="A239" s="35"/>
      <c r="B239" s="36"/>
      <c r="C239" s="37"/>
      <c r="D239" s="192" t="s">
        <v>215</v>
      </c>
      <c r="E239" s="37"/>
      <c r="F239" s="193" t="s">
        <v>422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215</v>
      </c>
      <c r="AU239" s="18" t="s">
        <v>83</v>
      </c>
    </row>
    <row r="240" spans="1:65" s="13" customFormat="1">
      <c r="B240" s="201"/>
      <c r="C240" s="202"/>
      <c r="D240" s="203" t="s">
        <v>250</v>
      </c>
      <c r="E240" s="204" t="s">
        <v>19</v>
      </c>
      <c r="F240" s="205" t="s">
        <v>2062</v>
      </c>
      <c r="G240" s="202"/>
      <c r="H240" s="206">
        <v>137.51400000000001</v>
      </c>
      <c r="I240" s="207"/>
      <c r="J240" s="202"/>
      <c r="K240" s="202"/>
      <c r="L240" s="208"/>
      <c r="M240" s="209"/>
      <c r="N240" s="210"/>
      <c r="O240" s="210"/>
      <c r="P240" s="210"/>
      <c r="Q240" s="210"/>
      <c r="R240" s="210"/>
      <c r="S240" s="210"/>
      <c r="T240" s="211"/>
      <c r="AT240" s="212" t="s">
        <v>250</v>
      </c>
      <c r="AU240" s="212" t="s">
        <v>83</v>
      </c>
      <c r="AV240" s="13" t="s">
        <v>83</v>
      </c>
      <c r="AW240" s="13" t="s">
        <v>36</v>
      </c>
      <c r="AX240" s="13" t="s">
        <v>75</v>
      </c>
      <c r="AY240" s="212" t="s">
        <v>205</v>
      </c>
    </row>
    <row r="241" spans="1:65" s="13" customFormat="1">
      <c r="B241" s="201"/>
      <c r="C241" s="202"/>
      <c r="D241" s="203" t="s">
        <v>250</v>
      </c>
      <c r="E241" s="204" t="s">
        <v>19</v>
      </c>
      <c r="F241" s="205" t="s">
        <v>2063</v>
      </c>
      <c r="G241" s="202"/>
      <c r="H241" s="206">
        <v>161.982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250</v>
      </c>
      <c r="AU241" s="212" t="s">
        <v>83</v>
      </c>
      <c r="AV241" s="13" t="s">
        <v>83</v>
      </c>
      <c r="AW241" s="13" t="s">
        <v>36</v>
      </c>
      <c r="AX241" s="13" t="s">
        <v>75</v>
      </c>
      <c r="AY241" s="212" t="s">
        <v>205</v>
      </c>
    </row>
    <row r="242" spans="1:65" s="14" customFormat="1">
      <c r="B242" s="213"/>
      <c r="C242" s="214"/>
      <c r="D242" s="203" t="s">
        <v>250</v>
      </c>
      <c r="E242" s="215" t="s">
        <v>19</v>
      </c>
      <c r="F242" s="216" t="s">
        <v>253</v>
      </c>
      <c r="G242" s="214"/>
      <c r="H242" s="217">
        <v>299.49599999999998</v>
      </c>
      <c r="I242" s="218"/>
      <c r="J242" s="214"/>
      <c r="K242" s="214"/>
      <c r="L242" s="219"/>
      <c r="M242" s="220"/>
      <c r="N242" s="221"/>
      <c r="O242" s="221"/>
      <c r="P242" s="221"/>
      <c r="Q242" s="221"/>
      <c r="R242" s="221"/>
      <c r="S242" s="221"/>
      <c r="T242" s="222"/>
      <c r="AT242" s="223" t="s">
        <v>250</v>
      </c>
      <c r="AU242" s="223" t="s">
        <v>83</v>
      </c>
      <c r="AV242" s="14" t="s">
        <v>149</v>
      </c>
      <c r="AW242" s="14" t="s">
        <v>36</v>
      </c>
      <c r="AX242" s="14" t="s">
        <v>79</v>
      </c>
      <c r="AY242" s="223" t="s">
        <v>205</v>
      </c>
    </row>
    <row r="243" spans="1:65" s="2" customFormat="1" ht="24.2" customHeight="1">
      <c r="A243" s="35"/>
      <c r="B243" s="36"/>
      <c r="C243" s="179" t="s">
        <v>1121</v>
      </c>
      <c r="D243" s="179" t="s">
        <v>208</v>
      </c>
      <c r="E243" s="180" t="s">
        <v>426</v>
      </c>
      <c r="F243" s="181" t="s">
        <v>427</v>
      </c>
      <c r="G243" s="182" t="s">
        <v>301</v>
      </c>
      <c r="H243" s="183">
        <v>11680.343999999999</v>
      </c>
      <c r="I243" s="184"/>
      <c r="J243" s="185">
        <f>ROUND(I243*H243,2)</f>
        <v>0</v>
      </c>
      <c r="K243" s="181" t="s">
        <v>212</v>
      </c>
      <c r="L243" s="40"/>
      <c r="M243" s="186" t="s">
        <v>19</v>
      </c>
      <c r="N243" s="187" t="s">
        <v>46</v>
      </c>
      <c r="O243" s="65"/>
      <c r="P243" s="188">
        <f>O243*H243</f>
        <v>0</v>
      </c>
      <c r="Q243" s="188">
        <v>0</v>
      </c>
      <c r="R243" s="188">
        <f>Q243*H243</f>
        <v>0</v>
      </c>
      <c r="S243" s="188">
        <v>0</v>
      </c>
      <c r="T243" s="18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0" t="s">
        <v>149</v>
      </c>
      <c r="AT243" s="190" t="s">
        <v>208</v>
      </c>
      <c r="AU243" s="190" t="s">
        <v>83</v>
      </c>
      <c r="AY243" s="18" t="s">
        <v>205</v>
      </c>
      <c r="BE243" s="191">
        <f>IF(N243="základní",J243,0)</f>
        <v>0</v>
      </c>
      <c r="BF243" s="191">
        <f>IF(N243="snížená",J243,0)</f>
        <v>0</v>
      </c>
      <c r="BG243" s="191">
        <f>IF(N243="zákl. přenesená",J243,0)</f>
        <v>0</v>
      </c>
      <c r="BH243" s="191">
        <f>IF(N243="sníž. přenesená",J243,0)</f>
        <v>0</v>
      </c>
      <c r="BI243" s="191">
        <f>IF(N243="nulová",J243,0)</f>
        <v>0</v>
      </c>
      <c r="BJ243" s="18" t="s">
        <v>79</v>
      </c>
      <c r="BK243" s="191">
        <f>ROUND(I243*H243,2)</f>
        <v>0</v>
      </c>
      <c r="BL243" s="18" t="s">
        <v>149</v>
      </c>
      <c r="BM243" s="190" t="s">
        <v>1198</v>
      </c>
    </row>
    <row r="244" spans="1:65" s="2" customFormat="1">
      <c r="A244" s="35"/>
      <c r="B244" s="36"/>
      <c r="C244" s="37"/>
      <c r="D244" s="192" t="s">
        <v>215</v>
      </c>
      <c r="E244" s="37"/>
      <c r="F244" s="193" t="s">
        <v>429</v>
      </c>
      <c r="G244" s="37"/>
      <c r="H244" s="37"/>
      <c r="I244" s="194"/>
      <c r="J244" s="37"/>
      <c r="K244" s="37"/>
      <c r="L244" s="40"/>
      <c r="M244" s="195"/>
      <c r="N244" s="196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215</v>
      </c>
      <c r="AU244" s="18" t="s">
        <v>83</v>
      </c>
    </row>
    <row r="245" spans="1:65" s="13" customFormat="1">
      <c r="B245" s="201"/>
      <c r="C245" s="202"/>
      <c r="D245" s="203" t="s">
        <v>250</v>
      </c>
      <c r="E245" s="202"/>
      <c r="F245" s="205" t="s">
        <v>2064</v>
      </c>
      <c r="G245" s="202"/>
      <c r="H245" s="206">
        <v>11680.343999999999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250</v>
      </c>
      <c r="AU245" s="212" t="s">
        <v>83</v>
      </c>
      <c r="AV245" s="13" t="s">
        <v>83</v>
      </c>
      <c r="AW245" s="13" t="s">
        <v>4</v>
      </c>
      <c r="AX245" s="13" t="s">
        <v>79</v>
      </c>
      <c r="AY245" s="212" t="s">
        <v>205</v>
      </c>
    </row>
    <row r="246" spans="1:65" s="2" customFormat="1" ht="16.5" customHeight="1">
      <c r="A246" s="35"/>
      <c r="B246" s="36"/>
      <c r="C246" s="179" t="s">
        <v>1126</v>
      </c>
      <c r="D246" s="179" t="s">
        <v>208</v>
      </c>
      <c r="E246" s="180" t="s">
        <v>432</v>
      </c>
      <c r="F246" s="181" t="s">
        <v>433</v>
      </c>
      <c r="G246" s="182" t="s">
        <v>301</v>
      </c>
      <c r="H246" s="183">
        <v>448.15</v>
      </c>
      <c r="I246" s="184"/>
      <c r="J246" s="185">
        <f>ROUND(I246*H246,2)</f>
        <v>0</v>
      </c>
      <c r="K246" s="181" t="s">
        <v>212</v>
      </c>
      <c r="L246" s="40"/>
      <c r="M246" s="186" t="s">
        <v>19</v>
      </c>
      <c r="N246" s="187" t="s">
        <v>46</v>
      </c>
      <c r="O246" s="65"/>
      <c r="P246" s="188">
        <f>O246*H246</f>
        <v>0</v>
      </c>
      <c r="Q246" s="188">
        <v>0</v>
      </c>
      <c r="R246" s="188">
        <f>Q246*H246</f>
        <v>0</v>
      </c>
      <c r="S246" s="188">
        <v>0</v>
      </c>
      <c r="T246" s="18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149</v>
      </c>
      <c r="AT246" s="190" t="s">
        <v>208</v>
      </c>
      <c r="AU246" s="190" t="s">
        <v>83</v>
      </c>
      <c r="AY246" s="18" t="s">
        <v>205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79</v>
      </c>
      <c r="BK246" s="191">
        <f>ROUND(I246*H246,2)</f>
        <v>0</v>
      </c>
      <c r="BL246" s="18" t="s">
        <v>149</v>
      </c>
      <c r="BM246" s="190" t="s">
        <v>1201</v>
      </c>
    </row>
    <row r="247" spans="1:65" s="2" customFormat="1">
      <c r="A247" s="35"/>
      <c r="B247" s="36"/>
      <c r="C247" s="37"/>
      <c r="D247" s="192" t="s">
        <v>215</v>
      </c>
      <c r="E247" s="37"/>
      <c r="F247" s="193" t="s">
        <v>435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215</v>
      </c>
      <c r="AU247" s="18" t="s">
        <v>83</v>
      </c>
    </row>
    <row r="248" spans="1:65" s="2" customFormat="1" ht="24.2" customHeight="1">
      <c r="A248" s="35"/>
      <c r="B248" s="36"/>
      <c r="C248" s="179" t="s">
        <v>1128</v>
      </c>
      <c r="D248" s="179" t="s">
        <v>208</v>
      </c>
      <c r="E248" s="180" t="s">
        <v>1917</v>
      </c>
      <c r="F248" s="181" t="s">
        <v>1918</v>
      </c>
      <c r="G248" s="182" t="s">
        <v>301</v>
      </c>
      <c r="H248" s="183">
        <v>237.899</v>
      </c>
      <c r="I248" s="184"/>
      <c r="J248" s="185">
        <f>ROUND(I248*H248,2)</f>
        <v>0</v>
      </c>
      <c r="K248" s="181" t="s">
        <v>212</v>
      </c>
      <c r="L248" s="40"/>
      <c r="M248" s="186" t="s">
        <v>19</v>
      </c>
      <c r="N248" s="187" t="s">
        <v>46</v>
      </c>
      <c r="O248" s="65"/>
      <c r="P248" s="188">
        <f>O248*H248</f>
        <v>0</v>
      </c>
      <c r="Q248" s="188">
        <v>0</v>
      </c>
      <c r="R248" s="188">
        <f>Q248*H248</f>
        <v>0</v>
      </c>
      <c r="S248" s="188">
        <v>0</v>
      </c>
      <c r="T248" s="18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0" t="s">
        <v>149</v>
      </c>
      <c r="AT248" s="190" t="s">
        <v>208</v>
      </c>
      <c r="AU248" s="190" t="s">
        <v>83</v>
      </c>
      <c r="AY248" s="18" t="s">
        <v>205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18" t="s">
        <v>79</v>
      </c>
      <c r="BK248" s="191">
        <f>ROUND(I248*H248,2)</f>
        <v>0</v>
      </c>
      <c r="BL248" s="18" t="s">
        <v>149</v>
      </c>
      <c r="BM248" s="190" t="s">
        <v>2065</v>
      </c>
    </row>
    <row r="249" spans="1:65" s="2" customFormat="1">
      <c r="A249" s="35"/>
      <c r="B249" s="36"/>
      <c r="C249" s="37"/>
      <c r="D249" s="192" t="s">
        <v>215</v>
      </c>
      <c r="E249" s="37"/>
      <c r="F249" s="193" t="s">
        <v>1920</v>
      </c>
      <c r="G249" s="37"/>
      <c r="H249" s="37"/>
      <c r="I249" s="194"/>
      <c r="J249" s="37"/>
      <c r="K249" s="37"/>
      <c r="L249" s="40"/>
      <c r="M249" s="195"/>
      <c r="N249" s="19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215</v>
      </c>
      <c r="AU249" s="18" t="s">
        <v>83</v>
      </c>
    </row>
    <row r="250" spans="1:65" s="13" customFormat="1">
      <c r="B250" s="201"/>
      <c r="C250" s="202"/>
      <c r="D250" s="203" t="s">
        <v>250</v>
      </c>
      <c r="E250" s="204" t="s">
        <v>19</v>
      </c>
      <c r="F250" s="205" t="s">
        <v>2066</v>
      </c>
      <c r="G250" s="202"/>
      <c r="H250" s="206">
        <v>237.899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250</v>
      </c>
      <c r="AU250" s="212" t="s">
        <v>83</v>
      </c>
      <c r="AV250" s="13" t="s">
        <v>83</v>
      </c>
      <c r="AW250" s="13" t="s">
        <v>36</v>
      </c>
      <c r="AX250" s="13" t="s">
        <v>79</v>
      </c>
      <c r="AY250" s="212" t="s">
        <v>205</v>
      </c>
    </row>
    <row r="251" spans="1:65" s="2" customFormat="1" ht="24.2" customHeight="1">
      <c r="A251" s="35"/>
      <c r="B251" s="36"/>
      <c r="C251" s="179" t="s">
        <v>1130</v>
      </c>
      <c r="D251" s="179" t="s">
        <v>208</v>
      </c>
      <c r="E251" s="180" t="s">
        <v>1922</v>
      </c>
      <c r="F251" s="181" t="s">
        <v>1913</v>
      </c>
      <c r="G251" s="182" t="s">
        <v>301</v>
      </c>
      <c r="H251" s="183">
        <v>180.11799999999999</v>
      </c>
      <c r="I251" s="184"/>
      <c r="J251" s="185">
        <f>ROUND(I251*H251,2)</f>
        <v>0</v>
      </c>
      <c r="K251" s="181" t="s">
        <v>212</v>
      </c>
      <c r="L251" s="40"/>
      <c r="M251" s="186" t="s">
        <v>19</v>
      </c>
      <c r="N251" s="187" t="s">
        <v>46</v>
      </c>
      <c r="O251" s="65"/>
      <c r="P251" s="188">
        <f>O251*H251</f>
        <v>0</v>
      </c>
      <c r="Q251" s="188">
        <v>0</v>
      </c>
      <c r="R251" s="188">
        <f>Q251*H251</f>
        <v>0</v>
      </c>
      <c r="S251" s="188">
        <v>0</v>
      </c>
      <c r="T251" s="18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0" t="s">
        <v>149</v>
      </c>
      <c r="AT251" s="190" t="s">
        <v>208</v>
      </c>
      <c r="AU251" s="190" t="s">
        <v>83</v>
      </c>
      <c r="AY251" s="18" t="s">
        <v>205</v>
      </c>
      <c r="BE251" s="191">
        <f>IF(N251="základní",J251,0)</f>
        <v>0</v>
      </c>
      <c r="BF251" s="191">
        <f>IF(N251="snížená",J251,0)</f>
        <v>0</v>
      </c>
      <c r="BG251" s="191">
        <f>IF(N251="zákl. přenesená",J251,0)</f>
        <v>0</v>
      </c>
      <c r="BH251" s="191">
        <f>IF(N251="sníž. přenesená",J251,0)</f>
        <v>0</v>
      </c>
      <c r="BI251" s="191">
        <f>IF(N251="nulová",J251,0)</f>
        <v>0</v>
      </c>
      <c r="BJ251" s="18" t="s">
        <v>79</v>
      </c>
      <c r="BK251" s="191">
        <f>ROUND(I251*H251,2)</f>
        <v>0</v>
      </c>
      <c r="BL251" s="18" t="s">
        <v>149</v>
      </c>
      <c r="BM251" s="190" t="s">
        <v>2067</v>
      </c>
    </row>
    <row r="252" spans="1:65" s="2" customFormat="1">
      <c r="A252" s="35"/>
      <c r="B252" s="36"/>
      <c r="C252" s="37"/>
      <c r="D252" s="192" t="s">
        <v>215</v>
      </c>
      <c r="E252" s="37"/>
      <c r="F252" s="193" t="s">
        <v>1924</v>
      </c>
      <c r="G252" s="37"/>
      <c r="H252" s="37"/>
      <c r="I252" s="194"/>
      <c r="J252" s="37"/>
      <c r="K252" s="37"/>
      <c r="L252" s="40"/>
      <c r="M252" s="195"/>
      <c r="N252" s="196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215</v>
      </c>
      <c r="AU252" s="18" t="s">
        <v>83</v>
      </c>
    </row>
    <row r="253" spans="1:65" s="13" customFormat="1">
      <c r="B253" s="201"/>
      <c r="C253" s="202"/>
      <c r="D253" s="203" t="s">
        <v>250</v>
      </c>
      <c r="E253" s="204" t="s">
        <v>19</v>
      </c>
      <c r="F253" s="205" t="s">
        <v>2068</v>
      </c>
      <c r="G253" s="202"/>
      <c r="H253" s="206">
        <v>180.11799999999999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250</v>
      </c>
      <c r="AU253" s="212" t="s">
        <v>83</v>
      </c>
      <c r="AV253" s="13" t="s">
        <v>83</v>
      </c>
      <c r="AW253" s="13" t="s">
        <v>36</v>
      </c>
      <c r="AX253" s="13" t="s">
        <v>79</v>
      </c>
      <c r="AY253" s="212" t="s">
        <v>205</v>
      </c>
    </row>
    <row r="254" spans="1:65" s="2" customFormat="1" ht="24.2" customHeight="1">
      <c r="A254" s="35"/>
      <c r="B254" s="36"/>
      <c r="C254" s="179" t="s">
        <v>1132</v>
      </c>
      <c r="D254" s="179" t="s">
        <v>208</v>
      </c>
      <c r="E254" s="180" t="s">
        <v>1925</v>
      </c>
      <c r="F254" s="181" t="s">
        <v>1926</v>
      </c>
      <c r="G254" s="182" t="s">
        <v>301</v>
      </c>
      <c r="H254" s="183">
        <v>198.613</v>
      </c>
      <c r="I254" s="184"/>
      <c r="J254" s="185">
        <f>ROUND(I254*H254,2)</f>
        <v>0</v>
      </c>
      <c r="K254" s="181" t="s">
        <v>212</v>
      </c>
      <c r="L254" s="40"/>
      <c r="M254" s="186" t="s">
        <v>19</v>
      </c>
      <c r="N254" s="187" t="s">
        <v>46</v>
      </c>
      <c r="O254" s="65"/>
      <c r="P254" s="188">
        <f>O254*H254</f>
        <v>0</v>
      </c>
      <c r="Q254" s="188">
        <v>0</v>
      </c>
      <c r="R254" s="188">
        <f>Q254*H254</f>
        <v>0</v>
      </c>
      <c r="S254" s="188">
        <v>0</v>
      </c>
      <c r="T254" s="18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0" t="s">
        <v>149</v>
      </c>
      <c r="AT254" s="190" t="s">
        <v>208</v>
      </c>
      <c r="AU254" s="190" t="s">
        <v>83</v>
      </c>
      <c r="AY254" s="18" t="s">
        <v>205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18" t="s">
        <v>79</v>
      </c>
      <c r="BK254" s="191">
        <f>ROUND(I254*H254,2)</f>
        <v>0</v>
      </c>
      <c r="BL254" s="18" t="s">
        <v>149</v>
      </c>
      <c r="BM254" s="190" t="s">
        <v>2069</v>
      </c>
    </row>
    <row r="255" spans="1:65" s="2" customFormat="1">
      <c r="A255" s="35"/>
      <c r="B255" s="36"/>
      <c r="C255" s="37"/>
      <c r="D255" s="192" t="s">
        <v>215</v>
      </c>
      <c r="E255" s="37"/>
      <c r="F255" s="193" t="s">
        <v>1928</v>
      </c>
      <c r="G255" s="37"/>
      <c r="H255" s="37"/>
      <c r="I255" s="194"/>
      <c r="J255" s="37"/>
      <c r="K255" s="37"/>
      <c r="L255" s="40"/>
      <c r="M255" s="195"/>
      <c r="N255" s="196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215</v>
      </c>
      <c r="AU255" s="18" t="s">
        <v>83</v>
      </c>
    </row>
    <row r="256" spans="1:65" s="13" customFormat="1">
      <c r="B256" s="201"/>
      <c r="C256" s="202"/>
      <c r="D256" s="203" t="s">
        <v>250</v>
      </c>
      <c r="E256" s="204" t="s">
        <v>19</v>
      </c>
      <c r="F256" s="205" t="s">
        <v>2070</v>
      </c>
      <c r="G256" s="202"/>
      <c r="H256" s="206">
        <v>198.613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250</v>
      </c>
      <c r="AU256" s="212" t="s">
        <v>83</v>
      </c>
      <c r="AV256" s="13" t="s">
        <v>83</v>
      </c>
      <c r="AW256" s="13" t="s">
        <v>36</v>
      </c>
      <c r="AX256" s="13" t="s">
        <v>79</v>
      </c>
      <c r="AY256" s="212" t="s">
        <v>205</v>
      </c>
    </row>
    <row r="257" spans="1:65" s="2" customFormat="1" ht="24.2" customHeight="1">
      <c r="A257" s="35"/>
      <c r="B257" s="36"/>
      <c r="C257" s="179" t="s">
        <v>1135</v>
      </c>
      <c r="D257" s="179" t="s">
        <v>208</v>
      </c>
      <c r="E257" s="180" t="s">
        <v>2071</v>
      </c>
      <c r="F257" s="181" t="s">
        <v>2072</v>
      </c>
      <c r="G257" s="182" t="s">
        <v>301</v>
      </c>
      <c r="H257" s="183">
        <v>1.0940000000000001</v>
      </c>
      <c r="I257" s="184"/>
      <c r="J257" s="185">
        <f>ROUND(I257*H257,2)</f>
        <v>0</v>
      </c>
      <c r="K257" s="181" t="s">
        <v>212</v>
      </c>
      <c r="L257" s="40"/>
      <c r="M257" s="186" t="s">
        <v>19</v>
      </c>
      <c r="N257" s="187" t="s">
        <v>46</v>
      </c>
      <c r="O257" s="65"/>
      <c r="P257" s="188">
        <f>O257*H257</f>
        <v>0</v>
      </c>
      <c r="Q257" s="188">
        <v>0</v>
      </c>
      <c r="R257" s="188">
        <f>Q257*H257</f>
        <v>0</v>
      </c>
      <c r="S257" s="188">
        <v>0</v>
      </c>
      <c r="T257" s="18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0" t="s">
        <v>149</v>
      </c>
      <c r="AT257" s="190" t="s">
        <v>208</v>
      </c>
      <c r="AU257" s="190" t="s">
        <v>83</v>
      </c>
      <c r="AY257" s="18" t="s">
        <v>205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18" t="s">
        <v>79</v>
      </c>
      <c r="BK257" s="191">
        <f>ROUND(I257*H257,2)</f>
        <v>0</v>
      </c>
      <c r="BL257" s="18" t="s">
        <v>149</v>
      </c>
      <c r="BM257" s="190" t="s">
        <v>2073</v>
      </c>
    </row>
    <row r="258" spans="1:65" s="2" customFormat="1">
      <c r="A258" s="35"/>
      <c r="B258" s="36"/>
      <c r="C258" s="37"/>
      <c r="D258" s="192" t="s">
        <v>215</v>
      </c>
      <c r="E258" s="37"/>
      <c r="F258" s="193" t="s">
        <v>2074</v>
      </c>
      <c r="G258" s="37"/>
      <c r="H258" s="37"/>
      <c r="I258" s="194"/>
      <c r="J258" s="37"/>
      <c r="K258" s="37"/>
      <c r="L258" s="40"/>
      <c r="M258" s="195"/>
      <c r="N258" s="196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215</v>
      </c>
      <c r="AU258" s="18" t="s">
        <v>83</v>
      </c>
    </row>
    <row r="259" spans="1:65" s="13" customFormat="1">
      <c r="B259" s="201"/>
      <c r="C259" s="202"/>
      <c r="D259" s="203" t="s">
        <v>250</v>
      </c>
      <c r="E259" s="204" t="s">
        <v>19</v>
      </c>
      <c r="F259" s="205" t="s">
        <v>1195</v>
      </c>
      <c r="G259" s="202"/>
      <c r="H259" s="206">
        <v>1.0940000000000001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250</v>
      </c>
      <c r="AU259" s="212" t="s">
        <v>83</v>
      </c>
      <c r="AV259" s="13" t="s">
        <v>83</v>
      </c>
      <c r="AW259" s="13" t="s">
        <v>36</v>
      </c>
      <c r="AX259" s="13" t="s">
        <v>79</v>
      </c>
      <c r="AY259" s="212" t="s">
        <v>205</v>
      </c>
    </row>
    <row r="260" spans="1:65" s="2" customFormat="1" ht="24.2" customHeight="1">
      <c r="A260" s="35"/>
      <c r="B260" s="36"/>
      <c r="C260" s="179" t="s">
        <v>1138</v>
      </c>
      <c r="D260" s="179" t="s">
        <v>208</v>
      </c>
      <c r="E260" s="180" t="s">
        <v>2075</v>
      </c>
      <c r="F260" s="181" t="s">
        <v>2076</v>
      </c>
      <c r="G260" s="182" t="s">
        <v>301</v>
      </c>
      <c r="H260" s="183">
        <v>0.1</v>
      </c>
      <c r="I260" s="184"/>
      <c r="J260" s="185">
        <f>ROUND(I260*H260,2)</f>
        <v>0</v>
      </c>
      <c r="K260" s="181" t="s">
        <v>212</v>
      </c>
      <c r="L260" s="40"/>
      <c r="M260" s="186" t="s">
        <v>19</v>
      </c>
      <c r="N260" s="187" t="s">
        <v>46</v>
      </c>
      <c r="O260" s="65"/>
      <c r="P260" s="188">
        <f>O260*H260</f>
        <v>0</v>
      </c>
      <c r="Q260" s="188">
        <v>0</v>
      </c>
      <c r="R260" s="188">
        <f>Q260*H260</f>
        <v>0</v>
      </c>
      <c r="S260" s="188">
        <v>0</v>
      </c>
      <c r="T260" s="18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0" t="s">
        <v>149</v>
      </c>
      <c r="AT260" s="190" t="s">
        <v>208</v>
      </c>
      <c r="AU260" s="190" t="s">
        <v>83</v>
      </c>
      <c r="AY260" s="18" t="s">
        <v>205</v>
      </c>
      <c r="BE260" s="191">
        <f>IF(N260="základní",J260,0)</f>
        <v>0</v>
      </c>
      <c r="BF260" s="191">
        <f>IF(N260="snížená",J260,0)</f>
        <v>0</v>
      </c>
      <c r="BG260" s="191">
        <f>IF(N260="zákl. přenesená",J260,0)</f>
        <v>0</v>
      </c>
      <c r="BH260" s="191">
        <f>IF(N260="sníž. přenesená",J260,0)</f>
        <v>0</v>
      </c>
      <c r="BI260" s="191">
        <f>IF(N260="nulová",J260,0)</f>
        <v>0</v>
      </c>
      <c r="BJ260" s="18" t="s">
        <v>79</v>
      </c>
      <c r="BK260" s="191">
        <f>ROUND(I260*H260,2)</f>
        <v>0</v>
      </c>
      <c r="BL260" s="18" t="s">
        <v>149</v>
      </c>
      <c r="BM260" s="190" t="s">
        <v>2077</v>
      </c>
    </row>
    <row r="261" spans="1:65" s="2" customFormat="1">
      <c r="A261" s="35"/>
      <c r="B261" s="36"/>
      <c r="C261" s="37"/>
      <c r="D261" s="192" t="s">
        <v>215</v>
      </c>
      <c r="E261" s="37"/>
      <c r="F261" s="193" t="s">
        <v>2078</v>
      </c>
      <c r="G261" s="37"/>
      <c r="H261" s="37"/>
      <c r="I261" s="194"/>
      <c r="J261" s="37"/>
      <c r="K261" s="37"/>
      <c r="L261" s="40"/>
      <c r="M261" s="195"/>
      <c r="N261" s="196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215</v>
      </c>
      <c r="AU261" s="18" t="s">
        <v>83</v>
      </c>
    </row>
    <row r="262" spans="1:65" s="12" customFormat="1" ht="22.9" customHeight="1">
      <c r="B262" s="163"/>
      <c r="C262" s="164"/>
      <c r="D262" s="165" t="s">
        <v>74</v>
      </c>
      <c r="E262" s="177" t="s">
        <v>436</v>
      </c>
      <c r="F262" s="177" t="s">
        <v>437</v>
      </c>
      <c r="G262" s="164"/>
      <c r="H262" s="164"/>
      <c r="I262" s="167"/>
      <c r="J262" s="178">
        <f>BK262</f>
        <v>0</v>
      </c>
      <c r="K262" s="164"/>
      <c r="L262" s="169"/>
      <c r="M262" s="170"/>
      <c r="N262" s="171"/>
      <c r="O262" s="171"/>
      <c r="P262" s="172">
        <f>SUM(P263:P264)</f>
        <v>0</v>
      </c>
      <c r="Q262" s="171"/>
      <c r="R262" s="172">
        <f>SUM(R263:R264)</f>
        <v>0</v>
      </c>
      <c r="S262" s="171"/>
      <c r="T262" s="173">
        <f>SUM(T263:T264)</f>
        <v>0</v>
      </c>
      <c r="AR262" s="174" t="s">
        <v>79</v>
      </c>
      <c r="AT262" s="175" t="s">
        <v>74</v>
      </c>
      <c r="AU262" s="175" t="s">
        <v>79</v>
      </c>
      <c r="AY262" s="174" t="s">
        <v>205</v>
      </c>
      <c r="BK262" s="176">
        <f>SUM(BK263:BK264)</f>
        <v>0</v>
      </c>
    </row>
    <row r="263" spans="1:65" s="2" customFormat="1" ht="24.2" customHeight="1">
      <c r="A263" s="35"/>
      <c r="B263" s="36"/>
      <c r="C263" s="179" t="s">
        <v>1142</v>
      </c>
      <c r="D263" s="179" t="s">
        <v>208</v>
      </c>
      <c r="E263" s="180" t="s">
        <v>439</v>
      </c>
      <c r="F263" s="181" t="s">
        <v>440</v>
      </c>
      <c r="G263" s="182" t="s">
        <v>301</v>
      </c>
      <c r="H263" s="183">
        <v>92.771000000000001</v>
      </c>
      <c r="I263" s="184"/>
      <c r="J263" s="185">
        <f>ROUND(I263*H263,2)</f>
        <v>0</v>
      </c>
      <c r="K263" s="181" t="s">
        <v>212</v>
      </c>
      <c r="L263" s="40"/>
      <c r="M263" s="186" t="s">
        <v>19</v>
      </c>
      <c r="N263" s="187" t="s">
        <v>46</v>
      </c>
      <c r="O263" s="65"/>
      <c r="P263" s="188">
        <f>O263*H263</f>
        <v>0</v>
      </c>
      <c r="Q263" s="188">
        <v>0</v>
      </c>
      <c r="R263" s="188">
        <f>Q263*H263</f>
        <v>0</v>
      </c>
      <c r="S263" s="188">
        <v>0</v>
      </c>
      <c r="T263" s="18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0" t="s">
        <v>149</v>
      </c>
      <c r="AT263" s="190" t="s">
        <v>208</v>
      </c>
      <c r="AU263" s="190" t="s">
        <v>83</v>
      </c>
      <c r="AY263" s="18" t="s">
        <v>205</v>
      </c>
      <c r="BE263" s="191">
        <f>IF(N263="základní",J263,0)</f>
        <v>0</v>
      </c>
      <c r="BF263" s="191">
        <f>IF(N263="snížená",J263,0)</f>
        <v>0</v>
      </c>
      <c r="BG263" s="191">
        <f>IF(N263="zákl. přenesená",J263,0)</f>
        <v>0</v>
      </c>
      <c r="BH263" s="191">
        <f>IF(N263="sníž. přenesená",J263,0)</f>
        <v>0</v>
      </c>
      <c r="BI263" s="191">
        <f>IF(N263="nulová",J263,0)</f>
        <v>0</v>
      </c>
      <c r="BJ263" s="18" t="s">
        <v>79</v>
      </c>
      <c r="BK263" s="191">
        <f>ROUND(I263*H263,2)</f>
        <v>0</v>
      </c>
      <c r="BL263" s="18" t="s">
        <v>149</v>
      </c>
      <c r="BM263" s="190" t="s">
        <v>1203</v>
      </c>
    </row>
    <row r="264" spans="1:65" s="2" customFormat="1">
      <c r="A264" s="35"/>
      <c r="B264" s="36"/>
      <c r="C264" s="37"/>
      <c r="D264" s="192" t="s">
        <v>215</v>
      </c>
      <c r="E264" s="37"/>
      <c r="F264" s="193" t="s">
        <v>442</v>
      </c>
      <c r="G264" s="37"/>
      <c r="H264" s="37"/>
      <c r="I264" s="194"/>
      <c r="J264" s="37"/>
      <c r="K264" s="37"/>
      <c r="L264" s="40"/>
      <c r="M264" s="197"/>
      <c r="N264" s="198"/>
      <c r="O264" s="199"/>
      <c r="P264" s="199"/>
      <c r="Q264" s="199"/>
      <c r="R264" s="199"/>
      <c r="S264" s="199"/>
      <c r="T264" s="200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215</v>
      </c>
      <c r="AU264" s="18" t="s">
        <v>83</v>
      </c>
    </row>
    <row r="265" spans="1:65" s="2" customFormat="1" ht="6.95" customHeight="1">
      <c r="A265" s="35"/>
      <c r="B265" s="48"/>
      <c r="C265" s="49"/>
      <c r="D265" s="49"/>
      <c r="E265" s="49"/>
      <c r="F265" s="49"/>
      <c r="G265" s="49"/>
      <c r="H265" s="49"/>
      <c r="I265" s="49"/>
      <c r="J265" s="49"/>
      <c r="K265" s="49"/>
      <c r="L265" s="40"/>
      <c r="M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</row>
  </sheetData>
  <sheetProtection algorithmName="SHA-512" hashValue="2BilwqJXUbsYjs0Y5fg4gmIBYTKinzYPJQxS9vecPvs7uuqAYCyOcaw090eayznKjHM+2A1eruGMVAwQ5pnuGg==" saltValue="+77S8jE83FwHVkdkH8HlDvMQWl16d1AwF2MMxRbiOLZweymv6O0VdClDXxmSpHPW0HvdeqyEM3PnHNbRLG2DlA==" spinCount="100000" sheet="1" objects="1" scenarios="1" formatColumns="0" formatRows="0" autoFilter="0"/>
  <autoFilter ref="C90:K264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8" r:id="rId2"/>
    <hyperlink ref="F101" r:id="rId3"/>
    <hyperlink ref="F104" r:id="rId4"/>
    <hyperlink ref="F107" r:id="rId5"/>
    <hyperlink ref="F110" r:id="rId6"/>
    <hyperlink ref="F113" r:id="rId7"/>
    <hyperlink ref="F118" r:id="rId8"/>
    <hyperlink ref="F121" r:id="rId9"/>
    <hyperlink ref="F123" r:id="rId10"/>
    <hyperlink ref="F126" r:id="rId11"/>
    <hyperlink ref="F131" r:id="rId12"/>
    <hyperlink ref="F137" r:id="rId13"/>
    <hyperlink ref="F141" r:id="rId14"/>
    <hyperlink ref="F146" r:id="rId15"/>
    <hyperlink ref="F148" r:id="rId16"/>
    <hyperlink ref="F150" r:id="rId17"/>
    <hyperlink ref="F156" r:id="rId18"/>
    <hyperlink ref="F161" r:id="rId19"/>
    <hyperlink ref="F164" r:id="rId20"/>
    <hyperlink ref="F167" r:id="rId21"/>
    <hyperlink ref="F170" r:id="rId22"/>
    <hyperlink ref="F173" r:id="rId23"/>
    <hyperlink ref="F176" r:id="rId24"/>
    <hyperlink ref="F179" r:id="rId25"/>
    <hyperlink ref="F182" r:id="rId26"/>
    <hyperlink ref="F185" r:id="rId27"/>
    <hyperlink ref="F188" r:id="rId28"/>
    <hyperlink ref="F193" r:id="rId29"/>
    <hyperlink ref="F197" r:id="rId30"/>
    <hyperlink ref="F199" r:id="rId31"/>
    <hyperlink ref="F204" r:id="rId32"/>
    <hyperlink ref="F207" r:id="rId33"/>
    <hyperlink ref="F210" r:id="rId34"/>
    <hyperlink ref="F212" r:id="rId35"/>
    <hyperlink ref="F219" r:id="rId36"/>
    <hyperlink ref="F224" r:id="rId37"/>
    <hyperlink ref="F227" r:id="rId38"/>
    <hyperlink ref="F233" r:id="rId39"/>
    <hyperlink ref="F236" r:id="rId40"/>
    <hyperlink ref="F239" r:id="rId41"/>
    <hyperlink ref="F244" r:id="rId42"/>
    <hyperlink ref="F247" r:id="rId43"/>
    <hyperlink ref="F249" r:id="rId44"/>
    <hyperlink ref="F252" r:id="rId45"/>
    <hyperlink ref="F255" r:id="rId46"/>
    <hyperlink ref="F258" r:id="rId47"/>
    <hyperlink ref="F261" r:id="rId48"/>
    <hyperlink ref="F264" r:id="rId4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171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2079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ROUND(J92,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ROUND((SUM(BE92:BE194)),  2)</f>
        <v>0</v>
      </c>
      <c r="G35" s="35"/>
      <c r="H35" s="35"/>
      <c r="I35" s="125">
        <v>0.21</v>
      </c>
      <c r="J35" s="124">
        <f>ROUND(((SUM(BE92:BE194))*I35),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ROUND((SUM(BF92:BF194)),  2)</f>
        <v>0</v>
      </c>
      <c r="G36" s="35"/>
      <c r="H36" s="35"/>
      <c r="I36" s="125">
        <v>0.15</v>
      </c>
      <c r="J36" s="124">
        <f>ROUND(((SUM(BF92:BF194))*I36),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ROUND((SUM(BG92:BG194)),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ROUND((SUM(BH92:BH194)),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ROUND((SUM(BI92:BI194)),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4.9 - Parkování před ZŠ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J92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J93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J94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236</v>
      </c>
      <c r="E66" s="149"/>
      <c r="F66" s="149"/>
      <c r="G66" s="149"/>
      <c r="H66" s="149"/>
      <c r="I66" s="149"/>
      <c r="J66" s="150">
        <f>J128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238</v>
      </c>
      <c r="E67" s="149"/>
      <c r="F67" s="149"/>
      <c r="G67" s="149"/>
      <c r="H67" s="149"/>
      <c r="I67" s="149"/>
      <c r="J67" s="150">
        <f>J150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239</v>
      </c>
      <c r="E68" s="149"/>
      <c r="F68" s="149"/>
      <c r="G68" s="149"/>
      <c r="H68" s="149"/>
      <c r="I68" s="149"/>
      <c r="J68" s="150">
        <f>J155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240</v>
      </c>
      <c r="E69" s="149"/>
      <c r="F69" s="149"/>
      <c r="G69" s="149"/>
      <c r="H69" s="149"/>
      <c r="I69" s="149"/>
      <c r="J69" s="150">
        <f>J167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241</v>
      </c>
      <c r="E70" s="149"/>
      <c r="F70" s="149"/>
      <c r="G70" s="149"/>
      <c r="H70" s="149"/>
      <c r="I70" s="149"/>
      <c r="J70" s="150">
        <f>J192</f>
        <v>0</v>
      </c>
      <c r="K70" s="98"/>
      <c r="L70" s="151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189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80" t="str">
        <f>E7</f>
        <v>Rekonstrukce chodníku ul. Jiříkovská, Rumburk</v>
      </c>
      <c r="F80" s="381"/>
      <c r="G80" s="381"/>
      <c r="H80" s="381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30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80" t="s">
        <v>1883</v>
      </c>
      <c r="F82" s="379"/>
      <c r="G82" s="379"/>
      <c r="H82" s="379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179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41" t="str">
        <f>E11</f>
        <v>4.9 - Parkování před ZŠ</v>
      </c>
      <c r="F84" s="379"/>
      <c r="G84" s="379"/>
      <c r="H84" s="379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F14</f>
        <v>k.ú. Rumburk</v>
      </c>
      <c r="G86" s="37"/>
      <c r="H86" s="37"/>
      <c r="I86" s="30" t="s">
        <v>23</v>
      </c>
      <c r="J86" s="60" t="str">
        <f>IF(J14="","",J14)</f>
        <v>5. 4. 2023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E17</f>
        <v>Město Rumburk</v>
      </c>
      <c r="G88" s="37"/>
      <c r="H88" s="37"/>
      <c r="I88" s="30" t="s">
        <v>32</v>
      </c>
      <c r="J88" s="33" t="str">
        <f>E23</f>
        <v xml:space="preserve">ProProjekt s.r.o. 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30</v>
      </c>
      <c r="D89" s="37"/>
      <c r="E89" s="37"/>
      <c r="F89" s="28" t="str">
        <f>IF(E20="","",E20)</f>
        <v>Vyplň údaj</v>
      </c>
      <c r="G89" s="37"/>
      <c r="H89" s="37"/>
      <c r="I89" s="30" t="s">
        <v>37</v>
      </c>
      <c r="J89" s="33" t="str">
        <f>E26</f>
        <v>Martin Rousek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2"/>
      <c r="B91" s="153"/>
      <c r="C91" s="154" t="s">
        <v>190</v>
      </c>
      <c r="D91" s="155" t="s">
        <v>60</v>
      </c>
      <c r="E91" s="155" t="s">
        <v>56</v>
      </c>
      <c r="F91" s="155" t="s">
        <v>57</v>
      </c>
      <c r="G91" s="155" t="s">
        <v>191</v>
      </c>
      <c r="H91" s="155" t="s">
        <v>192</v>
      </c>
      <c r="I91" s="155" t="s">
        <v>193</v>
      </c>
      <c r="J91" s="155" t="s">
        <v>183</v>
      </c>
      <c r="K91" s="156" t="s">
        <v>194</v>
      </c>
      <c r="L91" s="157"/>
      <c r="M91" s="69" t="s">
        <v>19</v>
      </c>
      <c r="N91" s="70" t="s">
        <v>45</v>
      </c>
      <c r="O91" s="70" t="s">
        <v>195</v>
      </c>
      <c r="P91" s="70" t="s">
        <v>196</v>
      </c>
      <c r="Q91" s="70" t="s">
        <v>197</v>
      </c>
      <c r="R91" s="70" t="s">
        <v>198</v>
      </c>
      <c r="S91" s="70" t="s">
        <v>199</v>
      </c>
      <c r="T91" s="71" t="s">
        <v>200</v>
      </c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</row>
    <row r="92" spans="1:65" s="2" customFormat="1" ht="22.9" customHeight="1">
      <c r="A92" s="35"/>
      <c r="B92" s="36"/>
      <c r="C92" s="76" t="s">
        <v>201</v>
      </c>
      <c r="D92" s="37"/>
      <c r="E92" s="37"/>
      <c r="F92" s="37"/>
      <c r="G92" s="37"/>
      <c r="H92" s="37"/>
      <c r="I92" s="37"/>
      <c r="J92" s="158">
        <f>BK92</f>
        <v>0</v>
      </c>
      <c r="K92" s="37"/>
      <c r="L92" s="40"/>
      <c r="M92" s="72"/>
      <c r="N92" s="159"/>
      <c r="O92" s="73"/>
      <c r="P92" s="160">
        <f>P93</f>
        <v>0</v>
      </c>
      <c r="Q92" s="73"/>
      <c r="R92" s="160">
        <f>R93</f>
        <v>0.60924199999999995</v>
      </c>
      <c r="S92" s="73"/>
      <c r="T92" s="161">
        <f>T93</f>
        <v>52.244999999999997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184</v>
      </c>
      <c r="BK92" s="162">
        <f>BK93</f>
        <v>0</v>
      </c>
    </row>
    <row r="93" spans="1:65" s="12" customFormat="1" ht="25.9" customHeight="1">
      <c r="B93" s="163"/>
      <c r="C93" s="164"/>
      <c r="D93" s="165" t="s">
        <v>74</v>
      </c>
      <c r="E93" s="166" t="s">
        <v>242</v>
      </c>
      <c r="F93" s="166" t="s">
        <v>243</v>
      </c>
      <c r="G93" s="164"/>
      <c r="H93" s="164"/>
      <c r="I93" s="167"/>
      <c r="J93" s="168">
        <f>BK93</f>
        <v>0</v>
      </c>
      <c r="K93" s="164"/>
      <c r="L93" s="169"/>
      <c r="M93" s="170"/>
      <c r="N93" s="171"/>
      <c r="O93" s="171"/>
      <c r="P93" s="172">
        <f>P94+P128+P150+P155+P167+P192</f>
        <v>0</v>
      </c>
      <c r="Q93" s="171"/>
      <c r="R93" s="172">
        <f>R94+R128+R150+R155+R167+R192</f>
        <v>0.60924199999999995</v>
      </c>
      <c r="S93" s="171"/>
      <c r="T93" s="173">
        <f>T94+T128+T150+T155+T167+T192</f>
        <v>52.244999999999997</v>
      </c>
      <c r="AR93" s="174" t="s">
        <v>79</v>
      </c>
      <c r="AT93" s="175" t="s">
        <v>74</v>
      </c>
      <c r="AU93" s="175" t="s">
        <v>75</v>
      </c>
      <c r="AY93" s="174" t="s">
        <v>205</v>
      </c>
      <c r="BK93" s="176">
        <f>BK94+BK128+BK150+BK155+BK167+BK192</f>
        <v>0</v>
      </c>
    </row>
    <row r="94" spans="1:65" s="12" customFormat="1" ht="22.9" customHeight="1">
      <c r="B94" s="163"/>
      <c r="C94" s="164"/>
      <c r="D94" s="165" t="s">
        <v>74</v>
      </c>
      <c r="E94" s="177" t="s">
        <v>79</v>
      </c>
      <c r="F94" s="177" t="s">
        <v>244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SUM(P95:P127)</f>
        <v>0</v>
      </c>
      <c r="Q94" s="171"/>
      <c r="R94" s="172">
        <f>SUM(R95:R127)</f>
        <v>0</v>
      </c>
      <c r="S94" s="171"/>
      <c r="T94" s="173">
        <f>SUM(T95:T127)</f>
        <v>52.244999999999997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SUM(BK95:BK127)</f>
        <v>0</v>
      </c>
    </row>
    <row r="95" spans="1:65" s="2" customFormat="1" ht="37.9" customHeight="1">
      <c r="A95" s="35"/>
      <c r="B95" s="36"/>
      <c r="C95" s="179" t="s">
        <v>79</v>
      </c>
      <c r="D95" s="179" t="s">
        <v>208</v>
      </c>
      <c r="E95" s="180" t="s">
        <v>893</v>
      </c>
      <c r="F95" s="181" t="s">
        <v>894</v>
      </c>
      <c r="G95" s="182" t="s">
        <v>247</v>
      </c>
      <c r="H95" s="183">
        <v>13.8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0.26</v>
      </c>
      <c r="T95" s="189">
        <f>S95*H95</f>
        <v>3.5880000000000005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1205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896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2080</v>
      </c>
      <c r="G97" s="202"/>
      <c r="H97" s="206">
        <v>13.8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44.25" customHeight="1">
      <c r="A98" s="35"/>
      <c r="B98" s="36"/>
      <c r="C98" s="179" t="s">
        <v>83</v>
      </c>
      <c r="D98" s="179" t="s">
        <v>208</v>
      </c>
      <c r="E98" s="180" t="s">
        <v>962</v>
      </c>
      <c r="F98" s="181" t="s">
        <v>963</v>
      </c>
      <c r="G98" s="182" t="s">
        <v>247</v>
      </c>
      <c r="H98" s="183">
        <v>35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0.255</v>
      </c>
      <c r="T98" s="189">
        <f>S98*H98</f>
        <v>8.9250000000000007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1208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965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1209</v>
      </c>
      <c r="G100" s="202"/>
      <c r="H100" s="206">
        <v>35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79</v>
      </c>
      <c r="AY100" s="212" t="s">
        <v>205</v>
      </c>
    </row>
    <row r="101" spans="1:65" s="2" customFormat="1" ht="37.9" customHeight="1">
      <c r="A101" s="35"/>
      <c r="B101" s="36"/>
      <c r="C101" s="179" t="s">
        <v>126</v>
      </c>
      <c r="D101" s="179" t="s">
        <v>208</v>
      </c>
      <c r="E101" s="180" t="s">
        <v>444</v>
      </c>
      <c r="F101" s="181" t="s">
        <v>445</v>
      </c>
      <c r="G101" s="182" t="s">
        <v>247</v>
      </c>
      <c r="H101" s="183">
        <v>50.6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0.28999999999999998</v>
      </c>
      <c r="T101" s="189">
        <f>S101*H101</f>
        <v>14.673999999999999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1210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447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2080</v>
      </c>
      <c r="G103" s="202"/>
      <c r="H103" s="206">
        <v>13.8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75</v>
      </c>
      <c r="AY103" s="212" t="s">
        <v>205</v>
      </c>
    </row>
    <row r="104" spans="1:65" s="13" customFormat="1">
      <c r="B104" s="201"/>
      <c r="C104" s="202"/>
      <c r="D104" s="203" t="s">
        <v>250</v>
      </c>
      <c r="E104" s="204" t="s">
        <v>19</v>
      </c>
      <c r="F104" s="205" t="s">
        <v>2081</v>
      </c>
      <c r="G104" s="202"/>
      <c r="H104" s="206">
        <v>36.799999999999997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250</v>
      </c>
      <c r="AU104" s="212" t="s">
        <v>83</v>
      </c>
      <c r="AV104" s="13" t="s">
        <v>83</v>
      </c>
      <c r="AW104" s="13" t="s">
        <v>36</v>
      </c>
      <c r="AX104" s="13" t="s">
        <v>75</v>
      </c>
      <c r="AY104" s="212" t="s">
        <v>205</v>
      </c>
    </row>
    <row r="105" spans="1:65" s="14" customFormat="1">
      <c r="B105" s="213"/>
      <c r="C105" s="214"/>
      <c r="D105" s="203" t="s">
        <v>250</v>
      </c>
      <c r="E105" s="215" t="s">
        <v>19</v>
      </c>
      <c r="F105" s="216" t="s">
        <v>253</v>
      </c>
      <c r="G105" s="214"/>
      <c r="H105" s="217">
        <v>50.599999999999994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250</v>
      </c>
      <c r="AU105" s="223" t="s">
        <v>83</v>
      </c>
      <c r="AV105" s="14" t="s">
        <v>149</v>
      </c>
      <c r="AW105" s="14" t="s">
        <v>36</v>
      </c>
      <c r="AX105" s="14" t="s">
        <v>79</v>
      </c>
      <c r="AY105" s="223" t="s">
        <v>205</v>
      </c>
    </row>
    <row r="106" spans="1:65" s="2" customFormat="1" ht="37.9" customHeight="1">
      <c r="A106" s="35"/>
      <c r="B106" s="36"/>
      <c r="C106" s="179" t="s">
        <v>149</v>
      </c>
      <c r="D106" s="179" t="s">
        <v>208</v>
      </c>
      <c r="E106" s="180" t="s">
        <v>1213</v>
      </c>
      <c r="F106" s="181" t="s">
        <v>1214</v>
      </c>
      <c r="G106" s="182" t="s">
        <v>247</v>
      </c>
      <c r="H106" s="183">
        <v>46.7</v>
      </c>
      <c r="I106" s="184"/>
      <c r="J106" s="185">
        <f>ROUND(I106*H106,2)</f>
        <v>0</v>
      </c>
      <c r="K106" s="181" t="s">
        <v>212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0.44</v>
      </c>
      <c r="T106" s="189">
        <f>S106*H106</f>
        <v>20.548000000000002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149</v>
      </c>
      <c r="AT106" s="190" t="s">
        <v>208</v>
      </c>
      <c r="AU106" s="190" t="s">
        <v>83</v>
      </c>
      <c r="AY106" s="18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149</v>
      </c>
      <c r="BM106" s="190" t="s">
        <v>1215</v>
      </c>
    </row>
    <row r="107" spans="1:65" s="2" customFormat="1">
      <c r="A107" s="35"/>
      <c r="B107" s="36"/>
      <c r="C107" s="37"/>
      <c r="D107" s="192" t="s">
        <v>215</v>
      </c>
      <c r="E107" s="37"/>
      <c r="F107" s="193" t="s">
        <v>1216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215</v>
      </c>
      <c r="AU107" s="18" t="s">
        <v>83</v>
      </c>
    </row>
    <row r="108" spans="1:65" s="13" customFormat="1">
      <c r="B108" s="201"/>
      <c r="C108" s="202"/>
      <c r="D108" s="203" t="s">
        <v>250</v>
      </c>
      <c r="E108" s="204" t="s">
        <v>19</v>
      </c>
      <c r="F108" s="205" t="s">
        <v>2082</v>
      </c>
      <c r="G108" s="202"/>
      <c r="H108" s="206">
        <v>46.7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250</v>
      </c>
      <c r="AU108" s="212" t="s">
        <v>83</v>
      </c>
      <c r="AV108" s="13" t="s">
        <v>83</v>
      </c>
      <c r="AW108" s="13" t="s">
        <v>36</v>
      </c>
      <c r="AX108" s="13" t="s">
        <v>79</v>
      </c>
      <c r="AY108" s="212" t="s">
        <v>205</v>
      </c>
    </row>
    <row r="109" spans="1:65" s="2" customFormat="1" ht="24.2" customHeight="1">
      <c r="A109" s="35"/>
      <c r="B109" s="36"/>
      <c r="C109" s="179" t="s">
        <v>204</v>
      </c>
      <c r="D109" s="179" t="s">
        <v>208</v>
      </c>
      <c r="E109" s="180" t="s">
        <v>258</v>
      </c>
      <c r="F109" s="181" t="s">
        <v>259</v>
      </c>
      <c r="G109" s="182" t="s">
        <v>260</v>
      </c>
      <c r="H109" s="183">
        <v>22</v>
      </c>
      <c r="I109" s="184"/>
      <c r="J109" s="185">
        <f>ROUND(I109*H109,2)</f>
        <v>0</v>
      </c>
      <c r="K109" s="181" t="s">
        <v>212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0.20499999999999999</v>
      </c>
      <c r="T109" s="189">
        <f>S109*H109</f>
        <v>4.51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149</v>
      </c>
      <c r="AT109" s="190" t="s">
        <v>208</v>
      </c>
      <c r="AU109" s="190" t="s">
        <v>83</v>
      </c>
      <c r="AY109" s="18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79</v>
      </c>
      <c r="BK109" s="191">
        <f>ROUND(I109*H109,2)</f>
        <v>0</v>
      </c>
      <c r="BL109" s="18" t="s">
        <v>149</v>
      </c>
      <c r="BM109" s="190" t="s">
        <v>1219</v>
      </c>
    </row>
    <row r="110" spans="1:65" s="2" customFormat="1">
      <c r="A110" s="35"/>
      <c r="B110" s="36"/>
      <c r="C110" s="37"/>
      <c r="D110" s="192" t="s">
        <v>215</v>
      </c>
      <c r="E110" s="37"/>
      <c r="F110" s="193" t="s">
        <v>262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215</v>
      </c>
      <c r="AU110" s="18" t="s">
        <v>83</v>
      </c>
    </row>
    <row r="111" spans="1:65" s="2" customFormat="1" ht="24.2" customHeight="1">
      <c r="A111" s="35"/>
      <c r="B111" s="36"/>
      <c r="C111" s="179" t="s">
        <v>275</v>
      </c>
      <c r="D111" s="179" t="s">
        <v>208</v>
      </c>
      <c r="E111" s="180" t="s">
        <v>265</v>
      </c>
      <c r="F111" s="181" t="s">
        <v>266</v>
      </c>
      <c r="G111" s="182" t="s">
        <v>267</v>
      </c>
      <c r="H111" s="183">
        <v>12</v>
      </c>
      <c r="I111" s="184"/>
      <c r="J111" s="185">
        <f>ROUND(I111*H111,2)</f>
        <v>0</v>
      </c>
      <c r="K111" s="181" t="s">
        <v>212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149</v>
      </c>
      <c r="AT111" s="190" t="s">
        <v>208</v>
      </c>
      <c r="AU111" s="190" t="s">
        <v>83</v>
      </c>
      <c r="AY111" s="18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149</v>
      </c>
      <c r="BM111" s="190" t="s">
        <v>1225</v>
      </c>
    </row>
    <row r="112" spans="1:65" s="2" customFormat="1">
      <c r="A112" s="35"/>
      <c r="B112" s="36"/>
      <c r="C112" s="37"/>
      <c r="D112" s="192" t="s">
        <v>215</v>
      </c>
      <c r="E112" s="37"/>
      <c r="F112" s="193" t="s">
        <v>269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215</v>
      </c>
      <c r="AU112" s="18" t="s">
        <v>83</v>
      </c>
    </row>
    <row r="113" spans="1:65" s="13" customFormat="1">
      <c r="B113" s="201"/>
      <c r="C113" s="202"/>
      <c r="D113" s="203" t="s">
        <v>250</v>
      </c>
      <c r="E113" s="204" t="s">
        <v>19</v>
      </c>
      <c r="F113" s="205" t="s">
        <v>2083</v>
      </c>
      <c r="G113" s="202"/>
      <c r="H113" s="206">
        <v>12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250</v>
      </c>
      <c r="AU113" s="212" t="s">
        <v>83</v>
      </c>
      <c r="AV113" s="13" t="s">
        <v>83</v>
      </c>
      <c r="AW113" s="13" t="s">
        <v>36</v>
      </c>
      <c r="AX113" s="13" t="s">
        <v>79</v>
      </c>
      <c r="AY113" s="212" t="s">
        <v>205</v>
      </c>
    </row>
    <row r="114" spans="1:65" s="2" customFormat="1" ht="24.2" customHeight="1">
      <c r="A114" s="35"/>
      <c r="B114" s="36"/>
      <c r="C114" s="179" t="s">
        <v>280</v>
      </c>
      <c r="D114" s="179" t="s">
        <v>208</v>
      </c>
      <c r="E114" s="180" t="s">
        <v>271</v>
      </c>
      <c r="F114" s="181" t="s">
        <v>272</v>
      </c>
      <c r="G114" s="182" t="s">
        <v>267</v>
      </c>
      <c r="H114" s="183">
        <v>12</v>
      </c>
      <c r="I114" s="184"/>
      <c r="J114" s="185">
        <f>ROUND(I114*H114,2)</f>
        <v>0</v>
      </c>
      <c r="K114" s="181" t="s">
        <v>212</v>
      </c>
      <c r="L114" s="40"/>
      <c r="M114" s="186" t="s">
        <v>19</v>
      </c>
      <c r="N114" s="187" t="s">
        <v>46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149</v>
      </c>
      <c r="AT114" s="190" t="s">
        <v>208</v>
      </c>
      <c r="AU114" s="190" t="s">
        <v>83</v>
      </c>
      <c r="AY114" s="18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79</v>
      </c>
      <c r="BK114" s="191">
        <f>ROUND(I114*H114,2)</f>
        <v>0</v>
      </c>
      <c r="BL114" s="18" t="s">
        <v>149</v>
      </c>
      <c r="BM114" s="190" t="s">
        <v>1228</v>
      </c>
    </row>
    <row r="115" spans="1:65" s="2" customFormat="1">
      <c r="A115" s="35"/>
      <c r="B115" s="36"/>
      <c r="C115" s="37"/>
      <c r="D115" s="192" t="s">
        <v>215</v>
      </c>
      <c r="E115" s="37"/>
      <c r="F115" s="193" t="s">
        <v>274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215</v>
      </c>
      <c r="AU115" s="18" t="s">
        <v>83</v>
      </c>
    </row>
    <row r="116" spans="1:65" s="2" customFormat="1" ht="37.9" customHeight="1">
      <c r="A116" s="35"/>
      <c r="B116" s="36"/>
      <c r="C116" s="179" t="s">
        <v>286</v>
      </c>
      <c r="D116" s="179" t="s">
        <v>208</v>
      </c>
      <c r="E116" s="180" t="s">
        <v>276</v>
      </c>
      <c r="F116" s="181" t="s">
        <v>277</v>
      </c>
      <c r="G116" s="182" t="s">
        <v>267</v>
      </c>
      <c r="H116" s="183">
        <v>12</v>
      </c>
      <c r="I116" s="184"/>
      <c r="J116" s="185">
        <f>ROUND(I116*H116,2)</f>
        <v>0</v>
      </c>
      <c r="K116" s="181" t="s">
        <v>212</v>
      </c>
      <c r="L116" s="40"/>
      <c r="M116" s="186" t="s">
        <v>19</v>
      </c>
      <c r="N116" s="187" t="s">
        <v>46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149</v>
      </c>
      <c r="AT116" s="190" t="s">
        <v>208</v>
      </c>
      <c r="AU116" s="190" t="s">
        <v>83</v>
      </c>
      <c r="AY116" s="18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149</v>
      </c>
      <c r="BM116" s="190" t="s">
        <v>1229</v>
      </c>
    </row>
    <row r="117" spans="1:65" s="2" customFormat="1">
      <c r="A117" s="35"/>
      <c r="B117" s="36"/>
      <c r="C117" s="37"/>
      <c r="D117" s="192" t="s">
        <v>215</v>
      </c>
      <c r="E117" s="37"/>
      <c r="F117" s="193" t="s">
        <v>279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215</v>
      </c>
      <c r="AU117" s="18" t="s">
        <v>83</v>
      </c>
    </row>
    <row r="118" spans="1:65" s="2" customFormat="1" ht="37.9" customHeight="1">
      <c r="A118" s="35"/>
      <c r="B118" s="36"/>
      <c r="C118" s="179" t="s">
        <v>291</v>
      </c>
      <c r="D118" s="179" t="s">
        <v>208</v>
      </c>
      <c r="E118" s="180" t="s">
        <v>281</v>
      </c>
      <c r="F118" s="181" t="s">
        <v>282</v>
      </c>
      <c r="G118" s="182" t="s">
        <v>267</v>
      </c>
      <c r="H118" s="183">
        <v>360</v>
      </c>
      <c r="I118" s="184"/>
      <c r="J118" s="185">
        <f>ROUND(I118*H118,2)</f>
        <v>0</v>
      </c>
      <c r="K118" s="181" t="s">
        <v>212</v>
      </c>
      <c r="L118" s="40"/>
      <c r="M118" s="186" t="s">
        <v>19</v>
      </c>
      <c r="N118" s="187" t="s">
        <v>46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149</v>
      </c>
      <c r="AT118" s="190" t="s">
        <v>208</v>
      </c>
      <c r="AU118" s="190" t="s">
        <v>83</v>
      </c>
      <c r="AY118" s="18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79</v>
      </c>
      <c r="BK118" s="191">
        <f>ROUND(I118*H118,2)</f>
        <v>0</v>
      </c>
      <c r="BL118" s="18" t="s">
        <v>149</v>
      </c>
      <c r="BM118" s="190" t="s">
        <v>1231</v>
      </c>
    </row>
    <row r="119" spans="1:65" s="2" customFormat="1">
      <c r="A119" s="35"/>
      <c r="B119" s="36"/>
      <c r="C119" s="37"/>
      <c r="D119" s="192" t="s">
        <v>215</v>
      </c>
      <c r="E119" s="37"/>
      <c r="F119" s="193" t="s">
        <v>284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215</v>
      </c>
      <c r="AU119" s="18" t="s">
        <v>83</v>
      </c>
    </row>
    <row r="120" spans="1:65" s="13" customFormat="1">
      <c r="B120" s="201"/>
      <c r="C120" s="202"/>
      <c r="D120" s="203" t="s">
        <v>250</v>
      </c>
      <c r="E120" s="202"/>
      <c r="F120" s="205" t="s">
        <v>2084</v>
      </c>
      <c r="G120" s="202"/>
      <c r="H120" s="206">
        <v>360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250</v>
      </c>
      <c r="AU120" s="212" t="s">
        <v>83</v>
      </c>
      <c r="AV120" s="13" t="s">
        <v>83</v>
      </c>
      <c r="AW120" s="13" t="s">
        <v>4</v>
      </c>
      <c r="AX120" s="13" t="s">
        <v>79</v>
      </c>
      <c r="AY120" s="212" t="s">
        <v>205</v>
      </c>
    </row>
    <row r="121" spans="1:65" s="2" customFormat="1" ht="24.2" customHeight="1">
      <c r="A121" s="35"/>
      <c r="B121" s="36"/>
      <c r="C121" s="179" t="s">
        <v>297</v>
      </c>
      <c r="D121" s="179" t="s">
        <v>208</v>
      </c>
      <c r="E121" s="180" t="s">
        <v>287</v>
      </c>
      <c r="F121" s="181" t="s">
        <v>288</v>
      </c>
      <c r="G121" s="182" t="s">
        <v>267</v>
      </c>
      <c r="H121" s="183">
        <v>12</v>
      </c>
      <c r="I121" s="184"/>
      <c r="J121" s="185">
        <f>ROUND(I121*H121,2)</f>
        <v>0</v>
      </c>
      <c r="K121" s="181" t="s">
        <v>212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149</v>
      </c>
      <c r="AT121" s="190" t="s">
        <v>208</v>
      </c>
      <c r="AU121" s="190" t="s">
        <v>83</v>
      </c>
      <c r="AY121" s="18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149</v>
      </c>
      <c r="BM121" s="190" t="s">
        <v>1233</v>
      </c>
    </row>
    <row r="122" spans="1:65" s="2" customFormat="1">
      <c r="A122" s="35"/>
      <c r="B122" s="36"/>
      <c r="C122" s="37"/>
      <c r="D122" s="192" t="s">
        <v>215</v>
      </c>
      <c r="E122" s="37"/>
      <c r="F122" s="193" t="s">
        <v>290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215</v>
      </c>
      <c r="AU122" s="18" t="s">
        <v>83</v>
      </c>
    </row>
    <row r="123" spans="1:65" s="2" customFormat="1" ht="24.2" customHeight="1">
      <c r="A123" s="35"/>
      <c r="B123" s="36"/>
      <c r="C123" s="179" t="s">
        <v>304</v>
      </c>
      <c r="D123" s="179" t="s">
        <v>208</v>
      </c>
      <c r="E123" s="180" t="s">
        <v>305</v>
      </c>
      <c r="F123" s="181" t="s">
        <v>306</v>
      </c>
      <c r="G123" s="182" t="s">
        <v>267</v>
      </c>
      <c r="H123" s="183">
        <v>19.364999999999998</v>
      </c>
      <c r="I123" s="184"/>
      <c r="J123" s="185">
        <f>ROUND(I123*H123,2)</f>
        <v>0</v>
      </c>
      <c r="K123" s="181" t="s">
        <v>212</v>
      </c>
      <c r="L123" s="40"/>
      <c r="M123" s="186" t="s">
        <v>19</v>
      </c>
      <c r="N123" s="187" t="s">
        <v>46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149</v>
      </c>
      <c r="AT123" s="190" t="s">
        <v>208</v>
      </c>
      <c r="AU123" s="190" t="s">
        <v>83</v>
      </c>
      <c r="AY123" s="18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79</v>
      </c>
      <c r="BK123" s="191">
        <f>ROUND(I123*H123,2)</f>
        <v>0</v>
      </c>
      <c r="BL123" s="18" t="s">
        <v>149</v>
      </c>
      <c r="BM123" s="190" t="s">
        <v>1238</v>
      </c>
    </row>
    <row r="124" spans="1:65" s="2" customFormat="1">
      <c r="A124" s="35"/>
      <c r="B124" s="36"/>
      <c r="C124" s="37"/>
      <c r="D124" s="192" t="s">
        <v>215</v>
      </c>
      <c r="E124" s="37"/>
      <c r="F124" s="193" t="s">
        <v>308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215</v>
      </c>
      <c r="AU124" s="18" t="s">
        <v>83</v>
      </c>
    </row>
    <row r="125" spans="1:65" s="2" customFormat="1" ht="16.5" customHeight="1">
      <c r="A125" s="35"/>
      <c r="B125" s="36"/>
      <c r="C125" s="179" t="s">
        <v>309</v>
      </c>
      <c r="D125" s="179" t="s">
        <v>208</v>
      </c>
      <c r="E125" s="180" t="s">
        <v>310</v>
      </c>
      <c r="F125" s="181" t="s">
        <v>311</v>
      </c>
      <c r="G125" s="182" t="s">
        <v>247</v>
      </c>
      <c r="H125" s="183">
        <v>46.75</v>
      </c>
      <c r="I125" s="184"/>
      <c r="J125" s="185">
        <f>ROUND(I125*H125,2)</f>
        <v>0</v>
      </c>
      <c r="K125" s="181" t="s">
        <v>212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149</v>
      </c>
      <c r="AT125" s="190" t="s">
        <v>208</v>
      </c>
      <c r="AU125" s="190" t="s">
        <v>83</v>
      </c>
      <c r="AY125" s="18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149</v>
      </c>
      <c r="BM125" s="190" t="s">
        <v>1239</v>
      </c>
    </row>
    <row r="126" spans="1:65" s="2" customFormat="1">
      <c r="A126" s="35"/>
      <c r="B126" s="36"/>
      <c r="C126" s="37"/>
      <c r="D126" s="192" t="s">
        <v>215</v>
      </c>
      <c r="E126" s="37"/>
      <c r="F126" s="193" t="s">
        <v>313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215</v>
      </c>
      <c r="AU126" s="18" t="s">
        <v>83</v>
      </c>
    </row>
    <row r="127" spans="1:65" s="13" customFormat="1">
      <c r="B127" s="201"/>
      <c r="C127" s="202"/>
      <c r="D127" s="203" t="s">
        <v>250</v>
      </c>
      <c r="E127" s="204" t="s">
        <v>19</v>
      </c>
      <c r="F127" s="205" t="s">
        <v>2085</v>
      </c>
      <c r="G127" s="202"/>
      <c r="H127" s="206">
        <v>46.75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250</v>
      </c>
      <c r="AU127" s="212" t="s">
        <v>83</v>
      </c>
      <c r="AV127" s="13" t="s">
        <v>83</v>
      </c>
      <c r="AW127" s="13" t="s">
        <v>36</v>
      </c>
      <c r="AX127" s="13" t="s">
        <v>79</v>
      </c>
      <c r="AY127" s="212" t="s">
        <v>205</v>
      </c>
    </row>
    <row r="128" spans="1:65" s="12" customFormat="1" ht="22.9" customHeight="1">
      <c r="B128" s="163"/>
      <c r="C128" s="164"/>
      <c r="D128" s="165" t="s">
        <v>74</v>
      </c>
      <c r="E128" s="177" t="s">
        <v>204</v>
      </c>
      <c r="F128" s="177" t="s">
        <v>315</v>
      </c>
      <c r="G128" s="164"/>
      <c r="H128" s="164"/>
      <c r="I128" s="167"/>
      <c r="J128" s="178">
        <f>BK128</f>
        <v>0</v>
      </c>
      <c r="K128" s="164"/>
      <c r="L128" s="169"/>
      <c r="M128" s="170"/>
      <c r="N128" s="171"/>
      <c r="O128" s="171"/>
      <c r="P128" s="172">
        <f>SUM(P129:P149)</f>
        <v>0</v>
      </c>
      <c r="Q128" s="171"/>
      <c r="R128" s="172">
        <f>SUM(R129:R149)</f>
        <v>0</v>
      </c>
      <c r="S128" s="171"/>
      <c r="T128" s="173">
        <f>SUM(T129:T149)</f>
        <v>0</v>
      </c>
      <c r="AR128" s="174" t="s">
        <v>79</v>
      </c>
      <c r="AT128" s="175" t="s">
        <v>74</v>
      </c>
      <c r="AU128" s="175" t="s">
        <v>79</v>
      </c>
      <c r="AY128" s="174" t="s">
        <v>205</v>
      </c>
      <c r="BK128" s="176">
        <f>SUM(BK129:BK149)</f>
        <v>0</v>
      </c>
    </row>
    <row r="129" spans="1:65" s="2" customFormat="1" ht="21.75" customHeight="1">
      <c r="A129" s="35"/>
      <c r="B129" s="36"/>
      <c r="C129" s="179" t="s">
        <v>316</v>
      </c>
      <c r="D129" s="179" t="s">
        <v>208</v>
      </c>
      <c r="E129" s="180" t="s">
        <v>1613</v>
      </c>
      <c r="F129" s="181" t="s">
        <v>1614</v>
      </c>
      <c r="G129" s="182" t="s">
        <v>247</v>
      </c>
      <c r="H129" s="183">
        <v>46.75</v>
      </c>
      <c r="I129" s="184"/>
      <c r="J129" s="185">
        <f>ROUND(I129*H129,2)</f>
        <v>0</v>
      </c>
      <c r="K129" s="181" t="s">
        <v>212</v>
      </c>
      <c r="L129" s="40"/>
      <c r="M129" s="186" t="s">
        <v>19</v>
      </c>
      <c r="N129" s="187" t="s">
        <v>46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149</v>
      </c>
      <c r="AT129" s="190" t="s">
        <v>208</v>
      </c>
      <c r="AU129" s="190" t="s">
        <v>83</v>
      </c>
      <c r="AY129" s="18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79</v>
      </c>
      <c r="BK129" s="191">
        <f>ROUND(I129*H129,2)</f>
        <v>0</v>
      </c>
      <c r="BL129" s="18" t="s">
        <v>149</v>
      </c>
      <c r="BM129" s="190" t="s">
        <v>2086</v>
      </c>
    </row>
    <row r="130" spans="1:65" s="2" customFormat="1">
      <c r="A130" s="35"/>
      <c r="B130" s="36"/>
      <c r="C130" s="37"/>
      <c r="D130" s="192" t="s">
        <v>215</v>
      </c>
      <c r="E130" s="37"/>
      <c r="F130" s="193" t="s">
        <v>1616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215</v>
      </c>
      <c r="AU130" s="18" t="s">
        <v>83</v>
      </c>
    </row>
    <row r="131" spans="1:65" s="13" customFormat="1">
      <c r="B131" s="201"/>
      <c r="C131" s="202"/>
      <c r="D131" s="203" t="s">
        <v>250</v>
      </c>
      <c r="E131" s="204" t="s">
        <v>19</v>
      </c>
      <c r="F131" s="205" t="s">
        <v>2087</v>
      </c>
      <c r="G131" s="202"/>
      <c r="H131" s="206">
        <v>46.75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250</v>
      </c>
      <c r="AU131" s="212" t="s">
        <v>83</v>
      </c>
      <c r="AV131" s="13" t="s">
        <v>83</v>
      </c>
      <c r="AW131" s="13" t="s">
        <v>36</v>
      </c>
      <c r="AX131" s="13" t="s">
        <v>79</v>
      </c>
      <c r="AY131" s="212" t="s">
        <v>205</v>
      </c>
    </row>
    <row r="132" spans="1:65" s="2" customFormat="1" ht="24.2" customHeight="1">
      <c r="A132" s="35"/>
      <c r="B132" s="36"/>
      <c r="C132" s="179" t="s">
        <v>322</v>
      </c>
      <c r="D132" s="179" t="s">
        <v>208</v>
      </c>
      <c r="E132" s="180" t="s">
        <v>1552</v>
      </c>
      <c r="F132" s="181" t="s">
        <v>1553</v>
      </c>
      <c r="G132" s="182" t="s">
        <v>247</v>
      </c>
      <c r="H132" s="183">
        <v>46.75</v>
      </c>
      <c r="I132" s="184"/>
      <c r="J132" s="185">
        <f>ROUND(I132*H132,2)</f>
        <v>0</v>
      </c>
      <c r="K132" s="181" t="s">
        <v>212</v>
      </c>
      <c r="L132" s="40"/>
      <c r="M132" s="186" t="s">
        <v>19</v>
      </c>
      <c r="N132" s="187" t="s">
        <v>46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149</v>
      </c>
      <c r="AT132" s="190" t="s">
        <v>208</v>
      </c>
      <c r="AU132" s="190" t="s">
        <v>83</v>
      </c>
      <c r="AY132" s="18" t="s">
        <v>205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79</v>
      </c>
      <c r="BK132" s="191">
        <f>ROUND(I132*H132,2)</f>
        <v>0</v>
      </c>
      <c r="BL132" s="18" t="s">
        <v>149</v>
      </c>
      <c r="BM132" s="190" t="s">
        <v>2088</v>
      </c>
    </row>
    <row r="133" spans="1:65" s="2" customFormat="1">
      <c r="A133" s="35"/>
      <c r="B133" s="36"/>
      <c r="C133" s="37"/>
      <c r="D133" s="192" t="s">
        <v>215</v>
      </c>
      <c r="E133" s="37"/>
      <c r="F133" s="193" t="s">
        <v>1555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215</v>
      </c>
      <c r="AU133" s="18" t="s">
        <v>83</v>
      </c>
    </row>
    <row r="134" spans="1:65" s="13" customFormat="1">
      <c r="B134" s="201"/>
      <c r="C134" s="202"/>
      <c r="D134" s="203" t="s">
        <v>250</v>
      </c>
      <c r="E134" s="204" t="s">
        <v>19</v>
      </c>
      <c r="F134" s="205" t="s">
        <v>2087</v>
      </c>
      <c r="G134" s="202"/>
      <c r="H134" s="206">
        <v>46.75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250</v>
      </c>
      <c r="AU134" s="212" t="s">
        <v>83</v>
      </c>
      <c r="AV134" s="13" t="s">
        <v>83</v>
      </c>
      <c r="AW134" s="13" t="s">
        <v>36</v>
      </c>
      <c r="AX134" s="13" t="s">
        <v>79</v>
      </c>
      <c r="AY134" s="212" t="s">
        <v>205</v>
      </c>
    </row>
    <row r="135" spans="1:65" s="2" customFormat="1" ht="24.2" customHeight="1">
      <c r="A135" s="35"/>
      <c r="B135" s="36"/>
      <c r="C135" s="179" t="s">
        <v>8</v>
      </c>
      <c r="D135" s="179" t="s">
        <v>208</v>
      </c>
      <c r="E135" s="180" t="s">
        <v>1556</v>
      </c>
      <c r="F135" s="181" t="s">
        <v>1557</v>
      </c>
      <c r="G135" s="182" t="s">
        <v>247</v>
      </c>
      <c r="H135" s="183">
        <v>46.75</v>
      </c>
      <c r="I135" s="184"/>
      <c r="J135" s="185">
        <f>ROUND(I135*H135,2)</f>
        <v>0</v>
      </c>
      <c r="K135" s="181" t="s">
        <v>212</v>
      </c>
      <c r="L135" s="40"/>
      <c r="M135" s="186" t="s">
        <v>19</v>
      </c>
      <c r="N135" s="187" t="s">
        <v>46</v>
      </c>
      <c r="O135" s="65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149</v>
      </c>
      <c r="AT135" s="190" t="s">
        <v>208</v>
      </c>
      <c r="AU135" s="190" t="s">
        <v>83</v>
      </c>
      <c r="AY135" s="18" t="s">
        <v>205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79</v>
      </c>
      <c r="BK135" s="191">
        <f>ROUND(I135*H135,2)</f>
        <v>0</v>
      </c>
      <c r="BL135" s="18" t="s">
        <v>149</v>
      </c>
      <c r="BM135" s="190" t="s">
        <v>2089</v>
      </c>
    </row>
    <row r="136" spans="1:65" s="2" customFormat="1">
      <c r="A136" s="35"/>
      <c r="B136" s="36"/>
      <c r="C136" s="37"/>
      <c r="D136" s="192" t="s">
        <v>215</v>
      </c>
      <c r="E136" s="37"/>
      <c r="F136" s="193" t="s">
        <v>1559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215</v>
      </c>
      <c r="AU136" s="18" t="s">
        <v>83</v>
      </c>
    </row>
    <row r="137" spans="1:65" s="13" customFormat="1">
      <c r="B137" s="201"/>
      <c r="C137" s="202"/>
      <c r="D137" s="203" t="s">
        <v>250</v>
      </c>
      <c r="E137" s="204" t="s">
        <v>19</v>
      </c>
      <c r="F137" s="205" t="s">
        <v>2087</v>
      </c>
      <c r="G137" s="202"/>
      <c r="H137" s="206">
        <v>46.75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250</v>
      </c>
      <c r="AU137" s="212" t="s">
        <v>83</v>
      </c>
      <c r="AV137" s="13" t="s">
        <v>83</v>
      </c>
      <c r="AW137" s="13" t="s">
        <v>36</v>
      </c>
      <c r="AX137" s="13" t="s">
        <v>79</v>
      </c>
      <c r="AY137" s="212" t="s">
        <v>205</v>
      </c>
    </row>
    <row r="138" spans="1:65" s="2" customFormat="1" ht="16.5" customHeight="1">
      <c r="A138" s="35"/>
      <c r="B138" s="36"/>
      <c r="C138" s="179" t="s">
        <v>334</v>
      </c>
      <c r="D138" s="179" t="s">
        <v>208</v>
      </c>
      <c r="E138" s="180" t="s">
        <v>1560</v>
      </c>
      <c r="F138" s="181" t="s">
        <v>1561</v>
      </c>
      <c r="G138" s="182" t="s">
        <v>247</v>
      </c>
      <c r="H138" s="183">
        <v>46.75</v>
      </c>
      <c r="I138" s="184"/>
      <c r="J138" s="185">
        <f>ROUND(I138*H138,2)</f>
        <v>0</v>
      </c>
      <c r="K138" s="181" t="s">
        <v>212</v>
      </c>
      <c r="L138" s="40"/>
      <c r="M138" s="186" t="s">
        <v>19</v>
      </c>
      <c r="N138" s="187" t="s">
        <v>46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149</v>
      </c>
      <c r="AT138" s="190" t="s">
        <v>208</v>
      </c>
      <c r="AU138" s="190" t="s">
        <v>83</v>
      </c>
      <c r="AY138" s="18" t="s">
        <v>205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79</v>
      </c>
      <c r="BK138" s="191">
        <f>ROUND(I138*H138,2)</f>
        <v>0</v>
      </c>
      <c r="BL138" s="18" t="s">
        <v>149</v>
      </c>
      <c r="BM138" s="190" t="s">
        <v>2090</v>
      </c>
    </row>
    <row r="139" spans="1:65" s="2" customFormat="1">
      <c r="A139" s="35"/>
      <c r="B139" s="36"/>
      <c r="C139" s="37"/>
      <c r="D139" s="192" t="s">
        <v>215</v>
      </c>
      <c r="E139" s="37"/>
      <c r="F139" s="193" t="s">
        <v>1563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215</v>
      </c>
      <c r="AU139" s="18" t="s">
        <v>83</v>
      </c>
    </row>
    <row r="140" spans="1:65" s="13" customFormat="1">
      <c r="B140" s="201"/>
      <c r="C140" s="202"/>
      <c r="D140" s="203" t="s">
        <v>250</v>
      </c>
      <c r="E140" s="204" t="s">
        <v>19</v>
      </c>
      <c r="F140" s="205" t="s">
        <v>2087</v>
      </c>
      <c r="G140" s="202"/>
      <c r="H140" s="206">
        <v>46.75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250</v>
      </c>
      <c r="AU140" s="212" t="s">
        <v>83</v>
      </c>
      <c r="AV140" s="13" t="s">
        <v>83</v>
      </c>
      <c r="AW140" s="13" t="s">
        <v>36</v>
      </c>
      <c r="AX140" s="13" t="s">
        <v>79</v>
      </c>
      <c r="AY140" s="212" t="s">
        <v>205</v>
      </c>
    </row>
    <row r="141" spans="1:65" s="2" customFormat="1" ht="16.5" customHeight="1">
      <c r="A141" s="35"/>
      <c r="B141" s="36"/>
      <c r="C141" s="179" t="s">
        <v>339</v>
      </c>
      <c r="D141" s="179" t="s">
        <v>208</v>
      </c>
      <c r="E141" s="180" t="s">
        <v>1564</v>
      </c>
      <c r="F141" s="181" t="s">
        <v>1565</v>
      </c>
      <c r="G141" s="182" t="s">
        <v>247</v>
      </c>
      <c r="H141" s="183">
        <v>46.75</v>
      </c>
      <c r="I141" s="184"/>
      <c r="J141" s="185">
        <f>ROUND(I141*H141,2)</f>
        <v>0</v>
      </c>
      <c r="K141" s="181" t="s">
        <v>212</v>
      </c>
      <c r="L141" s="40"/>
      <c r="M141" s="186" t="s">
        <v>19</v>
      </c>
      <c r="N141" s="187" t="s">
        <v>46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149</v>
      </c>
      <c r="AT141" s="190" t="s">
        <v>208</v>
      </c>
      <c r="AU141" s="190" t="s">
        <v>83</v>
      </c>
      <c r="AY141" s="18" t="s">
        <v>205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79</v>
      </c>
      <c r="BK141" s="191">
        <f>ROUND(I141*H141,2)</f>
        <v>0</v>
      </c>
      <c r="BL141" s="18" t="s">
        <v>149</v>
      </c>
      <c r="BM141" s="190" t="s">
        <v>2091</v>
      </c>
    </row>
    <row r="142" spans="1:65" s="2" customFormat="1">
      <c r="A142" s="35"/>
      <c r="B142" s="36"/>
      <c r="C142" s="37"/>
      <c r="D142" s="192" t="s">
        <v>215</v>
      </c>
      <c r="E142" s="37"/>
      <c r="F142" s="193" t="s">
        <v>1567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215</v>
      </c>
      <c r="AU142" s="18" t="s">
        <v>83</v>
      </c>
    </row>
    <row r="143" spans="1:65" s="13" customFormat="1">
      <c r="B143" s="201"/>
      <c r="C143" s="202"/>
      <c r="D143" s="203" t="s">
        <v>250</v>
      </c>
      <c r="E143" s="204" t="s">
        <v>19</v>
      </c>
      <c r="F143" s="205" t="s">
        <v>2087</v>
      </c>
      <c r="G143" s="202"/>
      <c r="H143" s="206">
        <v>46.75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250</v>
      </c>
      <c r="AU143" s="212" t="s">
        <v>83</v>
      </c>
      <c r="AV143" s="13" t="s">
        <v>83</v>
      </c>
      <c r="AW143" s="13" t="s">
        <v>36</v>
      </c>
      <c r="AX143" s="13" t="s">
        <v>79</v>
      </c>
      <c r="AY143" s="212" t="s">
        <v>205</v>
      </c>
    </row>
    <row r="144" spans="1:65" s="2" customFormat="1" ht="16.5" customHeight="1">
      <c r="A144" s="35"/>
      <c r="B144" s="36"/>
      <c r="C144" s="179" t="s">
        <v>344</v>
      </c>
      <c r="D144" s="179" t="s">
        <v>208</v>
      </c>
      <c r="E144" s="180" t="s">
        <v>1568</v>
      </c>
      <c r="F144" s="181" t="s">
        <v>1569</v>
      </c>
      <c r="G144" s="182" t="s">
        <v>247</v>
      </c>
      <c r="H144" s="183">
        <v>46.75</v>
      </c>
      <c r="I144" s="184"/>
      <c r="J144" s="185">
        <f>ROUND(I144*H144,2)</f>
        <v>0</v>
      </c>
      <c r="K144" s="181" t="s">
        <v>212</v>
      </c>
      <c r="L144" s="40"/>
      <c r="M144" s="186" t="s">
        <v>19</v>
      </c>
      <c r="N144" s="187" t="s">
        <v>46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149</v>
      </c>
      <c r="AT144" s="190" t="s">
        <v>208</v>
      </c>
      <c r="AU144" s="190" t="s">
        <v>83</v>
      </c>
      <c r="AY144" s="18" t="s">
        <v>205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79</v>
      </c>
      <c r="BK144" s="191">
        <f>ROUND(I144*H144,2)</f>
        <v>0</v>
      </c>
      <c r="BL144" s="18" t="s">
        <v>149</v>
      </c>
      <c r="BM144" s="190" t="s">
        <v>2092</v>
      </c>
    </row>
    <row r="145" spans="1:65" s="2" customFormat="1">
      <c r="A145" s="35"/>
      <c r="B145" s="36"/>
      <c r="C145" s="37"/>
      <c r="D145" s="192" t="s">
        <v>215</v>
      </c>
      <c r="E145" s="37"/>
      <c r="F145" s="193" t="s">
        <v>1571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215</v>
      </c>
      <c r="AU145" s="18" t="s">
        <v>83</v>
      </c>
    </row>
    <row r="146" spans="1:65" s="13" customFormat="1">
      <c r="B146" s="201"/>
      <c r="C146" s="202"/>
      <c r="D146" s="203" t="s">
        <v>250</v>
      </c>
      <c r="E146" s="204" t="s">
        <v>19</v>
      </c>
      <c r="F146" s="205" t="s">
        <v>2087</v>
      </c>
      <c r="G146" s="202"/>
      <c r="H146" s="206">
        <v>46.75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250</v>
      </c>
      <c r="AU146" s="212" t="s">
        <v>83</v>
      </c>
      <c r="AV146" s="13" t="s">
        <v>83</v>
      </c>
      <c r="AW146" s="13" t="s">
        <v>36</v>
      </c>
      <c r="AX146" s="13" t="s">
        <v>79</v>
      </c>
      <c r="AY146" s="212" t="s">
        <v>205</v>
      </c>
    </row>
    <row r="147" spans="1:65" s="2" customFormat="1" ht="24.2" customHeight="1">
      <c r="A147" s="35"/>
      <c r="B147" s="36"/>
      <c r="C147" s="179" t="s">
        <v>350</v>
      </c>
      <c r="D147" s="179" t="s">
        <v>208</v>
      </c>
      <c r="E147" s="180" t="s">
        <v>2093</v>
      </c>
      <c r="F147" s="181" t="s">
        <v>2094</v>
      </c>
      <c r="G147" s="182" t="s">
        <v>247</v>
      </c>
      <c r="H147" s="183">
        <v>46.75</v>
      </c>
      <c r="I147" s="184"/>
      <c r="J147" s="185">
        <f>ROUND(I147*H147,2)</f>
        <v>0</v>
      </c>
      <c r="K147" s="181" t="s">
        <v>212</v>
      </c>
      <c r="L147" s="40"/>
      <c r="M147" s="186" t="s">
        <v>19</v>
      </c>
      <c r="N147" s="187" t="s">
        <v>46</v>
      </c>
      <c r="O147" s="65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149</v>
      </c>
      <c r="AT147" s="190" t="s">
        <v>208</v>
      </c>
      <c r="AU147" s="190" t="s">
        <v>83</v>
      </c>
      <c r="AY147" s="18" t="s">
        <v>205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79</v>
      </c>
      <c r="BK147" s="191">
        <f>ROUND(I147*H147,2)</f>
        <v>0</v>
      </c>
      <c r="BL147" s="18" t="s">
        <v>149</v>
      </c>
      <c r="BM147" s="190" t="s">
        <v>2095</v>
      </c>
    </row>
    <row r="148" spans="1:65" s="2" customFormat="1">
      <c r="A148" s="35"/>
      <c r="B148" s="36"/>
      <c r="C148" s="37"/>
      <c r="D148" s="192" t="s">
        <v>215</v>
      </c>
      <c r="E148" s="37"/>
      <c r="F148" s="193" t="s">
        <v>2096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215</v>
      </c>
      <c r="AU148" s="18" t="s">
        <v>83</v>
      </c>
    </row>
    <row r="149" spans="1:65" s="13" customFormat="1">
      <c r="B149" s="201"/>
      <c r="C149" s="202"/>
      <c r="D149" s="203" t="s">
        <v>250</v>
      </c>
      <c r="E149" s="204" t="s">
        <v>19</v>
      </c>
      <c r="F149" s="205" t="s">
        <v>2087</v>
      </c>
      <c r="G149" s="202"/>
      <c r="H149" s="206">
        <v>46.75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250</v>
      </c>
      <c r="AU149" s="212" t="s">
        <v>83</v>
      </c>
      <c r="AV149" s="13" t="s">
        <v>83</v>
      </c>
      <c r="AW149" s="13" t="s">
        <v>36</v>
      </c>
      <c r="AX149" s="13" t="s">
        <v>79</v>
      </c>
      <c r="AY149" s="212" t="s">
        <v>205</v>
      </c>
    </row>
    <row r="150" spans="1:65" s="12" customFormat="1" ht="22.9" customHeight="1">
      <c r="B150" s="163"/>
      <c r="C150" s="164"/>
      <c r="D150" s="165" t="s">
        <v>74</v>
      </c>
      <c r="E150" s="177" t="s">
        <v>286</v>
      </c>
      <c r="F150" s="177" t="s">
        <v>363</v>
      </c>
      <c r="G150" s="164"/>
      <c r="H150" s="164"/>
      <c r="I150" s="167"/>
      <c r="J150" s="178">
        <f>BK150</f>
        <v>0</v>
      </c>
      <c r="K150" s="164"/>
      <c r="L150" s="169"/>
      <c r="M150" s="170"/>
      <c r="N150" s="171"/>
      <c r="O150" s="171"/>
      <c r="P150" s="172">
        <f>SUM(P151:P154)</f>
        <v>0</v>
      </c>
      <c r="Q150" s="171"/>
      <c r="R150" s="172">
        <f>SUM(R151:R154)</f>
        <v>0.59443999999999997</v>
      </c>
      <c r="S150" s="171"/>
      <c r="T150" s="173">
        <f>SUM(T151:T154)</f>
        <v>0</v>
      </c>
      <c r="AR150" s="174" t="s">
        <v>79</v>
      </c>
      <c r="AT150" s="175" t="s">
        <v>74</v>
      </c>
      <c r="AU150" s="175" t="s">
        <v>79</v>
      </c>
      <c r="AY150" s="174" t="s">
        <v>205</v>
      </c>
      <c r="BK150" s="176">
        <f>SUM(BK151:BK154)</f>
        <v>0</v>
      </c>
    </row>
    <row r="151" spans="1:65" s="2" customFormat="1" ht="16.5" customHeight="1">
      <c r="A151" s="35"/>
      <c r="B151" s="36"/>
      <c r="C151" s="179" t="s">
        <v>357</v>
      </c>
      <c r="D151" s="179" t="s">
        <v>208</v>
      </c>
      <c r="E151" s="180" t="s">
        <v>2097</v>
      </c>
      <c r="F151" s="181" t="s">
        <v>2098</v>
      </c>
      <c r="G151" s="182" t="s">
        <v>366</v>
      </c>
      <c r="H151" s="183">
        <v>1</v>
      </c>
      <c r="I151" s="184"/>
      <c r="J151" s="185">
        <f>ROUND(I151*H151,2)</f>
        <v>0</v>
      </c>
      <c r="K151" s="181" t="s">
        <v>212</v>
      </c>
      <c r="L151" s="40"/>
      <c r="M151" s="186" t="s">
        <v>19</v>
      </c>
      <c r="N151" s="187" t="s">
        <v>46</v>
      </c>
      <c r="O151" s="65"/>
      <c r="P151" s="188">
        <f>O151*H151</f>
        <v>0</v>
      </c>
      <c r="Q151" s="188">
        <v>0.32973999999999998</v>
      </c>
      <c r="R151" s="188">
        <f>Q151*H151</f>
        <v>0.32973999999999998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149</v>
      </c>
      <c r="AT151" s="190" t="s">
        <v>208</v>
      </c>
      <c r="AU151" s="190" t="s">
        <v>83</v>
      </c>
      <c r="AY151" s="18" t="s">
        <v>205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79</v>
      </c>
      <c r="BK151" s="191">
        <f>ROUND(I151*H151,2)</f>
        <v>0</v>
      </c>
      <c r="BL151" s="18" t="s">
        <v>149</v>
      </c>
      <c r="BM151" s="190" t="s">
        <v>2099</v>
      </c>
    </row>
    <row r="152" spans="1:65" s="2" customFormat="1">
      <c r="A152" s="35"/>
      <c r="B152" s="36"/>
      <c r="C152" s="37"/>
      <c r="D152" s="192" t="s">
        <v>215</v>
      </c>
      <c r="E152" s="37"/>
      <c r="F152" s="193" t="s">
        <v>2100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215</v>
      </c>
      <c r="AU152" s="18" t="s">
        <v>83</v>
      </c>
    </row>
    <row r="153" spans="1:65" s="2" customFormat="1" ht="24.2" customHeight="1">
      <c r="A153" s="35"/>
      <c r="B153" s="36"/>
      <c r="C153" s="179" t="s">
        <v>7</v>
      </c>
      <c r="D153" s="179" t="s">
        <v>208</v>
      </c>
      <c r="E153" s="180" t="s">
        <v>2101</v>
      </c>
      <c r="F153" s="181" t="s">
        <v>2102</v>
      </c>
      <c r="G153" s="182" t="s">
        <v>366</v>
      </c>
      <c r="H153" s="183">
        <v>1</v>
      </c>
      <c r="I153" s="184"/>
      <c r="J153" s="185">
        <f>ROUND(I153*H153,2)</f>
        <v>0</v>
      </c>
      <c r="K153" s="181" t="s">
        <v>212</v>
      </c>
      <c r="L153" s="40"/>
      <c r="M153" s="186" t="s">
        <v>19</v>
      </c>
      <c r="N153" s="187" t="s">
        <v>46</v>
      </c>
      <c r="O153" s="65"/>
      <c r="P153" s="188">
        <f>O153*H153</f>
        <v>0</v>
      </c>
      <c r="Q153" s="188">
        <v>0.26469999999999999</v>
      </c>
      <c r="R153" s="188">
        <f>Q153*H153</f>
        <v>0.26469999999999999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149</v>
      </c>
      <c r="AT153" s="190" t="s">
        <v>208</v>
      </c>
      <c r="AU153" s="190" t="s">
        <v>83</v>
      </c>
      <c r="AY153" s="18" t="s">
        <v>205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79</v>
      </c>
      <c r="BK153" s="191">
        <f>ROUND(I153*H153,2)</f>
        <v>0</v>
      </c>
      <c r="BL153" s="18" t="s">
        <v>149</v>
      </c>
      <c r="BM153" s="190" t="s">
        <v>2103</v>
      </c>
    </row>
    <row r="154" spans="1:65" s="2" customFormat="1">
      <c r="A154" s="35"/>
      <c r="B154" s="36"/>
      <c r="C154" s="37"/>
      <c r="D154" s="192" t="s">
        <v>215</v>
      </c>
      <c r="E154" s="37"/>
      <c r="F154" s="193" t="s">
        <v>2104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215</v>
      </c>
      <c r="AU154" s="18" t="s">
        <v>83</v>
      </c>
    </row>
    <row r="155" spans="1:65" s="12" customFormat="1" ht="22.9" customHeight="1">
      <c r="B155" s="163"/>
      <c r="C155" s="164"/>
      <c r="D155" s="165" t="s">
        <v>74</v>
      </c>
      <c r="E155" s="177" t="s">
        <v>291</v>
      </c>
      <c r="F155" s="177" t="s">
        <v>369</v>
      </c>
      <c r="G155" s="164"/>
      <c r="H155" s="164"/>
      <c r="I155" s="167"/>
      <c r="J155" s="178">
        <f>BK155</f>
        <v>0</v>
      </c>
      <c r="K155" s="164"/>
      <c r="L155" s="169"/>
      <c r="M155" s="170"/>
      <c r="N155" s="171"/>
      <c r="O155" s="171"/>
      <c r="P155" s="172">
        <f>SUM(P156:P166)</f>
        <v>0</v>
      </c>
      <c r="Q155" s="171"/>
      <c r="R155" s="172">
        <f>SUM(R156:R166)</f>
        <v>1.4801999999999999E-2</v>
      </c>
      <c r="S155" s="171"/>
      <c r="T155" s="173">
        <f>SUM(T156:T166)</f>
        <v>0</v>
      </c>
      <c r="AR155" s="174" t="s">
        <v>79</v>
      </c>
      <c r="AT155" s="175" t="s">
        <v>74</v>
      </c>
      <c r="AU155" s="175" t="s">
        <v>79</v>
      </c>
      <c r="AY155" s="174" t="s">
        <v>205</v>
      </c>
      <c r="BK155" s="176">
        <f>SUM(BK156:BK166)</f>
        <v>0</v>
      </c>
    </row>
    <row r="156" spans="1:65" s="2" customFormat="1" ht="21.75" customHeight="1">
      <c r="A156" s="35"/>
      <c r="B156" s="36"/>
      <c r="C156" s="179" t="s">
        <v>370</v>
      </c>
      <c r="D156" s="179" t="s">
        <v>208</v>
      </c>
      <c r="E156" s="180" t="s">
        <v>2037</v>
      </c>
      <c r="F156" s="181" t="s">
        <v>2038</v>
      </c>
      <c r="G156" s="182" t="s">
        <v>260</v>
      </c>
      <c r="H156" s="183">
        <v>4.4000000000000004</v>
      </c>
      <c r="I156" s="184"/>
      <c r="J156" s="185">
        <f>ROUND(I156*H156,2)</f>
        <v>0</v>
      </c>
      <c r="K156" s="181" t="s">
        <v>212</v>
      </c>
      <c r="L156" s="40"/>
      <c r="M156" s="186" t="s">
        <v>19</v>
      </c>
      <c r="N156" s="187" t="s">
        <v>46</v>
      </c>
      <c r="O156" s="65"/>
      <c r="P156" s="188">
        <f>O156*H156</f>
        <v>0</v>
      </c>
      <c r="Q156" s="188">
        <v>3.3E-4</v>
      </c>
      <c r="R156" s="188">
        <f>Q156*H156</f>
        <v>1.4520000000000002E-3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149</v>
      </c>
      <c r="AT156" s="190" t="s">
        <v>208</v>
      </c>
      <c r="AU156" s="190" t="s">
        <v>83</v>
      </c>
      <c r="AY156" s="18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79</v>
      </c>
      <c r="BK156" s="191">
        <f>ROUND(I156*H156,2)</f>
        <v>0</v>
      </c>
      <c r="BL156" s="18" t="s">
        <v>149</v>
      </c>
      <c r="BM156" s="190" t="s">
        <v>2105</v>
      </c>
    </row>
    <row r="157" spans="1:65" s="2" customFormat="1">
      <c r="A157" s="35"/>
      <c r="B157" s="36"/>
      <c r="C157" s="37"/>
      <c r="D157" s="192" t="s">
        <v>215</v>
      </c>
      <c r="E157" s="37"/>
      <c r="F157" s="193" t="s">
        <v>2040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215</v>
      </c>
      <c r="AU157" s="18" t="s">
        <v>83</v>
      </c>
    </row>
    <row r="158" spans="1:65" s="13" customFormat="1">
      <c r="B158" s="201"/>
      <c r="C158" s="202"/>
      <c r="D158" s="203" t="s">
        <v>250</v>
      </c>
      <c r="E158" s="204" t="s">
        <v>19</v>
      </c>
      <c r="F158" s="205" t="s">
        <v>2106</v>
      </c>
      <c r="G158" s="202"/>
      <c r="H158" s="206">
        <v>4.4000000000000004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250</v>
      </c>
      <c r="AU158" s="212" t="s">
        <v>83</v>
      </c>
      <c r="AV158" s="13" t="s">
        <v>83</v>
      </c>
      <c r="AW158" s="13" t="s">
        <v>36</v>
      </c>
      <c r="AX158" s="13" t="s">
        <v>79</v>
      </c>
      <c r="AY158" s="212" t="s">
        <v>205</v>
      </c>
    </row>
    <row r="159" spans="1:65" s="2" customFormat="1" ht="24.2" customHeight="1">
      <c r="A159" s="35"/>
      <c r="B159" s="36"/>
      <c r="C159" s="179" t="s">
        <v>376</v>
      </c>
      <c r="D159" s="179" t="s">
        <v>208</v>
      </c>
      <c r="E159" s="180" t="s">
        <v>377</v>
      </c>
      <c r="F159" s="181" t="s">
        <v>378</v>
      </c>
      <c r="G159" s="182" t="s">
        <v>260</v>
      </c>
      <c r="H159" s="183">
        <v>4.4000000000000004</v>
      </c>
      <c r="I159" s="184"/>
      <c r="J159" s="185">
        <f>ROUND(I159*H159,2)</f>
        <v>0</v>
      </c>
      <c r="K159" s="181" t="s">
        <v>212</v>
      </c>
      <c r="L159" s="40"/>
      <c r="M159" s="186" t="s">
        <v>19</v>
      </c>
      <c r="N159" s="187" t="s">
        <v>46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149</v>
      </c>
      <c r="AT159" s="190" t="s">
        <v>208</v>
      </c>
      <c r="AU159" s="190" t="s">
        <v>83</v>
      </c>
      <c r="AY159" s="18" t="s">
        <v>205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79</v>
      </c>
      <c r="BK159" s="191">
        <f>ROUND(I159*H159,2)</f>
        <v>0</v>
      </c>
      <c r="BL159" s="18" t="s">
        <v>149</v>
      </c>
      <c r="BM159" s="190" t="s">
        <v>2107</v>
      </c>
    </row>
    <row r="160" spans="1:65" s="2" customFormat="1">
      <c r="A160" s="35"/>
      <c r="B160" s="36"/>
      <c r="C160" s="37"/>
      <c r="D160" s="192" t="s">
        <v>215</v>
      </c>
      <c r="E160" s="37"/>
      <c r="F160" s="193" t="s">
        <v>380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215</v>
      </c>
      <c r="AU160" s="18" t="s">
        <v>83</v>
      </c>
    </row>
    <row r="161" spans="1:65" s="2" customFormat="1" ht="33" customHeight="1">
      <c r="A161" s="35"/>
      <c r="B161" s="36"/>
      <c r="C161" s="179" t="s">
        <v>381</v>
      </c>
      <c r="D161" s="179" t="s">
        <v>208</v>
      </c>
      <c r="E161" s="180" t="s">
        <v>1590</v>
      </c>
      <c r="F161" s="181" t="s">
        <v>1591</v>
      </c>
      <c r="G161" s="182" t="s">
        <v>260</v>
      </c>
      <c r="H161" s="183">
        <v>22.25</v>
      </c>
      <c r="I161" s="184"/>
      <c r="J161" s="185">
        <f>ROUND(I161*H161,2)</f>
        <v>0</v>
      </c>
      <c r="K161" s="181" t="s">
        <v>212</v>
      </c>
      <c r="L161" s="40"/>
      <c r="M161" s="186" t="s">
        <v>19</v>
      </c>
      <c r="N161" s="187" t="s">
        <v>46</v>
      </c>
      <c r="O161" s="65"/>
      <c r="P161" s="188">
        <f>O161*H161</f>
        <v>0</v>
      </c>
      <c r="Q161" s="188">
        <v>5.9999999999999995E-4</v>
      </c>
      <c r="R161" s="188">
        <f>Q161*H161</f>
        <v>1.3349999999999999E-2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149</v>
      </c>
      <c r="AT161" s="190" t="s">
        <v>208</v>
      </c>
      <c r="AU161" s="190" t="s">
        <v>83</v>
      </c>
      <c r="AY161" s="18" t="s">
        <v>205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149</v>
      </c>
      <c r="BM161" s="190" t="s">
        <v>2108</v>
      </c>
    </row>
    <row r="162" spans="1:65" s="2" customFormat="1">
      <c r="A162" s="35"/>
      <c r="B162" s="36"/>
      <c r="C162" s="37"/>
      <c r="D162" s="192" t="s">
        <v>215</v>
      </c>
      <c r="E162" s="37"/>
      <c r="F162" s="193" t="s">
        <v>1593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215</v>
      </c>
      <c r="AU162" s="18" t="s">
        <v>83</v>
      </c>
    </row>
    <row r="163" spans="1:65" s="13" customFormat="1">
      <c r="B163" s="201"/>
      <c r="C163" s="202"/>
      <c r="D163" s="203" t="s">
        <v>250</v>
      </c>
      <c r="E163" s="204" t="s">
        <v>19</v>
      </c>
      <c r="F163" s="205" t="s">
        <v>2109</v>
      </c>
      <c r="G163" s="202"/>
      <c r="H163" s="206">
        <v>22.25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250</v>
      </c>
      <c r="AU163" s="212" t="s">
        <v>83</v>
      </c>
      <c r="AV163" s="13" t="s">
        <v>83</v>
      </c>
      <c r="AW163" s="13" t="s">
        <v>36</v>
      </c>
      <c r="AX163" s="13" t="s">
        <v>79</v>
      </c>
      <c r="AY163" s="212" t="s">
        <v>205</v>
      </c>
    </row>
    <row r="164" spans="1:65" s="2" customFormat="1" ht="16.5" customHeight="1">
      <c r="A164" s="35"/>
      <c r="B164" s="36"/>
      <c r="C164" s="179" t="s">
        <v>387</v>
      </c>
      <c r="D164" s="179" t="s">
        <v>208</v>
      </c>
      <c r="E164" s="180" t="s">
        <v>1362</v>
      </c>
      <c r="F164" s="181" t="s">
        <v>1363</v>
      </c>
      <c r="G164" s="182" t="s">
        <v>260</v>
      </c>
      <c r="H164" s="183">
        <v>26.5</v>
      </c>
      <c r="I164" s="184"/>
      <c r="J164" s="185">
        <f>ROUND(I164*H164,2)</f>
        <v>0</v>
      </c>
      <c r="K164" s="181" t="s">
        <v>212</v>
      </c>
      <c r="L164" s="40"/>
      <c r="M164" s="186" t="s">
        <v>19</v>
      </c>
      <c r="N164" s="187" t="s">
        <v>46</v>
      </c>
      <c r="O164" s="6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149</v>
      </c>
      <c r="AT164" s="190" t="s">
        <v>208</v>
      </c>
      <c r="AU164" s="190" t="s">
        <v>83</v>
      </c>
      <c r="AY164" s="18" t="s">
        <v>205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79</v>
      </c>
      <c r="BK164" s="191">
        <f>ROUND(I164*H164,2)</f>
        <v>0</v>
      </c>
      <c r="BL164" s="18" t="s">
        <v>149</v>
      </c>
      <c r="BM164" s="190" t="s">
        <v>2110</v>
      </c>
    </row>
    <row r="165" spans="1:65" s="2" customFormat="1">
      <c r="A165" s="35"/>
      <c r="B165" s="36"/>
      <c r="C165" s="37"/>
      <c r="D165" s="192" t="s">
        <v>215</v>
      </c>
      <c r="E165" s="37"/>
      <c r="F165" s="193" t="s">
        <v>1365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215</v>
      </c>
      <c r="AU165" s="18" t="s">
        <v>83</v>
      </c>
    </row>
    <row r="166" spans="1:65" s="13" customFormat="1">
      <c r="B166" s="201"/>
      <c r="C166" s="202"/>
      <c r="D166" s="203" t="s">
        <v>250</v>
      </c>
      <c r="E166" s="204" t="s">
        <v>19</v>
      </c>
      <c r="F166" s="205" t="s">
        <v>2111</v>
      </c>
      <c r="G166" s="202"/>
      <c r="H166" s="206">
        <v>26.5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250</v>
      </c>
      <c r="AU166" s="212" t="s">
        <v>83</v>
      </c>
      <c r="AV166" s="13" t="s">
        <v>83</v>
      </c>
      <c r="AW166" s="13" t="s">
        <v>36</v>
      </c>
      <c r="AX166" s="13" t="s">
        <v>79</v>
      </c>
      <c r="AY166" s="212" t="s">
        <v>205</v>
      </c>
    </row>
    <row r="167" spans="1:65" s="12" customFormat="1" ht="22.9" customHeight="1">
      <c r="B167" s="163"/>
      <c r="C167" s="164"/>
      <c r="D167" s="165" t="s">
        <v>74</v>
      </c>
      <c r="E167" s="177" t="s">
        <v>416</v>
      </c>
      <c r="F167" s="177" t="s">
        <v>417</v>
      </c>
      <c r="G167" s="164"/>
      <c r="H167" s="164"/>
      <c r="I167" s="167"/>
      <c r="J167" s="178">
        <f>BK167</f>
        <v>0</v>
      </c>
      <c r="K167" s="164"/>
      <c r="L167" s="169"/>
      <c r="M167" s="170"/>
      <c r="N167" s="171"/>
      <c r="O167" s="171"/>
      <c r="P167" s="172">
        <f>SUM(P168:P191)</f>
        <v>0</v>
      </c>
      <c r="Q167" s="171"/>
      <c r="R167" s="172">
        <f>SUM(R168:R191)</f>
        <v>0</v>
      </c>
      <c r="S167" s="171"/>
      <c r="T167" s="173">
        <f>SUM(T168:T191)</f>
        <v>0</v>
      </c>
      <c r="AR167" s="174" t="s">
        <v>79</v>
      </c>
      <c r="AT167" s="175" t="s">
        <v>74</v>
      </c>
      <c r="AU167" s="175" t="s">
        <v>79</v>
      </c>
      <c r="AY167" s="174" t="s">
        <v>205</v>
      </c>
      <c r="BK167" s="176">
        <f>SUM(BK168:BK191)</f>
        <v>0</v>
      </c>
    </row>
    <row r="168" spans="1:65" s="2" customFormat="1" ht="24.2" customHeight="1">
      <c r="A168" s="35"/>
      <c r="B168" s="36"/>
      <c r="C168" s="179" t="s">
        <v>393</v>
      </c>
      <c r="D168" s="179" t="s">
        <v>208</v>
      </c>
      <c r="E168" s="180" t="s">
        <v>537</v>
      </c>
      <c r="F168" s="181" t="s">
        <v>538</v>
      </c>
      <c r="G168" s="182" t="s">
        <v>301</v>
      </c>
      <c r="H168" s="183">
        <v>35.222000000000001</v>
      </c>
      <c r="I168" s="184"/>
      <c r="J168" s="185">
        <f>ROUND(I168*H168,2)</f>
        <v>0</v>
      </c>
      <c r="K168" s="181" t="s">
        <v>212</v>
      </c>
      <c r="L168" s="40"/>
      <c r="M168" s="186" t="s">
        <v>19</v>
      </c>
      <c r="N168" s="187" t="s">
        <v>46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149</v>
      </c>
      <c r="AT168" s="190" t="s">
        <v>208</v>
      </c>
      <c r="AU168" s="190" t="s">
        <v>83</v>
      </c>
      <c r="AY168" s="18" t="s">
        <v>205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149</v>
      </c>
      <c r="BM168" s="190" t="s">
        <v>1266</v>
      </c>
    </row>
    <row r="169" spans="1:65" s="2" customFormat="1">
      <c r="A169" s="35"/>
      <c r="B169" s="36"/>
      <c r="C169" s="37"/>
      <c r="D169" s="192" t="s">
        <v>215</v>
      </c>
      <c r="E169" s="37"/>
      <c r="F169" s="193" t="s">
        <v>540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215</v>
      </c>
      <c r="AU169" s="18" t="s">
        <v>83</v>
      </c>
    </row>
    <row r="170" spans="1:65" s="13" customFormat="1">
      <c r="B170" s="201"/>
      <c r="C170" s="202"/>
      <c r="D170" s="203" t="s">
        <v>250</v>
      </c>
      <c r="E170" s="204" t="s">
        <v>19</v>
      </c>
      <c r="F170" s="205" t="s">
        <v>2112</v>
      </c>
      <c r="G170" s="202"/>
      <c r="H170" s="206">
        <v>35.222000000000001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250</v>
      </c>
      <c r="AU170" s="212" t="s">
        <v>83</v>
      </c>
      <c r="AV170" s="13" t="s">
        <v>83</v>
      </c>
      <c r="AW170" s="13" t="s">
        <v>36</v>
      </c>
      <c r="AX170" s="13" t="s">
        <v>79</v>
      </c>
      <c r="AY170" s="212" t="s">
        <v>205</v>
      </c>
    </row>
    <row r="171" spans="1:65" s="2" customFormat="1" ht="24.2" customHeight="1">
      <c r="A171" s="35"/>
      <c r="B171" s="36"/>
      <c r="C171" s="179" t="s">
        <v>399</v>
      </c>
      <c r="D171" s="179" t="s">
        <v>208</v>
      </c>
      <c r="E171" s="180" t="s">
        <v>543</v>
      </c>
      <c r="F171" s="181" t="s">
        <v>427</v>
      </c>
      <c r="G171" s="182" t="s">
        <v>301</v>
      </c>
      <c r="H171" s="183">
        <v>1373.6579999999999</v>
      </c>
      <c r="I171" s="184"/>
      <c r="J171" s="185">
        <f>ROUND(I171*H171,2)</f>
        <v>0</v>
      </c>
      <c r="K171" s="181" t="s">
        <v>212</v>
      </c>
      <c r="L171" s="40"/>
      <c r="M171" s="186" t="s">
        <v>19</v>
      </c>
      <c r="N171" s="187" t="s">
        <v>46</v>
      </c>
      <c r="O171" s="65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149</v>
      </c>
      <c r="AT171" s="190" t="s">
        <v>208</v>
      </c>
      <c r="AU171" s="190" t="s">
        <v>83</v>
      </c>
      <c r="AY171" s="18" t="s">
        <v>205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149</v>
      </c>
      <c r="BM171" s="190" t="s">
        <v>1268</v>
      </c>
    </row>
    <row r="172" spans="1:65" s="2" customFormat="1">
      <c r="A172" s="35"/>
      <c r="B172" s="36"/>
      <c r="C172" s="37"/>
      <c r="D172" s="192" t="s">
        <v>215</v>
      </c>
      <c r="E172" s="37"/>
      <c r="F172" s="193" t="s">
        <v>545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215</v>
      </c>
      <c r="AU172" s="18" t="s">
        <v>83</v>
      </c>
    </row>
    <row r="173" spans="1:65" s="13" customFormat="1">
      <c r="B173" s="201"/>
      <c r="C173" s="202"/>
      <c r="D173" s="203" t="s">
        <v>250</v>
      </c>
      <c r="E173" s="202"/>
      <c r="F173" s="205" t="s">
        <v>2113</v>
      </c>
      <c r="G173" s="202"/>
      <c r="H173" s="206">
        <v>1373.6579999999999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250</v>
      </c>
      <c r="AU173" s="212" t="s">
        <v>83</v>
      </c>
      <c r="AV173" s="13" t="s">
        <v>83</v>
      </c>
      <c r="AW173" s="13" t="s">
        <v>4</v>
      </c>
      <c r="AX173" s="13" t="s">
        <v>79</v>
      </c>
      <c r="AY173" s="212" t="s">
        <v>205</v>
      </c>
    </row>
    <row r="174" spans="1:65" s="2" customFormat="1" ht="24.2" customHeight="1">
      <c r="A174" s="35"/>
      <c r="B174" s="36"/>
      <c r="C174" s="179" t="s">
        <v>406</v>
      </c>
      <c r="D174" s="179" t="s">
        <v>208</v>
      </c>
      <c r="E174" s="180" t="s">
        <v>419</v>
      </c>
      <c r="F174" s="181" t="s">
        <v>420</v>
      </c>
      <c r="G174" s="182" t="s">
        <v>301</v>
      </c>
      <c r="H174" s="183">
        <v>17.023</v>
      </c>
      <c r="I174" s="184"/>
      <c r="J174" s="185">
        <f>ROUND(I174*H174,2)</f>
        <v>0</v>
      </c>
      <c r="K174" s="181" t="s">
        <v>212</v>
      </c>
      <c r="L174" s="40"/>
      <c r="M174" s="186" t="s">
        <v>19</v>
      </c>
      <c r="N174" s="187" t="s">
        <v>46</v>
      </c>
      <c r="O174" s="65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149</v>
      </c>
      <c r="AT174" s="190" t="s">
        <v>208</v>
      </c>
      <c r="AU174" s="190" t="s">
        <v>83</v>
      </c>
      <c r="AY174" s="18" t="s">
        <v>205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79</v>
      </c>
      <c r="BK174" s="191">
        <f>ROUND(I174*H174,2)</f>
        <v>0</v>
      </c>
      <c r="BL174" s="18" t="s">
        <v>149</v>
      </c>
      <c r="BM174" s="190" t="s">
        <v>1270</v>
      </c>
    </row>
    <row r="175" spans="1:65" s="2" customFormat="1">
      <c r="A175" s="35"/>
      <c r="B175" s="36"/>
      <c r="C175" s="37"/>
      <c r="D175" s="192" t="s">
        <v>215</v>
      </c>
      <c r="E175" s="37"/>
      <c r="F175" s="193" t="s">
        <v>422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215</v>
      </c>
      <c r="AU175" s="18" t="s">
        <v>83</v>
      </c>
    </row>
    <row r="176" spans="1:65" s="13" customFormat="1">
      <c r="B176" s="201"/>
      <c r="C176" s="202"/>
      <c r="D176" s="203" t="s">
        <v>250</v>
      </c>
      <c r="E176" s="204" t="s">
        <v>19</v>
      </c>
      <c r="F176" s="205" t="s">
        <v>2114</v>
      </c>
      <c r="G176" s="202"/>
      <c r="H176" s="206">
        <v>17.023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250</v>
      </c>
      <c r="AU176" s="212" t="s">
        <v>83</v>
      </c>
      <c r="AV176" s="13" t="s">
        <v>83</v>
      </c>
      <c r="AW176" s="13" t="s">
        <v>36</v>
      </c>
      <c r="AX176" s="13" t="s">
        <v>79</v>
      </c>
      <c r="AY176" s="212" t="s">
        <v>205</v>
      </c>
    </row>
    <row r="177" spans="1:65" s="2" customFormat="1" ht="24.2" customHeight="1">
      <c r="A177" s="35"/>
      <c r="B177" s="36"/>
      <c r="C177" s="179" t="s">
        <v>411</v>
      </c>
      <c r="D177" s="179" t="s">
        <v>208</v>
      </c>
      <c r="E177" s="180" t="s">
        <v>426</v>
      </c>
      <c r="F177" s="181" t="s">
        <v>427</v>
      </c>
      <c r="G177" s="182" t="s">
        <v>301</v>
      </c>
      <c r="H177" s="183">
        <v>663.89700000000005</v>
      </c>
      <c r="I177" s="184"/>
      <c r="J177" s="185">
        <f>ROUND(I177*H177,2)</f>
        <v>0</v>
      </c>
      <c r="K177" s="181" t="s">
        <v>212</v>
      </c>
      <c r="L177" s="40"/>
      <c r="M177" s="186" t="s">
        <v>19</v>
      </c>
      <c r="N177" s="187" t="s">
        <v>46</v>
      </c>
      <c r="O177" s="65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149</v>
      </c>
      <c r="AT177" s="190" t="s">
        <v>208</v>
      </c>
      <c r="AU177" s="190" t="s">
        <v>83</v>
      </c>
      <c r="AY177" s="18" t="s">
        <v>205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79</v>
      </c>
      <c r="BK177" s="191">
        <f>ROUND(I177*H177,2)</f>
        <v>0</v>
      </c>
      <c r="BL177" s="18" t="s">
        <v>149</v>
      </c>
      <c r="BM177" s="190" t="s">
        <v>1272</v>
      </c>
    </row>
    <row r="178" spans="1:65" s="2" customFormat="1">
      <c r="A178" s="35"/>
      <c r="B178" s="36"/>
      <c r="C178" s="37"/>
      <c r="D178" s="192" t="s">
        <v>215</v>
      </c>
      <c r="E178" s="37"/>
      <c r="F178" s="193" t="s">
        <v>429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215</v>
      </c>
      <c r="AU178" s="18" t="s">
        <v>83</v>
      </c>
    </row>
    <row r="179" spans="1:65" s="13" customFormat="1">
      <c r="B179" s="201"/>
      <c r="C179" s="202"/>
      <c r="D179" s="203" t="s">
        <v>250</v>
      </c>
      <c r="E179" s="202"/>
      <c r="F179" s="205" t="s">
        <v>2115</v>
      </c>
      <c r="G179" s="202"/>
      <c r="H179" s="206">
        <v>663.89700000000005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250</v>
      </c>
      <c r="AU179" s="212" t="s">
        <v>83</v>
      </c>
      <c r="AV179" s="13" t="s">
        <v>83</v>
      </c>
      <c r="AW179" s="13" t="s">
        <v>4</v>
      </c>
      <c r="AX179" s="13" t="s">
        <v>79</v>
      </c>
      <c r="AY179" s="212" t="s">
        <v>205</v>
      </c>
    </row>
    <row r="180" spans="1:65" s="2" customFormat="1" ht="16.5" customHeight="1">
      <c r="A180" s="35"/>
      <c r="B180" s="36"/>
      <c r="C180" s="179" t="s">
        <v>418</v>
      </c>
      <c r="D180" s="179" t="s">
        <v>208</v>
      </c>
      <c r="E180" s="180" t="s">
        <v>432</v>
      </c>
      <c r="F180" s="181" t="s">
        <v>433</v>
      </c>
      <c r="G180" s="182" t="s">
        <v>301</v>
      </c>
      <c r="H180" s="183">
        <v>52.244999999999997</v>
      </c>
      <c r="I180" s="184"/>
      <c r="J180" s="185">
        <f>ROUND(I180*H180,2)</f>
        <v>0</v>
      </c>
      <c r="K180" s="181" t="s">
        <v>212</v>
      </c>
      <c r="L180" s="40"/>
      <c r="M180" s="186" t="s">
        <v>19</v>
      </c>
      <c r="N180" s="187" t="s">
        <v>46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149</v>
      </c>
      <c r="AT180" s="190" t="s">
        <v>208</v>
      </c>
      <c r="AU180" s="190" t="s">
        <v>83</v>
      </c>
      <c r="AY180" s="18" t="s">
        <v>205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79</v>
      </c>
      <c r="BK180" s="191">
        <f>ROUND(I180*H180,2)</f>
        <v>0</v>
      </c>
      <c r="BL180" s="18" t="s">
        <v>149</v>
      </c>
      <c r="BM180" s="190" t="s">
        <v>1274</v>
      </c>
    </row>
    <row r="181" spans="1:65" s="2" customFormat="1">
      <c r="A181" s="35"/>
      <c r="B181" s="36"/>
      <c r="C181" s="37"/>
      <c r="D181" s="192" t="s">
        <v>215</v>
      </c>
      <c r="E181" s="37"/>
      <c r="F181" s="193" t="s">
        <v>435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215</v>
      </c>
      <c r="AU181" s="18" t="s">
        <v>83</v>
      </c>
    </row>
    <row r="182" spans="1:65" s="2" customFormat="1" ht="24.2" customHeight="1">
      <c r="A182" s="35"/>
      <c r="B182" s="36"/>
      <c r="C182" s="179" t="s">
        <v>425</v>
      </c>
      <c r="D182" s="179" t="s">
        <v>208</v>
      </c>
      <c r="E182" s="180" t="s">
        <v>1917</v>
      </c>
      <c r="F182" s="181" t="s">
        <v>1918</v>
      </c>
      <c r="G182" s="182" t="s">
        <v>301</v>
      </c>
      <c r="H182" s="183">
        <v>30.158999999999999</v>
      </c>
      <c r="I182" s="184"/>
      <c r="J182" s="185">
        <f>ROUND(I182*H182,2)</f>
        <v>0</v>
      </c>
      <c r="K182" s="181" t="s">
        <v>212</v>
      </c>
      <c r="L182" s="40"/>
      <c r="M182" s="186" t="s">
        <v>19</v>
      </c>
      <c r="N182" s="187" t="s">
        <v>46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149</v>
      </c>
      <c r="AT182" s="190" t="s">
        <v>208</v>
      </c>
      <c r="AU182" s="190" t="s">
        <v>83</v>
      </c>
      <c r="AY182" s="18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149</v>
      </c>
      <c r="BM182" s="190" t="s">
        <v>2116</v>
      </c>
    </row>
    <row r="183" spans="1:65" s="2" customFormat="1">
      <c r="A183" s="35"/>
      <c r="B183" s="36"/>
      <c r="C183" s="37"/>
      <c r="D183" s="192" t="s">
        <v>215</v>
      </c>
      <c r="E183" s="37"/>
      <c r="F183" s="193" t="s">
        <v>1920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215</v>
      </c>
      <c r="AU183" s="18" t="s">
        <v>83</v>
      </c>
    </row>
    <row r="184" spans="1:65" s="13" customFormat="1">
      <c r="B184" s="201"/>
      <c r="C184" s="202"/>
      <c r="D184" s="203" t="s">
        <v>250</v>
      </c>
      <c r="E184" s="204" t="s">
        <v>19</v>
      </c>
      <c r="F184" s="205" t="s">
        <v>2114</v>
      </c>
      <c r="G184" s="202"/>
      <c r="H184" s="206">
        <v>17.023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250</v>
      </c>
      <c r="AU184" s="212" t="s">
        <v>83</v>
      </c>
      <c r="AV184" s="13" t="s">
        <v>83</v>
      </c>
      <c r="AW184" s="13" t="s">
        <v>36</v>
      </c>
      <c r="AX184" s="13" t="s">
        <v>75</v>
      </c>
      <c r="AY184" s="212" t="s">
        <v>205</v>
      </c>
    </row>
    <row r="185" spans="1:65" s="13" customFormat="1">
      <c r="B185" s="201"/>
      <c r="C185" s="202"/>
      <c r="D185" s="203" t="s">
        <v>250</v>
      </c>
      <c r="E185" s="204" t="s">
        <v>19</v>
      </c>
      <c r="F185" s="205" t="s">
        <v>2117</v>
      </c>
      <c r="G185" s="202"/>
      <c r="H185" s="206">
        <v>13.135999999999999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250</v>
      </c>
      <c r="AU185" s="212" t="s">
        <v>83</v>
      </c>
      <c r="AV185" s="13" t="s">
        <v>83</v>
      </c>
      <c r="AW185" s="13" t="s">
        <v>36</v>
      </c>
      <c r="AX185" s="13" t="s">
        <v>75</v>
      </c>
      <c r="AY185" s="212" t="s">
        <v>205</v>
      </c>
    </row>
    <row r="186" spans="1:65" s="14" customFormat="1">
      <c r="B186" s="213"/>
      <c r="C186" s="214"/>
      <c r="D186" s="203" t="s">
        <v>250</v>
      </c>
      <c r="E186" s="215" t="s">
        <v>19</v>
      </c>
      <c r="F186" s="216" t="s">
        <v>253</v>
      </c>
      <c r="G186" s="214"/>
      <c r="H186" s="217">
        <v>30.158999999999999</v>
      </c>
      <c r="I186" s="218"/>
      <c r="J186" s="214"/>
      <c r="K186" s="214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250</v>
      </c>
      <c r="AU186" s="223" t="s">
        <v>83</v>
      </c>
      <c r="AV186" s="14" t="s">
        <v>149</v>
      </c>
      <c r="AW186" s="14" t="s">
        <v>36</v>
      </c>
      <c r="AX186" s="14" t="s">
        <v>79</v>
      </c>
      <c r="AY186" s="223" t="s">
        <v>205</v>
      </c>
    </row>
    <row r="187" spans="1:65" s="2" customFormat="1" ht="24.2" customHeight="1">
      <c r="A187" s="35"/>
      <c r="B187" s="36"/>
      <c r="C187" s="179" t="s">
        <v>431</v>
      </c>
      <c r="D187" s="179" t="s">
        <v>208</v>
      </c>
      <c r="E187" s="180" t="s">
        <v>1922</v>
      </c>
      <c r="F187" s="181" t="s">
        <v>1913</v>
      </c>
      <c r="G187" s="182" t="s">
        <v>301</v>
      </c>
      <c r="H187" s="183">
        <v>53.814</v>
      </c>
      <c r="I187" s="184"/>
      <c r="J187" s="185">
        <f>ROUND(I187*H187,2)</f>
        <v>0</v>
      </c>
      <c r="K187" s="181" t="s">
        <v>212</v>
      </c>
      <c r="L187" s="40"/>
      <c r="M187" s="186" t="s">
        <v>19</v>
      </c>
      <c r="N187" s="187" t="s">
        <v>46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149</v>
      </c>
      <c r="AT187" s="190" t="s">
        <v>208</v>
      </c>
      <c r="AU187" s="190" t="s">
        <v>83</v>
      </c>
      <c r="AY187" s="18" t="s">
        <v>205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149</v>
      </c>
      <c r="BM187" s="190" t="s">
        <v>2118</v>
      </c>
    </row>
    <row r="188" spans="1:65" s="2" customFormat="1">
      <c r="A188" s="35"/>
      <c r="B188" s="36"/>
      <c r="C188" s="37"/>
      <c r="D188" s="192" t="s">
        <v>215</v>
      </c>
      <c r="E188" s="37"/>
      <c r="F188" s="193" t="s">
        <v>1924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215</v>
      </c>
      <c r="AU188" s="18" t="s">
        <v>83</v>
      </c>
    </row>
    <row r="189" spans="1:65" s="13" customFormat="1">
      <c r="B189" s="201"/>
      <c r="C189" s="202"/>
      <c r="D189" s="203" t="s">
        <v>250</v>
      </c>
      <c r="E189" s="204" t="s">
        <v>19</v>
      </c>
      <c r="F189" s="205" t="s">
        <v>2112</v>
      </c>
      <c r="G189" s="202"/>
      <c r="H189" s="206">
        <v>35.222000000000001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250</v>
      </c>
      <c r="AU189" s="212" t="s">
        <v>83</v>
      </c>
      <c r="AV189" s="13" t="s">
        <v>83</v>
      </c>
      <c r="AW189" s="13" t="s">
        <v>36</v>
      </c>
      <c r="AX189" s="13" t="s">
        <v>75</v>
      </c>
      <c r="AY189" s="212" t="s">
        <v>205</v>
      </c>
    </row>
    <row r="190" spans="1:65" s="13" customFormat="1">
      <c r="B190" s="201"/>
      <c r="C190" s="202"/>
      <c r="D190" s="203" t="s">
        <v>250</v>
      </c>
      <c r="E190" s="204" t="s">
        <v>19</v>
      </c>
      <c r="F190" s="205" t="s">
        <v>2119</v>
      </c>
      <c r="G190" s="202"/>
      <c r="H190" s="206">
        <v>18.591999999999999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250</v>
      </c>
      <c r="AU190" s="212" t="s">
        <v>83</v>
      </c>
      <c r="AV190" s="13" t="s">
        <v>83</v>
      </c>
      <c r="AW190" s="13" t="s">
        <v>36</v>
      </c>
      <c r="AX190" s="13" t="s">
        <v>75</v>
      </c>
      <c r="AY190" s="212" t="s">
        <v>205</v>
      </c>
    </row>
    <row r="191" spans="1:65" s="14" customFormat="1">
      <c r="B191" s="213"/>
      <c r="C191" s="214"/>
      <c r="D191" s="203" t="s">
        <v>250</v>
      </c>
      <c r="E191" s="215" t="s">
        <v>19</v>
      </c>
      <c r="F191" s="216" t="s">
        <v>253</v>
      </c>
      <c r="G191" s="214"/>
      <c r="H191" s="217">
        <v>53.814</v>
      </c>
      <c r="I191" s="218"/>
      <c r="J191" s="214"/>
      <c r="K191" s="214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250</v>
      </c>
      <c r="AU191" s="223" t="s">
        <v>83</v>
      </c>
      <c r="AV191" s="14" t="s">
        <v>149</v>
      </c>
      <c r="AW191" s="14" t="s">
        <v>36</v>
      </c>
      <c r="AX191" s="14" t="s">
        <v>79</v>
      </c>
      <c r="AY191" s="223" t="s">
        <v>205</v>
      </c>
    </row>
    <row r="192" spans="1:65" s="12" customFormat="1" ht="22.9" customHeight="1">
      <c r="B192" s="163"/>
      <c r="C192" s="164"/>
      <c r="D192" s="165" t="s">
        <v>74</v>
      </c>
      <c r="E192" s="177" t="s">
        <v>436</v>
      </c>
      <c r="F192" s="177" t="s">
        <v>437</v>
      </c>
      <c r="G192" s="164"/>
      <c r="H192" s="164"/>
      <c r="I192" s="167"/>
      <c r="J192" s="178">
        <f>BK192</f>
        <v>0</v>
      </c>
      <c r="K192" s="164"/>
      <c r="L192" s="169"/>
      <c r="M192" s="170"/>
      <c r="N192" s="171"/>
      <c r="O192" s="171"/>
      <c r="P192" s="172">
        <f>SUM(P193:P194)</f>
        <v>0</v>
      </c>
      <c r="Q192" s="171"/>
      <c r="R192" s="172">
        <f>SUM(R193:R194)</f>
        <v>0</v>
      </c>
      <c r="S192" s="171"/>
      <c r="T192" s="173">
        <f>SUM(T193:T194)</f>
        <v>0</v>
      </c>
      <c r="AR192" s="174" t="s">
        <v>79</v>
      </c>
      <c r="AT192" s="175" t="s">
        <v>74</v>
      </c>
      <c r="AU192" s="175" t="s">
        <v>79</v>
      </c>
      <c r="AY192" s="174" t="s">
        <v>205</v>
      </c>
      <c r="BK192" s="176">
        <f>SUM(BK193:BK194)</f>
        <v>0</v>
      </c>
    </row>
    <row r="193" spans="1:65" s="2" customFormat="1" ht="24.2" customHeight="1">
      <c r="A193" s="35"/>
      <c r="B193" s="36"/>
      <c r="C193" s="179" t="s">
        <v>438</v>
      </c>
      <c r="D193" s="179" t="s">
        <v>208</v>
      </c>
      <c r="E193" s="180" t="s">
        <v>439</v>
      </c>
      <c r="F193" s="181" t="s">
        <v>440</v>
      </c>
      <c r="G193" s="182" t="s">
        <v>301</v>
      </c>
      <c r="H193" s="183">
        <v>0.60899999999999999</v>
      </c>
      <c r="I193" s="184"/>
      <c r="J193" s="185">
        <f>ROUND(I193*H193,2)</f>
        <v>0</v>
      </c>
      <c r="K193" s="181" t="s">
        <v>212</v>
      </c>
      <c r="L193" s="40"/>
      <c r="M193" s="186" t="s">
        <v>19</v>
      </c>
      <c r="N193" s="187" t="s">
        <v>46</v>
      </c>
      <c r="O193" s="65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149</v>
      </c>
      <c r="AT193" s="190" t="s">
        <v>208</v>
      </c>
      <c r="AU193" s="190" t="s">
        <v>83</v>
      </c>
      <c r="AY193" s="18" t="s">
        <v>205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79</v>
      </c>
      <c r="BK193" s="191">
        <f>ROUND(I193*H193,2)</f>
        <v>0</v>
      </c>
      <c r="BL193" s="18" t="s">
        <v>149</v>
      </c>
      <c r="BM193" s="190" t="s">
        <v>1275</v>
      </c>
    </row>
    <row r="194" spans="1:65" s="2" customFormat="1">
      <c r="A194" s="35"/>
      <c r="B194" s="36"/>
      <c r="C194" s="37"/>
      <c r="D194" s="192" t="s">
        <v>215</v>
      </c>
      <c r="E194" s="37"/>
      <c r="F194" s="193" t="s">
        <v>442</v>
      </c>
      <c r="G194" s="37"/>
      <c r="H194" s="37"/>
      <c r="I194" s="194"/>
      <c r="J194" s="37"/>
      <c r="K194" s="37"/>
      <c r="L194" s="40"/>
      <c r="M194" s="197"/>
      <c r="N194" s="198"/>
      <c r="O194" s="199"/>
      <c r="P194" s="199"/>
      <c r="Q194" s="199"/>
      <c r="R194" s="199"/>
      <c r="S194" s="199"/>
      <c r="T194" s="200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215</v>
      </c>
      <c r="AU194" s="18" t="s">
        <v>83</v>
      </c>
    </row>
    <row r="195" spans="1:65" s="2" customFormat="1" ht="6.95" customHeight="1">
      <c r="A195" s="35"/>
      <c r="B195" s="48"/>
      <c r="C195" s="49"/>
      <c r="D195" s="49"/>
      <c r="E195" s="49"/>
      <c r="F195" s="49"/>
      <c r="G195" s="49"/>
      <c r="H195" s="49"/>
      <c r="I195" s="49"/>
      <c r="J195" s="49"/>
      <c r="K195" s="49"/>
      <c r="L195" s="40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algorithmName="SHA-512" hashValue="7wmnlhSISOqd2Q2JkBOnZrX5obWsIee94zELrciirsrCug9Jn1u6JA36elO5aPOBoPQnPS6qko3BdOh8RncRRg==" saltValue="1dboDb3mwjYw5hHerYhAqU+39qJIGQ+SKGCwUHRp9tiBTohxobUPFdafrz6abQN7rXKS1xZLlux4aYOKgruYdg==" spinCount="100000" sheet="1" objects="1" scenarios="1" formatColumns="0" formatRows="0" autoFilter="0"/>
  <autoFilter ref="C91:K194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99" r:id="rId2"/>
    <hyperlink ref="F102" r:id="rId3"/>
    <hyperlink ref="F107" r:id="rId4"/>
    <hyperlink ref="F110" r:id="rId5"/>
    <hyperlink ref="F112" r:id="rId6"/>
    <hyperlink ref="F115" r:id="rId7"/>
    <hyperlink ref="F117" r:id="rId8"/>
    <hyperlink ref="F119" r:id="rId9"/>
    <hyperlink ref="F122" r:id="rId10"/>
    <hyperlink ref="F124" r:id="rId11"/>
    <hyperlink ref="F126" r:id="rId12"/>
    <hyperlink ref="F130" r:id="rId13"/>
    <hyperlink ref="F133" r:id="rId14"/>
    <hyperlink ref="F136" r:id="rId15"/>
    <hyperlink ref="F139" r:id="rId16"/>
    <hyperlink ref="F142" r:id="rId17"/>
    <hyperlink ref="F145" r:id="rId18"/>
    <hyperlink ref="F148" r:id="rId19"/>
    <hyperlink ref="F152" r:id="rId20"/>
    <hyperlink ref="F154" r:id="rId21"/>
    <hyperlink ref="F157" r:id="rId22"/>
    <hyperlink ref="F160" r:id="rId23"/>
    <hyperlink ref="F162" r:id="rId24"/>
    <hyperlink ref="F165" r:id="rId25"/>
    <hyperlink ref="F169" r:id="rId26"/>
    <hyperlink ref="F172" r:id="rId27"/>
    <hyperlink ref="F175" r:id="rId28"/>
    <hyperlink ref="F178" r:id="rId29"/>
    <hyperlink ref="F181" r:id="rId30"/>
    <hyperlink ref="F183" r:id="rId31"/>
    <hyperlink ref="F188" r:id="rId32"/>
    <hyperlink ref="F194" r:id="rId3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173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2120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ROUND((SUM(BE88:BE101)),  2)</f>
        <v>0</v>
      </c>
      <c r="G35" s="35"/>
      <c r="H35" s="35"/>
      <c r="I35" s="125">
        <v>0.21</v>
      </c>
      <c r="J35" s="124">
        <f>ROUND(((SUM(BE88:BE101))*I35),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ROUND((SUM(BF88:BF101)),  2)</f>
        <v>0</v>
      </c>
      <c r="G36" s="35"/>
      <c r="H36" s="35"/>
      <c r="I36" s="125">
        <v>0.15</v>
      </c>
      <c r="J36" s="124">
        <f>ROUND(((SUM(BF88:BF101))*I36),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ROUND((SUM(BG88:BG101)),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ROUND((SUM(BH88:BH101)),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ROUND((SUM(BI88:BI101)),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4.10 - Výstavba chodníku u ŽP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240</v>
      </c>
      <c r="E66" s="149"/>
      <c r="F66" s="149"/>
      <c r="G66" s="149"/>
      <c r="H66" s="149"/>
      <c r="I66" s="149"/>
      <c r="J66" s="150">
        <f>J94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189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0" t="str">
        <f>E7</f>
        <v>Rekonstrukce chodníku ul. Jiříkovská, Rumburk</v>
      </c>
      <c r="F76" s="381"/>
      <c r="G76" s="381"/>
      <c r="H76" s="381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80" t="s">
        <v>1883</v>
      </c>
      <c r="F78" s="379"/>
      <c r="G78" s="379"/>
      <c r="H78" s="379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179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1" t="str">
        <f>E11</f>
        <v>4.10 - Výstavba chodníku u ŽP</v>
      </c>
      <c r="F80" s="379"/>
      <c r="G80" s="379"/>
      <c r="H80" s="379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k.ú. Rumburk</v>
      </c>
      <c r="G82" s="37"/>
      <c r="H82" s="37"/>
      <c r="I82" s="30" t="s">
        <v>23</v>
      </c>
      <c r="J82" s="60" t="str">
        <f>IF(J14="","",J14)</f>
        <v>5. 4. 2023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E17</f>
        <v>Město Rumburk</v>
      </c>
      <c r="G84" s="37"/>
      <c r="H84" s="37"/>
      <c r="I84" s="30" t="s">
        <v>32</v>
      </c>
      <c r="J84" s="33" t="str">
        <f>E23</f>
        <v xml:space="preserve">ProProjekt s.r.o.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7"/>
      <c r="E85" s="37"/>
      <c r="F85" s="28" t="str">
        <f>IF(E20="","",E20)</f>
        <v>Vyplň údaj</v>
      </c>
      <c r="G85" s="37"/>
      <c r="H85" s="37"/>
      <c r="I85" s="30" t="s">
        <v>37</v>
      </c>
      <c r="J85" s="33" t="str">
        <f>E26</f>
        <v>Martin Rousek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190</v>
      </c>
      <c r="D87" s="155" t="s">
        <v>60</v>
      </c>
      <c r="E87" s="155" t="s">
        <v>56</v>
      </c>
      <c r="F87" s="155" t="s">
        <v>57</v>
      </c>
      <c r="G87" s="155" t="s">
        <v>191</v>
      </c>
      <c r="H87" s="155" t="s">
        <v>192</v>
      </c>
      <c r="I87" s="155" t="s">
        <v>193</v>
      </c>
      <c r="J87" s="155" t="s">
        <v>183</v>
      </c>
      <c r="K87" s="156" t="s">
        <v>194</v>
      </c>
      <c r="L87" s="157"/>
      <c r="M87" s="69" t="s">
        <v>19</v>
      </c>
      <c r="N87" s="70" t="s">
        <v>45</v>
      </c>
      <c r="O87" s="70" t="s">
        <v>195</v>
      </c>
      <c r="P87" s="70" t="s">
        <v>196</v>
      </c>
      <c r="Q87" s="70" t="s">
        <v>197</v>
      </c>
      <c r="R87" s="70" t="s">
        <v>198</v>
      </c>
      <c r="S87" s="70" t="s">
        <v>199</v>
      </c>
      <c r="T87" s="71" t="s">
        <v>200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" customHeight="1">
      <c r="A88" s="35"/>
      <c r="B88" s="36"/>
      <c r="C88" s="76" t="s">
        <v>201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1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74</v>
      </c>
      <c r="AU88" s="18" t="s">
        <v>184</v>
      </c>
      <c r="BK88" s="162">
        <f>BK89</f>
        <v>0</v>
      </c>
    </row>
    <row r="89" spans="1:65" s="12" customFormat="1" ht="25.9" customHeight="1">
      <c r="B89" s="163"/>
      <c r="C89" s="164"/>
      <c r="D89" s="165" t="s">
        <v>74</v>
      </c>
      <c r="E89" s="166" t="s">
        <v>242</v>
      </c>
      <c r="F89" s="166" t="s">
        <v>243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P90+P94</f>
        <v>0</v>
      </c>
      <c r="Q89" s="171"/>
      <c r="R89" s="172">
        <f>R90+R94</f>
        <v>0</v>
      </c>
      <c r="S89" s="171"/>
      <c r="T89" s="173">
        <f>T90+T94</f>
        <v>0</v>
      </c>
      <c r="AR89" s="174" t="s">
        <v>79</v>
      </c>
      <c r="AT89" s="175" t="s">
        <v>74</v>
      </c>
      <c r="AU89" s="175" t="s">
        <v>75</v>
      </c>
      <c r="AY89" s="174" t="s">
        <v>205</v>
      </c>
      <c r="BK89" s="176">
        <f>BK90+BK94</f>
        <v>0</v>
      </c>
    </row>
    <row r="90" spans="1:65" s="12" customFormat="1" ht="22.9" customHeight="1">
      <c r="B90" s="163"/>
      <c r="C90" s="164"/>
      <c r="D90" s="165" t="s">
        <v>74</v>
      </c>
      <c r="E90" s="177" t="s">
        <v>79</v>
      </c>
      <c r="F90" s="177" t="s">
        <v>244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SUM(P91:P93)</f>
        <v>0</v>
      </c>
      <c r="Q90" s="171"/>
      <c r="R90" s="172">
        <f>SUM(R91:R93)</f>
        <v>0</v>
      </c>
      <c r="S90" s="171"/>
      <c r="T90" s="173">
        <f>SUM(T91:T93)</f>
        <v>0</v>
      </c>
      <c r="AR90" s="174" t="s">
        <v>79</v>
      </c>
      <c r="AT90" s="175" t="s">
        <v>74</v>
      </c>
      <c r="AU90" s="175" t="s">
        <v>79</v>
      </c>
      <c r="AY90" s="174" t="s">
        <v>205</v>
      </c>
      <c r="BK90" s="176">
        <f>SUM(BK91:BK93)</f>
        <v>0</v>
      </c>
    </row>
    <row r="91" spans="1:65" s="2" customFormat="1" ht="24.2" customHeight="1">
      <c r="A91" s="35"/>
      <c r="B91" s="36"/>
      <c r="C91" s="179" t="s">
        <v>79</v>
      </c>
      <c r="D91" s="179" t="s">
        <v>208</v>
      </c>
      <c r="E91" s="180" t="s">
        <v>1912</v>
      </c>
      <c r="F91" s="181" t="s">
        <v>1913</v>
      </c>
      <c r="G91" s="182" t="s">
        <v>301</v>
      </c>
      <c r="H91" s="183">
        <v>3.1859999999999999</v>
      </c>
      <c r="I91" s="184"/>
      <c r="J91" s="185">
        <f>ROUND(I91*H91,2)</f>
        <v>0</v>
      </c>
      <c r="K91" s="181" t="s">
        <v>212</v>
      </c>
      <c r="L91" s="40"/>
      <c r="M91" s="186" t="s">
        <v>19</v>
      </c>
      <c r="N91" s="187" t="s">
        <v>46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149</v>
      </c>
      <c r="AT91" s="190" t="s">
        <v>208</v>
      </c>
      <c r="AU91" s="190" t="s">
        <v>83</v>
      </c>
      <c r="AY91" s="18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79</v>
      </c>
      <c r="BK91" s="191">
        <f>ROUND(I91*H91,2)</f>
        <v>0</v>
      </c>
      <c r="BL91" s="18" t="s">
        <v>149</v>
      </c>
      <c r="BM91" s="190" t="s">
        <v>2121</v>
      </c>
    </row>
    <row r="92" spans="1:65" s="2" customFormat="1">
      <c r="A92" s="35"/>
      <c r="B92" s="36"/>
      <c r="C92" s="37"/>
      <c r="D92" s="192" t="s">
        <v>215</v>
      </c>
      <c r="E92" s="37"/>
      <c r="F92" s="193" t="s">
        <v>1915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215</v>
      </c>
      <c r="AU92" s="18" t="s">
        <v>83</v>
      </c>
    </row>
    <row r="93" spans="1:65" s="13" customFormat="1">
      <c r="B93" s="201"/>
      <c r="C93" s="202"/>
      <c r="D93" s="203" t="s">
        <v>250</v>
      </c>
      <c r="E93" s="202"/>
      <c r="F93" s="205" t="s">
        <v>2122</v>
      </c>
      <c r="G93" s="202"/>
      <c r="H93" s="206">
        <v>3.1859999999999999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250</v>
      </c>
      <c r="AU93" s="212" t="s">
        <v>83</v>
      </c>
      <c r="AV93" s="13" t="s">
        <v>83</v>
      </c>
      <c r="AW93" s="13" t="s">
        <v>4</v>
      </c>
      <c r="AX93" s="13" t="s">
        <v>79</v>
      </c>
      <c r="AY93" s="212" t="s">
        <v>205</v>
      </c>
    </row>
    <row r="94" spans="1:65" s="12" customFormat="1" ht="22.9" customHeight="1">
      <c r="B94" s="163"/>
      <c r="C94" s="164"/>
      <c r="D94" s="165" t="s">
        <v>74</v>
      </c>
      <c r="E94" s="177" t="s">
        <v>416</v>
      </c>
      <c r="F94" s="177" t="s">
        <v>417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SUM(P95:P101)</f>
        <v>0</v>
      </c>
      <c r="Q94" s="171"/>
      <c r="R94" s="172">
        <f>SUM(R95:R101)</f>
        <v>0</v>
      </c>
      <c r="S94" s="171"/>
      <c r="T94" s="173">
        <f>SUM(T95:T101)</f>
        <v>0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SUM(BK95:BK101)</f>
        <v>0</v>
      </c>
    </row>
    <row r="95" spans="1:65" s="2" customFormat="1" ht="24.2" customHeight="1">
      <c r="A95" s="35"/>
      <c r="B95" s="36"/>
      <c r="C95" s="179" t="s">
        <v>83</v>
      </c>
      <c r="D95" s="179" t="s">
        <v>208</v>
      </c>
      <c r="E95" s="180" t="s">
        <v>1917</v>
      </c>
      <c r="F95" s="181" t="s">
        <v>1918</v>
      </c>
      <c r="G95" s="182" t="s">
        <v>301</v>
      </c>
      <c r="H95" s="183">
        <v>9.4960000000000004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2123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1920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2124</v>
      </c>
      <c r="G97" s="202"/>
      <c r="H97" s="206">
        <v>9.4960000000000004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24.2" customHeight="1">
      <c r="A98" s="35"/>
      <c r="B98" s="36"/>
      <c r="C98" s="179" t="s">
        <v>126</v>
      </c>
      <c r="D98" s="179" t="s">
        <v>208</v>
      </c>
      <c r="E98" s="180" t="s">
        <v>1922</v>
      </c>
      <c r="F98" s="181" t="s">
        <v>1913</v>
      </c>
      <c r="G98" s="182" t="s">
        <v>301</v>
      </c>
      <c r="H98" s="183">
        <v>4.7149999999999999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2125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1924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2" customFormat="1" ht="24.2" customHeight="1">
      <c r="A100" s="35"/>
      <c r="B100" s="36"/>
      <c r="C100" s="179" t="s">
        <v>149</v>
      </c>
      <c r="D100" s="179" t="s">
        <v>208</v>
      </c>
      <c r="E100" s="180" t="s">
        <v>1925</v>
      </c>
      <c r="F100" s="181" t="s">
        <v>1926</v>
      </c>
      <c r="G100" s="182" t="s">
        <v>301</v>
      </c>
      <c r="H100" s="183">
        <v>8.2560000000000002</v>
      </c>
      <c r="I100" s="184"/>
      <c r="J100" s="185">
        <f>ROUND(I100*H100,2)</f>
        <v>0</v>
      </c>
      <c r="K100" s="181" t="s">
        <v>212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208</v>
      </c>
      <c r="AU100" s="190" t="s">
        <v>83</v>
      </c>
      <c r="AY100" s="18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2126</v>
      </c>
    </row>
    <row r="101" spans="1:65" s="2" customFormat="1">
      <c r="A101" s="35"/>
      <c r="B101" s="36"/>
      <c r="C101" s="37"/>
      <c r="D101" s="192" t="s">
        <v>215</v>
      </c>
      <c r="E101" s="37"/>
      <c r="F101" s="193" t="s">
        <v>1928</v>
      </c>
      <c r="G101" s="37"/>
      <c r="H101" s="37"/>
      <c r="I101" s="194"/>
      <c r="J101" s="37"/>
      <c r="K101" s="37"/>
      <c r="L101" s="40"/>
      <c r="M101" s="197"/>
      <c r="N101" s="198"/>
      <c r="O101" s="199"/>
      <c r="P101" s="199"/>
      <c r="Q101" s="199"/>
      <c r="R101" s="199"/>
      <c r="S101" s="199"/>
      <c r="T101" s="200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215</v>
      </c>
      <c r="AU101" s="18" t="s">
        <v>83</v>
      </c>
    </row>
    <row r="102" spans="1:65" s="2" customFormat="1" ht="6.95" customHeight="1">
      <c r="A102" s="35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0"/>
      <c r="M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</sheetData>
  <sheetProtection algorithmName="SHA-512" hashValue="q7ktcTgZjoB7fJBSW49yVeGDEgBHtEQMs7Pf3Bs0T71wGfyLyLAOhsjlZh195PjHz+hR9ftH/lmlnV/xu2/oHg==" saltValue="UJPg9Kxh9sgV8mTcDqLZNUOXnCCi148zsLjGm8VOFzFqxjrT+QE4q1QGR9apXz0ySXzUnBufm+WtI0iTHOfbig==" spinCount="100000" sheet="1" objects="1" scenarios="1" formatColumns="0" formatRows="0" autoFilter="0"/>
  <autoFilter ref="C87:K101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96" r:id="rId2"/>
    <hyperlink ref="F99" r:id="rId3"/>
    <hyperlink ref="F101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175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176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82" t="str">
        <f>'Rekapitulace zakázky'!K6</f>
        <v>Rekonstrukce chodníku ul. Jiříkovská, Rumburk</v>
      </c>
      <c r="F7" s="383"/>
      <c r="G7" s="383"/>
      <c r="H7" s="383"/>
      <c r="L7" s="21"/>
    </row>
    <row r="8" spans="1:46" s="1" customFormat="1" ht="12" customHeight="1">
      <c r="B8" s="21"/>
      <c r="D8" s="113" t="s">
        <v>177</v>
      </c>
      <c r="L8" s="21"/>
    </row>
    <row r="9" spans="1:46" s="2" customFormat="1" ht="16.5" customHeight="1">
      <c r="A9" s="35"/>
      <c r="B9" s="40"/>
      <c r="C9" s="35"/>
      <c r="D9" s="35"/>
      <c r="E9" s="382" t="s">
        <v>1883</v>
      </c>
      <c r="F9" s="384"/>
      <c r="G9" s="384"/>
      <c r="H9" s="384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179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2127</v>
      </c>
      <c r="F11" s="384"/>
      <c r="G11" s="384"/>
      <c r="H11" s="384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zakázky'!AN8</f>
        <v>5. 4. 2023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zakázky'!AN13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6" t="str">
        <f>'Rekapitulace zakázky'!E14</f>
        <v>Vyplň údaj</v>
      </c>
      <c r="F20" s="387"/>
      <c r="G20" s="387"/>
      <c r="H20" s="387"/>
      <c r="I20" s="113" t="s">
        <v>29</v>
      </c>
      <c r="J20" s="31" t="str">
        <f>'Rekapitulace zakázky'!AN14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33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34</v>
      </c>
      <c r="F23" s="35"/>
      <c r="G23" s="35"/>
      <c r="H23" s="35"/>
      <c r="I23" s="113" t="s">
        <v>29</v>
      </c>
      <c r="J23" s="104" t="s">
        <v>35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37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38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8" t="s">
        <v>19</v>
      </c>
      <c r="F29" s="388"/>
      <c r="G29" s="388"/>
      <c r="H29" s="388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ROUND((SUM(BE88:BE103)),  2)</f>
        <v>0</v>
      </c>
      <c r="G35" s="35"/>
      <c r="H35" s="35"/>
      <c r="I35" s="125">
        <v>0.21</v>
      </c>
      <c r="J35" s="124">
        <f>ROUND(((SUM(BE88:BE103))*I35),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ROUND((SUM(BF88:BF103)),  2)</f>
        <v>0</v>
      </c>
      <c r="G36" s="35"/>
      <c r="H36" s="35"/>
      <c r="I36" s="125">
        <v>0.15</v>
      </c>
      <c r="J36" s="124">
        <f>ROUND(((SUM(BF88:BF103))*I36),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ROUND((SUM(BG88:BG103)),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ROUND((SUM(BH88:BH103)),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ROUND((SUM(BI88:BI103)),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181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Rekonstrukce chodníku ul. Jiříkovská, Rumburk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1883</v>
      </c>
      <c r="F52" s="379"/>
      <c r="G52" s="379"/>
      <c r="H52" s="379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179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1" t="str">
        <f>E11</f>
        <v>4.11 - Stavební úpravy chodníku SO 1</v>
      </c>
      <c r="F54" s="379"/>
      <c r="G54" s="379"/>
      <c r="H54" s="379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k.ú. Rumburk</v>
      </c>
      <c r="G56" s="37"/>
      <c r="H56" s="37"/>
      <c r="I56" s="30" t="s">
        <v>23</v>
      </c>
      <c r="J56" s="60" t="str">
        <f>IF(J14="","",J14)</f>
        <v>5. 4. 2023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Rumburk</v>
      </c>
      <c r="G58" s="37"/>
      <c r="H58" s="37"/>
      <c r="I58" s="30" t="s">
        <v>32</v>
      </c>
      <c r="J58" s="33" t="str">
        <f>E23</f>
        <v xml:space="preserve">ProProjekt s.r.o.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37</v>
      </c>
      <c r="J59" s="33" t="str">
        <f>E26</f>
        <v>Martin Rousek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182</v>
      </c>
      <c r="D61" s="138"/>
      <c r="E61" s="138"/>
      <c r="F61" s="138"/>
      <c r="G61" s="138"/>
      <c r="H61" s="138"/>
      <c r="I61" s="138"/>
      <c r="J61" s="139" t="s">
        <v>183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184</v>
      </c>
    </row>
    <row r="64" spans="1:47" s="9" customFormat="1" ht="24.95" customHeight="1">
      <c r="B64" s="141"/>
      <c r="C64" s="142"/>
      <c r="D64" s="143" t="s">
        <v>234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235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240</v>
      </c>
      <c r="E66" s="149"/>
      <c r="F66" s="149"/>
      <c r="G66" s="149"/>
      <c r="H66" s="149"/>
      <c r="I66" s="149"/>
      <c r="J66" s="150">
        <f>J94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189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0" t="str">
        <f>E7</f>
        <v>Rekonstrukce chodníku ul. Jiříkovská, Rumburk</v>
      </c>
      <c r="F76" s="381"/>
      <c r="G76" s="381"/>
      <c r="H76" s="381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80" t="s">
        <v>1883</v>
      </c>
      <c r="F78" s="379"/>
      <c r="G78" s="379"/>
      <c r="H78" s="379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179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1" t="str">
        <f>E11</f>
        <v>4.11 - Stavební úpravy chodníku SO 1</v>
      </c>
      <c r="F80" s="379"/>
      <c r="G80" s="379"/>
      <c r="H80" s="379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k.ú. Rumburk</v>
      </c>
      <c r="G82" s="37"/>
      <c r="H82" s="37"/>
      <c r="I82" s="30" t="s">
        <v>23</v>
      </c>
      <c r="J82" s="60" t="str">
        <f>IF(J14="","",J14)</f>
        <v>5. 4. 2023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E17</f>
        <v>Město Rumburk</v>
      </c>
      <c r="G84" s="37"/>
      <c r="H84" s="37"/>
      <c r="I84" s="30" t="s">
        <v>32</v>
      </c>
      <c r="J84" s="33" t="str">
        <f>E23</f>
        <v xml:space="preserve">ProProjekt s.r.o.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7"/>
      <c r="E85" s="37"/>
      <c r="F85" s="28" t="str">
        <f>IF(E20="","",E20)</f>
        <v>Vyplň údaj</v>
      </c>
      <c r="G85" s="37"/>
      <c r="H85" s="37"/>
      <c r="I85" s="30" t="s">
        <v>37</v>
      </c>
      <c r="J85" s="33" t="str">
        <f>E26</f>
        <v>Martin Rousek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190</v>
      </c>
      <c r="D87" s="155" t="s">
        <v>60</v>
      </c>
      <c r="E87" s="155" t="s">
        <v>56</v>
      </c>
      <c r="F87" s="155" t="s">
        <v>57</v>
      </c>
      <c r="G87" s="155" t="s">
        <v>191</v>
      </c>
      <c r="H87" s="155" t="s">
        <v>192</v>
      </c>
      <c r="I87" s="155" t="s">
        <v>193</v>
      </c>
      <c r="J87" s="155" t="s">
        <v>183</v>
      </c>
      <c r="K87" s="156" t="s">
        <v>194</v>
      </c>
      <c r="L87" s="157"/>
      <c r="M87" s="69" t="s">
        <v>19</v>
      </c>
      <c r="N87" s="70" t="s">
        <v>45</v>
      </c>
      <c r="O87" s="70" t="s">
        <v>195</v>
      </c>
      <c r="P87" s="70" t="s">
        <v>196</v>
      </c>
      <c r="Q87" s="70" t="s">
        <v>197</v>
      </c>
      <c r="R87" s="70" t="s">
        <v>198</v>
      </c>
      <c r="S87" s="70" t="s">
        <v>199</v>
      </c>
      <c r="T87" s="71" t="s">
        <v>200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" customHeight="1">
      <c r="A88" s="35"/>
      <c r="B88" s="36"/>
      <c r="C88" s="76" t="s">
        <v>201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1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74</v>
      </c>
      <c r="AU88" s="18" t="s">
        <v>184</v>
      </c>
      <c r="BK88" s="162">
        <f>BK89</f>
        <v>0</v>
      </c>
    </row>
    <row r="89" spans="1:65" s="12" customFormat="1" ht="25.9" customHeight="1">
      <c r="B89" s="163"/>
      <c r="C89" s="164"/>
      <c r="D89" s="165" t="s">
        <v>74</v>
      </c>
      <c r="E89" s="166" t="s">
        <v>242</v>
      </c>
      <c r="F89" s="166" t="s">
        <v>243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P90+P94</f>
        <v>0</v>
      </c>
      <c r="Q89" s="171"/>
      <c r="R89" s="172">
        <f>R90+R94</f>
        <v>0</v>
      </c>
      <c r="S89" s="171"/>
      <c r="T89" s="173">
        <f>T90+T94</f>
        <v>0</v>
      </c>
      <c r="AR89" s="174" t="s">
        <v>79</v>
      </c>
      <c r="AT89" s="175" t="s">
        <v>74</v>
      </c>
      <c r="AU89" s="175" t="s">
        <v>75</v>
      </c>
      <c r="AY89" s="174" t="s">
        <v>205</v>
      </c>
      <c r="BK89" s="176">
        <f>BK90+BK94</f>
        <v>0</v>
      </c>
    </row>
    <row r="90" spans="1:65" s="12" customFormat="1" ht="22.9" customHeight="1">
      <c r="B90" s="163"/>
      <c r="C90" s="164"/>
      <c r="D90" s="165" t="s">
        <v>74</v>
      </c>
      <c r="E90" s="177" t="s">
        <v>79</v>
      </c>
      <c r="F90" s="177" t="s">
        <v>244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SUM(P91:P93)</f>
        <v>0</v>
      </c>
      <c r="Q90" s="171"/>
      <c r="R90" s="172">
        <f>SUM(R91:R93)</f>
        <v>0</v>
      </c>
      <c r="S90" s="171"/>
      <c r="T90" s="173">
        <f>SUM(T91:T93)</f>
        <v>0</v>
      </c>
      <c r="AR90" s="174" t="s">
        <v>79</v>
      </c>
      <c r="AT90" s="175" t="s">
        <v>74</v>
      </c>
      <c r="AU90" s="175" t="s">
        <v>79</v>
      </c>
      <c r="AY90" s="174" t="s">
        <v>205</v>
      </c>
      <c r="BK90" s="176">
        <f>SUM(BK91:BK93)</f>
        <v>0</v>
      </c>
    </row>
    <row r="91" spans="1:65" s="2" customFormat="1" ht="24.2" customHeight="1">
      <c r="A91" s="35"/>
      <c r="B91" s="36"/>
      <c r="C91" s="179" t="s">
        <v>79</v>
      </c>
      <c r="D91" s="179" t="s">
        <v>208</v>
      </c>
      <c r="E91" s="180" t="s">
        <v>1912</v>
      </c>
      <c r="F91" s="181" t="s">
        <v>1913</v>
      </c>
      <c r="G91" s="182" t="s">
        <v>301</v>
      </c>
      <c r="H91" s="183">
        <v>140.13999999999999</v>
      </c>
      <c r="I91" s="184"/>
      <c r="J91" s="185">
        <f>ROUND(I91*H91,2)</f>
        <v>0</v>
      </c>
      <c r="K91" s="181" t="s">
        <v>212</v>
      </c>
      <c r="L91" s="40"/>
      <c r="M91" s="186" t="s">
        <v>19</v>
      </c>
      <c r="N91" s="187" t="s">
        <v>46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149</v>
      </c>
      <c r="AT91" s="190" t="s">
        <v>208</v>
      </c>
      <c r="AU91" s="190" t="s">
        <v>83</v>
      </c>
      <c r="AY91" s="18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79</v>
      </c>
      <c r="BK91" s="191">
        <f>ROUND(I91*H91,2)</f>
        <v>0</v>
      </c>
      <c r="BL91" s="18" t="s">
        <v>149</v>
      </c>
      <c r="BM91" s="190" t="s">
        <v>2128</v>
      </c>
    </row>
    <row r="92" spans="1:65" s="2" customFormat="1">
      <c r="A92" s="35"/>
      <c r="B92" s="36"/>
      <c r="C92" s="37"/>
      <c r="D92" s="192" t="s">
        <v>215</v>
      </c>
      <c r="E92" s="37"/>
      <c r="F92" s="193" t="s">
        <v>1915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215</v>
      </c>
      <c r="AU92" s="18" t="s">
        <v>83</v>
      </c>
    </row>
    <row r="93" spans="1:65" s="13" customFormat="1">
      <c r="B93" s="201"/>
      <c r="C93" s="202"/>
      <c r="D93" s="203" t="s">
        <v>250</v>
      </c>
      <c r="E93" s="202"/>
      <c r="F93" s="205" t="s">
        <v>2129</v>
      </c>
      <c r="G93" s="202"/>
      <c r="H93" s="206">
        <v>140.13999999999999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250</v>
      </c>
      <c r="AU93" s="212" t="s">
        <v>83</v>
      </c>
      <c r="AV93" s="13" t="s">
        <v>83</v>
      </c>
      <c r="AW93" s="13" t="s">
        <v>4</v>
      </c>
      <c r="AX93" s="13" t="s">
        <v>79</v>
      </c>
      <c r="AY93" s="212" t="s">
        <v>205</v>
      </c>
    </row>
    <row r="94" spans="1:65" s="12" customFormat="1" ht="22.9" customHeight="1">
      <c r="B94" s="163"/>
      <c r="C94" s="164"/>
      <c r="D94" s="165" t="s">
        <v>74</v>
      </c>
      <c r="E94" s="177" t="s">
        <v>416</v>
      </c>
      <c r="F94" s="177" t="s">
        <v>417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SUM(P95:P103)</f>
        <v>0</v>
      </c>
      <c r="Q94" s="171"/>
      <c r="R94" s="172">
        <f>SUM(R95:R103)</f>
        <v>0</v>
      </c>
      <c r="S94" s="171"/>
      <c r="T94" s="173">
        <f>SUM(T95:T103)</f>
        <v>0</v>
      </c>
      <c r="AR94" s="174" t="s">
        <v>79</v>
      </c>
      <c r="AT94" s="175" t="s">
        <v>74</v>
      </c>
      <c r="AU94" s="175" t="s">
        <v>79</v>
      </c>
      <c r="AY94" s="174" t="s">
        <v>205</v>
      </c>
      <c r="BK94" s="176">
        <f>SUM(BK95:BK103)</f>
        <v>0</v>
      </c>
    </row>
    <row r="95" spans="1:65" s="2" customFormat="1" ht="24.2" customHeight="1">
      <c r="A95" s="35"/>
      <c r="B95" s="36"/>
      <c r="C95" s="179" t="s">
        <v>83</v>
      </c>
      <c r="D95" s="179" t="s">
        <v>208</v>
      </c>
      <c r="E95" s="180" t="s">
        <v>1917</v>
      </c>
      <c r="F95" s="181" t="s">
        <v>1918</v>
      </c>
      <c r="G95" s="182" t="s">
        <v>301</v>
      </c>
      <c r="H95" s="183">
        <v>423.14299999999997</v>
      </c>
      <c r="I95" s="184"/>
      <c r="J95" s="185">
        <f>ROUND(I95*H95,2)</f>
        <v>0</v>
      </c>
      <c r="K95" s="181" t="s">
        <v>212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</v>
      </c>
      <c r="AT95" s="190" t="s">
        <v>208</v>
      </c>
      <c r="AU95" s="190" t="s">
        <v>83</v>
      </c>
      <c r="AY95" s="18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</v>
      </c>
      <c r="BM95" s="190" t="s">
        <v>2130</v>
      </c>
    </row>
    <row r="96" spans="1:65" s="2" customFormat="1">
      <c r="A96" s="35"/>
      <c r="B96" s="36"/>
      <c r="C96" s="37"/>
      <c r="D96" s="192" t="s">
        <v>215</v>
      </c>
      <c r="E96" s="37"/>
      <c r="F96" s="193" t="s">
        <v>1920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215</v>
      </c>
      <c r="AU96" s="18" t="s">
        <v>83</v>
      </c>
    </row>
    <row r="97" spans="1:65" s="13" customFormat="1">
      <c r="B97" s="201"/>
      <c r="C97" s="202"/>
      <c r="D97" s="203" t="s">
        <v>250</v>
      </c>
      <c r="E97" s="204" t="s">
        <v>19</v>
      </c>
      <c r="F97" s="205" t="s">
        <v>1524</v>
      </c>
      <c r="G97" s="202"/>
      <c r="H97" s="206">
        <v>423.14299999999997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250</v>
      </c>
      <c r="AU97" s="212" t="s">
        <v>83</v>
      </c>
      <c r="AV97" s="13" t="s">
        <v>83</v>
      </c>
      <c r="AW97" s="13" t="s">
        <v>36</v>
      </c>
      <c r="AX97" s="13" t="s">
        <v>79</v>
      </c>
      <c r="AY97" s="212" t="s">
        <v>205</v>
      </c>
    </row>
    <row r="98" spans="1:65" s="2" customFormat="1" ht="24.2" customHeight="1">
      <c r="A98" s="35"/>
      <c r="B98" s="36"/>
      <c r="C98" s="179" t="s">
        <v>126</v>
      </c>
      <c r="D98" s="179" t="s">
        <v>208</v>
      </c>
      <c r="E98" s="180" t="s">
        <v>1922</v>
      </c>
      <c r="F98" s="181" t="s">
        <v>1913</v>
      </c>
      <c r="G98" s="182" t="s">
        <v>301</v>
      </c>
      <c r="H98" s="183">
        <v>0.87</v>
      </c>
      <c r="I98" s="184"/>
      <c r="J98" s="185">
        <f>ROUND(I98*H98,2)</f>
        <v>0</v>
      </c>
      <c r="K98" s="181" t="s">
        <v>212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208</v>
      </c>
      <c r="AU98" s="190" t="s">
        <v>83</v>
      </c>
      <c r="AY98" s="18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2131</v>
      </c>
    </row>
    <row r="99" spans="1:65" s="2" customFormat="1">
      <c r="A99" s="35"/>
      <c r="B99" s="36"/>
      <c r="C99" s="37"/>
      <c r="D99" s="192" t="s">
        <v>215</v>
      </c>
      <c r="E99" s="37"/>
      <c r="F99" s="193" t="s">
        <v>1924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215</v>
      </c>
      <c r="AU99" s="18" t="s">
        <v>83</v>
      </c>
    </row>
    <row r="100" spans="1:65" s="13" customFormat="1">
      <c r="B100" s="201"/>
      <c r="C100" s="202"/>
      <c r="D100" s="203" t="s">
        <v>250</v>
      </c>
      <c r="E100" s="204" t="s">
        <v>19</v>
      </c>
      <c r="F100" s="205" t="s">
        <v>1520</v>
      </c>
      <c r="G100" s="202"/>
      <c r="H100" s="206">
        <v>0.87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250</v>
      </c>
      <c r="AU100" s="212" t="s">
        <v>83</v>
      </c>
      <c r="AV100" s="13" t="s">
        <v>83</v>
      </c>
      <c r="AW100" s="13" t="s">
        <v>36</v>
      </c>
      <c r="AX100" s="13" t="s">
        <v>79</v>
      </c>
      <c r="AY100" s="212" t="s">
        <v>205</v>
      </c>
    </row>
    <row r="101" spans="1:65" s="2" customFormat="1" ht="24.2" customHeight="1">
      <c r="A101" s="35"/>
      <c r="B101" s="36"/>
      <c r="C101" s="179" t="s">
        <v>149</v>
      </c>
      <c r="D101" s="179" t="s">
        <v>208</v>
      </c>
      <c r="E101" s="180" t="s">
        <v>1925</v>
      </c>
      <c r="F101" s="181" t="s">
        <v>1926</v>
      </c>
      <c r="G101" s="182" t="s">
        <v>301</v>
      </c>
      <c r="H101" s="183">
        <v>112.26900000000001</v>
      </c>
      <c r="I101" s="184"/>
      <c r="J101" s="185">
        <f>ROUND(I101*H101,2)</f>
        <v>0</v>
      </c>
      <c r="K101" s="181" t="s">
        <v>212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149</v>
      </c>
      <c r="AT101" s="190" t="s">
        <v>208</v>
      </c>
      <c r="AU101" s="190" t="s">
        <v>83</v>
      </c>
      <c r="AY101" s="18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149</v>
      </c>
      <c r="BM101" s="190" t="s">
        <v>2132</v>
      </c>
    </row>
    <row r="102" spans="1:65" s="2" customFormat="1">
      <c r="A102" s="35"/>
      <c r="B102" s="36"/>
      <c r="C102" s="37"/>
      <c r="D102" s="192" t="s">
        <v>215</v>
      </c>
      <c r="E102" s="37"/>
      <c r="F102" s="193" t="s">
        <v>1928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215</v>
      </c>
      <c r="AU102" s="18" t="s">
        <v>83</v>
      </c>
    </row>
    <row r="103" spans="1:65" s="13" customFormat="1">
      <c r="B103" s="201"/>
      <c r="C103" s="202"/>
      <c r="D103" s="203" t="s">
        <v>250</v>
      </c>
      <c r="E103" s="204" t="s">
        <v>19</v>
      </c>
      <c r="F103" s="205" t="s">
        <v>1525</v>
      </c>
      <c r="G103" s="202"/>
      <c r="H103" s="206">
        <v>112.26900000000001</v>
      </c>
      <c r="I103" s="207"/>
      <c r="J103" s="202"/>
      <c r="K103" s="202"/>
      <c r="L103" s="208"/>
      <c r="M103" s="249"/>
      <c r="N103" s="250"/>
      <c r="O103" s="250"/>
      <c r="P103" s="250"/>
      <c r="Q103" s="250"/>
      <c r="R103" s="250"/>
      <c r="S103" s="250"/>
      <c r="T103" s="251"/>
      <c r="AT103" s="212" t="s">
        <v>250</v>
      </c>
      <c r="AU103" s="212" t="s">
        <v>83</v>
      </c>
      <c r="AV103" s="13" t="s">
        <v>83</v>
      </c>
      <c r="AW103" s="13" t="s">
        <v>36</v>
      </c>
      <c r="AX103" s="13" t="s">
        <v>79</v>
      </c>
      <c r="AY103" s="212" t="s">
        <v>205</v>
      </c>
    </row>
    <row r="104" spans="1:65" s="2" customFormat="1" ht="6.95" customHeight="1">
      <c r="A104" s="35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0"/>
      <c r="M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</sheetData>
  <sheetProtection algorithmName="SHA-512" hashValue="bRf2yMA89+9+hGfBErazzcc23eoR8a3b4DG4wFw6omfGTR+njJ085fu7+5KmFXIj8/mkVWF9VVQlWwEJKeNObQ==" saltValue="QTM0/l42vc0NbjSIQPdTV4F+QPk5xgeXzfgKK3PzIpbOiL6AtcZDvYF2qBg1p8adO1l1nuP3TUkxip8VratW9g==" spinCount="100000" sheet="1" objects="1" scenarios="1" formatColumns="0" formatRows="0" autoFilter="0"/>
  <autoFilter ref="C87:K103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96" r:id="rId2"/>
    <hyperlink ref="F99" r:id="rId3"/>
    <hyperlink ref="F102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3"/>
  <sheetViews>
    <sheetView showGridLines="0" workbookViewId="0"/>
  </sheetViews>
  <sheetFormatPr defaultRowHeight="11.2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>
      <c r="B3" s="256"/>
      <c r="C3" s="391" t="s">
        <v>2133</v>
      </c>
      <c r="D3" s="391"/>
      <c r="E3" s="391"/>
      <c r="F3" s="391"/>
      <c r="G3" s="391"/>
      <c r="H3" s="391"/>
      <c r="I3" s="391"/>
      <c r="J3" s="391"/>
      <c r="K3" s="257"/>
    </row>
    <row r="4" spans="2:11" s="1" customFormat="1" ht="25.5" customHeight="1">
      <c r="B4" s="258"/>
      <c r="C4" s="392" t="s">
        <v>2134</v>
      </c>
      <c r="D4" s="392"/>
      <c r="E4" s="392"/>
      <c r="F4" s="392"/>
      <c r="G4" s="392"/>
      <c r="H4" s="392"/>
      <c r="I4" s="392"/>
      <c r="J4" s="392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89" t="s">
        <v>2135</v>
      </c>
      <c r="D6" s="389"/>
      <c r="E6" s="389"/>
      <c r="F6" s="389"/>
      <c r="G6" s="389"/>
      <c r="H6" s="389"/>
      <c r="I6" s="389"/>
      <c r="J6" s="389"/>
      <c r="K6" s="259"/>
    </row>
    <row r="7" spans="2:11" s="1" customFormat="1" ht="15" customHeight="1">
      <c r="B7" s="262"/>
      <c r="C7" s="389" t="s">
        <v>2136</v>
      </c>
      <c r="D7" s="389"/>
      <c r="E7" s="389"/>
      <c r="F7" s="389"/>
      <c r="G7" s="389"/>
      <c r="H7" s="389"/>
      <c r="I7" s="389"/>
      <c r="J7" s="389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89" t="s">
        <v>2137</v>
      </c>
      <c r="D9" s="389"/>
      <c r="E9" s="389"/>
      <c r="F9" s="389"/>
      <c r="G9" s="389"/>
      <c r="H9" s="389"/>
      <c r="I9" s="389"/>
      <c r="J9" s="389"/>
      <c r="K9" s="259"/>
    </row>
    <row r="10" spans="2:11" s="1" customFormat="1" ht="15" customHeight="1">
      <c r="B10" s="262"/>
      <c r="C10" s="261"/>
      <c r="D10" s="389" t="s">
        <v>2138</v>
      </c>
      <c r="E10" s="389"/>
      <c r="F10" s="389"/>
      <c r="G10" s="389"/>
      <c r="H10" s="389"/>
      <c r="I10" s="389"/>
      <c r="J10" s="389"/>
      <c r="K10" s="259"/>
    </row>
    <row r="11" spans="2:11" s="1" customFormat="1" ht="15" customHeight="1">
      <c r="B11" s="262"/>
      <c r="C11" s="263"/>
      <c r="D11" s="389" t="s">
        <v>2139</v>
      </c>
      <c r="E11" s="389"/>
      <c r="F11" s="389"/>
      <c r="G11" s="389"/>
      <c r="H11" s="389"/>
      <c r="I11" s="389"/>
      <c r="J11" s="389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2140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89" t="s">
        <v>2141</v>
      </c>
      <c r="E15" s="389"/>
      <c r="F15" s="389"/>
      <c r="G15" s="389"/>
      <c r="H15" s="389"/>
      <c r="I15" s="389"/>
      <c r="J15" s="389"/>
      <c r="K15" s="259"/>
    </row>
    <row r="16" spans="2:11" s="1" customFormat="1" ht="15" customHeight="1">
      <c r="B16" s="262"/>
      <c r="C16" s="263"/>
      <c r="D16" s="389" t="s">
        <v>2142</v>
      </c>
      <c r="E16" s="389"/>
      <c r="F16" s="389"/>
      <c r="G16" s="389"/>
      <c r="H16" s="389"/>
      <c r="I16" s="389"/>
      <c r="J16" s="389"/>
      <c r="K16" s="259"/>
    </row>
    <row r="17" spans="2:11" s="1" customFormat="1" ht="15" customHeight="1">
      <c r="B17" s="262"/>
      <c r="C17" s="263"/>
      <c r="D17" s="389" t="s">
        <v>2143</v>
      </c>
      <c r="E17" s="389"/>
      <c r="F17" s="389"/>
      <c r="G17" s="389"/>
      <c r="H17" s="389"/>
      <c r="I17" s="389"/>
      <c r="J17" s="389"/>
      <c r="K17" s="259"/>
    </row>
    <row r="18" spans="2:11" s="1" customFormat="1" ht="15" customHeight="1">
      <c r="B18" s="262"/>
      <c r="C18" s="263"/>
      <c r="D18" s="263"/>
      <c r="E18" s="265" t="s">
        <v>81</v>
      </c>
      <c r="F18" s="389" t="s">
        <v>2144</v>
      </c>
      <c r="G18" s="389"/>
      <c r="H18" s="389"/>
      <c r="I18" s="389"/>
      <c r="J18" s="389"/>
      <c r="K18" s="259"/>
    </row>
    <row r="19" spans="2:11" s="1" customFormat="1" ht="15" customHeight="1">
      <c r="B19" s="262"/>
      <c r="C19" s="263"/>
      <c r="D19" s="263"/>
      <c r="E19" s="265" t="s">
        <v>2145</v>
      </c>
      <c r="F19" s="389" t="s">
        <v>2146</v>
      </c>
      <c r="G19" s="389"/>
      <c r="H19" s="389"/>
      <c r="I19" s="389"/>
      <c r="J19" s="389"/>
      <c r="K19" s="259"/>
    </row>
    <row r="20" spans="2:11" s="1" customFormat="1" ht="15" customHeight="1">
      <c r="B20" s="262"/>
      <c r="C20" s="263"/>
      <c r="D20" s="263"/>
      <c r="E20" s="265" t="s">
        <v>2147</v>
      </c>
      <c r="F20" s="389" t="s">
        <v>2148</v>
      </c>
      <c r="G20" s="389"/>
      <c r="H20" s="389"/>
      <c r="I20" s="389"/>
      <c r="J20" s="389"/>
      <c r="K20" s="259"/>
    </row>
    <row r="21" spans="2:11" s="1" customFormat="1" ht="15" customHeight="1">
      <c r="B21" s="262"/>
      <c r="C21" s="263"/>
      <c r="D21" s="263"/>
      <c r="E21" s="265" t="s">
        <v>2149</v>
      </c>
      <c r="F21" s="389" t="s">
        <v>86</v>
      </c>
      <c r="G21" s="389"/>
      <c r="H21" s="389"/>
      <c r="I21" s="389"/>
      <c r="J21" s="389"/>
      <c r="K21" s="259"/>
    </row>
    <row r="22" spans="2:11" s="1" customFormat="1" ht="15" customHeight="1">
      <c r="B22" s="262"/>
      <c r="C22" s="263"/>
      <c r="D22" s="263"/>
      <c r="E22" s="265" t="s">
        <v>2150</v>
      </c>
      <c r="F22" s="389" t="s">
        <v>2151</v>
      </c>
      <c r="G22" s="389"/>
      <c r="H22" s="389"/>
      <c r="I22" s="389"/>
      <c r="J22" s="389"/>
      <c r="K22" s="259"/>
    </row>
    <row r="23" spans="2:11" s="1" customFormat="1" ht="15" customHeight="1">
      <c r="B23" s="262"/>
      <c r="C23" s="263"/>
      <c r="D23" s="263"/>
      <c r="E23" s="265" t="s">
        <v>87</v>
      </c>
      <c r="F23" s="389" t="s">
        <v>2152</v>
      </c>
      <c r="G23" s="389"/>
      <c r="H23" s="389"/>
      <c r="I23" s="389"/>
      <c r="J23" s="389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89" t="s">
        <v>2153</v>
      </c>
      <c r="D25" s="389"/>
      <c r="E25" s="389"/>
      <c r="F25" s="389"/>
      <c r="G25" s="389"/>
      <c r="H25" s="389"/>
      <c r="I25" s="389"/>
      <c r="J25" s="389"/>
      <c r="K25" s="259"/>
    </row>
    <row r="26" spans="2:11" s="1" customFormat="1" ht="15" customHeight="1">
      <c r="B26" s="262"/>
      <c r="C26" s="389" t="s">
        <v>2154</v>
      </c>
      <c r="D26" s="389"/>
      <c r="E26" s="389"/>
      <c r="F26" s="389"/>
      <c r="G26" s="389"/>
      <c r="H26" s="389"/>
      <c r="I26" s="389"/>
      <c r="J26" s="389"/>
      <c r="K26" s="259"/>
    </row>
    <row r="27" spans="2:11" s="1" customFormat="1" ht="15" customHeight="1">
      <c r="B27" s="262"/>
      <c r="C27" s="261"/>
      <c r="D27" s="389" t="s">
        <v>2155</v>
      </c>
      <c r="E27" s="389"/>
      <c r="F27" s="389"/>
      <c r="G27" s="389"/>
      <c r="H27" s="389"/>
      <c r="I27" s="389"/>
      <c r="J27" s="389"/>
      <c r="K27" s="259"/>
    </row>
    <row r="28" spans="2:11" s="1" customFormat="1" ht="15" customHeight="1">
      <c r="B28" s="262"/>
      <c r="C28" s="263"/>
      <c r="D28" s="389" t="s">
        <v>2156</v>
      </c>
      <c r="E28" s="389"/>
      <c r="F28" s="389"/>
      <c r="G28" s="389"/>
      <c r="H28" s="389"/>
      <c r="I28" s="389"/>
      <c r="J28" s="389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89" t="s">
        <v>2157</v>
      </c>
      <c r="E30" s="389"/>
      <c r="F30" s="389"/>
      <c r="G30" s="389"/>
      <c r="H30" s="389"/>
      <c r="I30" s="389"/>
      <c r="J30" s="389"/>
      <c r="K30" s="259"/>
    </row>
    <row r="31" spans="2:11" s="1" customFormat="1" ht="15" customHeight="1">
      <c r="B31" s="262"/>
      <c r="C31" s="263"/>
      <c r="D31" s="389" t="s">
        <v>2158</v>
      </c>
      <c r="E31" s="389"/>
      <c r="F31" s="389"/>
      <c r="G31" s="389"/>
      <c r="H31" s="389"/>
      <c r="I31" s="389"/>
      <c r="J31" s="389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89" t="s">
        <v>2159</v>
      </c>
      <c r="E33" s="389"/>
      <c r="F33" s="389"/>
      <c r="G33" s="389"/>
      <c r="H33" s="389"/>
      <c r="I33" s="389"/>
      <c r="J33" s="389"/>
      <c r="K33" s="259"/>
    </row>
    <row r="34" spans="2:11" s="1" customFormat="1" ht="15" customHeight="1">
      <c r="B34" s="262"/>
      <c r="C34" s="263"/>
      <c r="D34" s="389" t="s">
        <v>2160</v>
      </c>
      <c r="E34" s="389"/>
      <c r="F34" s="389"/>
      <c r="G34" s="389"/>
      <c r="H34" s="389"/>
      <c r="I34" s="389"/>
      <c r="J34" s="389"/>
      <c r="K34" s="259"/>
    </row>
    <row r="35" spans="2:11" s="1" customFormat="1" ht="15" customHeight="1">
      <c r="B35" s="262"/>
      <c r="C35" s="263"/>
      <c r="D35" s="389" t="s">
        <v>2161</v>
      </c>
      <c r="E35" s="389"/>
      <c r="F35" s="389"/>
      <c r="G35" s="389"/>
      <c r="H35" s="389"/>
      <c r="I35" s="389"/>
      <c r="J35" s="389"/>
      <c r="K35" s="259"/>
    </row>
    <row r="36" spans="2:11" s="1" customFormat="1" ht="15" customHeight="1">
      <c r="B36" s="262"/>
      <c r="C36" s="263"/>
      <c r="D36" s="261"/>
      <c r="E36" s="264" t="s">
        <v>190</v>
      </c>
      <c r="F36" s="261"/>
      <c r="G36" s="389" t="s">
        <v>2162</v>
      </c>
      <c r="H36" s="389"/>
      <c r="I36" s="389"/>
      <c r="J36" s="389"/>
      <c r="K36" s="259"/>
    </row>
    <row r="37" spans="2:11" s="1" customFormat="1" ht="30.75" customHeight="1">
      <c r="B37" s="262"/>
      <c r="C37" s="263"/>
      <c r="D37" s="261"/>
      <c r="E37" s="264" t="s">
        <v>2163</v>
      </c>
      <c r="F37" s="261"/>
      <c r="G37" s="389" t="s">
        <v>2164</v>
      </c>
      <c r="H37" s="389"/>
      <c r="I37" s="389"/>
      <c r="J37" s="389"/>
      <c r="K37" s="259"/>
    </row>
    <row r="38" spans="2:11" s="1" customFormat="1" ht="15" customHeight="1">
      <c r="B38" s="262"/>
      <c r="C38" s="263"/>
      <c r="D38" s="261"/>
      <c r="E38" s="264" t="s">
        <v>56</v>
      </c>
      <c r="F38" s="261"/>
      <c r="G38" s="389" t="s">
        <v>2165</v>
      </c>
      <c r="H38" s="389"/>
      <c r="I38" s="389"/>
      <c r="J38" s="389"/>
      <c r="K38" s="259"/>
    </row>
    <row r="39" spans="2:11" s="1" customFormat="1" ht="15" customHeight="1">
      <c r="B39" s="262"/>
      <c r="C39" s="263"/>
      <c r="D39" s="261"/>
      <c r="E39" s="264" t="s">
        <v>57</v>
      </c>
      <c r="F39" s="261"/>
      <c r="G39" s="389" t="s">
        <v>2166</v>
      </c>
      <c r="H39" s="389"/>
      <c r="I39" s="389"/>
      <c r="J39" s="389"/>
      <c r="K39" s="259"/>
    </row>
    <row r="40" spans="2:11" s="1" customFormat="1" ht="15" customHeight="1">
      <c r="B40" s="262"/>
      <c r="C40" s="263"/>
      <c r="D40" s="261"/>
      <c r="E40" s="264" t="s">
        <v>191</v>
      </c>
      <c r="F40" s="261"/>
      <c r="G40" s="389" t="s">
        <v>2167</v>
      </c>
      <c r="H40" s="389"/>
      <c r="I40" s="389"/>
      <c r="J40" s="389"/>
      <c r="K40" s="259"/>
    </row>
    <row r="41" spans="2:11" s="1" customFormat="1" ht="15" customHeight="1">
      <c r="B41" s="262"/>
      <c r="C41" s="263"/>
      <c r="D41" s="261"/>
      <c r="E41" s="264" t="s">
        <v>192</v>
      </c>
      <c r="F41" s="261"/>
      <c r="G41" s="389" t="s">
        <v>2168</v>
      </c>
      <c r="H41" s="389"/>
      <c r="I41" s="389"/>
      <c r="J41" s="389"/>
      <c r="K41" s="259"/>
    </row>
    <row r="42" spans="2:11" s="1" customFormat="1" ht="15" customHeight="1">
      <c r="B42" s="262"/>
      <c r="C42" s="263"/>
      <c r="D42" s="261"/>
      <c r="E42" s="264" t="s">
        <v>2169</v>
      </c>
      <c r="F42" s="261"/>
      <c r="G42" s="389" t="s">
        <v>2170</v>
      </c>
      <c r="H42" s="389"/>
      <c r="I42" s="389"/>
      <c r="J42" s="389"/>
      <c r="K42" s="259"/>
    </row>
    <row r="43" spans="2:11" s="1" customFormat="1" ht="15" customHeight="1">
      <c r="B43" s="262"/>
      <c r="C43" s="263"/>
      <c r="D43" s="261"/>
      <c r="E43" s="264"/>
      <c r="F43" s="261"/>
      <c r="G43" s="389" t="s">
        <v>2171</v>
      </c>
      <c r="H43" s="389"/>
      <c r="I43" s="389"/>
      <c r="J43" s="389"/>
      <c r="K43" s="259"/>
    </row>
    <row r="44" spans="2:11" s="1" customFormat="1" ht="15" customHeight="1">
      <c r="B44" s="262"/>
      <c r="C44" s="263"/>
      <c r="D44" s="261"/>
      <c r="E44" s="264" t="s">
        <v>2172</v>
      </c>
      <c r="F44" s="261"/>
      <c r="G44" s="389" t="s">
        <v>2173</v>
      </c>
      <c r="H44" s="389"/>
      <c r="I44" s="389"/>
      <c r="J44" s="389"/>
      <c r="K44" s="259"/>
    </row>
    <row r="45" spans="2:11" s="1" customFormat="1" ht="15" customHeight="1">
      <c r="B45" s="262"/>
      <c r="C45" s="263"/>
      <c r="D45" s="261"/>
      <c r="E45" s="264" t="s">
        <v>194</v>
      </c>
      <c r="F45" s="261"/>
      <c r="G45" s="389" t="s">
        <v>2174</v>
      </c>
      <c r="H45" s="389"/>
      <c r="I45" s="389"/>
      <c r="J45" s="389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89" t="s">
        <v>2175</v>
      </c>
      <c r="E47" s="389"/>
      <c r="F47" s="389"/>
      <c r="G47" s="389"/>
      <c r="H47" s="389"/>
      <c r="I47" s="389"/>
      <c r="J47" s="389"/>
      <c r="K47" s="259"/>
    </row>
    <row r="48" spans="2:11" s="1" customFormat="1" ht="15" customHeight="1">
      <c r="B48" s="262"/>
      <c r="C48" s="263"/>
      <c r="D48" s="263"/>
      <c r="E48" s="389" t="s">
        <v>2176</v>
      </c>
      <c r="F48" s="389"/>
      <c r="G48" s="389"/>
      <c r="H48" s="389"/>
      <c r="I48" s="389"/>
      <c r="J48" s="389"/>
      <c r="K48" s="259"/>
    </row>
    <row r="49" spans="2:11" s="1" customFormat="1" ht="15" customHeight="1">
      <c r="B49" s="262"/>
      <c r="C49" s="263"/>
      <c r="D49" s="263"/>
      <c r="E49" s="389" t="s">
        <v>2177</v>
      </c>
      <c r="F49" s="389"/>
      <c r="G49" s="389"/>
      <c r="H49" s="389"/>
      <c r="I49" s="389"/>
      <c r="J49" s="389"/>
      <c r="K49" s="259"/>
    </row>
    <row r="50" spans="2:11" s="1" customFormat="1" ht="15" customHeight="1">
      <c r="B50" s="262"/>
      <c r="C50" s="263"/>
      <c r="D50" s="263"/>
      <c r="E50" s="389" t="s">
        <v>2178</v>
      </c>
      <c r="F50" s="389"/>
      <c r="G50" s="389"/>
      <c r="H50" s="389"/>
      <c r="I50" s="389"/>
      <c r="J50" s="389"/>
      <c r="K50" s="259"/>
    </row>
    <row r="51" spans="2:11" s="1" customFormat="1" ht="15" customHeight="1">
      <c r="B51" s="262"/>
      <c r="C51" s="263"/>
      <c r="D51" s="389" t="s">
        <v>2179</v>
      </c>
      <c r="E51" s="389"/>
      <c r="F51" s="389"/>
      <c r="G51" s="389"/>
      <c r="H51" s="389"/>
      <c r="I51" s="389"/>
      <c r="J51" s="389"/>
      <c r="K51" s="259"/>
    </row>
    <row r="52" spans="2:11" s="1" customFormat="1" ht="25.5" customHeight="1">
      <c r="B52" s="258"/>
      <c r="C52" s="392" t="s">
        <v>2180</v>
      </c>
      <c r="D52" s="392"/>
      <c r="E52" s="392"/>
      <c r="F52" s="392"/>
      <c r="G52" s="392"/>
      <c r="H52" s="392"/>
      <c r="I52" s="392"/>
      <c r="J52" s="392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89" t="s">
        <v>2181</v>
      </c>
      <c r="D54" s="389"/>
      <c r="E54" s="389"/>
      <c r="F54" s="389"/>
      <c r="G54" s="389"/>
      <c r="H54" s="389"/>
      <c r="I54" s="389"/>
      <c r="J54" s="389"/>
      <c r="K54" s="259"/>
    </row>
    <row r="55" spans="2:11" s="1" customFormat="1" ht="15" customHeight="1">
      <c r="B55" s="258"/>
      <c r="C55" s="389" t="s">
        <v>2182</v>
      </c>
      <c r="D55" s="389"/>
      <c r="E55" s="389"/>
      <c r="F55" s="389"/>
      <c r="G55" s="389"/>
      <c r="H55" s="389"/>
      <c r="I55" s="389"/>
      <c r="J55" s="389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89" t="s">
        <v>2183</v>
      </c>
      <c r="D57" s="389"/>
      <c r="E57" s="389"/>
      <c r="F57" s="389"/>
      <c r="G57" s="389"/>
      <c r="H57" s="389"/>
      <c r="I57" s="389"/>
      <c r="J57" s="389"/>
      <c r="K57" s="259"/>
    </row>
    <row r="58" spans="2:11" s="1" customFormat="1" ht="15" customHeight="1">
      <c r="B58" s="258"/>
      <c r="C58" s="263"/>
      <c r="D58" s="389" t="s">
        <v>2184</v>
      </c>
      <c r="E58" s="389"/>
      <c r="F58" s="389"/>
      <c r="G58" s="389"/>
      <c r="H58" s="389"/>
      <c r="I58" s="389"/>
      <c r="J58" s="389"/>
      <c r="K58" s="259"/>
    </row>
    <row r="59" spans="2:11" s="1" customFormat="1" ht="15" customHeight="1">
      <c r="B59" s="258"/>
      <c r="C59" s="263"/>
      <c r="D59" s="389" t="s">
        <v>2185</v>
      </c>
      <c r="E59" s="389"/>
      <c r="F59" s="389"/>
      <c r="G59" s="389"/>
      <c r="H59" s="389"/>
      <c r="I59" s="389"/>
      <c r="J59" s="389"/>
      <c r="K59" s="259"/>
    </row>
    <row r="60" spans="2:11" s="1" customFormat="1" ht="15" customHeight="1">
      <c r="B60" s="258"/>
      <c r="C60" s="263"/>
      <c r="D60" s="389" t="s">
        <v>2186</v>
      </c>
      <c r="E60" s="389"/>
      <c r="F60" s="389"/>
      <c r="G60" s="389"/>
      <c r="H60" s="389"/>
      <c r="I60" s="389"/>
      <c r="J60" s="389"/>
      <c r="K60" s="259"/>
    </row>
    <row r="61" spans="2:11" s="1" customFormat="1" ht="15" customHeight="1">
      <c r="B61" s="258"/>
      <c r="C61" s="263"/>
      <c r="D61" s="389" t="s">
        <v>2187</v>
      </c>
      <c r="E61" s="389"/>
      <c r="F61" s="389"/>
      <c r="G61" s="389"/>
      <c r="H61" s="389"/>
      <c r="I61" s="389"/>
      <c r="J61" s="389"/>
      <c r="K61" s="259"/>
    </row>
    <row r="62" spans="2:11" s="1" customFormat="1" ht="15" customHeight="1">
      <c r="B62" s="258"/>
      <c r="C62" s="263"/>
      <c r="D62" s="393" t="s">
        <v>2188</v>
      </c>
      <c r="E62" s="393"/>
      <c r="F62" s="393"/>
      <c r="G62" s="393"/>
      <c r="H62" s="393"/>
      <c r="I62" s="393"/>
      <c r="J62" s="393"/>
      <c r="K62" s="259"/>
    </row>
    <row r="63" spans="2:11" s="1" customFormat="1" ht="15" customHeight="1">
      <c r="B63" s="258"/>
      <c r="C63" s="263"/>
      <c r="D63" s="389" t="s">
        <v>2189</v>
      </c>
      <c r="E63" s="389"/>
      <c r="F63" s="389"/>
      <c r="G63" s="389"/>
      <c r="H63" s="389"/>
      <c r="I63" s="389"/>
      <c r="J63" s="389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89" t="s">
        <v>2190</v>
      </c>
      <c r="E65" s="389"/>
      <c r="F65" s="389"/>
      <c r="G65" s="389"/>
      <c r="H65" s="389"/>
      <c r="I65" s="389"/>
      <c r="J65" s="389"/>
      <c r="K65" s="259"/>
    </row>
    <row r="66" spans="2:11" s="1" customFormat="1" ht="15" customHeight="1">
      <c r="B66" s="258"/>
      <c r="C66" s="263"/>
      <c r="D66" s="393" t="s">
        <v>2191</v>
      </c>
      <c r="E66" s="393"/>
      <c r="F66" s="393"/>
      <c r="G66" s="393"/>
      <c r="H66" s="393"/>
      <c r="I66" s="393"/>
      <c r="J66" s="393"/>
      <c r="K66" s="259"/>
    </row>
    <row r="67" spans="2:11" s="1" customFormat="1" ht="15" customHeight="1">
      <c r="B67" s="258"/>
      <c r="C67" s="263"/>
      <c r="D67" s="389" t="s">
        <v>2192</v>
      </c>
      <c r="E67" s="389"/>
      <c r="F67" s="389"/>
      <c r="G67" s="389"/>
      <c r="H67" s="389"/>
      <c r="I67" s="389"/>
      <c r="J67" s="389"/>
      <c r="K67" s="259"/>
    </row>
    <row r="68" spans="2:11" s="1" customFormat="1" ht="15" customHeight="1">
      <c r="B68" s="258"/>
      <c r="C68" s="263"/>
      <c r="D68" s="389" t="s">
        <v>2193</v>
      </c>
      <c r="E68" s="389"/>
      <c r="F68" s="389"/>
      <c r="G68" s="389"/>
      <c r="H68" s="389"/>
      <c r="I68" s="389"/>
      <c r="J68" s="389"/>
      <c r="K68" s="259"/>
    </row>
    <row r="69" spans="2:11" s="1" customFormat="1" ht="15" customHeight="1">
      <c r="B69" s="258"/>
      <c r="C69" s="263"/>
      <c r="D69" s="389" t="s">
        <v>2194</v>
      </c>
      <c r="E69" s="389"/>
      <c r="F69" s="389"/>
      <c r="G69" s="389"/>
      <c r="H69" s="389"/>
      <c r="I69" s="389"/>
      <c r="J69" s="389"/>
      <c r="K69" s="259"/>
    </row>
    <row r="70" spans="2:11" s="1" customFormat="1" ht="15" customHeight="1">
      <c r="B70" s="258"/>
      <c r="C70" s="263"/>
      <c r="D70" s="389" t="s">
        <v>2195</v>
      </c>
      <c r="E70" s="389"/>
      <c r="F70" s="389"/>
      <c r="G70" s="389"/>
      <c r="H70" s="389"/>
      <c r="I70" s="389"/>
      <c r="J70" s="389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90" t="s">
        <v>2196</v>
      </c>
      <c r="D75" s="390"/>
      <c r="E75" s="390"/>
      <c r="F75" s="390"/>
      <c r="G75" s="390"/>
      <c r="H75" s="390"/>
      <c r="I75" s="390"/>
      <c r="J75" s="390"/>
      <c r="K75" s="276"/>
    </row>
    <row r="76" spans="2:11" s="1" customFormat="1" ht="17.25" customHeight="1">
      <c r="B76" s="275"/>
      <c r="C76" s="277" t="s">
        <v>2197</v>
      </c>
      <c r="D76" s="277"/>
      <c r="E76" s="277"/>
      <c r="F76" s="277" t="s">
        <v>2198</v>
      </c>
      <c r="G76" s="278"/>
      <c r="H76" s="277" t="s">
        <v>57</v>
      </c>
      <c r="I76" s="277" t="s">
        <v>60</v>
      </c>
      <c r="J76" s="277" t="s">
        <v>2199</v>
      </c>
      <c r="K76" s="276"/>
    </row>
    <row r="77" spans="2:11" s="1" customFormat="1" ht="17.25" customHeight="1">
      <c r="B77" s="275"/>
      <c r="C77" s="279" t="s">
        <v>2200</v>
      </c>
      <c r="D77" s="279"/>
      <c r="E77" s="279"/>
      <c r="F77" s="280" t="s">
        <v>2201</v>
      </c>
      <c r="G77" s="281"/>
      <c r="H77" s="279"/>
      <c r="I77" s="279"/>
      <c r="J77" s="279" t="s">
        <v>2202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56</v>
      </c>
      <c r="D79" s="284"/>
      <c r="E79" s="284"/>
      <c r="F79" s="285" t="s">
        <v>2203</v>
      </c>
      <c r="G79" s="286"/>
      <c r="H79" s="264" t="s">
        <v>2204</v>
      </c>
      <c r="I79" s="264" t="s">
        <v>2205</v>
      </c>
      <c r="J79" s="264">
        <v>20</v>
      </c>
      <c r="K79" s="276"/>
    </row>
    <row r="80" spans="2:11" s="1" customFormat="1" ht="15" customHeight="1">
      <c r="B80" s="275"/>
      <c r="C80" s="264" t="s">
        <v>2206</v>
      </c>
      <c r="D80" s="264"/>
      <c r="E80" s="264"/>
      <c r="F80" s="285" t="s">
        <v>2203</v>
      </c>
      <c r="G80" s="286"/>
      <c r="H80" s="264" t="s">
        <v>2207</v>
      </c>
      <c r="I80" s="264" t="s">
        <v>2205</v>
      </c>
      <c r="J80" s="264">
        <v>120</v>
      </c>
      <c r="K80" s="276"/>
    </row>
    <row r="81" spans="2:11" s="1" customFormat="1" ht="15" customHeight="1">
      <c r="B81" s="287"/>
      <c r="C81" s="264" t="s">
        <v>2208</v>
      </c>
      <c r="D81" s="264"/>
      <c r="E81" s="264"/>
      <c r="F81" s="285" t="s">
        <v>2209</v>
      </c>
      <c r="G81" s="286"/>
      <c r="H81" s="264" t="s">
        <v>2210</v>
      </c>
      <c r="I81" s="264" t="s">
        <v>2205</v>
      </c>
      <c r="J81" s="264">
        <v>50</v>
      </c>
      <c r="K81" s="276"/>
    </row>
    <row r="82" spans="2:11" s="1" customFormat="1" ht="15" customHeight="1">
      <c r="B82" s="287"/>
      <c r="C82" s="264" t="s">
        <v>2211</v>
      </c>
      <c r="D82" s="264"/>
      <c r="E82" s="264"/>
      <c r="F82" s="285" t="s">
        <v>2203</v>
      </c>
      <c r="G82" s="286"/>
      <c r="H82" s="264" t="s">
        <v>2212</v>
      </c>
      <c r="I82" s="264" t="s">
        <v>2213</v>
      </c>
      <c r="J82" s="264"/>
      <c r="K82" s="276"/>
    </row>
    <row r="83" spans="2:11" s="1" customFormat="1" ht="15" customHeight="1">
      <c r="B83" s="287"/>
      <c r="C83" s="288" t="s">
        <v>2214</v>
      </c>
      <c r="D83" s="288"/>
      <c r="E83" s="288"/>
      <c r="F83" s="289" t="s">
        <v>2209</v>
      </c>
      <c r="G83" s="288"/>
      <c r="H83" s="288" t="s">
        <v>2215</v>
      </c>
      <c r="I83" s="288" t="s">
        <v>2205</v>
      </c>
      <c r="J83" s="288">
        <v>15</v>
      </c>
      <c r="K83" s="276"/>
    </row>
    <row r="84" spans="2:11" s="1" customFormat="1" ht="15" customHeight="1">
      <c r="B84" s="287"/>
      <c r="C84" s="288" t="s">
        <v>2216</v>
      </c>
      <c r="D84" s="288"/>
      <c r="E84" s="288"/>
      <c r="F84" s="289" t="s">
        <v>2209</v>
      </c>
      <c r="G84" s="288"/>
      <c r="H84" s="288" t="s">
        <v>2217</v>
      </c>
      <c r="I84" s="288" t="s">
        <v>2205</v>
      </c>
      <c r="J84" s="288">
        <v>15</v>
      </c>
      <c r="K84" s="276"/>
    </row>
    <row r="85" spans="2:11" s="1" customFormat="1" ht="15" customHeight="1">
      <c r="B85" s="287"/>
      <c r="C85" s="288" t="s">
        <v>2218</v>
      </c>
      <c r="D85" s="288"/>
      <c r="E85" s="288"/>
      <c r="F85" s="289" t="s">
        <v>2209</v>
      </c>
      <c r="G85" s="288"/>
      <c r="H85" s="288" t="s">
        <v>2219</v>
      </c>
      <c r="I85" s="288" t="s">
        <v>2205</v>
      </c>
      <c r="J85" s="288">
        <v>20</v>
      </c>
      <c r="K85" s="276"/>
    </row>
    <row r="86" spans="2:11" s="1" customFormat="1" ht="15" customHeight="1">
      <c r="B86" s="287"/>
      <c r="C86" s="288" t="s">
        <v>2220</v>
      </c>
      <c r="D86" s="288"/>
      <c r="E86" s="288"/>
      <c r="F86" s="289" t="s">
        <v>2209</v>
      </c>
      <c r="G86" s="288"/>
      <c r="H86" s="288" t="s">
        <v>2221</v>
      </c>
      <c r="I86" s="288" t="s">
        <v>2205</v>
      </c>
      <c r="J86" s="288">
        <v>20</v>
      </c>
      <c r="K86" s="276"/>
    </row>
    <row r="87" spans="2:11" s="1" customFormat="1" ht="15" customHeight="1">
      <c r="B87" s="287"/>
      <c r="C87" s="264" t="s">
        <v>2222</v>
      </c>
      <c r="D87" s="264"/>
      <c r="E87" s="264"/>
      <c r="F87" s="285" t="s">
        <v>2209</v>
      </c>
      <c r="G87" s="286"/>
      <c r="H87" s="264" t="s">
        <v>2223</v>
      </c>
      <c r="I87" s="264" t="s">
        <v>2205</v>
      </c>
      <c r="J87" s="264">
        <v>50</v>
      </c>
      <c r="K87" s="276"/>
    </row>
    <row r="88" spans="2:11" s="1" customFormat="1" ht="15" customHeight="1">
      <c r="B88" s="287"/>
      <c r="C88" s="264" t="s">
        <v>2224</v>
      </c>
      <c r="D88" s="264"/>
      <c r="E88" s="264"/>
      <c r="F88" s="285" t="s">
        <v>2209</v>
      </c>
      <c r="G88" s="286"/>
      <c r="H88" s="264" t="s">
        <v>2225</v>
      </c>
      <c r="I88" s="264" t="s">
        <v>2205</v>
      </c>
      <c r="J88" s="264">
        <v>20</v>
      </c>
      <c r="K88" s="276"/>
    </row>
    <row r="89" spans="2:11" s="1" customFormat="1" ht="15" customHeight="1">
      <c r="B89" s="287"/>
      <c r="C89" s="264" t="s">
        <v>2226</v>
      </c>
      <c r="D89" s="264"/>
      <c r="E89" s="264"/>
      <c r="F89" s="285" t="s">
        <v>2209</v>
      </c>
      <c r="G89" s="286"/>
      <c r="H89" s="264" t="s">
        <v>2227</v>
      </c>
      <c r="I89" s="264" t="s">
        <v>2205</v>
      </c>
      <c r="J89" s="264">
        <v>20</v>
      </c>
      <c r="K89" s="276"/>
    </row>
    <row r="90" spans="2:11" s="1" customFormat="1" ht="15" customHeight="1">
      <c r="B90" s="287"/>
      <c r="C90" s="264" t="s">
        <v>2228</v>
      </c>
      <c r="D90" s="264"/>
      <c r="E90" s="264"/>
      <c r="F90" s="285" t="s">
        <v>2209</v>
      </c>
      <c r="G90" s="286"/>
      <c r="H90" s="264" t="s">
        <v>2229</v>
      </c>
      <c r="I90" s="264" t="s">
        <v>2205</v>
      </c>
      <c r="J90" s="264">
        <v>50</v>
      </c>
      <c r="K90" s="276"/>
    </row>
    <row r="91" spans="2:11" s="1" customFormat="1" ht="15" customHeight="1">
      <c r="B91" s="287"/>
      <c r="C91" s="264" t="s">
        <v>2230</v>
      </c>
      <c r="D91" s="264"/>
      <c r="E91" s="264"/>
      <c r="F91" s="285" t="s">
        <v>2209</v>
      </c>
      <c r="G91" s="286"/>
      <c r="H91" s="264" t="s">
        <v>2230</v>
      </c>
      <c r="I91" s="264" t="s">
        <v>2205</v>
      </c>
      <c r="J91" s="264">
        <v>50</v>
      </c>
      <c r="K91" s="276"/>
    </row>
    <row r="92" spans="2:11" s="1" customFormat="1" ht="15" customHeight="1">
      <c r="B92" s="287"/>
      <c r="C92" s="264" t="s">
        <v>2231</v>
      </c>
      <c r="D92" s="264"/>
      <c r="E92" s="264"/>
      <c r="F92" s="285" t="s">
        <v>2209</v>
      </c>
      <c r="G92" s="286"/>
      <c r="H92" s="264" t="s">
        <v>2232</v>
      </c>
      <c r="I92" s="264" t="s">
        <v>2205</v>
      </c>
      <c r="J92" s="264">
        <v>255</v>
      </c>
      <c r="K92" s="276"/>
    </row>
    <row r="93" spans="2:11" s="1" customFormat="1" ht="15" customHeight="1">
      <c r="B93" s="287"/>
      <c r="C93" s="264" t="s">
        <v>2233</v>
      </c>
      <c r="D93" s="264"/>
      <c r="E93" s="264"/>
      <c r="F93" s="285" t="s">
        <v>2203</v>
      </c>
      <c r="G93" s="286"/>
      <c r="H93" s="264" t="s">
        <v>2234</v>
      </c>
      <c r="I93" s="264" t="s">
        <v>2235</v>
      </c>
      <c r="J93" s="264"/>
      <c r="K93" s="276"/>
    </row>
    <row r="94" spans="2:11" s="1" customFormat="1" ht="15" customHeight="1">
      <c r="B94" s="287"/>
      <c r="C94" s="264" t="s">
        <v>2236</v>
      </c>
      <c r="D94" s="264"/>
      <c r="E94" s="264"/>
      <c r="F94" s="285" t="s">
        <v>2203</v>
      </c>
      <c r="G94" s="286"/>
      <c r="H94" s="264" t="s">
        <v>2237</v>
      </c>
      <c r="I94" s="264" t="s">
        <v>2238</v>
      </c>
      <c r="J94" s="264"/>
      <c r="K94" s="276"/>
    </row>
    <row r="95" spans="2:11" s="1" customFormat="1" ht="15" customHeight="1">
      <c r="B95" s="287"/>
      <c r="C95" s="264" t="s">
        <v>2239</v>
      </c>
      <c r="D95" s="264"/>
      <c r="E95" s="264"/>
      <c r="F95" s="285" t="s">
        <v>2203</v>
      </c>
      <c r="G95" s="286"/>
      <c r="H95" s="264" t="s">
        <v>2239</v>
      </c>
      <c r="I95" s="264" t="s">
        <v>2238</v>
      </c>
      <c r="J95" s="264"/>
      <c r="K95" s="276"/>
    </row>
    <row r="96" spans="2:11" s="1" customFormat="1" ht="15" customHeight="1">
      <c r="B96" s="287"/>
      <c r="C96" s="264" t="s">
        <v>41</v>
      </c>
      <c r="D96" s="264"/>
      <c r="E96" s="264"/>
      <c r="F96" s="285" t="s">
        <v>2203</v>
      </c>
      <c r="G96" s="286"/>
      <c r="H96" s="264" t="s">
        <v>2240</v>
      </c>
      <c r="I96" s="264" t="s">
        <v>2238</v>
      </c>
      <c r="J96" s="264"/>
      <c r="K96" s="276"/>
    </row>
    <row r="97" spans="2:11" s="1" customFormat="1" ht="15" customHeight="1">
      <c r="B97" s="287"/>
      <c r="C97" s="264" t="s">
        <v>51</v>
      </c>
      <c r="D97" s="264"/>
      <c r="E97" s="264"/>
      <c r="F97" s="285" t="s">
        <v>2203</v>
      </c>
      <c r="G97" s="286"/>
      <c r="H97" s="264" t="s">
        <v>2241</v>
      </c>
      <c r="I97" s="264" t="s">
        <v>2238</v>
      </c>
      <c r="J97" s="264"/>
      <c r="K97" s="276"/>
    </row>
    <row r="98" spans="2:11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pans="2:11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90" t="s">
        <v>2242</v>
      </c>
      <c r="D102" s="390"/>
      <c r="E102" s="390"/>
      <c r="F102" s="390"/>
      <c r="G102" s="390"/>
      <c r="H102" s="390"/>
      <c r="I102" s="390"/>
      <c r="J102" s="390"/>
      <c r="K102" s="276"/>
    </row>
    <row r="103" spans="2:11" s="1" customFormat="1" ht="17.25" customHeight="1">
      <c r="B103" s="275"/>
      <c r="C103" s="277" t="s">
        <v>2197</v>
      </c>
      <c r="D103" s="277"/>
      <c r="E103" s="277"/>
      <c r="F103" s="277" t="s">
        <v>2198</v>
      </c>
      <c r="G103" s="278"/>
      <c r="H103" s="277" t="s">
        <v>57</v>
      </c>
      <c r="I103" s="277" t="s">
        <v>60</v>
      </c>
      <c r="J103" s="277" t="s">
        <v>2199</v>
      </c>
      <c r="K103" s="276"/>
    </row>
    <row r="104" spans="2:11" s="1" customFormat="1" ht="17.25" customHeight="1">
      <c r="B104" s="275"/>
      <c r="C104" s="279" t="s">
        <v>2200</v>
      </c>
      <c r="D104" s="279"/>
      <c r="E104" s="279"/>
      <c r="F104" s="280" t="s">
        <v>2201</v>
      </c>
      <c r="G104" s="281"/>
      <c r="H104" s="279"/>
      <c r="I104" s="279"/>
      <c r="J104" s="279" t="s">
        <v>2202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pans="2:11" s="1" customFormat="1" ht="15" customHeight="1">
      <c r="B106" s="275"/>
      <c r="C106" s="264" t="s">
        <v>56</v>
      </c>
      <c r="D106" s="284"/>
      <c r="E106" s="284"/>
      <c r="F106" s="285" t="s">
        <v>2203</v>
      </c>
      <c r="G106" s="264"/>
      <c r="H106" s="264" t="s">
        <v>2243</v>
      </c>
      <c r="I106" s="264" t="s">
        <v>2205</v>
      </c>
      <c r="J106" s="264">
        <v>20</v>
      </c>
      <c r="K106" s="276"/>
    </row>
    <row r="107" spans="2:11" s="1" customFormat="1" ht="15" customHeight="1">
      <c r="B107" s="275"/>
      <c r="C107" s="264" t="s">
        <v>2206</v>
      </c>
      <c r="D107" s="264"/>
      <c r="E107" s="264"/>
      <c r="F107" s="285" t="s">
        <v>2203</v>
      </c>
      <c r="G107" s="264"/>
      <c r="H107" s="264" t="s">
        <v>2243</v>
      </c>
      <c r="I107" s="264" t="s">
        <v>2205</v>
      </c>
      <c r="J107" s="264">
        <v>120</v>
      </c>
      <c r="K107" s="276"/>
    </row>
    <row r="108" spans="2:11" s="1" customFormat="1" ht="15" customHeight="1">
      <c r="B108" s="287"/>
      <c r="C108" s="264" t="s">
        <v>2208</v>
      </c>
      <c r="D108" s="264"/>
      <c r="E108" s="264"/>
      <c r="F108" s="285" t="s">
        <v>2209</v>
      </c>
      <c r="G108" s="264"/>
      <c r="H108" s="264" t="s">
        <v>2243</v>
      </c>
      <c r="I108" s="264" t="s">
        <v>2205</v>
      </c>
      <c r="J108" s="264">
        <v>50</v>
      </c>
      <c r="K108" s="276"/>
    </row>
    <row r="109" spans="2:11" s="1" customFormat="1" ht="15" customHeight="1">
      <c r="B109" s="287"/>
      <c r="C109" s="264" t="s">
        <v>2211</v>
      </c>
      <c r="D109" s="264"/>
      <c r="E109" s="264"/>
      <c r="F109" s="285" t="s">
        <v>2203</v>
      </c>
      <c r="G109" s="264"/>
      <c r="H109" s="264" t="s">
        <v>2243</v>
      </c>
      <c r="I109" s="264" t="s">
        <v>2213</v>
      </c>
      <c r="J109" s="264"/>
      <c r="K109" s="276"/>
    </row>
    <row r="110" spans="2:11" s="1" customFormat="1" ht="15" customHeight="1">
      <c r="B110" s="287"/>
      <c r="C110" s="264" t="s">
        <v>2222</v>
      </c>
      <c r="D110" s="264"/>
      <c r="E110" s="264"/>
      <c r="F110" s="285" t="s">
        <v>2209</v>
      </c>
      <c r="G110" s="264"/>
      <c r="H110" s="264" t="s">
        <v>2243</v>
      </c>
      <c r="I110" s="264" t="s">
        <v>2205</v>
      </c>
      <c r="J110" s="264">
        <v>50</v>
      </c>
      <c r="K110" s="276"/>
    </row>
    <row r="111" spans="2:11" s="1" customFormat="1" ht="15" customHeight="1">
      <c r="B111" s="287"/>
      <c r="C111" s="264" t="s">
        <v>2230</v>
      </c>
      <c r="D111" s="264"/>
      <c r="E111" s="264"/>
      <c r="F111" s="285" t="s">
        <v>2209</v>
      </c>
      <c r="G111" s="264"/>
      <c r="H111" s="264" t="s">
        <v>2243</v>
      </c>
      <c r="I111" s="264" t="s">
        <v>2205</v>
      </c>
      <c r="J111" s="264">
        <v>50</v>
      </c>
      <c r="K111" s="276"/>
    </row>
    <row r="112" spans="2:11" s="1" customFormat="1" ht="15" customHeight="1">
      <c r="B112" s="287"/>
      <c r="C112" s="264" t="s">
        <v>2228</v>
      </c>
      <c r="D112" s="264"/>
      <c r="E112" s="264"/>
      <c r="F112" s="285" t="s">
        <v>2209</v>
      </c>
      <c r="G112" s="264"/>
      <c r="H112" s="264" t="s">
        <v>2243</v>
      </c>
      <c r="I112" s="264" t="s">
        <v>2205</v>
      </c>
      <c r="J112" s="264">
        <v>50</v>
      </c>
      <c r="K112" s="276"/>
    </row>
    <row r="113" spans="2:11" s="1" customFormat="1" ht="15" customHeight="1">
      <c r="B113" s="287"/>
      <c r="C113" s="264" t="s">
        <v>56</v>
      </c>
      <c r="D113" s="264"/>
      <c r="E113" s="264"/>
      <c r="F113" s="285" t="s">
        <v>2203</v>
      </c>
      <c r="G113" s="264"/>
      <c r="H113" s="264" t="s">
        <v>2244</v>
      </c>
      <c r="I113" s="264" t="s">
        <v>2205</v>
      </c>
      <c r="J113" s="264">
        <v>20</v>
      </c>
      <c r="K113" s="276"/>
    </row>
    <row r="114" spans="2:11" s="1" customFormat="1" ht="15" customHeight="1">
      <c r="B114" s="287"/>
      <c r="C114" s="264" t="s">
        <v>2245</v>
      </c>
      <c r="D114" s="264"/>
      <c r="E114" s="264"/>
      <c r="F114" s="285" t="s">
        <v>2203</v>
      </c>
      <c r="G114" s="264"/>
      <c r="H114" s="264" t="s">
        <v>2246</v>
      </c>
      <c r="I114" s="264" t="s">
        <v>2205</v>
      </c>
      <c r="J114" s="264">
        <v>120</v>
      </c>
      <c r="K114" s="276"/>
    </row>
    <row r="115" spans="2:11" s="1" customFormat="1" ht="15" customHeight="1">
      <c r="B115" s="287"/>
      <c r="C115" s="264" t="s">
        <v>41</v>
      </c>
      <c r="D115" s="264"/>
      <c r="E115" s="264"/>
      <c r="F115" s="285" t="s">
        <v>2203</v>
      </c>
      <c r="G115" s="264"/>
      <c r="H115" s="264" t="s">
        <v>2247</v>
      </c>
      <c r="I115" s="264" t="s">
        <v>2238</v>
      </c>
      <c r="J115" s="264"/>
      <c r="K115" s="276"/>
    </row>
    <row r="116" spans="2:11" s="1" customFormat="1" ht="15" customHeight="1">
      <c r="B116" s="287"/>
      <c r="C116" s="264" t="s">
        <v>51</v>
      </c>
      <c r="D116" s="264"/>
      <c r="E116" s="264"/>
      <c r="F116" s="285" t="s">
        <v>2203</v>
      </c>
      <c r="G116" s="264"/>
      <c r="H116" s="264" t="s">
        <v>2248</v>
      </c>
      <c r="I116" s="264" t="s">
        <v>2238</v>
      </c>
      <c r="J116" s="264"/>
      <c r="K116" s="276"/>
    </row>
    <row r="117" spans="2:11" s="1" customFormat="1" ht="15" customHeight="1">
      <c r="B117" s="287"/>
      <c r="C117" s="264" t="s">
        <v>60</v>
      </c>
      <c r="D117" s="264"/>
      <c r="E117" s="264"/>
      <c r="F117" s="285" t="s">
        <v>2203</v>
      </c>
      <c r="G117" s="264"/>
      <c r="H117" s="264" t="s">
        <v>2249</v>
      </c>
      <c r="I117" s="264" t="s">
        <v>2250</v>
      </c>
      <c r="J117" s="264"/>
      <c r="K117" s="276"/>
    </row>
    <row r="118" spans="2:11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pans="2:11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>
      <c r="B122" s="303"/>
      <c r="C122" s="391" t="s">
        <v>2251</v>
      </c>
      <c r="D122" s="391"/>
      <c r="E122" s="391"/>
      <c r="F122" s="391"/>
      <c r="G122" s="391"/>
      <c r="H122" s="391"/>
      <c r="I122" s="391"/>
      <c r="J122" s="391"/>
      <c r="K122" s="304"/>
    </row>
    <row r="123" spans="2:11" s="1" customFormat="1" ht="17.25" customHeight="1">
      <c r="B123" s="305"/>
      <c r="C123" s="277" t="s">
        <v>2197</v>
      </c>
      <c r="D123" s="277"/>
      <c r="E123" s="277"/>
      <c r="F123" s="277" t="s">
        <v>2198</v>
      </c>
      <c r="G123" s="278"/>
      <c r="H123" s="277" t="s">
        <v>57</v>
      </c>
      <c r="I123" s="277" t="s">
        <v>60</v>
      </c>
      <c r="J123" s="277" t="s">
        <v>2199</v>
      </c>
      <c r="K123" s="306"/>
    </row>
    <row r="124" spans="2:11" s="1" customFormat="1" ht="17.25" customHeight="1">
      <c r="B124" s="305"/>
      <c r="C124" s="279" t="s">
        <v>2200</v>
      </c>
      <c r="D124" s="279"/>
      <c r="E124" s="279"/>
      <c r="F124" s="280" t="s">
        <v>2201</v>
      </c>
      <c r="G124" s="281"/>
      <c r="H124" s="279"/>
      <c r="I124" s="279"/>
      <c r="J124" s="279" t="s">
        <v>2202</v>
      </c>
      <c r="K124" s="306"/>
    </row>
    <row r="125" spans="2:11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pans="2:11" s="1" customFormat="1" ht="15" customHeight="1">
      <c r="B126" s="307"/>
      <c r="C126" s="264" t="s">
        <v>2206</v>
      </c>
      <c r="D126" s="284"/>
      <c r="E126" s="284"/>
      <c r="F126" s="285" t="s">
        <v>2203</v>
      </c>
      <c r="G126" s="264"/>
      <c r="H126" s="264" t="s">
        <v>2243</v>
      </c>
      <c r="I126" s="264" t="s">
        <v>2205</v>
      </c>
      <c r="J126" s="264">
        <v>120</v>
      </c>
      <c r="K126" s="310"/>
    </row>
    <row r="127" spans="2:11" s="1" customFormat="1" ht="15" customHeight="1">
      <c r="B127" s="307"/>
      <c r="C127" s="264" t="s">
        <v>2252</v>
      </c>
      <c r="D127" s="264"/>
      <c r="E127" s="264"/>
      <c r="F127" s="285" t="s">
        <v>2203</v>
      </c>
      <c r="G127" s="264"/>
      <c r="H127" s="264" t="s">
        <v>2253</v>
      </c>
      <c r="I127" s="264" t="s">
        <v>2205</v>
      </c>
      <c r="J127" s="264" t="s">
        <v>2254</v>
      </c>
      <c r="K127" s="310"/>
    </row>
    <row r="128" spans="2:11" s="1" customFormat="1" ht="15" customHeight="1">
      <c r="B128" s="307"/>
      <c r="C128" s="264" t="s">
        <v>87</v>
      </c>
      <c r="D128" s="264"/>
      <c r="E128" s="264"/>
      <c r="F128" s="285" t="s">
        <v>2203</v>
      </c>
      <c r="G128" s="264"/>
      <c r="H128" s="264" t="s">
        <v>2255</v>
      </c>
      <c r="I128" s="264" t="s">
        <v>2205</v>
      </c>
      <c r="J128" s="264" t="s">
        <v>2254</v>
      </c>
      <c r="K128" s="310"/>
    </row>
    <row r="129" spans="2:11" s="1" customFormat="1" ht="15" customHeight="1">
      <c r="B129" s="307"/>
      <c r="C129" s="264" t="s">
        <v>2214</v>
      </c>
      <c r="D129" s="264"/>
      <c r="E129" s="264"/>
      <c r="F129" s="285" t="s">
        <v>2209</v>
      </c>
      <c r="G129" s="264"/>
      <c r="H129" s="264" t="s">
        <v>2215</v>
      </c>
      <c r="I129" s="264" t="s">
        <v>2205</v>
      </c>
      <c r="J129" s="264">
        <v>15</v>
      </c>
      <c r="K129" s="310"/>
    </row>
    <row r="130" spans="2:11" s="1" customFormat="1" ht="15" customHeight="1">
      <c r="B130" s="307"/>
      <c r="C130" s="288" t="s">
        <v>2216</v>
      </c>
      <c r="D130" s="288"/>
      <c r="E130" s="288"/>
      <c r="F130" s="289" t="s">
        <v>2209</v>
      </c>
      <c r="G130" s="288"/>
      <c r="H130" s="288" t="s">
        <v>2217</v>
      </c>
      <c r="I130" s="288" t="s">
        <v>2205</v>
      </c>
      <c r="J130" s="288">
        <v>15</v>
      </c>
      <c r="K130" s="310"/>
    </row>
    <row r="131" spans="2:11" s="1" customFormat="1" ht="15" customHeight="1">
      <c r="B131" s="307"/>
      <c r="C131" s="288" t="s">
        <v>2218</v>
      </c>
      <c r="D131" s="288"/>
      <c r="E131" s="288"/>
      <c r="F131" s="289" t="s">
        <v>2209</v>
      </c>
      <c r="G131" s="288"/>
      <c r="H131" s="288" t="s">
        <v>2219</v>
      </c>
      <c r="I131" s="288" t="s">
        <v>2205</v>
      </c>
      <c r="J131" s="288">
        <v>20</v>
      </c>
      <c r="K131" s="310"/>
    </row>
    <row r="132" spans="2:11" s="1" customFormat="1" ht="15" customHeight="1">
      <c r="B132" s="307"/>
      <c r="C132" s="288" t="s">
        <v>2220</v>
      </c>
      <c r="D132" s="288"/>
      <c r="E132" s="288"/>
      <c r="F132" s="289" t="s">
        <v>2209</v>
      </c>
      <c r="G132" s="288"/>
      <c r="H132" s="288" t="s">
        <v>2221</v>
      </c>
      <c r="I132" s="288" t="s">
        <v>2205</v>
      </c>
      <c r="J132" s="288">
        <v>20</v>
      </c>
      <c r="K132" s="310"/>
    </row>
    <row r="133" spans="2:11" s="1" customFormat="1" ht="15" customHeight="1">
      <c r="B133" s="307"/>
      <c r="C133" s="264" t="s">
        <v>2208</v>
      </c>
      <c r="D133" s="264"/>
      <c r="E133" s="264"/>
      <c r="F133" s="285" t="s">
        <v>2209</v>
      </c>
      <c r="G133" s="264"/>
      <c r="H133" s="264" t="s">
        <v>2243</v>
      </c>
      <c r="I133" s="264" t="s">
        <v>2205</v>
      </c>
      <c r="J133" s="264">
        <v>50</v>
      </c>
      <c r="K133" s="310"/>
    </row>
    <row r="134" spans="2:11" s="1" customFormat="1" ht="15" customHeight="1">
      <c r="B134" s="307"/>
      <c r="C134" s="264" t="s">
        <v>2222</v>
      </c>
      <c r="D134" s="264"/>
      <c r="E134" s="264"/>
      <c r="F134" s="285" t="s">
        <v>2209</v>
      </c>
      <c r="G134" s="264"/>
      <c r="H134" s="264" t="s">
        <v>2243</v>
      </c>
      <c r="I134" s="264" t="s">
        <v>2205</v>
      </c>
      <c r="J134" s="264">
        <v>50</v>
      </c>
      <c r="K134" s="310"/>
    </row>
    <row r="135" spans="2:11" s="1" customFormat="1" ht="15" customHeight="1">
      <c r="B135" s="307"/>
      <c r="C135" s="264" t="s">
        <v>2228</v>
      </c>
      <c r="D135" s="264"/>
      <c r="E135" s="264"/>
      <c r="F135" s="285" t="s">
        <v>2209</v>
      </c>
      <c r="G135" s="264"/>
      <c r="H135" s="264" t="s">
        <v>2243</v>
      </c>
      <c r="I135" s="264" t="s">
        <v>2205</v>
      </c>
      <c r="J135" s="264">
        <v>50</v>
      </c>
      <c r="K135" s="310"/>
    </row>
    <row r="136" spans="2:11" s="1" customFormat="1" ht="15" customHeight="1">
      <c r="B136" s="307"/>
      <c r="C136" s="264" t="s">
        <v>2230</v>
      </c>
      <c r="D136" s="264"/>
      <c r="E136" s="264"/>
      <c r="F136" s="285" t="s">
        <v>2209</v>
      </c>
      <c r="G136" s="264"/>
      <c r="H136" s="264" t="s">
        <v>2243</v>
      </c>
      <c r="I136" s="264" t="s">
        <v>2205</v>
      </c>
      <c r="J136" s="264">
        <v>50</v>
      </c>
      <c r="K136" s="310"/>
    </row>
    <row r="137" spans="2:11" s="1" customFormat="1" ht="15" customHeight="1">
      <c r="B137" s="307"/>
      <c r="C137" s="264" t="s">
        <v>2231</v>
      </c>
      <c r="D137" s="264"/>
      <c r="E137" s="264"/>
      <c r="F137" s="285" t="s">
        <v>2209</v>
      </c>
      <c r="G137" s="264"/>
      <c r="H137" s="264" t="s">
        <v>2256</v>
      </c>
      <c r="I137" s="264" t="s">
        <v>2205</v>
      </c>
      <c r="J137" s="264">
        <v>255</v>
      </c>
      <c r="K137" s="310"/>
    </row>
    <row r="138" spans="2:11" s="1" customFormat="1" ht="15" customHeight="1">
      <c r="B138" s="307"/>
      <c r="C138" s="264" t="s">
        <v>2233</v>
      </c>
      <c r="D138" s="264"/>
      <c r="E138" s="264"/>
      <c r="F138" s="285" t="s">
        <v>2203</v>
      </c>
      <c r="G138" s="264"/>
      <c r="H138" s="264" t="s">
        <v>2257</v>
      </c>
      <c r="I138" s="264" t="s">
        <v>2235</v>
      </c>
      <c r="J138" s="264"/>
      <c r="K138" s="310"/>
    </row>
    <row r="139" spans="2:11" s="1" customFormat="1" ht="15" customHeight="1">
      <c r="B139" s="307"/>
      <c r="C139" s="264" t="s">
        <v>2236</v>
      </c>
      <c r="D139" s="264"/>
      <c r="E139" s="264"/>
      <c r="F139" s="285" t="s">
        <v>2203</v>
      </c>
      <c r="G139" s="264"/>
      <c r="H139" s="264" t="s">
        <v>2258</v>
      </c>
      <c r="I139" s="264" t="s">
        <v>2238</v>
      </c>
      <c r="J139" s="264"/>
      <c r="K139" s="310"/>
    </row>
    <row r="140" spans="2:11" s="1" customFormat="1" ht="15" customHeight="1">
      <c r="B140" s="307"/>
      <c r="C140" s="264" t="s">
        <v>2239</v>
      </c>
      <c r="D140" s="264"/>
      <c r="E140" s="264"/>
      <c r="F140" s="285" t="s">
        <v>2203</v>
      </c>
      <c r="G140" s="264"/>
      <c r="H140" s="264" t="s">
        <v>2239</v>
      </c>
      <c r="I140" s="264" t="s">
        <v>2238</v>
      </c>
      <c r="J140" s="264"/>
      <c r="K140" s="310"/>
    </row>
    <row r="141" spans="2:11" s="1" customFormat="1" ht="15" customHeight="1">
      <c r="B141" s="307"/>
      <c r="C141" s="264" t="s">
        <v>41</v>
      </c>
      <c r="D141" s="264"/>
      <c r="E141" s="264"/>
      <c r="F141" s="285" t="s">
        <v>2203</v>
      </c>
      <c r="G141" s="264"/>
      <c r="H141" s="264" t="s">
        <v>2259</v>
      </c>
      <c r="I141" s="264" t="s">
        <v>2238</v>
      </c>
      <c r="J141" s="264"/>
      <c r="K141" s="310"/>
    </row>
    <row r="142" spans="2:11" s="1" customFormat="1" ht="15" customHeight="1">
      <c r="B142" s="307"/>
      <c r="C142" s="264" t="s">
        <v>2260</v>
      </c>
      <c r="D142" s="264"/>
      <c r="E142" s="264"/>
      <c r="F142" s="285" t="s">
        <v>2203</v>
      </c>
      <c r="G142" s="264"/>
      <c r="H142" s="264" t="s">
        <v>2261</v>
      </c>
      <c r="I142" s="264" t="s">
        <v>2238</v>
      </c>
      <c r="J142" s="264"/>
      <c r="K142" s="310"/>
    </row>
    <row r="143" spans="2:11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90" t="s">
        <v>2262</v>
      </c>
      <c r="D147" s="390"/>
      <c r="E147" s="390"/>
      <c r="F147" s="390"/>
      <c r="G147" s="390"/>
      <c r="H147" s="390"/>
      <c r="I147" s="390"/>
      <c r="J147" s="390"/>
      <c r="K147" s="276"/>
    </row>
    <row r="148" spans="2:11" s="1" customFormat="1" ht="17.25" customHeight="1">
      <c r="B148" s="275"/>
      <c r="C148" s="277" t="s">
        <v>2197</v>
      </c>
      <c r="D148" s="277"/>
      <c r="E148" s="277"/>
      <c r="F148" s="277" t="s">
        <v>2198</v>
      </c>
      <c r="G148" s="278"/>
      <c r="H148" s="277" t="s">
        <v>57</v>
      </c>
      <c r="I148" s="277" t="s">
        <v>60</v>
      </c>
      <c r="J148" s="277" t="s">
        <v>2199</v>
      </c>
      <c r="K148" s="276"/>
    </row>
    <row r="149" spans="2:11" s="1" customFormat="1" ht="17.25" customHeight="1">
      <c r="B149" s="275"/>
      <c r="C149" s="279" t="s">
        <v>2200</v>
      </c>
      <c r="D149" s="279"/>
      <c r="E149" s="279"/>
      <c r="F149" s="280" t="s">
        <v>2201</v>
      </c>
      <c r="G149" s="281"/>
      <c r="H149" s="279"/>
      <c r="I149" s="279"/>
      <c r="J149" s="279" t="s">
        <v>2202</v>
      </c>
      <c r="K149" s="276"/>
    </row>
    <row r="150" spans="2:11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pans="2:11" s="1" customFormat="1" ht="15" customHeight="1">
      <c r="B151" s="287"/>
      <c r="C151" s="314" t="s">
        <v>2206</v>
      </c>
      <c r="D151" s="264"/>
      <c r="E151" s="264"/>
      <c r="F151" s="315" t="s">
        <v>2203</v>
      </c>
      <c r="G151" s="264"/>
      <c r="H151" s="314" t="s">
        <v>2243</v>
      </c>
      <c r="I151" s="314" t="s">
        <v>2205</v>
      </c>
      <c r="J151" s="314">
        <v>120</v>
      </c>
      <c r="K151" s="310"/>
    </row>
    <row r="152" spans="2:11" s="1" customFormat="1" ht="15" customHeight="1">
      <c r="B152" s="287"/>
      <c r="C152" s="314" t="s">
        <v>2252</v>
      </c>
      <c r="D152" s="264"/>
      <c r="E152" s="264"/>
      <c r="F152" s="315" t="s">
        <v>2203</v>
      </c>
      <c r="G152" s="264"/>
      <c r="H152" s="314" t="s">
        <v>2263</v>
      </c>
      <c r="I152" s="314" t="s">
        <v>2205</v>
      </c>
      <c r="J152" s="314" t="s">
        <v>2254</v>
      </c>
      <c r="K152" s="310"/>
    </row>
    <row r="153" spans="2:11" s="1" customFormat="1" ht="15" customHeight="1">
      <c r="B153" s="287"/>
      <c r="C153" s="314" t="s">
        <v>87</v>
      </c>
      <c r="D153" s="264"/>
      <c r="E153" s="264"/>
      <c r="F153" s="315" t="s">
        <v>2203</v>
      </c>
      <c r="G153" s="264"/>
      <c r="H153" s="314" t="s">
        <v>2264</v>
      </c>
      <c r="I153" s="314" t="s">
        <v>2205</v>
      </c>
      <c r="J153" s="314" t="s">
        <v>2254</v>
      </c>
      <c r="K153" s="310"/>
    </row>
    <row r="154" spans="2:11" s="1" customFormat="1" ht="15" customHeight="1">
      <c r="B154" s="287"/>
      <c r="C154" s="314" t="s">
        <v>2208</v>
      </c>
      <c r="D154" s="264"/>
      <c r="E154" s="264"/>
      <c r="F154" s="315" t="s">
        <v>2209</v>
      </c>
      <c r="G154" s="264"/>
      <c r="H154" s="314" t="s">
        <v>2243</v>
      </c>
      <c r="I154" s="314" t="s">
        <v>2205</v>
      </c>
      <c r="J154" s="314">
        <v>50</v>
      </c>
      <c r="K154" s="310"/>
    </row>
    <row r="155" spans="2:11" s="1" customFormat="1" ht="15" customHeight="1">
      <c r="B155" s="287"/>
      <c r="C155" s="314" t="s">
        <v>2211</v>
      </c>
      <c r="D155" s="264"/>
      <c r="E155" s="264"/>
      <c r="F155" s="315" t="s">
        <v>2203</v>
      </c>
      <c r="G155" s="264"/>
      <c r="H155" s="314" t="s">
        <v>2243</v>
      </c>
      <c r="I155" s="314" t="s">
        <v>2213</v>
      </c>
      <c r="J155" s="314"/>
      <c r="K155" s="310"/>
    </row>
    <row r="156" spans="2:11" s="1" customFormat="1" ht="15" customHeight="1">
      <c r="B156" s="287"/>
      <c r="C156" s="314" t="s">
        <v>2222</v>
      </c>
      <c r="D156" s="264"/>
      <c r="E156" s="264"/>
      <c r="F156" s="315" t="s">
        <v>2209</v>
      </c>
      <c r="G156" s="264"/>
      <c r="H156" s="314" t="s">
        <v>2243</v>
      </c>
      <c r="I156" s="314" t="s">
        <v>2205</v>
      </c>
      <c r="J156" s="314">
        <v>50</v>
      </c>
      <c r="K156" s="310"/>
    </row>
    <row r="157" spans="2:11" s="1" customFormat="1" ht="15" customHeight="1">
      <c r="B157" s="287"/>
      <c r="C157" s="314" t="s">
        <v>2230</v>
      </c>
      <c r="D157" s="264"/>
      <c r="E157" s="264"/>
      <c r="F157" s="315" t="s">
        <v>2209</v>
      </c>
      <c r="G157" s="264"/>
      <c r="H157" s="314" t="s">
        <v>2243</v>
      </c>
      <c r="I157" s="314" t="s">
        <v>2205</v>
      </c>
      <c r="J157" s="314">
        <v>50</v>
      </c>
      <c r="K157" s="310"/>
    </row>
    <row r="158" spans="2:11" s="1" customFormat="1" ht="15" customHeight="1">
      <c r="B158" s="287"/>
      <c r="C158" s="314" t="s">
        <v>2228</v>
      </c>
      <c r="D158" s="264"/>
      <c r="E158" s="264"/>
      <c r="F158" s="315" t="s">
        <v>2209</v>
      </c>
      <c r="G158" s="264"/>
      <c r="H158" s="314" t="s">
        <v>2243</v>
      </c>
      <c r="I158" s="314" t="s">
        <v>2205</v>
      </c>
      <c r="J158" s="314">
        <v>50</v>
      </c>
      <c r="K158" s="310"/>
    </row>
    <row r="159" spans="2:11" s="1" customFormat="1" ht="15" customHeight="1">
      <c r="B159" s="287"/>
      <c r="C159" s="314" t="s">
        <v>182</v>
      </c>
      <c r="D159" s="264"/>
      <c r="E159" s="264"/>
      <c r="F159" s="315" t="s">
        <v>2203</v>
      </c>
      <c r="G159" s="264"/>
      <c r="H159" s="314" t="s">
        <v>2265</v>
      </c>
      <c r="I159" s="314" t="s">
        <v>2205</v>
      </c>
      <c r="J159" s="314" t="s">
        <v>2266</v>
      </c>
      <c r="K159" s="310"/>
    </row>
    <row r="160" spans="2:11" s="1" customFormat="1" ht="15" customHeight="1">
      <c r="B160" s="287"/>
      <c r="C160" s="314" t="s">
        <v>2267</v>
      </c>
      <c r="D160" s="264"/>
      <c r="E160" s="264"/>
      <c r="F160" s="315" t="s">
        <v>2203</v>
      </c>
      <c r="G160" s="264"/>
      <c r="H160" s="314" t="s">
        <v>2268</v>
      </c>
      <c r="I160" s="314" t="s">
        <v>2238</v>
      </c>
      <c r="J160" s="314"/>
      <c r="K160" s="310"/>
    </row>
    <row r="161" spans="2:11" s="1" customFormat="1" ht="15" customHeight="1">
      <c r="B161" s="316"/>
      <c r="C161" s="317"/>
      <c r="D161" s="317"/>
      <c r="E161" s="317"/>
      <c r="F161" s="317"/>
      <c r="G161" s="317"/>
      <c r="H161" s="317"/>
      <c r="I161" s="317"/>
      <c r="J161" s="317"/>
      <c r="K161" s="318"/>
    </row>
    <row r="162" spans="2:11" s="1" customFormat="1" ht="18.75" customHeight="1">
      <c r="B162" s="298"/>
      <c r="C162" s="308"/>
      <c r="D162" s="308"/>
      <c r="E162" s="308"/>
      <c r="F162" s="319"/>
      <c r="G162" s="308"/>
      <c r="H162" s="308"/>
      <c r="I162" s="308"/>
      <c r="J162" s="308"/>
      <c r="K162" s="298"/>
    </row>
    <row r="163" spans="2:11" s="1" customFormat="1" ht="18.75" customHeight="1">
      <c r="B163" s="298"/>
      <c r="C163" s="308"/>
      <c r="D163" s="308"/>
      <c r="E163" s="308"/>
      <c r="F163" s="319"/>
      <c r="G163" s="308"/>
      <c r="H163" s="308"/>
      <c r="I163" s="308"/>
      <c r="J163" s="308"/>
      <c r="K163" s="298"/>
    </row>
    <row r="164" spans="2:11" s="1" customFormat="1" ht="18.75" customHeight="1">
      <c r="B164" s="298"/>
      <c r="C164" s="308"/>
      <c r="D164" s="308"/>
      <c r="E164" s="308"/>
      <c r="F164" s="319"/>
      <c r="G164" s="308"/>
      <c r="H164" s="308"/>
      <c r="I164" s="308"/>
      <c r="J164" s="308"/>
      <c r="K164" s="298"/>
    </row>
    <row r="165" spans="2:11" s="1" customFormat="1" ht="18.75" customHeight="1">
      <c r="B165" s="298"/>
      <c r="C165" s="308"/>
      <c r="D165" s="308"/>
      <c r="E165" s="308"/>
      <c r="F165" s="319"/>
      <c r="G165" s="308"/>
      <c r="H165" s="308"/>
      <c r="I165" s="308"/>
      <c r="J165" s="308"/>
      <c r="K165" s="298"/>
    </row>
    <row r="166" spans="2:11" s="1" customFormat="1" ht="18.75" customHeight="1">
      <c r="B166" s="298"/>
      <c r="C166" s="308"/>
      <c r="D166" s="308"/>
      <c r="E166" s="308"/>
      <c r="F166" s="319"/>
      <c r="G166" s="308"/>
      <c r="H166" s="308"/>
      <c r="I166" s="308"/>
      <c r="J166" s="308"/>
      <c r="K166" s="298"/>
    </row>
    <row r="167" spans="2:11" s="1" customFormat="1" ht="18.75" customHeight="1">
      <c r="B167" s="298"/>
      <c r="C167" s="308"/>
      <c r="D167" s="308"/>
      <c r="E167" s="308"/>
      <c r="F167" s="319"/>
      <c r="G167" s="308"/>
      <c r="H167" s="308"/>
      <c r="I167" s="308"/>
      <c r="J167" s="308"/>
      <c r="K167" s="298"/>
    </row>
    <row r="168" spans="2:11" s="1" customFormat="1" ht="18.75" customHeight="1">
      <c r="B168" s="298"/>
      <c r="C168" s="308"/>
      <c r="D168" s="308"/>
      <c r="E168" s="308"/>
      <c r="F168" s="319"/>
      <c r="G168" s="308"/>
      <c r="H168" s="308"/>
      <c r="I168" s="308"/>
      <c r="J168" s="308"/>
      <c r="K168" s="298"/>
    </row>
    <row r="169" spans="2:11" s="1" customFormat="1" ht="18.75" customHeight="1"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</row>
    <row r="170" spans="2:11" s="1" customFormat="1" ht="7.5" customHeight="1">
      <c r="B170" s="253"/>
      <c r="C170" s="254"/>
      <c r="D170" s="254"/>
      <c r="E170" s="254"/>
      <c r="F170" s="254"/>
      <c r="G170" s="254"/>
      <c r="H170" s="254"/>
      <c r="I170" s="254"/>
      <c r="J170" s="254"/>
      <c r="K170" s="255"/>
    </row>
    <row r="171" spans="2:11" s="1" customFormat="1" ht="45" customHeight="1">
      <c r="B171" s="256"/>
      <c r="C171" s="391" t="s">
        <v>2269</v>
      </c>
      <c r="D171" s="391"/>
      <c r="E171" s="391"/>
      <c r="F171" s="391"/>
      <c r="G171" s="391"/>
      <c r="H171" s="391"/>
      <c r="I171" s="391"/>
      <c r="J171" s="391"/>
      <c r="K171" s="257"/>
    </row>
    <row r="172" spans="2:11" s="1" customFormat="1" ht="17.25" customHeight="1">
      <c r="B172" s="256"/>
      <c r="C172" s="277" t="s">
        <v>2197</v>
      </c>
      <c r="D172" s="277"/>
      <c r="E172" s="277"/>
      <c r="F172" s="277" t="s">
        <v>2198</v>
      </c>
      <c r="G172" s="320"/>
      <c r="H172" s="321" t="s">
        <v>57</v>
      </c>
      <c r="I172" s="321" t="s">
        <v>60</v>
      </c>
      <c r="J172" s="277" t="s">
        <v>2199</v>
      </c>
      <c r="K172" s="257"/>
    </row>
    <row r="173" spans="2:11" s="1" customFormat="1" ht="17.25" customHeight="1">
      <c r="B173" s="258"/>
      <c r="C173" s="279" t="s">
        <v>2200</v>
      </c>
      <c r="D173" s="279"/>
      <c r="E173" s="279"/>
      <c r="F173" s="280" t="s">
        <v>2201</v>
      </c>
      <c r="G173" s="322"/>
      <c r="H173" s="323"/>
      <c r="I173" s="323"/>
      <c r="J173" s="279" t="s">
        <v>2202</v>
      </c>
      <c r="K173" s="259"/>
    </row>
    <row r="174" spans="2:11" s="1" customFormat="1" ht="5.25" customHeight="1">
      <c r="B174" s="287"/>
      <c r="C174" s="282"/>
      <c r="D174" s="282"/>
      <c r="E174" s="282"/>
      <c r="F174" s="282"/>
      <c r="G174" s="283"/>
      <c r="H174" s="282"/>
      <c r="I174" s="282"/>
      <c r="J174" s="282"/>
      <c r="K174" s="310"/>
    </row>
    <row r="175" spans="2:11" s="1" customFormat="1" ht="15" customHeight="1">
      <c r="B175" s="287"/>
      <c r="C175" s="264" t="s">
        <v>2206</v>
      </c>
      <c r="D175" s="264"/>
      <c r="E175" s="264"/>
      <c r="F175" s="285" t="s">
        <v>2203</v>
      </c>
      <c r="G175" s="264"/>
      <c r="H175" s="264" t="s">
        <v>2243</v>
      </c>
      <c r="I175" s="264" t="s">
        <v>2205</v>
      </c>
      <c r="J175" s="264">
        <v>120</v>
      </c>
      <c r="K175" s="310"/>
    </row>
    <row r="176" spans="2:11" s="1" customFormat="1" ht="15" customHeight="1">
      <c r="B176" s="287"/>
      <c r="C176" s="264" t="s">
        <v>2252</v>
      </c>
      <c r="D176" s="264"/>
      <c r="E176" s="264"/>
      <c r="F176" s="285" t="s">
        <v>2203</v>
      </c>
      <c r="G176" s="264"/>
      <c r="H176" s="264" t="s">
        <v>2253</v>
      </c>
      <c r="I176" s="264" t="s">
        <v>2205</v>
      </c>
      <c r="J176" s="264" t="s">
        <v>2254</v>
      </c>
      <c r="K176" s="310"/>
    </row>
    <row r="177" spans="2:11" s="1" customFormat="1" ht="15" customHeight="1">
      <c r="B177" s="287"/>
      <c r="C177" s="264" t="s">
        <v>87</v>
      </c>
      <c r="D177" s="264"/>
      <c r="E177" s="264"/>
      <c r="F177" s="285" t="s">
        <v>2203</v>
      </c>
      <c r="G177" s="264"/>
      <c r="H177" s="264" t="s">
        <v>2270</v>
      </c>
      <c r="I177" s="264" t="s">
        <v>2205</v>
      </c>
      <c r="J177" s="264" t="s">
        <v>2254</v>
      </c>
      <c r="K177" s="310"/>
    </row>
    <row r="178" spans="2:11" s="1" customFormat="1" ht="15" customHeight="1">
      <c r="B178" s="287"/>
      <c r="C178" s="264" t="s">
        <v>2208</v>
      </c>
      <c r="D178" s="264"/>
      <c r="E178" s="264"/>
      <c r="F178" s="285" t="s">
        <v>2209</v>
      </c>
      <c r="G178" s="264"/>
      <c r="H178" s="264" t="s">
        <v>2270</v>
      </c>
      <c r="I178" s="264" t="s">
        <v>2205</v>
      </c>
      <c r="J178" s="264">
        <v>50</v>
      </c>
      <c r="K178" s="310"/>
    </row>
    <row r="179" spans="2:11" s="1" customFormat="1" ht="15" customHeight="1">
      <c r="B179" s="287"/>
      <c r="C179" s="264" t="s">
        <v>2211</v>
      </c>
      <c r="D179" s="264"/>
      <c r="E179" s="264"/>
      <c r="F179" s="285" t="s">
        <v>2203</v>
      </c>
      <c r="G179" s="264"/>
      <c r="H179" s="264" t="s">
        <v>2270</v>
      </c>
      <c r="I179" s="264" t="s">
        <v>2213</v>
      </c>
      <c r="J179" s="264"/>
      <c r="K179" s="310"/>
    </row>
    <row r="180" spans="2:11" s="1" customFormat="1" ht="15" customHeight="1">
      <c r="B180" s="287"/>
      <c r="C180" s="264" t="s">
        <v>2222</v>
      </c>
      <c r="D180" s="264"/>
      <c r="E180" s="264"/>
      <c r="F180" s="285" t="s">
        <v>2209</v>
      </c>
      <c r="G180" s="264"/>
      <c r="H180" s="264" t="s">
        <v>2270</v>
      </c>
      <c r="I180" s="264" t="s">
        <v>2205</v>
      </c>
      <c r="J180" s="264">
        <v>50</v>
      </c>
      <c r="K180" s="310"/>
    </row>
    <row r="181" spans="2:11" s="1" customFormat="1" ht="15" customHeight="1">
      <c r="B181" s="287"/>
      <c r="C181" s="264" t="s">
        <v>2230</v>
      </c>
      <c r="D181" s="264"/>
      <c r="E181" s="264"/>
      <c r="F181" s="285" t="s">
        <v>2209</v>
      </c>
      <c r="G181" s="264"/>
      <c r="H181" s="264" t="s">
        <v>2270</v>
      </c>
      <c r="I181" s="264" t="s">
        <v>2205</v>
      </c>
      <c r="J181" s="264">
        <v>50</v>
      </c>
      <c r="K181" s="310"/>
    </row>
    <row r="182" spans="2:11" s="1" customFormat="1" ht="15" customHeight="1">
      <c r="B182" s="287"/>
      <c r="C182" s="264" t="s">
        <v>2228</v>
      </c>
      <c r="D182" s="264"/>
      <c r="E182" s="264"/>
      <c r="F182" s="285" t="s">
        <v>2209</v>
      </c>
      <c r="G182" s="264"/>
      <c r="H182" s="264" t="s">
        <v>2270</v>
      </c>
      <c r="I182" s="264" t="s">
        <v>2205</v>
      </c>
      <c r="J182" s="264">
        <v>50</v>
      </c>
      <c r="K182" s="310"/>
    </row>
    <row r="183" spans="2:11" s="1" customFormat="1" ht="15" customHeight="1">
      <c r="B183" s="287"/>
      <c r="C183" s="264" t="s">
        <v>190</v>
      </c>
      <c r="D183" s="264"/>
      <c r="E183" s="264"/>
      <c r="F183" s="285" t="s">
        <v>2203</v>
      </c>
      <c r="G183" s="264"/>
      <c r="H183" s="264" t="s">
        <v>2271</v>
      </c>
      <c r="I183" s="264" t="s">
        <v>2272</v>
      </c>
      <c r="J183" s="264"/>
      <c r="K183" s="310"/>
    </row>
    <row r="184" spans="2:11" s="1" customFormat="1" ht="15" customHeight="1">
      <c r="B184" s="287"/>
      <c r="C184" s="264" t="s">
        <v>60</v>
      </c>
      <c r="D184" s="264"/>
      <c r="E184" s="264"/>
      <c r="F184" s="285" t="s">
        <v>2203</v>
      </c>
      <c r="G184" s="264"/>
      <c r="H184" s="264" t="s">
        <v>2273</v>
      </c>
      <c r="I184" s="264" t="s">
        <v>2274</v>
      </c>
      <c r="J184" s="264">
        <v>1</v>
      </c>
      <c r="K184" s="310"/>
    </row>
    <row r="185" spans="2:11" s="1" customFormat="1" ht="15" customHeight="1">
      <c r="B185" s="287"/>
      <c r="C185" s="264" t="s">
        <v>56</v>
      </c>
      <c r="D185" s="264"/>
      <c r="E185" s="264"/>
      <c r="F185" s="285" t="s">
        <v>2203</v>
      </c>
      <c r="G185" s="264"/>
      <c r="H185" s="264" t="s">
        <v>2275</v>
      </c>
      <c r="I185" s="264" t="s">
        <v>2205</v>
      </c>
      <c r="J185" s="264">
        <v>20</v>
      </c>
      <c r="K185" s="310"/>
    </row>
    <row r="186" spans="2:11" s="1" customFormat="1" ht="15" customHeight="1">
      <c r="B186" s="287"/>
      <c r="C186" s="264" t="s">
        <v>57</v>
      </c>
      <c r="D186" s="264"/>
      <c r="E186" s="264"/>
      <c r="F186" s="285" t="s">
        <v>2203</v>
      </c>
      <c r="G186" s="264"/>
      <c r="H186" s="264" t="s">
        <v>2276</v>
      </c>
      <c r="I186" s="264" t="s">
        <v>2205</v>
      </c>
      <c r="J186" s="264">
        <v>255</v>
      </c>
      <c r="K186" s="310"/>
    </row>
    <row r="187" spans="2:11" s="1" customFormat="1" ht="15" customHeight="1">
      <c r="B187" s="287"/>
      <c r="C187" s="264" t="s">
        <v>191</v>
      </c>
      <c r="D187" s="264"/>
      <c r="E187" s="264"/>
      <c r="F187" s="285" t="s">
        <v>2203</v>
      </c>
      <c r="G187" s="264"/>
      <c r="H187" s="264" t="s">
        <v>2167</v>
      </c>
      <c r="I187" s="264" t="s">
        <v>2205</v>
      </c>
      <c r="J187" s="264">
        <v>10</v>
      </c>
      <c r="K187" s="310"/>
    </row>
    <row r="188" spans="2:11" s="1" customFormat="1" ht="15" customHeight="1">
      <c r="B188" s="287"/>
      <c r="C188" s="264" t="s">
        <v>192</v>
      </c>
      <c r="D188" s="264"/>
      <c r="E188" s="264"/>
      <c r="F188" s="285" t="s">
        <v>2203</v>
      </c>
      <c r="G188" s="264"/>
      <c r="H188" s="264" t="s">
        <v>2277</v>
      </c>
      <c r="I188" s="264" t="s">
        <v>2238</v>
      </c>
      <c r="J188" s="264"/>
      <c r="K188" s="310"/>
    </row>
    <row r="189" spans="2:11" s="1" customFormat="1" ht="15" customHeight="1">
      <c r="B189" s="287"/>
      <c r="C189" s="264" t="s">
        <v>2278</v>
      </c>
      <c r="D189" s="264"/>
      <c r="E189" s="264"/>
      <c r="F189" s="285" t="s">
        <v>2203</v>
      </c>
      <c r="G189" s="264"/>
      <c r="H189" s="264" t="s">
        <v>2279</v>
      </c>
      <c r="I189" s="264" t="s">
        <v>2238</v>
      </c>
      <c r="J189" s="264"/>
      <c r="K189" s="310"/>
    </row>
    <row r="190" spans="2:11" s="1" customFormat="1" ht="15" customHeight="1">
      <c r="B190" s="287"/>
      <c r="C190" s="264" t="s">
        <v>2267</v>
      </c>
      <c r="D190" s="264"/>
      <c r="E190" s="264"/>
      <c r="F190" s="285" t="s">
        <v>2203</v>
      </c>
      <c r="G190" s="264"/>
      <c r="H190" s="264" t="s">
        <v>2280</v>
      </c>
      <c r="I190" s="264" t="s">
        <v>2238</v>
      </c>
      <c r="J190" s="264"/>
      <c r="K190" s="310"/>
    </row>
    <row r="191" spans="2:11" s="1" customFormat="1" ht="15" customHeight="1">
      <c r="B191" s="287"/>
      <c r="C191" s="264" t="s">
        <v>194</v>
      </c>
      <c r="D191" s="264"/>
      <c r="E191" s="264"/>
      <c r="F191" s="285" t="s">
        <v>2209</v>
      </c>
      <c r="G191" s="264"/>
      <c r="H191" s="264" t="s">
        <v>2281</v>
      </c>
      <c r="I191" s="264" t="s">
        <v>2205</v>
      </c>
      <c r="J191" s="264">
        <v>50</v>
      </c>
      <c r="K191" s="310"/>
    </row>
    <row r="192" spans="2:11" s="1" customFormat="1" ht="15" customHeight="1">
      <c r="B192" s="287"/>
      <c r="C192" s="264" t="s">
        <v>2282</v>
      </c>
      <c r="D192" s="264"/>
      <c r="E192" s="264"/>
      <c r="F192" s="285" t="s">
        <v>2209</v>
      </c>
      <c r="G192" s="264"/>
      <c r="H192" s="264" t="s">
        <v>2283</v>
      </c>
      <c r="I192" s="264" t="s">
        <v>2284</v>
      </c>
      <c r="J192" s="264"/>
      <c r="K192" s="310"/>
    </row>
    <row r="193" spans="2:11" s="1" customFormat="1" ht="15" customHeight="1">
      <c r="B193" s="287"/>
      <c r="C193" s="264" t="s">
        <v>2285</v>
      </c>
      <c r="D193" s="264"/>
      <c r="E193" s="264"/>
      <c r="F193" s="285" t="s">
        <v>2209</v>
      </c>
      <c r="G193" s="264"/>
      <c r="H193" s="264" t="s">
        <v>2286</v>
      </c>
      <c r="I193" s="264" t="s">
        <v>2284</v>
      </c>
      <c r="J193" s="264"/>
      <c r="K193" s="310"/>
    </row>
    <row r="194" spans="2:11" s="1" customFormat="1" ht="15" customHeight="1">
      <c r="B194" s="287"/>
      <c r="C194" s="264" t="s">
        <v>2287</v>
      </c>
      <c r="D194" s="264"/>
      <c r="E194" s="264"/>
      <c r="F194" s="285" t="s">
        <v>2209</v>
      </c>
      <c r="G194" s="264"/>
      <c r="H194" s="264" t="s">
        <v>2288</v>
      </c>
      <c r="I194" s="264" t="s">
        <v>2284</v>
      </c>
      <c r="J194" s="264"/>
      <c r="K194" s="310"/>
    </row>
    <row r="195" spans="2:11" s="1" customFormat="1" ht="15" customHeight="1">
      <c r="B195" s="287"/>
      <c r="C195" s="324" t="s">
        <v>2289</v>
      </c>
      <c r="D195" s="264"/>
      <c r="E195" s="264"/>
      <c r="F195" s="285" t="s">
        <v>2209</v>
      </c>
      <c r="G195" s="264"/>
      <c r="H195" s="264" t="s">
        <v>2290</v>
      </c>
      <c r="I195" s="264" t="s">
        <v>2291</v>
      </c>
      <c r="J195" s="325" t="s">
        <v>2292</v>
      </c>
      <c r="K195" s="310"/>
    </row>
    <row r="196" spans="2:11" s="1" customFormat="1" ht="15" customHeight="1">
      <c r="B196" s="287"/>
      <c r="C196" s="324" t="s">
        <v>45</v>
      </c>
      <c r="D196" s="264"/>
      <c r="E196" s="264"/>
      <c r="F196" s="285" t="s">
        <v>2203</v>
      </c>
      <c r="G196" s="264"/>
      <c r="H196" s="261" t="s">
        <v>2293</v>
      </c>
      <c r="I196" s="264" t="s">
        <v>2294</v>
      </c>
      <c r="J196" s="264"/>
      <c r="K196" s="310"/>
    </row>
    <row r="197" spans="2:11" s="1" customFormat="1" ht="15" customHeight="1">
      <c r="B197" s="287"/>
      <c r="C197" s="324" t="s">
        <v>2295</v>
      </c>
      <c r="D197" s="264"/>
      <c r="E197" s="264"/>
      <c r="F197" s="285" t="s">
        <v>2203</v>
      </c>
      <c r="G197" s="264"/>
      <c r="H197" s="264" t="s">
        <v>2296</v>
      </c>
      <c r="I197" s="264" t="s">
        <v>2238</v>
      </c>
      <c r="J197" s="264"/>
      <c r="K197" s="310"/>
    </row>
    <row r="198" spans="2:11" s="1" customFormat="1" ht="15" customHeight="1">
      <c r="B198" s="287"/>
      <c r="C198" s="324" t="s">
        <v>2297</v>
      </c>
      <c r="D198" s="264"/>
      <c r="E198" s="264"/>
      <c r="F198" s="285" t="s">
        <v>2203</v>
      </c>
      <c r="G198" s="264"/>
      <c r="H198" s="264" t="s">
        <v>2298</v>
      </c>
      <c r="I198" s="264" t="s">
        <v>2238</v>
      </c>
      <c r="J198" s="264"/>
      <c r="K198" s="310"/>
    </row>
    <row r="199" spans="2:11" s="1" customFormat="1" ht="15" customHeight="1">
      <c r="B199" s="287"/>
      <c r="C199" s="324" t="s">
        <v>2299</v>
      </c>
      <c r="D199" s="264"/>
      <c r="E199" s="264"/>
      <c r="F199" s="285" t="s">
        <v>2209</v>
      </c>
      <c r="G199" s="264"/>
      <c r="H199" s="264" t="s">
        <v>2300</v>
      </c>
      <c r="I199" s="264" t="s">
        <v>2238</v>
      </c>
      <c r="J199" s="264"/>
      <c r="K199" s="310"/>
    </row>
    <row r="200" spans="2:11" s="1" customFormat="1" ht="15" customHeight="1">
      <c r="B200" s="316"/>
      <c r="C200" s="326"/>
      <c r="D200" s="317"/>
      <c r="E200" s="317"/>
      <c r="F200" s="317"/>
      <c r="G200" s="317"/>
      <c r="H200" s="317"/>
      <c r="I200" s="317"/>
      <c r="J200" s="317"/>
      <c r="K200" s="318"/>
    </row>
    <row r="201" spans="2:11" s="1" customFormat="1" ht="18.75" customHeight="1">
      <c r="B201" s="298"/>
      <c r="C201" s="308"/>
      <c r="D201" s="308"/>
      <c r="E201" s="308"/>
      <c r="F201" s="319"/>
      <c r="G201" s="308"/>
      <c r="H201" s="308"/>
      <c r="I201" s="308"/>
      <c r="J201" s="308"/>
      <c r="K201" s="298"/>
    </row>
    <row r="202" spans="2:11" s="1" customFormat="1" ht="18.75" customHeight="1"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</row>
    <row r="203" spans="2:11" s="1" customFormat="1" ht="13.5">
      <c r="B203" s="253"/>
      <c r="C203" s="254"/>
      <c r="D203" s="254"/>
      <c r="E203" s="254"/>
      <c r="F203" s="254"/>
      <c r="G203" s="254"/>
      <c r="H203" s="254"/>
      <c r="I203" s="254"/>
      <c r="J203" s="254"/>
      <c r="K203" s="255"/>
    </row>
    <row r="204" spans="2:11" s="1" customFormat="1" ht="21" customHeight="1">
      <c r="B204" s="256"/>
      <c r="C204" s="391" t="s">
        <v>2301</v>
      </c>
      <c r="D204" s="391"/>
      <c r="E204" s="391"/>
      <c r="F204" s="391"/>
      <c r="G204" s="391"/>
      <c r="H204" s="391"/>
      <c r="I204" s="391"/>
      <c r="J204" s="391"/>
      <c r="K204" s="257"/>
    </row>
    <row r="205" spans="2:11" s="1" customFormat="1" ht="25.5" customHeight="1">
      <c r="B205" s="256"/>
      <c r="C205" s="327" t="s">
        <v>2302</v>
      </c>
      <c r="D205" s="327"/>
      <c r="E205" s="327"/>
      <c r="F205" s="327" t="s">
        <v>2303</v>
      </c>
      <c r="G205" s="328"/>
      <c r="H205" s="396" t="s">
        <v>2304</v>
      </c>
      <c r="I205" s="396"/>
      <c r="J205" s="396"/>
      <c r="K205" s="257"/>
    </row>
    <row r="206" spans="2:11" s="1" customFormat="1" ht="5.25" customHeight="1">
      <c r="B206" s="287"/>
      <c r="C206" s="282"/>
      <c r="D206" s="282"/>
      <c r="E206" s="282"/>
      <c r="F206" s="282"/>
      <c r="G206" s="308"/>
      <c r="H206" s="282"/>
      <c r="I206" s="282"/>
      <c r="J206" s="282"/>
      <c r="K206" s="310"/>
    </row>
    <row r="207" spans="2:11" s="1" customFormat="1" ht="15" customHeight="1">
      <c r="B207" s="287"/>
      <c r="C207" s="264" t="s">
        <v>2294</v>
      </c>
      <c r="D207" s="264"/>
      <c r="E207" s="264"/>
      <c r="F207" s="285" t="s">
        <v>46</v>
      </c>
      <c r="G207" s="264"/>
      <c r="H207" s="395" t="s">
        <v>2305</v>
      </c>
      <c r="I207" s="395"/>
      <c r="J207" s="395"/>
      <c r="K207" s="310"/>
    </row>
    <row r="208" spans="2:11" s="1" customFormat="1" ht="15" customHeight="1">
      <c r="B208" s="287"/>
      <c r="C208" s="264"/>
      <c r="D208" s="264"/>
      <c r="E208" s="264"/>
      <c r="F208" s="285" t="s">
        <v>47</v>
      </c>
      <c r="G208" s="264"/>
      <c r="H208" s="395" t="s">
        <v>2306</v>
      </c>
      <c r="I208" s="395"/>
      <c r="J208" s="395"/>
      <c r="K208" s="310"/>
    </row>
    <row r="209" spans="2:11" s="1" customFormat="1" ht="15" customHeight="1">
      <c r="B209" s="287"/>
      <c r="C209" s="264"/>
      <c r="D209" s="264"/>
      <c r="E209" s="264"/>
      <c r="F209" s="285" t="s">
        <v>50</v>
      </c>
      <c r="G209" s="264"/>
      <c r="H209" s="395" t="s">
        <v>2307</v>
      </c>
      <c r="I209" s="395"/>
      <c r="J209" s="395"/>
      <c r="K209" s="310"/>
    </row>
    <row r="210" spans="2:11" s="1" customFormat="1" ht="15" customHeight="1">
      <c r="B210" s="287"/>
      <c r="C210" s="264"/>
      <c r="D210" s="264"/>
      <c r="E210" s="264"/>
      <c r="F210" s="285" t="s">
        <v>48</v>
      </c>
      <c r="G210" s="264"/>
      <c r="H210" s="395" t="s">
        <v>2308</v>
      </c>
      <c r="I210" s="395"/>
      <c r="J210" s="395"/>
      <c r="K210" s="310"/>
    </row>
    <row r="211" spans="2:11" s="1" customFormat="1" ht="15" customHeight="1">
      <c r="B211" s="287"/>
      <c r="C211" s="264"/>
      <c r="D211" s="264"/>
      <c r="E211" s="264"/>
      <c r="F211" s="285" t="s">
        <v>49</v>
      </c>
      <c r="G211" s="264"/>
      <c r="H211" s="395" t="s">
        <v>2309</v>
      </c>
      <c r="I211" s="395"/>
      <c r="J211" s="395"/>
      <c r="K211" s="310"/>
    </row>
    <row r="212" spans="2:11" s="1" customFormat="1" ht="15" customHeight="1">
      <c r="B212" s="287"/>
      <c r="C212" s="264"/>
      <c r="D212" s="264"/>
      <c r="E212" s="264"/>
      <c r="F212" s="285"/>
      <c r="G212" s="264"/>
      <c r="H212" s="264"/>
      <c r="I212" s="264"/>
      <c r="J212" s="264"/>
      <c r="K212" s="310"/>
    </row>
    <row r="213" spans="2:11" s="1" customFormat="1" ht="15" customHeight="1">
      <c r="B213" s="287"/>
      <c r="C213" s="264" t="s">
        <v>2250</v>
      </c>
      <c r="D213" s="264"/>
      <c r="E213" s="264"/>
      <c r="F213" s="285" t="s">
        <v>81</v>
      </c>
      <c r="G213" s="264"/>
      <c r="H213" s="395" t="s">
        <v>2310</v>
      </c>
      <c r="I213" s="395"/>
      <c r="J213" s="395"/>
      <c r="K213" s="310"/>
    </row>
    <row r="214" spans="2:11" s="1" customFormat="1" ht="15" customHeight="1">
      <c r="B214" s="287"/>
      <c r="C214" s="264"/>
      <c r="D214" s="264"/>
      <c r="E214" s="264"/>
      <c r="F214" s="285" t="s">
        <v>2147</v>
      </c>
      <c r="G214" s="264"/>
      <c r="H214" s="395" t="s">
        <v>2148</v>
      </c>
      <c r="I214" s="395"/>
      <c r="J214" s="395"/>
      <c r="K214" s="310"/>
    </row>
    <row r="215" spans="2:11" s="1" customFormat="1" ht="15" customHeight="1">
      <c r="B215" s="287"/>
      <c r="C215" s="264"/>
      <c r="D215" s="264"/>
      <c r="E215" s="264"/>
      <c r="F215" s="285" t="s">
        <v>2145</v>
      </c>
      <c r="G215" s="264"/>
      <c r="H215" s="395" t="s">
        <v>2311</v>
      </c>
      <c r="I215" s="395"/>
      <c r="J215" s="395"/>
      <c r="K215" s="310"/>
    </row>
    <row r="216" spans="2:11" s="1" customFormat="1" ht="15" customHeight="1">
      <c r="B216" s="329"/>
      <c r="C216" s="264"/>
      <c r="D216" s="264"/>
      <c r="E216" s="264"/>
      <c r="F216" s="285" t="s">
        <v>2149</v>
      </c>
      <c r="G216" s="324"/>
      <c r="H216" s="394" t="s">
        <v>86</v>
      </c>
      <c r="I216" s="394"/>
      <c r="J216" s="394"/>
      <c r="K216" s="330"/>
    </row>
    <row r="217" spans="2:11" s="1" customFormat="1" ht="15" customHeight="1">
      <c r="B217" s="329"/>
      <c r="C217" s="264"/>
      <c r="D217" s="264"/>
      <c r="E217" s="264"/>
      <c r="F217" s="285" t="s">
        <v>2150</v>
      </c>
      <c r="G217" s="324"/>
      <c r="H217" s="394" t="s">
        <v>228</v>
      </c>
      <c r="I217" s="394"/>
      <c r="J217" s="394"/>
      <c r="K217" s="330"/>
    </row>
    <row r="218" spans="2:11" s="1" customFormat="1" ht="15" customHeight="1">
      <c r="B218" s="329"/>
      <c r="C218" s="264"/>
      <c r="D218" s="264"/>
      <c r="E218" s="264"/>
      <c r="F218" s="285"/>
      <c r="G218" s="324"/>
      <c r="H218" s="314"/>
      <c r="I218" s="314"/>
      <c r="J218" s="314"/>
      <c r="K218" s="330"/>
    </row>
    <row r="219" spans="2:11" s="1" customFormat="1" ht="15" customHeight="1">
      <c r="B219" s="329"/>
      <c r="C219" s="264" t="s">
        <v>2274</v>
      </c>
      <c r="D219" s="264"/>
      <c r="E219" s="264"/>
      <c r="F219" s="285">
        <v>1</v>
      </c>
      <c r="G219" s="324"/>
      <c r="H219" s="394" t="s">
        <v>2312</v>
      </c>
      <c r="I219" s="394"/>
      <c r="J219" s="394"/>
      <c r="K219" s="330"/>
    </row>
    <row r="220" spans="2:11" s="1" customFormat="1" ht="15" customHeight="1">
      <c r="B220" s="329"/>
      <c r="C220" s="264"/>
      <c r="D220" s="264"/>
      <c r="E220" s="264"/>
      <c r="F220" s="285">
        <v>2</v>
      </c>
      <c r="G220" s="324"/>
      <c r="H220" s="394" t="s">
        <v>2313</v>
      </c>
      <c r="I220" s="394"/>
      <c r="J220" s="394"/>
      <c r="K220" s="330"/>
    </row>
    <row r="221" spans="2:11" s="1" customFormat="1" ht="15" customHeight="1">
      <c r="B221" s="329"/>
      <c r="C221" s="264"/>
      <c r="D221" s="264"/>
      <c r="E221" s="264"/>
      <c r="F221" s="285">
        <v>3</v>
      </c>
      <c r="G221" s="324"/>
      <c r="H221" s="394" t="s">
        <v>2314</v>
      </c>
      <c r="I221" s="394"/>
      <c r="J221" s="394"/>
      <c r="K221" s="330"/>
    </row>
    <row r="222" spans="2:11" s="1" customFormat="1" ht="15" customHeight="1">
      <c r="B222" s="329"/>
      <c r="C222" s="264"/>
      <c r="D222" s="264"/>
      <c r="E222" s="264"/>
      <c r="F222" s="285">
        <v>4</v>
      </c>
      <c r="G222" s="324"/>
      <c r="H222" s="394" t="s">
        <v>2315</v>
      </c>
      <c r="I222" s="394"/>
      <c r="J222" s="394"/>
      <c r="K222" s="330"/>
    </row>
    <row r="223" spans="2:11" s="1" customFormat="1" ht="12.75" customHeight="1">
      <c r="B223" s="331"/>
      <c r="C223" s="332"/>
      <c r="D223" s="332"/>
      <c r="E223" s="332"/>
      <c r="F223" s="332"/>
      <c r="G223" s="332"/>
      <c r="H223" s="332"/>
      <c r="I223" s="332"/>
      <c r="J223" s="332"/>
      <c r="K223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72</vt:i4>
      </vt:variant>
    </vt:vector>
  </HeadingPairs>
  <TitlesOfParts>
    <vt:vector size="109" baseType="lpstr">
      <vt:lpstr>Rekapitulace zakázky</vt:lpstr>
      <vt:lpstr>1.0 - Vedlejší a ostatní ...</vt:lpstr>
      <vt:lpstr>1.1 - Sjezd do MK - 1. sjezd</vt:lpstr>
      <vt:lpstr>1.2 - Sjezd do MK - 2. sjezd</vt:lpstr>
      <vt:lpstr>1.3 - Sjedz do MK - 3. sjezd</vt:lpstr>
      <vt:lpstr>1.4 - Sjezd do MK - 4. sjezd</vt:lpstr>
      <vt:lpstr>1.5 - Sjezd do MK - 5. sjezd</vt:lpstr>
      <vt:lpstr>1.6 - Sjezd na MK - 6. sjezd</vt:lpstr>
      <vt:lpstr>1.7 - Sjezd do MK - 7. sjedz</vt:lpstr>
      <vt:lpstr>1.8 - Autobusová zastávka...</vt:lpstr>
      <vt:lpstr>1.9 - Parkování před ZŠ</vt:lpstr>
      <vt:lpstr>1.10 - Výstavba chodníku ...</vt:lpstr>
      <vt:lpstr>1.11 - Stavební úpravy ch...</vt:lpstr>
      <vt:lpstr>2.8 - Autobusová zastávka...</vt:lpstr>
      <vt:lpstr>3.1 - Sjezd do MK - 1. sjezd</vt:lpstr>
      <vt:lpstr>3.2 - Sjezd do MK - 2. sjezd</vt:lpstr>
      <vt:lpstr>3.3 - Sjedz do MK - 3. sjezd</vt:lpstr>
      <vt:lpstr>3.4 - Sjezd do MK - 4. sjezd</vt:lpstr>
      <vt:lpstr>3.5 - Sjezd do MK - 5. sjezd</vt:lpstr>
      <vt:lpstr>3.6 - Sjezd na MK - 6. sjezd</vt:lpstr>
      <vt:lpstr>3.7 - Sjezd do MK - 7. sjedz</vt:lpstr>
      <vt:lpstr>3.8 - Autobusová zastávka...</vt:lpstr>
      <vt:lpstr>3.9 - Parkování před ZŠ</vt:lpstr>
      <vt:lpstr>3.11 - Stavební úpravy ch...</vt:lpstr>
      <vt:lpstr>4.0 - Vedlejší a ostatní ...</vt:lpstr>
      <vt:lpstr>4.1 - Sjezd do MK - 1. sjezd</vt:lpstr>
      <vt:lpstr>4.2 - Sjezd do MK - 2. sjezd</vt:lpstr>
      <vt:lpstr>4.3 - Sjedz do MK - 3. sjezd</vt:lpstr>
      <vt:lpstr>4.4 - Sjezd do MK - 4. sjezd</vt:lpstr>
      <vt:lpstr>4.5 - Sjezd do MK - 5. sjezd</vt:lpstr>
      <vt:lpstr>4.6 - Sjezd na MK - 6. sjezd</vt:lpstr>
      <vt:lpstr>4.7 - Sjezd do MK - 7. sjedz</vt:lpstr>
      <vt:lpstr>4.8 - Autobusová zastávka...</vt:lpstr>
      <vt:lpstr>4.9 - Parkování před ZŠ</vt:lpstr>
      <vt:lpstr>4.10 - Výstavba chodníku ...</vt:lpstr>
      <vt:lpstr>4.11 - Stavební úpravy ch...</vt:lpstr>
      <vt:lpstr>Pokyny pro vyplnění</vt:lpstr>
      <vt:lpstr>'1.0 - Vedlejší a ostatní ...'!Názvy_tisku</vt:lpstr>
      <vt:lpstr>'1.1 - Sjezd do MK - 1. sjezd'!Názvy_tisku</vt:lpstr>
      <vt:lpstr>'1.10 - Výstavba chodníku ...'!Názvy_tisku</vt:lpstr>
      <vt:lpstr>'1.11 - Stavební úpravy ch...'!Názvy_tisku</vt:lpstr>
      <vt:lpstr>'1.2 - Sjezd do MK - 2. sjezd'!Názvy_tisku</vt:lpstr>
      <vt:lpstr>'1.3 - Sjedz do MK - 3. sjezd'!Názvy_tisku</vt:lpstr>
      <vt:lpstr>'1.4 - Sjezd do MK - 4. sjezd'!Názvy_tisku</vt:lpstr>
      <vt:lpstr>'1.5 - Sjezd do MK - 5. sjezd'!Názvy_tisku</vt:lpstr>
      <vt:lpstr>'1.6 - Sjezd na MK - 6. sjezd'!Názvy_tisku</vt:lpstr>
      <vt:lpstr>'1.7 - Sjezd do MK - 7. sjedz'!Názvy_tisku</vt:lpstr>
      <vt:lpstr>'1.8 - Autobusová zastávka...'!Názvy_tisku</vt:lpstr>
      <vt:lpstr>'1.9 - Parkování před ZŠ'!Názvy_tisku</vt:lpstr>
      <vt:lpstr>'2.8 - Autobusová zastávka...'!Názvy_tisku</vt:lpstr>
      <vt:lpstr>'3.1 - Sjezd do MK - 1. sjezd'!Názvy_tisku</vt:lpstr>
      <vt:lpstr>'3.11 - Stavební úpravy ch...'!Názvy_tisku</vt:lpstr>
      <vt:lpstr>'3.2 - Sjezd do MK - 2. sjezd'!Názvy_tisku</vt:lpstr>
      <vt:lpstr>'3.3 - Sjedz do MK - 3. sjezd'!Názvy_tisku</vt:lpstr>
      <vt:lpstr>'3.4 - Sjezd do MK - 4. sjezd'!Názvy_tisku</vt:lpstr>
      <vt:lpstr>'3.5 - Sjezd do MK - 5. sjezd'!Názvy_tisku</vt:lpstr>
      <vt:lpstr>'3.6 - Sjezd na MK - 6. sjezd'!Názvy_tisku</vt:lpstr>
      <vt:lpstr>'3.7 - Sjezd do MK - 7. sjedz'!Názvy_tisku</vt:lpstr>
      <vt:lpstr>'3.8 - Autobusová zastávka...'!Názvy_tisku</vt:lpstr>
      <vt:lpstr>'3.9 - Parkování před ZŠ'!Názvy_tisku</vt:lpstr>
      <vt:lpstr>'4.0 - Vedlejší a ostatní ...'!Názvy_tisku</vt:lpstr>
      <vt:lpstr>'4.1 - Sjezd do MK - 1. sjezd'!Názvy_tisku</vt:lpstr>
      <vt:lpstr>'4.10 - Výstavba chodníku ...'!Názvy_tisku</vt:lpstr>
      <vt:lpstr>'4.11 - Stavební úpravy ch...'!Názvy_tisku</vt:lpstr>
      <vt:lpstr>'4.2 - Sjezd do MK - 2. sjezd'!Názvy_tisku</vt:lpstr>
      <vt:lpstr>'4.3 - Sjedz do MK - 3. sjezd'!Názvy_tisku</vt:lpstr>
      <vt:lpstr>'4.4 - Sjezd do MK - 4. sjezd'!Názvy_tisku</vt:lpstr>
      <vt:lpstr>'4.5 - Sjezd do MK - 5. sjezd'!Názvy_tisku</vt:lpstr>
      <vt:lpstr>'4.6 - Sjezd na MK - 6. sjezd'!Názvy_tisku</vt:lpstr>
      <vt:lpstr>'4.7 - Sjezd do MK - 7. sjedz'!Názvy_tisku</vt:lpstr>
      <vt:lpstr>'4.8 - Autobusová zastávka...'!Názvy_tisku</vt:lpstr>
      <vt:lpstr>'4.9 - Parkování před ZŠ'!Názvy_tisku</vt:lpstr>
      <vt:lpstr>'Rekapitulace zakázky'!Názvy_tisku</vt:lpstr>
      <vt:lpstr>'1.0 - Vedlejší a ostatní ...'!Oblast_tisku</vt:lpstr>
      <vt:lpstr>'1.1 - Sjezd do MK - 1. sjezd'!Oblast_tisku</vt:lpstr>
      <vt:lpstr>'1.10 - Výstavba chodníku ...'!Oblast_tisku</vt:lpstr>
      <vt:lpstr>'1.11 - Stavební úpravy ch...'!Oblast_tisku</vt:lpstr>
      <vt:lpstr>'1.2 - Sjezd do MK - 2. sjezd'!Oblast_tisku</vt:lpstr>
      <vt:lpstr>'1.3 - Sjedz do MK - 3. sjezd'!Oblast_tisku</vt:lpstr>
      <vt:lpstr>'1.4 - Sjezd do MK - 4. sjezd'!Oblast_tisku</vt:lpstr>
      <vt:lpstr>'1.5 - Sjezd do MK - 5. sjezd'!Oblast_tisku</vt:lpstr>
      <vt:lpstr>'1.6 - Sjezd na MK - 6. sjezd'!Oblast_tisku</vt:lpstr>
      <vt:lpstr>'1.7 - Sjezd do MK - 7. sjedz'!Oblast_tisku</vt:lpstr>
      <vt:lpstr>'1.8 - Autobusová zastávka...'!Oblast_tisku</vt:lpstr>
      <vt:lpstr>'1.9 - Parkování před ZŠ'!Oblast_tisku</vt:lpstr>
      <vt:lpstr>'2.8 - Autobusová zastávka...'!Oblast_tisku</vt:lpstr>
      <vt:lpstr>'3.1 - Sjezd do MK - 1. sjezd'!Oblast_tisku</vt:lpstr>
      <vt:lpstr>'3.11 - Stavební úpravy ch...'!Oblast_tisku</vt:lpstr>
      <vt:lpstr>'3.2 - Sjezd do MK - 2. sjezd'!Oblast_tisku</vt:lpstr>
      <vt:lpstr>'3.3 - Sjedz do MK - 3. sjezd'!Oblast_tisku</vt:lpstr>
      <vt:lpstr>'3.4 - Sjezd do MK - 4. sjezd'!Oblast_tisku</vt:lpstr>
      <vt:lpstr>'3.5 - Sjezd do MK - 5. sjezd'!Oblast_tisku</vt:lpstr>
      <vt:lpstr>'3.6 - Sjezd na MK - 6. sjezd'!Oblast_tisku</vt:lpstr>
      <vt:lpstr>'3.7 - Sjezd do MK - 7. sjedz'!Oblast_tisku</vt:lpstr>
      <vt:lpstr>'3.8 - Autobusová zastávka...'!Oblast_tisku</vt:lpstr>
      <vt:lpstr>'3.9 - Parkování před ZŠ'!Oblast_tisku</vt:lpstr>
      <vt:lpstr>'4.0 - Vedlejší a ostatní ...'!Oblast_tisku</vt:lpstr>
      <vt:lpstr>'4.1 - Sjezd do MK - 1. sjezd'!Oblast_tisku</vt:lpstr>
      <vt:lpstr>'4.10 - Výstavba chodníku ...'!Oblast_tisku</vt:lpstr>
      <vt:lpstr>'4.11 - Stavební úpravy ch...'!Oblast_tisku</vt:lpstr>
      <vt:lpstr>'4.2 - Sjezd do MK - 2. sjezd'!Oblast_tisku</vt:lpstr>
      <vt:lpstr>'4.3 - Sjedz do MK - 3. sjezd'!Oblast_tisku</vt:lpstr>
      <vt:lpstr>'4.4 - Sjezd do MK - 4. sjezd'!Oblast_tisku</vt:lpstr>
      <vt:lpstr>'4.5 - Sjezd do MK - 5. sjezd'!Oblast_tisku</vt:lpstr>
      <vt:lpstr>'4.6 - Sjezd na MK - 6. sjezd'!Oblast_tisku</vt:lpstr>
      <vt:lpstr>'4.7 - Sjezd do MK - 7. sjedz'!Oblast_tisku</vt:lpstr>
      <vt:lpstr>'4.8 - Autobusová zastávka...'!Oblast_tisku</vt:lpstr>
      <vt:lpstr>'4.9 - Parkování před ZŠ'!Oblast_tisku</vt:lpstr>
      <vt:lpstr>'Rekapitulace zakázky'!Oblast_tisku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Rousek</dc:creator>
  <cp:lastModifiedBy>Martin Rousek</cp:lastModifiedBy>
  <dcterms:created xsi:type="dcterms:W3CDTF">2023-06-15T10:20:12Z</dcterms:created>
  <dcterms:modified xsi:type="dcterms:W3CDTF">2023-06-15T10:30:52Z</dcterms:modified>
</cp:coreProperties>
</file>