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190" windowHeight="9045" activeTab="0"/>
  </bookViews>
  <sheets>
    <sheet name="Příloha č.4" sheetId="2" r:id="rId1"/>
  </sheets>
  <definedNames>
    <definedName name="_xlnm.Print_Area" localSheetId="0">'Příloha č.4'!$B$1:$L$35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<sst xmlns="http://schemas.openxmlformats.org/spreadsheetml/2006/main" count="134" uniqueCount="78">
  <si>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</si>
  <si>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</si>
  <si>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</si>
  <si>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</si>
  <si>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</si>
  <si>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</si>
  <si>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</si>
  <si>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</si>
  <si>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</si>
  <si>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</si>
  <si>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</si>
  <si>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</si>
  <si>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</si>
  <si>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</si>
  <si>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</si>
  <si>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</si>
  <si>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</si>
  <si>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1.7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</si>
  <si>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</si>
  <si>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</si>
  <si>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</si>
  <si>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</si>
  <si>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</si>
  <si>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</si>
  <si>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</si>
  <si>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</si>
  <si>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</si>
  <si>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hod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</si>
  <si>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</si>
  <si>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</si>
  <si>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</si>
  <si>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</si>
  <si>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</si>
  <si>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</si>
  <si>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</si>
  <si>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</si>
  <si>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</si>
  <si>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</si>
  <si>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</si>
  <si>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</si>
  <si>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</si>
  <si>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</si>
  <si>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Pronájem montážní plošiny (hod.)</t>
  </si>
  <si>
    <t>Revizní zpráva RVO</t>
  </si>
  <si>
    <t>DPH 21%</t>
  </si>
  <si>
    <t>Výdaje v Kč s DPH</t>
  </si>
  <si>
    <t>1.6</t>
  </si>
  <si>
    <t>3.3</t>
  </si>
  <si>
    <t>1.8</t>
  </si>
  <si>
    <t>2.4</t>
  </si>
  <si>
    <t>Ekologická likvidace svítidel</t>
  </si>
  <si>
    <t>m</t>
  </si>
  <si>
    <t>Demontáž stávajícího svítidla</t>
  </si>
  <si>
    <t>Montáž nového svítidla</t>
  </si>
  <si>
    <t>Montáž svodového kabelu</t>
  </si>
  <si>
    <t>3.4</t>
  </si>
  <si>
    <t>Odvoz a likvidace demont. materiálu</t>
  </si>
  <si>
    <t>3.5</t>
  </si>
  <si>
    <t>DIO, zajištění stavby</t>
  </si>
  <si>
    <t>set</t>
  </si>
  <si>
    <t>Montáž výložníku</t>
  </si>
  <si>
    <t>2.3</t>
  </si>
  <si>
    <t>2.5</t>
  </si>
  <si>
    <t>1.9</t>
  </si>
  <si>
    <t>Projekt : Výměna svítidel veřejného osvětlení ve městě Rumburk – 3. etapa</t>
  </si>
  <si>
    <t>Silniční LED svítidlo typ A/2700K/CLO</t>
  </si>
  <si>
    <t>Silniční LED svítidlo typ B/2700K/CLO</t>
  </si>
  <si>
    <t>Silniční LED svítidlo typ C/2700K/CLO</t>
  </si>
  <si>
    <t>Výložník rovný - typ UNI bandimex 0,2m vč. uchycení</t>
  </si>
  <si>
    <t>Výložník rovný - typ UNI bandimex 1m vč. uchycení</t>
  </si>
  <si>
    <t>Výložník rovný - typ UNI bandimex 2m vč. uchycení</t>
  </si>
  <si>
    <t>Pojistka do svítidla na vrchní vedení vč spodku, proudové svorky na vrchní vedení (2x)</t>
  </si>
  <si>
    <t>Montáž pojistky do svítidla na vrchní vedení, připojení proudových svorek</t>
  </si>
  <si>
    <t>Silniční LED svítidlo typ D/2700K/CLO</t>
  </si>
  <si>
    <t>Silniční LED svítidlo typ E/2700K/CLO</t>
  </si>
  <si>
    <t>1.10</t>
  </si>
  <si>
    <t>Svodový kabel CYKY-J 3x1,5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</si>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</sst>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/>
    <xf numFmtId="44" fontId="5" fillId="2" borderId="1" xfId="20" applyFont="1" applyFill="1" applyBorder="1" applyAlignment="1">
      <alignment horizontal="center" vertical="center" wrapText="1"/>
    </xf>
    <xf numFmtId="44" fontId="5" fillId="0" borderId="1" xfId="20" applyFont="1" applyBorder="1" applyAlignment="1">
      <alignment horizontal="center" vertical="center" wrapText="1"/>
    </xf>
    <xf numFmtId="49" fontId="4" fillId="2" borderId="1" xfId="22" applyNumberFormat="1" applyFont="1" applyFill="1" applyBorder="1" applyAlignment="1">
      <alignment horizontal="center"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1" xfId="22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49" fontId="3" fillId="0" borderId="2" xfId="22" applyNumberFormat="1" applyFont="1" applyBorder="1" applyAlignment="1">
      <alignment horizontal="center" vertical="center"/>
      <protection/>
    </xf>
    <xf numFmtId="44" fontId="3" fillId="0" borderId="3" xfId="2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3" xfId="22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1" xfId="22" applyFont="1" applyBorder="1" applyAlignment="1">
      <alignment vertical="center" wrapText="1"/>
      <protection/>
    </xf>
    <xf numFmtId="0" fontId="3" fillId="0" borderId="1" xfId="22" applyFont="1" applyBorder="1" applyAlignment="1">
      <alignment vertical="center"/>
      <protection/>
    </xf>
    <xf numFmtId="44" fontId="3" fillId="3" borderId="3" xfId="20" applyFont="1" applyFill="1" applyBorder="1" applyAlignment="1">
      <alignment vertical="center"/>
    </xf>
    <xf numFmtId="44" fontId="3" fillId="0" borderId="1" xfId="20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horizontal="center" vertical="center"/>
      <protection/>
    </xf>
    <xf numFmtId="44" fontId="3" fillId="0" borderId="1" xfId="20" applyFont="1" applyBorder="1" applyAlignment="1">
      <alignment horizontal="center" vertical="center"/>
    </xf>
    <xf numFmtId="44" fontId="3" fillId="0" borderId="0" xfId="2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vertical="center"/>
    </xf>
    <xf numFmtId="44" fontId="3" fillId="2" borderId="1" xfId="20" applyFont="1" applyFill="1" applyBorder="1" applyAlignment="1">
      <alignment horizontal="center" vertical="center"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0" borderId="0" xfId="20" applyFont="1" applyFill="1" applyAlignment="1">
      <alignment horizontal="center" vertical="center"/>
    </xf>
    <xf numFmtId="44" fontId="3" fillId="3" borderId="1" xfId="20" applyFont="1" applyFill="1" applyBorder="1" applyAlignment="1">
      <alignment vertical="center"/>
    </xf>
    <xf numFmtId="0" fontId="3" fillId="2" borderId="3" xfId="22" applyFont="1" applyFill="1" applyBorder="1" applyAlignment="1">
      <alignment horizontal="center" vertical="center"/>
      <protection/>
    </xf>
    <xf numFmtId="44" fontId="3" fillId="3" borderId="1" xfId="20" applyFont="1" applyFill="1" applyBorder="1" applyAlignment="1">
      <alignment horizontal="center" vertical="center"/>
    </xf>
    <xf numFmtId="44" fontId="3" fillId="0" borderId="4" xfId="20" applyFont="1" applyBorder="1" applyAlignment="1">
      <alignment vertical="center"/>
    </xf>
    <xf numFmtId="44" fontId="4" fillId="2" borderId="1" xfId="22" applyNumberFormat="1" applyFont="1" applyFill="1" applyBorder="1" applyAlignment="1">
      <alignment vertical="center"/>
      <protection/>
    </xf>
    <xf numFmtId="44" fontId="4" fillId="2" borderId="1" xfId="20" applyFont="1" applyFill="1" applyBorder="1" applyAlignment="1">
      <alignment vertical="center"/>
    </xf>
    <xf numFmtId="44" fontId="4" fillId="0" borderId="1" xfId="22" applyNumberFormat="1" applyFont="1" applyBorder="1" applyAlignment="1">
      <alignment vertical="center"/>
      <protection/>
    </xf>
    <xf numFmtId="44" fontId="4" fillId="0" borderId="0" xfId="22" applyNumberFormat="1" applyFont="1" applyFill="1" applyBorder="1" applyAlignment="1">
      <alignment vertical="center"/>
      <protection/>
    </xf>
    <xf numFmtId="0" fontId="3" fillId="0" borderId="0" xfId="23" applyFont="1" applyAlignment="1">
      <alignment vertical="center" wrapText="1"/>
      <protection/>
    </xf>
    <xf numFmtId="0" fontId="4" fillId="2" borderId="1" xfId="22" applyFont="1" applyFill="1" applyBorder="1" applyAlignment="1">
      <alignment horizontal="left" vertical="center"/>
      <protection/>
    </xf>
    <xf numFmtId="44" fontId="4" fillId="2" borderId="1" xfId="20" applyFont="1" applyFill="1" applyBorder="1" applyAlignment="1">
      <alignment horizontal="center" vertical="center"/>
    </xf>
    <xf numFmtId="0" fontId="4" fillId="0" borderId="5" xfId="22" applyFont="1" applyBorder="1" applyAlignment="1">
      <alignment vertical="center"/>
      <protection/>
    </xf>
    <xf numFmtId="44" fontId="4" fillId="0" borderId="0" xfId="22" applyNumberFormat="1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6" fillId="0" borderId="1" xfId="23" applyFont="1" applyBorder="1" applyAlignment="1">
      <alignment vertical="center" wrapText="1"/>
      <protection/>
    </xf>
    <xf numFmtId="10" fontId="6" fillId="0" borderId="1" xfId="21" applyNumberFormat="1" applyFont="1" applyBorder="1" applyAlignment="1">
      <alignment vertical="center" wrapText="1"/>
    </xf>
    <xf numFmtId="44" fontId="6" fillId="0" borderId="1" xfId="20" applyFont="1" applyBorder="1" applyAlignment="1">
      <alignment vertical="center" wrapText="1"/>
    </xf>
    <xf numFmtId="0" fontId="6" fillId="0" borderId="0" xfId="22" applyFont="1" applyAlignment="1">
      <alignment vertical="center" wrapText="1"/>
      <protection/>
    </xf>
    <xf numFmtId="14" fontId="6" fillId="0" borderId="2" xfId="22" applyNumberFormat="1" applyFont="1" applyBorder="1" applyAlignment="1">
      <alignment horizontal="left" vertical="center" wrapText="1"/>
      <protection/>
    </xf>
    <xf numFmtId="0" fontId="3" fillId="0" borderId="2" xfId="22" applyFont="1" applyBorder="1" applyAlignment="1">
      <alignment horizontal="center" vertical="center"/>
      <protection/>
    </xf>
    <xf numFmtId="44" fontId="3" fillId="0" borderId="2" xfId="20" applyFont="1" applyBorder="1" applyAlignment="1">
      <alignment horizontal="right" vertical="center"/>
    </xf>
    <xf numFmtId="44" fontId="3" fillId="0" borderId="2" xfId="20" applyFont="1" applyBorder="1" applyAlignment="1">
      <alignment horizontal="left" vertical="center"/>
    </xf>
    <xf numFmtId="44" fontId="3" fillId="0" borderId="0" xfId="20" applyFont="1" applyFill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3" fillId="0" borderId="1" xfId="32" applyFont="1" applyFill="1" applyBorder="1" applyAlignment="1">
      <alignment horizontal="center" vertical="center"/>
      <protection/>
    </xf>
    <xf numFmtId="0" fontId="3" fillId="0" borderId="1" xfId="32" applyFont="1" applyFill="1" applyBorder="1">
      <alignment/>
      <protection/>
    </xf>
    <xf numFmtId="0" fontId="3" fillId="0" borderId="1" xfId="32" applyFont="1" applyFill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25" applyFont="1" applyFill="1" applyAlignment="1">
      <alignment vertical="center"/>
      <protection/>
    </xf>
    <xf numFmtId="49" fontId="3" fillId="0" borderId="0" xfId="25" applyNumberFormat="1" applyFont="1" applyFill="1" applyAlignment="1">
      <alignment vertical="center"/>
      <protection/>
    </xf>
    <xf numFmtId="0" fontId="3" fillId="0" borderId="3" xfId="0" applyFont="1" applyBorder="1" applyAlignment="1">
      <alignment horizontal="center" vertical="center"/>
    </xf>
    <xf numFmtId="44" fontId="6" fillId="3" borderId="3" xfId="2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4" fontId="3" fillId="0" borderId="2" xfId="2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Pivot Table Value" xfId="24"/>
    <cellStyle name="Normální 2" xfId="25"/>
    <cellStyle name="Měna 2" xfId="26"/>
    <cellStyle name="Normální 22 2" xfId="27"/>
    <cellStyle name="Měna 3" xfId="28"/>
    <cellStyle name="Normální 17 2" xfId="29"/>
    <cellStyle name="Normální 18 2" xfId="30"/>
    <cellStyle name="Měna 6" xfId="31"/>
    <cellStyle name="Normální 17 5" xfId="32"/>
    <cellStyle name="Normální 18 5" xfId="33"/>
    <cellStyle name="Měna 2 3" xfId="34"/>
    <cellStyle name="Normální 17 2 3" xfId="35"/>
    <cellStyle name="Normální 18 2 3" xfId="36"/>
    <cellStyle name="Měna 4" xfId="37"/>
    <cellStyle name="Normální 17 3" xfId="38"/>
    <cellStyle name="Normální 18 3" xfId="39"/>
    <cellStyle name="Normální 2 2" xfId="40"/>
    <cellStyle name="Měna 2 2" xfId="41"/>
    <cellStyle name="Měna 3 2" xfId="42"/>
    <cellStyle name="Normální 17 2 2" xfId="43"/>
    <cellStyle name="Normální 18 2 2" xfId="44"/>
    <cellStyle name="Měna 5" xfId="45"/>
    <cellStyle name="Normální 17 4" xfId="46"/>
    <cellStyle name="Normální 18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tabSelected="1" workbookViewId="0" topLeftCell="A1">
      <selection activeCell="C31" sqref="C31"/>
    </sheetView>
  </sheetViews>
  <sheetFormatPr defaultColWidth="9.140625" defaultRowHeight="15"/>
  <cols>
    <col min="1" max="1" width="3.140625" style="17" customWidth="1"/>
    <col min="2" max="2" width="5.28125" style="11" bestFit="1" customWidth="1"/>
    <col min="3" max="3" width="70.00390625" style="17" bestFit="1" customWidth="1"/>
    <col min="4" max="4" width="8.00390625" style="17" bestFit="1" customWidth="1"/>
    <col min="5" max="5" width="6.7109375" style="17" bestFit="1" customWidth="1"/>
    <col min="6" max="8" width="14.8515625" style="17" bestFit="1" customWidth="1"/>
    <col min="9" max="9" width="2.7109375" style="17" customWidth="1"/>
    <col min="10" max="10" width="14.8515625" style="17" bestFit="1" customWidth="1"/>
    <col min="11" max="11" width="12.28125" style="17" bestFit="1" customWidth="1"/>
    <col min="12" max="12" width="14.7109375" style="17" bestFit="1" customWidth="1"/>
    <col min="13" max="13" width="3.28125" style="25" customWidth="1"/>
    <col min="14" max="14" width="13.421875" style="17" bestFit="1" customWidth="1"/>
    <col min="15" max="16384" width="9.140625" style="17" customWidth="1"/>
  </cols>
  <sheetData>
    <row r="1" spans="2:13" ht="15">
      <c r="B1" s="72" t="s">
        <v>64</v>
      </c>
      <c r="C1" s="72"/>
      <c r="D1" s="66"/>
      <c r="E1" s="66"/>
      <c r="F1" s="66"/>
      <c r="G1" s="66"/>
      <c r="H1" s="66"/>
      <c r="I1" s="66"/>
      <c r="J1" s="67"/>
      <c r="K1" s="22"/>
      <c r="L1" s="23" t="s">
        <v>77</v>
      </c>
      <c r="M1" s="24"/>
    </row>
    <row r="2" spans="2:13" ht="15">
      <c r="B2" s="73" t="s">
        <v>0</v>
      </c>
      <c r="C2" s="74" t="s">
        <v>1</v>
      </c>
      <c r="D2" s="74" t="s">
        <v>2</v>
      </c>
      <c r="E2" s="74" t="s">
        <v>3</v>
      </c>
      <c r="F2" s="70" t="s">
        <v>4</v>
      </c>
      <c r="G2" s="70"/>
      <c r="H2" s="70"/>
      <c r="I2" s="26"/>
      <c r="J2" s="70" t="s">
        <v>45</v>
      </c>
      <c r="K2" s="70"/>
      <c r="L2" s="70" t="s">
        <v>44</v>
      </c>
      <c r="M2" s="9"/>
    </row>
    <row r="3" spans="2:13" ht="15">
      <c r="B3" s="73"/>
      <c r="C3" s="74"/>
      <c r="D3" s="74"/>
      <c r="E3" s="74"/>
      <c r="F3" s="1" t="s">
        <v>5</v>
      </c>
      <c r="G3" s="1" t="s">
        <v>6</v>
      </c>
      <c r="H3" s="1" t="s">
        <v>7</v>
      </c>
      <c r="I3" s="2"/>
      <c r="J3" s="1" t="s">
        <v>6</v>
      </c>
      <c r="K3" s="1" t="s">
        <v>7</v>
      </c>
      <c r="L3" s="70"/>
      <c r="M3" s="9"/>
    </row>
    <row r="4" spans="2:13" ht="15">
      <c r="B4" s="3" t="s">
        <v>8</v>
      </c>
      <c r="C4" s="27" t="s">
        <v>9</v>
      </c>
      <c r="D4" s="28"/>
      <c r="E4" s="28"/>
      <c r="F4" s="29"/>
      <c r="G4" s="30"/>
      <c r="H4" s="30"/>
      <c r="I4" s="20"/>
      <c r="J4" s="30"/>
      <c r="K4" s="30"/>
      <c r="L4" s="70"/>
      <c r="M4" s="9"/>
    </row>
    <row r="5" spans="2:13" ht="15">
      <c r="B5" s="10" t="s">
        <v>10</v>
      </c>
      <c r="C5" s="65" t="s">
        <v>65</v>
      </c>
      <c r="D5" s="68">
        <v>40</v>
      </c>
      <c r="E5" s="19" t="s">
        <v>11</v>
      </c>
      <c r="F5" s="69"/>
      <c r="G5" s="8">
        <f aca="true" t="shared" si="0" ref="G5">D5*F5</f>
        <v>0</v>
      </c>
      <c r="H5" s="8" t="s">
        <v>12</v>
      </c>
      <c r="I5" s="8"/>
      <c r="J5" s="8">
        <f aca="true" t="shared" si="1" ref="J5">G5*1.21</f>
        <v>0</v>
      </c>
      <c r="K5" s="8" t="s">
        <v>12</v>
      </c>
      <c r="L5" s="20">
        <f aca="true" t="shared" si="2" ref="L5">J5-G5</f>
        <v>0</v>
      </c>
      <c r="M5" s="21"/>
    </row>
    <row r="6" spans="2:13" ht="15">
      <c r="B6" s="10" t="s">
        <v>13</v>
      </c>
      <c r="C6" s="65" t="s">
        <v>66</v>
      </c>
      <c r="D6" s="68">
        <v>346</v>
      </c>
      <c r="E6" s="19" t="s">
        <v>11</v>
      </c>
      <c r="F6" s="69"/>
      <c r="G6" s="8">
        <f aca="true" t="shared" si="3" ref="G6:G10">D6*F6</f>
        <v>0</v>
      </c>
      <c r="H6" s="8" t="s">
        <v>12</v>
      </c>
      <c r="I6" s="8"/>
      <c r="J6" s="8">
        <f aca="true" t="shared" si="4" ref="J6:J10">G6*1.21</f>
        <v>0</v>
      </c>
      <c r="K6" s="8" t="s">
        <v>12</v>
      </c>
      <c r="L6" s="20">
        <f aca="true" t="shared" si="5" ref="L6:L10">J6-G6</f>
        <v>0</v>
      </c>
      <c r="M6" s="21"/>
    </row>
    <row r="7" spans="2:13" ht="15">
      <c r="B7" s="10" t="s">
        <v>14</v>
      </c>
      <c r="C7" s="65" t="s">
        <v>67</v>
      </c>
      <c r="D7" s="68">
        <v>27</v>
      </c>
      <c r="E7" s="19" t="s">
        <v>11</v>
      </c>
      <c r="F7" s="69"/>
      <c r="G7" s="8">
        <f t="shared" si="3"/>
        <v>0</v>
      </c>
      <c r="H7" s="8" t="s">
        <v>12</v>
      </c>
      <c r="I7" s="8"/>
      <c r="J7" s="8">
        <f t="shared" si="4"/>
        <v>0</v>
      </c>
      <c r="K7" s="8" t="s">
        <v>12</v>
      </c>
      <c r="L7" s="20">
        <f t="shared" si="5"/>
        <v>0</v>
      </c>
      <c r="M7" s="21"/>
    </row>
    <row r="8" spans="2:13" ht="15">
      <c r="B8" s="10" t="s">
        <v>15</v>
      </c>
      <c r="C8" s="65" t="s">
        <v>73</v>
      </c>
      <c r="D8" s="68">
        <v>22</v>
      </c>
      <c r="E8" s="19" t="s">
        <v>11</v>
      </c>
      <c r="F8" s="69"/>
      <c r="G8" s="8">
        <f aca="true" t="shared" si="6" ref="G8:G9">D8*F8</f>
        <v>0</v>
      </c>
      <c r="H8" s="8" t="s">
        <v>12</v>
      </c>
      <c r="I8" s="8"/>
      <c r="J8" s="8">
        <f aca="true" t="shared" si="7" ref="J8:J9">G8*1.21</f>
        <v>0</v>
      </c>
      <c r="K8" s="8" t="s">
        <v>12</v>
      </c>
      <c r="L8" s="20">
        <f aca="true" t="shared" si="8" ref="L8:L9">J8-G8</f>
        <v>0</v>
      </c>
      <c r="M8" s="21"/>
    </row>
    <row r="9" spans="2:13" ht="15">
      <c r="B9" s="10" t="s">
        <v>16</v>
      </c>
      <c r="C9" s="65" t="s">
        <v>74</v>
      </c>
      <c r="D9" s="68">
        <v>10</v>
      </c>
      <c r="E9" s="19" t="s">
        <v>11</v>
      </c>
      <c r="F9" s="69"/>
      <c r="G9" s="8">
        <f t="shared" si="6"/>
        <v>0</v>
      </c>
      <c r="H9" s="8" t="s">
        <v>12</v>
      </c>
      <c r="I9" s="8"/>
      <c r="J9" s="8">
        <f t="shared" si="7"/>
        <v>0</v>
      </c>
      <c r="K9" s="8" t="s">
        <v>12</v>
      </c>
      <c r="L9" s="20">
        <f t="shared" si="8"/>
        <v>0</v>
      </c>
      <c r="M9" s="21"/>
    </row>
    <row r="10" spans="2:13" ht="15">
      <c r="B10" s="10" t="s">
        <v>46</v>
      </c>
      <c r="C10" s="65" t="s">
        <v>76</v>
      </c>
      <c r="D10" s="68">
        <v>2293</v>
      </c>
      <c r="E10" s="19" t="s">
        <v>51</v>
      </c>
      <c r="F10" s="14"/>
      <c r="G10" s="8">
        <f t="shared" si="3"/>
        <v>0</v>
      </c>
      <c r="H10" s="8" t="s">
        <v>12</v>
      </c>
      <c r="I10" s="8"/>
      <c r="J10" s="8">
        <f t="shared" si="4"/>
        <v>0</v>
      </c>
      <c r="K10" s="8" t="s">
        <v>12</v>
      </c>
      <c r="L10" s="20">
        <f t="shared" si="5"/>
        <v>0</v>
      </c>
      <c r="M10" s="21"/>
    </row>
    <row r="11" spans="2:13" ht="15">
      <c r="B11" s="10" t="s">
        <v>17</v>
      </c>
      <c r="C11" s="65" t="s">
        <v>68</v>
      </c>
      <c r="D11" s="68">
        <v>91</v>
      </c>
      <c r="E11" s="19" t="s">
        <v>11</v>
      </c>
      <c r="F11" s="14"/>
      <c r="G11" s="8">
        <f aca="true" t="shared" si="9" ref="G11:G14">D11*F11</f>
        <v>0</v>
      </c>
      <c r="H11" s="8" t="s">
        <v>12</v>
      </c>
      <c r="I11" s="8"/>
      <c r="J11" s="8">
        <f aca="true" t="shared" si="10" ref="J11:J14">G11*1.21</f>
        <v>0</v>
      </c>
      <c r="K11" s="8" t="s">
        <v>12</v>
      </c>
      <c r="L11" s="20">
        <f aca="true" t="shared" si="11" ref="L11:L14">J11-G11</f>
        <v>0</v>
      </c>
      <c r="M11" s="21"/>
    </row>
    <row r="12" spans="2:13" ht="15">
      <c r="B12" s="10" t="s">
        <v>48</v>
      </c>
      <c r="C12" s="65" t="s">
        <v>69</v>
      </c>
      <c r="D12" s="68">
        <v>16</v>
      </c>
      <c r="E12" s="19" t="s">
        <v>11</v>
      </c>
      <c r="F12" s="14"/>
      <c r="G12" s="8">
        <f t="shared" si="9"/>
        <v>0</v>
      </c>
      <c r="H12" s="8" t="s">
        <v>12</v>
      </c>
      <c r="I12" s="8"/>
      <c r="J12" s="8">
        <f t="shared" si="10"/>
        <v>0</v>
      </c>
      <c r="K12" s="8" t="s">
        <v>12</v>
      </c>
      <c r="L12" s="20">
        <f t="shared" si="11"/>
        <v>0</v>
      </c>
      <c r="M12" s="21"/>
    </row>
    <row r="13" spans="2:13" ht="15">
      <c r="B13" s="10" t="s">
        <v>63</v>
      </c>
      <c r="C13" s="65" t="s">
        <v>70</v>
      </c>
      <c r="D13" s="68">
        <v>1</v>
      </c>
      <c r="E13" s="19" t="s">
        <v>11</v>
      </c>
      <c r="F13" s="14"/>
      <c r="G13" s="8">
        <f t="shared" si="9"/>
        <v>0</v>
      </c>
      <c r="H13" s="8" t="s">
        <v>12</v>
      </c>
      <c r="I13" s="8"/>
      <c r="J13" s="8">
        <f t="shared" si="10"/>
        <v>0</v>
      </c>
      <c r="K13" s="8" t="s">
        <v>12</v>
      </c>
      <c r="L13" s="20">
        <f t="shared" si="11"/>
        <v>0</v>
      </c>
      <c r="M13" s="21"/>
    </row>
    <row r="14" spans="2:13" ht="15">
      <c r="B14" s="10" t="s">
        <v>75</v>
      </c>
      <c r="C14" s="65" t="s">
        <v>71</v>
      </c>
      <c r="D14" s="68">
        <v>140</v>
      </c>
      <c r="E14" s="19" t="s">
        <v>11</v>
      </c>
      <c r="F14" s="14"/>
      <c r="G14" s="8">
        <f t="shared" si="9"/>
        <v>0</v>
      </c>
      <c r="H14" s="8" t="s">
        <v>12</v>
      </c>
      <c r="I14" s="8"/>
      <c r="J14" s="8">
        <f t="shared" si="10"/>
        <v>0</v>
      </c>
      <c r="K14" s="8" t="s">
        <v>12</v>
      </c>
      <c r="L14" s="20">
        <f t="shared" si="11"/>
        <v>0</v>
      </c>
      <c r="M14" s="21"/>
    </row>
    <row r="15" spans="2:13" ht="15">
      <c r="B15" s="4"/>
      <c r="C15" s="31"/>
      <c r="D15" s="32"/>
      <c r="E15" s="32"/>
      <c r="F15" s="33"/>
      <c r="G15" s="34"/>
      <c r="H15" s="34"/>
      <c r="I15" s="34"/>
      <c r="J15" s="34"/>
      <c r="K15" s="34"/>
      <c r="L15" s="34"/>
      <c r="M15" s="35"/>
    </row>
    <row r="16" spans="2:13" ht="15">
      <c r="B16" s="3" t="s">
        <v>19</v>
      </c>
      <c r="C16" s="27" t="s">
        <v>20</v>
      </c>
      <c r="D16" s="28"/>
      <c r="E16" s="28"/>
      <c r="F16" s="28"/>
      <c r="G16" s="30"/>
      <c r="H16" s="30"/>
      <c r="I16" s="20"/>
      <c r="J16" s="30"/>
      <c r="K16" s="30"/>
      <c r="L16" s="30"/>
      <c r="M16" s="21"/>
    </row>
    <row r="17" spans="2:13" ht="15">
      <c r="B17" s="5" t="s">
        <v>21</v>
      </c>
      <c r="C17" s="13" t="s">
        <v>52</v>
      </c>
      <c r="D17" s="19">
        <f>D18-17</f>
        <v>428</v>
      </c>
      <c r="E17" s="19" t="s">
        <v>11</v>
      </c>
      <c r="F17" s="36"/>
      <c r="G17" s="20">
        <f aca="true" t="shared" si="12" ref="G17:G19">D17*F17</f>
        <v>0</v>
      </c>
      <c r="H17" s="20" t="s">
        <v>12</v>
      </c>
      <c r="I17" s="20"/>
      <c r="J17" s="20">
        <f>G17*1.21</f>
        <v>0</v>
      </c>
      <c r="K17" s="20" t="s">
        <v>12</v>
      </c>
      <c r="L17" s="20">
        <f>J17-G17</f>
        <v>0</v>
      </c>
      <c r="M17" s="21"/>
    </row>
    <row r="18" spans="2:13" ht="15">
      <c r="B18" s="5" t="s">
        <v>22</v>
      </c>
      <c r="C18" s="13" t="s">
        <v>53</v>
      </c>
      <c r="D18" s="19">
        <f>D5+D6+D7+D8+D9</f>
        <v>445</v>
      </c>
      <c r="E18" s="19" t="s">
        <v>11</v>
      </c>
      <c r="F18" s="36"/>
      <c r="G18" s="20">
        <f t="shared" si="12"/>
        <v>0</v>
      </c>
      <c r="H18" s="20" t="s">
        <v>12</v>
      </c>
      <c r="I18" s="20"/>
      <c r="J18" s="20">
        <f>G18*1.21</f>
        <v>0</v>
      </c>
      <c r="K18" s="20" t="s">
        <v>12</v>
      </c>
      <c r="L18" s="20">
        <f>J18-G18</f>
        <v>0</v>
      </c>
      <c r="M18" s="21"/>
    </row>
    <row r="19" spans="2:13" ht="15">
      <c r="B19" s="5" t="s">
        <v>61</v>
      </c>
      <c r="C19" s="13" t="s">
        <v>54</v>
      </c>
      <c r="D19" s="18">
        <f>D10</f>
        <v>2293</v>
      </c>
      <c r="E19" s="19" t="s">
        <v>51</v>
      </c>
      <c r="F19" s="14"/>
      <c r="G19" s="20">
        <f t="shared" si="12"/>
        <v>0</v>
      </c>
      <c r="H19" s="8" t="s">
        <v>12</v>
      </c>
      <c r="I19" s="8"/>
      <c r="J19" s="20">
        <f>G19*1.21</f>
        <v>0</v>
      </c>
      <c r="K19" s="20" t="s">
        <v>12</v>
      </c>
      <c r="L19" s="20">
        <f>J19-G19</f>
        <v>0</v>
      </c>
      <c r="M19" s="21"/>
    </row>
    <row r="20" spans="2:13" ht="15">
      <c r="B20" s="5" t="s">
        <v>49</v>
      </c>
      <c r="C20" s="12" t="s">
        <v>72</v>
      </c>
      <c r="D20" s="64">
        <f>D14</f>
        <v>140</v>
      </c>
      <c r="E20" s="19" t="s">
        <v>11</v>
      </c>
      <c r="F20" s="36"/>
      <c r="G20" s="20">
        <f aca="true" t="shared" si="13" ref="G20:G21">D20*F20</f>
        <v>0</v>
      </c>
      <c r="H20" s="20" t="s">
        <v>12</v>
      </c>
      <c r="I20" s="20"/>
      <c r="J20" s="20">
        <f>G20*1.21</f>
        <v>0</v>
      </c>
      <c r="K20" s="20" t="s">
        <v>12</v>
      </c>
      <c r="L20" s="20">
        <f>J20-G20</f>
        <v>0</v>
      </c>
      <c r="M20" s="21"/>
    </row>
    <row r="21" spans="2:13" ht="15">
      <c r="B21" s="5" t="s">
        <v>62</v>
      </c>
      <c r="C21" s="12" t="s">
        <v>60</v>
      </c>
      <c r="D21" s="68">
        <f>D11+D12+D13</f>
        <v>108</v>
      </c>
      <c r="E21" s="19" t="s">
        <v>11</v>
      </c>
      <c r="F21" s="14"/>
      <c r="G21" s="20">
        <f t="shared" si="13"/>
        <v>0</v>
      </c>
      <c r="H21" s="8" t="s">
        <v>12</v>
      </c>
      <c r="I21" s="8"/>
      <c r="J21" s="20">
        <f>G21*1.21</f>
        <v>0</v>
      </c>
      <c r="K21" s="20" t="s">
        <v>12</v>
      </c>
      <c r="L21" s="20">
        <f>J21-G21</f>
        <v>0</v>
      </c>
      <c r="M21" s="21"/>
    </row>
    <row r="22" spans="2:13" ht="15">
      <c r="B22" s="4"/>
      <c r="C22" s="31"/>
      <c r="D22" s="32"/>
      <c r="E22" s="32"/>
      <c r="F22" s="39"/>
      <c r="G22" s="34"/>
      <c r="H22" s="34"/>
      <c r="I22" s="34"/>
      <c r="J22" s="34"/>
      <c r="K22" s="34"/>
      <c r="L22" s="34"/>
      <c r="M22" s="35"/>
    </row>
    <row r="23" spans="2:13" ht="15">
      <c r="B23" s="3" t="s">
        <v>23</v>
      </c>
      <c r="C23" s="27" t="s">
        <v>24</v>
      </c>
      <c r="D23" s="28"/>
      <c r="E23" s="28"/>
      <c r="F23" s="37"/>
      <c r="G23" s="30"/>
      <c r="H23" s="30"/>
      <c r="I23" s="20"/>
      <c r="J23" s="30"/>
      <c r="K23" s="30"/>
      <c r="L23" s="30"/>
      <c r="M23" s="21"/>
    </row>
    <row r="24" spans="2:13" ht="15">
      <c r="B24" s="5" t="s">
        <v>25</v>
      </c>
      <c r="C24" s="13" t="s">
        <v>42</v>
      </c>
      <c r="D24" s="19">
        <v>445</v>
      </c>
      <c r="E24" s="19" t="s">
        <v>27</v>
      </c>
      <c r="F24" s="38"/>
      <c r="G24" s="20">
        <f aca="true" t="shared" si="14" ref="G24:G26">D24*F24</f>
        <v>0</v>
      </c>
      <c r="H24" s="20" t="s">
        <v>12</v>
      </c>
      <c r="I24" s="20"/>
      <c r="J24" s="20">
        <f aca="true" t="shared" si="15" ref="J24">G24*1.21</f>
        <v>0</v>
      </c>
      <c r="K24" s="20" t="s">
        <v>12</v>
      </c>
      <c r="L24" s="20">
        <f>J24-G24</f>
        <v>0</v>
      </c>
      <c r="M24" s="21"/>
    </row>
    <row r="25" spans="2:13" ht="15">
      <c r="B25" s="5" t="s">
        <v>26</v>
      </c>
      <c r="C25" s="13" t="s">
        <v>50</v>
      </c>
      <c r="D25" s="19">
        <f>D18</f>
        <v>445</v>
      </c>
      <c r="E25" s="19" t="s">
        <v>11</v>
      </c>
      <c r="F25" s="38"/>
      <c r="G25" s="20">
        <f t="shared" si="14"/>
        <v>0</v>
      </c>
      <c r="H25" s="20" t="s">
        <v>12</v>
      </c>
      <c r="I25" s="20"/>
      <c r="J25" s="20">
        <f aca="true" t="shared" si="16" ref="J25:J26">G25*1.21</f>
        <v>0</v>
      </c>
      <c r="K25" s="20" t="s">
        <v>12</v>
      </c>
      <c r="L25" s="20">
        <f>J25-G25</f>
        <v>0</v>
      </c>
      <c r="M25" s="21"/>
    </row>
    <row r="26" spans="2:13" ht="15">
      <c r="B26" s="5" t="s">
        <v>47</v>
      </c>
      <c r="C26" s="13" t="s">
        <v>43</v>
      </c>
      <c r="D26" s="19">
        <v>11</v>
      </c>
      <c r="E26" s="19" t="s">
        <v>11</v>
      </c>
      <c r="F26" s="38"/>
      <c r="G26" s="20">
        <f t="shared" si="14"/>
        <v>0</v>
      </c>
      <c r="H26" s="20" t="s">
        <v>12</v>
      </c>
      <c r="I26" s="20"/>
      <c r="J26" s="20">
        <f t="shared" si="16"/>
        <v>0</v>
      </c>
      <c r="K26" s="20" t="s">
        <v>12</v>
      </c>
      <c r="L26" s="20">
        <f>J26-G26</f>
        <v>0</v>
      </c>
      <c r="M26" s="21"/>
    </row>
    <row r="27" spans="2:13" ht="15">
      <c r="B27" s="5" t="s">
        <v>55</v>
      </c>
      <c r="C27" s="62" t="s">
        <v>58</v>
      </c>
      <c r="D27" s="61">
        <v>1</v>
      </c>
      <c r="E27" s="63" t="s">
        <v>59</v>
      </c>
      <c r="F27" s="38"/>
      <c r="G27" s="20" t="s">
        <v>12</v>
      </c>
      <c r="H27" s="20">
        <f aca="true" t="shared" si="17" ref="H27:H28">D27*F27</f>
        <v>0</v>
      </c>
      <c r="I27" s="20"/>
      <c r="J27" s="20" t="s">
        <v>12</v>
      </c>
      <c r="K27" s="20">
        <f>H27*1.21</f>
        <v>0</v>
      </c>
      <c r="L27" s="20">
        <f>K27-H27</f>
        <v>0</v>
      </c>
      <c r="M27" s="21"/>
    </row>
    <row r="28" spans="2:13" ht="15">
      <c r="B28" s="5" t="s">
        <v>57</v>
      </c>
      <c r="C28" s="13" t="s">
        <v>56</v>
      </c>
      <c r="D28" s="19">
        <v>1</v>
      </c>
      <c r="E28" s="19" t="s">
        <v>18</v>
      </c>
      <c r="F28" s="38"/>
      <c r="G28" s="20" t="s">
        <v>12</v>
      </c>
      <c r="H28" s="20">
        <f t="shared" si="17"/>
        <v>0</v>
      </c>
      <c r="I28" s="20"/>
      <c r="J28" s="20" t="s">
        <v>12</v>
      </c>
      <c r="K28" s="20">
        <f>H28*1.21</f>
        <v>0</v>
      </c>
      <c r="L28" s="20">
        <f>K28-H28</f>
        <v>0</v>
      </c>
      <c r="M28" s="21"/>
    </row>
    <row r="30" spans="2:13" ht="15">
      <c r="B30" s="3" t="s">
        <v>28</v>
      </c>
      <c r="C30" s="40">
        <f>SUM(G5:H28)</f>
        <v>0</v>
      </c>
      <c r="D30" s="27"/>
      <c r="E30" s="27"/>
      <c r="F30" s="41"/>
      <c r="G30" s="40">
        <f>SUM(G5:G28)</f>
        <v>0</v>
      </c>
      <c r="H30" s="40">
        <f>SUM(H5:H28)</f>
        <v>0</v>
      </c>
      <c r="I30" s="42"/>
      <c r="J30" s="40">
        <f>SUM(J5:J28)</f>
        <v>0</v>
      </c>
      <c r="K30" s="40">
        <f>SUM(K5:K28)</f>
        <v>0</v>
      </c>
      <c r="L30" s="40">
        <f>SUM(L5:L28)</f>
        <v>0</v>
      </c>
      <c r="M30" s="43"/>
    </row>
    <row r="31" spans="2:13" ht="15">
      <c r="B31" s="4"/>
      <c r="C31" s="44"/>
      <c r="D31" s="32"/>
      <c r="E31" s="32"/>
      <c r="F31" s="33"/>
      <c r="G31" s="34"/>
      <c r="H31" s="34"/>
      <c r="I31" s="34"/>
      <c r="J31" s="34"/>
      <c r="K31" s="34"/>
      <c r="L31" s="34"/>
      <c r="M31" s="35"/>
    </row>
    <row r="32" spans="2:13" ht="15">
      <c r="B32" s="3"/>
      <c r="C32" s="45" t="s">
        <v>29</v>
      </c>
      <c r="D32" s="6"/>
      <c r="E32" s="6" t="s">
        <v>30</v>
      </c>
      <c r="F32" s="46" t="s">
        <v>31</v>
      </c>
      <c r="G32" s="6" t="s">
        <v>32</v>
      </c>
      <c r="H32" s="6" t="s">
        <v>33</v>
      </c>
      <c r="I32" s="47"/>
      <c r="J32" s="48"/>
      <c r="K32" s="49"/>
      <c r="L32" s="49"/>
      <c r="M32" s="50"/>
    </row>
    <row r="33" spans="2:13" ht="15">
      <c r="B33" s="5" t="s">
        <v>34</v>
      </c>
      <c r="C33" s="51" t="s">
        <v>35</v>
      </c>
      <c r="D33" s="19"/>
      <c r="E33" s="19"/>
      <c r="F33" s="15">
        <f>C30</f>
        <v>0</v>
      </c>
      <c r="G33" s="20">
        <f>H33-F33</f>
        <v>0</v>
      </c>
      <c r="H33" s="20">
        <f>F33*1.21</f>
        <v>0</v>
      </c>
      <c r="I33" s="47"/>
      <c r="J33" s="48"/>
      <c r="K33" s="48"/>
      <c r="L33" s="48"/>
      <c r="M33" s="50"/>
    </row>
    <row r="34" spans="2:13" ht="15">
      <c r="B34" s="5" t="s">
        <v>36</v>
      </c>
      <c r="C34" s="51" t="s">
        <v>37</v>
      </c>
      <c r="D34" s="51"/>
      <c r="E34" s="52" t="e">
        <f>F34/F33</f>
        <v>#DIV/0!</v>
      </c>
      <c r="F34" s="53">
        <f>G30</f>
        <v>0</v>
      </c>
      <c r="G34" s="20">
        <f>H34-F34</f>
        <v>0</v>
      </c>
      <c r="H34" s="20">
        <f>F34*1.21</f>
        <v>0</v>
      </c>
      <c r="I34" s="47"/>
      <c r="J34" s="49"/>
      <c r="K34" s="49"/>
      <c r="L34" s="49"/>
      <c r="M34" s="50"/>
    </row>
    <row r="35" spans="2:13" ht="15">
      <c r="B35" s="5" t="s">
        <v>38</v>
      </c>
      <c r="C35" s="51" t="s">
        <v>39</v>
      </c>
      <c r="D35" s="51"/>
      <c r="E35" s="52" t="e">
        <f>F35/F33</f>
        <v>#DIV/0!</v>
      </c>
      <c r="F35" s="53">
        <f>H30</f>
        <v>0</v>
      </c>
      <c r="G35" s="20">
        <f>H35-F35</f>
        <v>0</v>
      </c>
      <c r="H35" s="20">
        <f>F35*1.21</f>
        <v>0</v>
      </c>
      <c r="I35" s="47"/>
      <c r="J35" s="49"/>
      <c r="K35" s="49"/>
      <c r="L35" s="49"/>
      <c r="M35" s="50"/>
    </row>
    <row r="36" spans="2:13" ht="15">
      <c r="B36" s="4"/>
      <c r="C36" s="54"/>
      <c r="D36" s="32"/>
      <c r="E36" s="32"/>
      <c r="F36" s="33"/>
      <c r="G36" s="34"/>
      <c r="H36" s="34"/>
      <c r="I36" s="34"/>
      <c r="J36" s="34"/>
      <c r="K36" s="34"/>
      <c r="L36" s="34"/>
      <c r="M36" s="35"/>
    </row>
    <row r="37" spans="2:13" ht="13.5" thickBot="1">
      <c r="B37" s="7" t="s">
        <v>40</v>
      </c>
      <c r="C37" s="55">
        <f ca="1">TODAY()</f>
        <v>44713</v>
      </c>
      <c r="D37" s="56"/>
      <c r="E37" s="56"/>
      <c r="F37" s="57" t="s">
        <v>41</v>
      </c>
      <c r="G37" s="71"/>
      <c r="H37" s="71"/>
      <c r="I37" s="58"/>
      <c r="J37" s="71"/>
      <c r="K37" s="71"/>
      <c r="L37" s="58"/>
      <c r="M37" s="59"/>
    </row>
    <row r="39" ht="15">
      <c r="F39" s="60"/>
    </row>
    <row r="42" spans="6:10" ht="15">
      <c r="F42" s="16"/>
      <c r="J42" s="16"/>
    </row>
  </sheetData>
  <mergeCells count="10">
    <mergeCell ref="L2:L4"/>
    <mergeCell ref="G37:H37"/>
    <mergeCell ref="B1:C1"/>
    <mergeCell ref="J37:K37"/>
    <mergeCell ref="B2:B3"/>
    <mergeCell ref="C2:C3"/>
    <mergeCell ref="D2:D3"/>
    <mergeCell ref="E2:E3"/>
    <mergeCell ref="F2:H2"/>
    <mergeCell ref="J2:K2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2022-06-01T14:52:17Z</dcterms:modified>
  <cp:category/>
  <cp:version/>
  <cp:contentType/>
  <cp:contentStatus/>
</cp:coreProperties>
</file>