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psam\Desktop\Proprojekt\2020978_Revitalizace sídliště V podhájí Rumburk\Rozpočty po revizi\SO 105\"/>
    </mc:Choice>
  </mc:AlternateContent>
  <bookViews>
    <workbookView xWindow="0" yWindow="0" windowWidth="0" windowHeight="0"/>
  </bookViews>
  <sheets>
    <sheet name="Rekapitulace stavby" sheetId="1" r:id="rId1"/>
    <sheet name="SO 105 - Kolmá parkovací ..." sheetId="2" r:id="rId2"/>
    <sheet name="SO 405 - Veřejné osvětl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105 - Kolmá parkovací ...'!$C$128:$K$238</definedName>
    <definedName name="_xlnm.Print_Area" localSheetId="1">'SO 105 - Kolmá parkovací ...'!$C$4:$J$76,'SO 105 - Kolmá parkovací ...'!$C$82:$J$110,'SO 105 - Kolmá parkovací ...'!$C$116:$J$238</definedName>
    <definedName name="_xlnm.Print_Titles" localSheetId="1">'SO 105 - Kolmá parkovací ...'!$128:$128</definedName>
    <definedName name="_xlnm._FilterDatabase" localSheetId="2" hidden="1">'SO 405 - Veřejné osvětlení'!$C$120:$K$173</definedName>
    <definedName name="_xlnm.Print_Area" localSheetId="2">'SO 405 - Veřejné osvětlení'!$C$4:$J$76,'SO 405 - Veřejné osvětlení'!$C$82:$J$102,'SO 405 - Veřejné osvětlení'!$C$108:$J$173</definedName>
    <definedName name="_xlnm.Print_Titles" localSheetId="2">'SO 405 - Veřejné osvětlení'!$120:$120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1" r="L90"/>
  <c r="AM90"/>
  <c r="AM89"/>
  <c r="L89"/>
  <c r="AM87"/>
  <c r="L87"/>
  <c r="L85"/>
  <c r="L84"/>
  <c i="2" r="BK233"/>
  <c r="BK231"/>
  <c r="J223"/>
  <c r="BK217"/>
  <c r="J210"/>
  <c r="J199"/>
  <c r="BK195"/>
  <c r="J186"/>
  <c r="BK160"/>
  <c r="BK154"/>
  <c r="J149"/>
  <c r="BK134"/>
  <c r="BK236"/>
  <c r="J233"/>
  <c r="J228"/>
  <c r="J218"/>
  <c r="BK213"/>
  <c r="J202"/>
  <c r="BK197"/>
  <c r="BK186"/>
  <c r="J178"/>
  <c r="BK166"/>
  <c r="J154"/>
  <c r="BK144"/>
  <c r="J139"/>
  <c r="J183"/>
  <c r="J166"/>
  <c r="BK151"/>
  <c r="BK143"/>
  <c r="J194"/>
  <c r="J164"/>
  <c r="J156"/>
  <c r="BK137"/>
  <c i="1" r="AS94"/>
  <c i="3" r="J138"/>
  <c r="J129"/>
  <c r="J166"/>
  <c r="BK146"/>
  <c r="BK134"/>
  <c r="BK129"/>
  <c r="BK169"/>
  <c r="BK161"/>
  <c r="J150"/>
  <c r="J145"/>
  <c r="BK127"/>
  <c r="BK167"/>
  <c r="J159"/>
  <c r="BK156"/>
  <c r="BK150"/>
  <c r="J137"/>
  <c r="J127"/>
  <c i="2" r="J236"/>
  <c r="BK229"/>
  <c r="BK220"/>
  <c r="BK216"/>
  <c r="BK208"/>
  <c r="BK200"/>
  <c r="BK194"/>
  <c r="J168"/>
  <c r="BK156"/>
  <c r="BK150"/>
  <c r="BK142"/>
  <c r="BK133"/>
  <c r="BK235"/>
  <c r="J229"/>
  <c r="J219"/>
  <c r="J214"/>
  <c r="BK210"/>
  <c r="J200"/>
  <c r="J188"/>
  <c r="BK180"/>
  <c r="BK170"/>
  <c r="BK161"/>
  <c r="BK145"/>
  <c r="J141"/>
  <c r="J134"/>
  <c r="BK178"/>
  <c r="BK164"/>
  <c r="BK149"/>
  <c r="J137"/>
  <c r="J189"/>
  <c r="J172"/>
  <c r="J160"/>
  <c r="J144"/>
  <c i="3" r="J167"/>
  <c r="BK164"/>
  <c r="BK159"/>
  <c r="J130"/>
  <c r="J124"/>
  <c r="J156"/>
  <c r="J140"/>
  <c r="BK132"/>
  <c r="BK125"/>
  <c r="J164"/>
  <c r="BK152"/>
  <c r="J146"/>
  <c r="J141"/>
  <c r="J125"/>
  <c r="J165"/>
  <c r="BK158"/>
  <c r="BK151"/>
  <c r="BK143"/>
  <c r="J132"/>
  <c i="2" r="J238"/>
  <c r="BK228"/>
  <c r="BK219"/>
  <c r="BK214"/>
  <c r="BK206"/>
  <c r="BK190"/>
  <c r="J179"/>
  <c r="J158"/>
  <c r="J151"/>
  <c r="BK141"/>
  <c r="BK238"/>
  <c r="J231"/>
  <c r="BK223"/>
  <c r="J217"/>
  <c r="J208"/>
  <c r="BK199"/>
  <c r="BK179"/>
  <c r="BK168"/>
  <c r="BK152"/>
  <c r="J143"/>
  <c r="BK135"/>
  <c r="J180"/>
  <c r="BK162"/>
  <c r="J147"/>
  <c r="J133"/>
  <c r="J175"/>
  <c r="BK163"/>
  <c r="J145"/>
  <c r="J132"/>
  <c i="3" r="BK172"/>
  <c r="J163"/>
  <c r="J158"/>
  <c r="BK131"/>
  <c r="BK126"/>
  <c r="BK163"/>
  <c r="BK141"/>
  <c r="J133"/>
  <c r="BK124"/>
  <c r="BK162"/>
  <c r="J154"/>
  <c r="J148"/>
  <c r="BK140"/>
  <c r="J172"/>
  <c r="J161"/>
  <c r="J152"/>
  <c r="BK145"/>
  <c r="BK133"/>
  <c r="J126"/>
  <c i="2" r="J235"/>
  <c r="BK230"/>
  <c r="BK218"/>
  <c r="J213"/>
  <c r="BK202"/>
  <c r="J197"/>
  <c r="BK189"/>
  <c r="J163"/>
  <c r="J152"/>
  <c r="BK147"/>
  <c r="BK132"/>
  <c r="J230"/>
  <c r="J220"/>
  <c r="J216"/>
  <c r="J206"/>
  <c r="J190"/>
  <c r="BK183"/>
  <c r="BK175"/>
  <c r="J162"/>
  <c r="J150"/>
  <c r="J142"/>
  <c r="BK188"/>
  <c r="BK172"/>
  <c r="J161"/>
  <c r="BK139"/>
  <c r="J195"/>
  <c r="J170"/>
  <c r="BK158"/>
  <c r="J135"/>
  <c i="3" r="J173"/>
  <c r="BK166"/>
  <c r="J162"/>
  <c r="J134"/>
  <c r="J128"/>
  <c r="BK173"/>
  <c r="J151"/>
  <c r="BK137"/>
  <c r="BK130"/>
  <c r="BK165"/>
  <c r="J160"/>
  <c r="J143"/>
  <c r="J131"/>
  <c r="J169"/>
  <c r="BK160"/>
  <c r="BK154"/>
  <c r="BK148"/>
  <c r="BK138"/>
  <c r="BK128"/>
  <c i="2" l="1" r="P131"/>
  <c r="BK167"/>
  <c r="J167"/>
  <c r="J99"/>
  <c r="BK193"/>
  <c r="J193"/>
  <c r="J100"/>
  <c r="BK201"/>
  <c r="J201"/>
  <c r="J101"/>
  <c r="R212"/>
  <c r="R211"/>
  <c r="T227"/>
  <c r="T226"/>
  <c r="T234"/>
  <c i="3" r="P123"/>
  <c r="T144"/>
  <c r="BK171"/>
  <c r="BK170"/>
  <c r="J170"/>
  <c r="J100"/>
  <c i="2" r="R167"/>
  <c r="T193"/>
  <c r="T201"/>
  <c r="BK212"/>
  <c r="BK211"/>
  <c r="J211"/>
  <c r="J103"/>
  <c r="BK227"/>
  <c r="J227"/>
  <c r="J106"/>
  <c r="R234"/>
  <c i="3" r="BK123"/>
  <c r="J123"/>
  <c r="J98"/>
  <c r="P144"/>
  <c r="P171"/>
  <c r="P170"/>
  <c i="2" r="T131"/>
  <c r="T130"/>
  <c r="T167"/>
  <c r="P193"/>
  <c r="P201"/>
  <c r="P212"/>
  <c r="P211"/>
  <c r="R227"/>
  <c r="R226"/>
  <c r="P234"/>
  <c i="3" r="T123"/>
  <c r="T122"/>
  <c r="BK144"/>
  <c r="J144"/>
  <c r="J99"/>
  <c r="R171"/>
  <c r="R170"/>
  <c i="2" r="BK131"/>
  <c r="J131"/>
  <c r="J98"/>
  <c r="R131"/>
  <c r="P167"/>
  <c r="R193"/>
  <c r="R201"/>
  <c r="T212"/>
  <c r="T211"/>
  <c r="P227"/>
  <c r="P226"/>
  <c r="BK234"/>
  <c r="J234"/>
  <c r="J108"/>
  <c i="3" r="R123"/>
  <c r="R144"/>
  <c r="T171"/>
  <c r="T170"/>
  <c i="2" r="BK232"/>
  <c r="J232"/>
  <c r="J107"/>
  <c r="BK209"/>
  <c r="J209"/>
  <c r="J102"/>
  <c r="BK237"/>
  <c r="J237"/>
  <c r="J109"/>
  <c r="J212"/>
  <c r="J104"/>
  <c i="3" r="F92"/>
  <c r="J115"/>
  <c r="BE124"/>
  <c r="BE129"/>
  <c r="BE130"/>
  <c r="BE138"/>
  <c r="BE140"/>
  <c r="BE162"/>
  <c r="BE163"/>
  <c r="BE166"/>
  <c r="E85"/>
  <c r="BE128"/>
  <c r="BE131"/>
  <c r="BE133"/>
  <c r="BE134"/>
  <c r="BE137"/>
  <c r="BE156"/>
  <c r="BE126"/>
  <c r="BE127"/>
  <c r="BE143"/>
  <c r="BE146"/>
  <c r="BE148"/>
  <c r="BE159"/>
  <c r="BE160"/>
  <c r="BE161"/>
  <c r="BE164"/>
  <c r="BE165"/>
  <c r="BE172"/>
  <c r="BE173"/>
  <c r="BE125"/>
  <c r="BE132"/>
  <c r="BE141"/>
  <c r="BE145"/>
  <c r="BE150"/>
  <c r="BE151"/>
  <c r="BE152"/>
  <c r="BE154"/>
  <c r="BE158"/>
  <c r="BE167"/>
  <c r="BE169"/>
  <c i="2" r="J89"/>
  <c r="E119"/>
  <c r="BE132"/>
  <c r="BE133"/>
  <c r="BE142"/>
  <c r="BE145"/>
  <c r="BE149"/>
  <c r="BE150"/>
  <c r="BE151"/>
  <c r="BE152"/>
  <c r="BE154"/>
  <c r="BE156"/>
  <c r="BE160"/>
  <c r="BE161"/>
  <c r="BE164"/>
  <c r="BE175"/>
  <c r="BE178"/>
  <c r="BE180"/>
  <c r="BE183"/>
  <c r="F126"/>
  <c r="BE134"/>
  <c r="BE137"/>
  <c r="BE139"/>
  <c r="BE141"/>
  <c r="BE144"/>
  <c r="BE168"/>
  <c r="BE189"/>
  <c r="BE190"/>
  <c r="BE147"/>
  <c r="BE158"/>
  <c r="BE162"/>
  <c r="BE163"/>
  <c r="BE188"/>
  <c r="BE194"/>
  <c r="BE195"/>
  <c r="BE197"/>
  <c r="BE199"/>
  <c r="BE210"/>
  <c r="BE216"/>
  <c r="BE219"/>
  <c r="BE220"/>
  <c r="BE228"/>
  <c r="BE135"/>
  <c r="BE143"/>
  <c r="BE166"/>
  <c r="BE170"/>
  <c r="BE172"/>
  <c r="BE179"/>
  <c r="BE186"/>
  <c r="BE200"/>
  <c r="BE202"/>
  <c r="BE206"/>
  <c r="BE208"/>
  <c r="BE213"/>
  <c r="BE214"/>
  <c r="BE217"/>
  <c r="BE218"/>
  <c r="BE223"/>
  <c r="BE229"/>
  <c r="BE230"/>
  <c r="BE231"/>
  <c r="BE233"/>
  <c r="BE235"/>
  <c r="BE236"/>
  <c r="BE238"/>
  <c r="F37"/>
  <c i="1" r="BD95"/>
  <c i="2" r="F36"/>
  <c i="1" r="BC95"/>
  <c i="3" r="F37"/>
  <c i="1" r="BD96"/>
  <c i="2" r="F35"/>
  <c i="1" r="BB95"/>
  <c i="2" r="J34"/>
  <c i="1" r="AW95"/>
  <c i="3" r="F34"/>
  <c i="1" r="BA96"/>
  <c i="3" r="F36"/>
  <c i="1" r="BC96"/>
  <c i="2" r="F34"/>
  <c i="1" r="BA95"/>
  <c i="3" r="J34"/>
  <c i="1" r="AW96"/>
  <c i="3" r="F35"/>
  <c i="1" r="BB96"/>
  <c i="3" l="1" r="T121"/>
  <c i="2" r="T129"/>
  <c i="3" r="R122"/>
  <c r="R121"/>
  <c i="2" r="R130"/>
  <c r="R129"/>
  <c i="3" r="P122"/>
  <c r="P121"/>
  <c i="1" r="AU96"/>
  <c i="2" r="P130"/>
  <c r="P129"/>
  <c i="1" r="AU95"/>
  <c i="3" r="BK122"/>
  <c r="J122"/>
  <c r="J97"/>
  <c r="J171"/>
  <c r="J101"/>
  <c i="2" r="BK226"/>
  <c r="J226"/>
  <c r="J105"/>
  <c r="BK130"/>
  <c r="J130"/>
  <c r="J97"/>
  <c i="1" r="BD94"/>
  <c r="W33"/>
  <c r="BA94"/>
  <c r="AW94"/>
  <c r="AK30"/>
  <c r="BB94"/>
  <c r="W31"/>
  <c i="3" r="J33"/>
  <c i="1" r="AV96"/>
  <c r="AT96"/>
  <c i="2" r="F33"/>
  <c i="1" r="AZ95"/>
  <c i="3" r="F33"/>
  <c i="1" r="AZ96"/>
  <c i="2" r="J33"/>
  <c i="1" r="AV95"/>
  <c r="AT95"/>
  <c r="BC94"/>
  <c r="W32"/>
  <c i="2" l="1" r="BK129"/>
  <c r="J129"/>
  <c r="J96"/>
  <c i="3" r="BK121"/>
  <c r="J121"/>
  <c i="1" r="AU94"/>
  <c i="3" r="J30"/>
  <c i="1" r="AG96"/>
  <c r="AZ94"/>
  <c r="W29"/>
  <c r="W30"/>
  <c r="AY94"/>
  <c r="AX94"/>
  <c i="3" l="1" r="J39"/>
  <c r="J96"/>
  <c i="1" r="AN96"/>
  <c i="2" r="J30"/>
  <c i="1" r="AG95"/>
  <c r="AG94"/>
  <c r="AK26"/>
  <c r="AV94"/>
  <c r="AK29"/>
  <c r="AK35"/>
  <c l="1" r="AN95"/>
  <c i="2" r="J39"/>
  <c i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<sst xmlns="http://schemas.openxmlformats.org/spreadsheetml/2006/main">
  <si>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</si>
  <si>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</si>
  <si>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</si>
  <si>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</si>
  <si>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</si>
  <si>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{42ec22fa-b1e5-46f8-86ae-dfbb6c1c2c8e}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</si>
  <si>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</si>
  <si>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</si>
  <si>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</si>
  <si>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</si>
  <si>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</si>
  <si>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</si>
  <si>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</si>
  <si>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</si>
  <si>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2020978_5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</si>
  <si>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</si>
  <si>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</si>
  <si>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sídliště V Podhájí, Rumburk - I.etapa</t>
  </si>
  <si>
    <t>KSO:</t>
  </si>
  <si>
    <t>CC-CZ:</t>
  </si>
  <si>
    <t>Místo:</t>
  </si>
  <si>
    <t>Rumburk</t>
  </si>
  <si>
    <t>Datum:</t>
  </si>
  <si>
    <t>29. 11. 2021</t>
  </si>
  <si>
    <t>Zadavatel:</t>
  </si>
  <si>
    <t>IČ:</t>
  </si>
  <si>
    <t>Město Rumburk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</si>
  <si>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</si>
  <si>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</si>
  <si>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</si>
  <si>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</si>
  <si>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</si>
  <si>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</si>
  <si>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</si>
  <si>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</si>
  <si>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</si>
  <si>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</si>
  <si>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</si>
  <si>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</si>
  <si>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</si>
  <si>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</si>
  <si>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</si>
  <si>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</si>
  <si>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</si>
  <si>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</si>
  <si>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</si>
  <si>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</si>
  <si>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</si>
  <si>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</si>
  <si>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</si>
  <si>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</si>
  <si>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</si>
  <si>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</si>
  <si>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</si>
  <si>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</si>
  <si>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</si>
  <si>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</si>
  <si>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</si>
  <si>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</si>
  <si>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</si>
  <si>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</si>
  <si>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</si>
  <si>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</si>
  <si>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</si>
  <si>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</si>
  <si>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</si>
  <si>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</si>
  <si>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</si>
  <si>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</si>
  <si>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</si>
  <si>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</si>
  <si>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</si>
  <si>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</si>
  <si>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</si>
  <si>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</si>
  <si>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</si>
  <si>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</si>
  <si>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</si>
  <si>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</si>
  <si>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</si>
  <si>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105</t>
  </si>
  <si>
    <t>Kolmá parkovací stání podél stávajícího chodníku v ul. Polní</t>
  </si>
  <si>
    <t>STA</t>
  </si>
  <si>
    <t>1</t>
  </si>
  <si>
    <t>{c8cc9cc7-32f5-4922-ab40-d901304d7bfe}</t>
  </si>
  <si>
    <t>2</t>
  </si>
  <si>
    <t>SO 405</t>
  </si>
  <si>
    <t>Veřejné osvětlení</t>
  </si>
  <si>
    <t>{8772acc0-bbce-4f6e-9e1c-6e37a2f813b4}</t>
  </si>
  <si>
    <t>KRYCÍ LIST SOUPISU PRACÍ</t>
  </si>
  <si>
    <t>Objekt:</t>
  </si>
  <si>
    <t>SO 105 - Kolmá parkovací stání podél stávajícího chodníku v ul. Polní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</si>
  <si>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</si>
  <si>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</si>
  <si>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</si>
  <si>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</si>
  <si>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</si>
  <si>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</si>
  <si>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</si>
  <si>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</si>
  <si>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</si>
  <si>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</si>
  <si>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</si>
  <si>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</si>
  <si>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</si>
  <si>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</si>
  <si>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</si>
  <si>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</si>
  <si>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</si>
  <si>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</si>
  <si>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</si>
  <si>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</si>
  <si>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</si>
  <si>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</si>
  <si>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</si>
  <si>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</si>
  <si>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</si>
  <si>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</si>
  <si>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</si>
  <si>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</si>
  <si>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</si>
  <si>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</si>
  <si>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</si>
  <si>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</si>
  <si>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</si>
  <si>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</si>
  <si>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</si>
  <si>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</si>
  <si>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</si>
  <si>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</si>
  <si>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</si>
  <si>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</si>
  <si>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-2033972568</t>
  </si>
  <si>
    <t>113107342</t>
  </si>
  <si>
    <t>Odstranění podkladu živičného tl přes 50 do 100 mm strojně pl do 50 m2</t>
  </si>
  <si>
    <t>1319668365</t>
  </si>
  <si>
    <t>3</t>
  </si>
  <si>
    <t>113202111</t>
  </si>
  <si>
    <t>Vytrhání obrub krajníků obrubníků stojatých</t>
  </si>
  <si>
    <t>m</t>
  </si>
  <si>
    <t>730037675</t>
  </si>
  <si>
    <t>121151123</t>
  </si>
  <si>
    <t>Sejmutí ornice plochy přes 500 m2 tl vrstvy do 200 mm strojně</t>
  </si>
  <si>
    <t>789577900</t>
  </si>
  <si>
    <t>VV</t>
  </si>
  <si>
    <t>64,2+23</t>
  </si>
  <si>
    <t>5</t>
  </si>
  <si>
    <t>122252204</t>
  </si>
  <si>
    <t>Odkopávky a prokopávky nezapažené pro silnice a dálnice strojně v hornině třídy těžitelnosti I přes 100 do 500 m3</t>
  </si>
  <si>
    <t>m3</t>
  </si>
  <si>
    <t>-680754861</t>
  </si>
  <si>
    <t>(64,2+(23*0,2))*0,22</t>
  </si>
  <si>
    <t>6</t>
  </si>
  <si>
    <t>122252204-A</t>
  </si>
  <si>
    <t>Odkopávky a prokopávky nezapažené pro silnice a dálnice strojně v hornině třídy těžitelnosti I přes 100 do 500 m3 - aktivní zóna</t>
  </si>
  <si>
    <t>-254745845</t>
  </si>
  <si>
    <t>(64,2+(23*0,2))*0,5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</si>
  <si>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</si>
  <si>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</si>
  <si>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</si>
  <si>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-2082244542</t>
  </si>
  <si>
    <t>8</t>
  </si>
  <si>
    <t>162351103-A</t>
  </si>
  <si>
    <t>Vodorovné přemístění výkopku nebo sypaniny po suchu na obvyklém dopravním prostředku, bez naložení výkopku, avšak se složením bez rozhrnutí z horniny třídy těžitelnosti I skupiny 1 až 3 na vzdálenost přes 50 do 500 m - aktivní zóna</t>
  </si>
  <si>
    <t>677741246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</si>
  <si>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</si>
  <si>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</si>
  <si>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</si>
  <si>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-537272168</t>
  </si>
  <si>
    <t>10</t>
  </si>
  <si>
    <t>162751117-A</t>
  </si>
  <si>
    <t>Vodorovné přemístění výkopku nebo sypaniny po suchu na obvyklém dopravním prostředku, bez naložení výkopku, avšak se složením bez rozhrnutí z horniny třídy těžitelnosti I skupiny 1 až 3 na vzdálenost přes 9 000 do 10 000 m - aktivní zóna</t>
  </si>
  <si>
    <t>496434382</t>
  </si>
  <si>
    <t>11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</si>
  <si>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</si>
  <si>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</si>
  <si>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400367370</t>
  </si>
  <si>
    <t>15,136*30"přepočet koeficientem množství</t>
  </si>
  <si>
    <t>12</t>
  </si>
  <si>
    <t>162751119-A</t>
  </si>
  <si>
    <t>-990277379</t>
  </si>
  <si>
    <t>34,4*30" přepočteno koeficientem množství</t>
  </si>
  <si>
    <t>13</t>
  </si>
  <si>
    <t>167151111</t>
  </si>
  <si>
    <t>Nakládání, skládání a překládání neulehlého výkopku nebo sypaniny strojně nakládání, množství přes 100 m3, z hornin třídy těžitelnosti I, skupiny 1 až 3</t>
  </si>
  <si>
    <t>1318212379</t>
  </si>
  <si>
    <t>14</t>
  </si>
  <si>
    <t>167151111-A</t>
  </si>
  <si>
    <t>Nakládání, skládání a překládání neulehlého výkopku nebo sypaniny strojně nakládání, množství přes 100 m3, z hornin třídy těžitelnosti I, skupiny 1 až 3 - aktivní zóna</t>
  </si>
  <si>
    <t>2024431910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</si>
  <si>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</si>
  <si>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</si>
  <si>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1553084412</t>
  </si>
  <si>
    <t>16</t>
  </si>
  <si>
    <t>M</t>
  </si>
  <si>
    <t>58344003</t>
  </si>
  <si>
    <t>kamenivo drcené hrubé frakce 63/125</t>
  </si>
  <si>
    <t>t</t>
  </si>
  <si>
    <t>-682929118</t>
  </si>
  <si>
    <t>34,4/2*2" přepočteno koeficientem množství</t>
  </si>
  <si>
    <t>17</t>
  </si>
  <si>
    <t>58344197</t>
  </si>
  <si>
    <t>štěrkodrť frakce 0/63</t>
  </si>
  <si>
    <t>-1982825801</t>
  </si>
  <si>
    <t>18</t>
  </si>
  <si>
    <t>171201221</t>
  </si>
  <si>
    <t>Poplatek za uložení stavebního odpadu na skládce (skládkovné) zeminy a kamení zatříděného do Katalogu odpadů pod kódem 17 05 04</t>
  </si>
  <si>
    <t>456552468</t>
  </si>
  <si>
    <t>15,136*2" přepočteno koeficientem množství</t>
  </si>
  <si>
    <t>19</t>
  </si>
  <si>
    <t>171201221-A</t>
  </si>
  <si>
    <t>Poplatek za uložení stavebního odpadu na skládce (skládkovné) zeminy a kamení zatříděného do Katalogu odpadů pod kódem 17 05 04 - aktivní zóna</t>
  </si>
  <si>
    <t>304835078</t>
  </si>
  <si>
    <t>34,4*2" přepočteno koeficientem množství</t>
  </si>
  <si>
    <t>20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</si>
  <si>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</si>
  <si>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</si>
  <si>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700409547</t>
  </si>
  <si>
    <t>181152302</t>
  </si>
  <si>
    <t>Úprava pláně na stavbách silnic a dálnic strojně v zářezech mimo skalních se zhutněním</t>
  </si>
  <si>
    <t>2028512453</t>
  </si>
  <si>
    <t>22</t>
  </si>
  <si>
    <t>181351103</t>
  </si>
  <si>
    <t>Rozprostření a urovnání ornice v rovině nebo ve svahu sklonu do 1:5 strojně při souvislé ploše přes 100 do 500 m2, tl. vrstvy do 200 mm</t>
  </si>
  <si>
    <t>1603918896</t>
  </si>
  <si>
    <t>23</t>
  </si>
  <si>
    <t>181411131</t>
  </si>
  <si>
    <t>Založení trávníku na půdě předem připravené plochy do 1000 m2 výsevem včetně utažení parkového v rovině nebo na svahu do 1:5</t>
  </si>
  <si>
    <t>2113773359</t>
  </si>
  <si>
    <t>24</t>
  </si>
  <si>
    <t>00572410</t>
  </si>
  <si>
    <t>osivo směs travní parková</t>
  </si>
  <si>
    <t>kg</t>
  </si>
  <si>
    <t>379962842</t>
  </si>
  <si>
    <t>23*0,025" přepočteno koeficientem množství</t>
  </si>
  <si>
    <t>25</t>
  </si>
  <si>
    <t>184802611</t>
  </si>
  <si>
    <t>Chemické odplevelení po založení kultury v rovině nebo na svahu do 1:5 postřikem na široko</t>
  </si>
  <si>
    <t>640167722</t>
  </si>
  <si>
    <t>Komunikace pozemní</t>
  </si>
  <si>
    <t>26</t>
  </si>
  <si>
    <t>564861111</t>
  </si>
  <si>
    <t>Podklad ze štěrkodrti 0-63 s rozprostřením a zhutněním, po zhutnění tl. 200 mm</t>
  </si>
  <si>
    <t>-1422456897</t>
  </si>
  <si>
    <t>87,04+(23*0,2) "včetně rozšíření pro obruby</t>
  </si>
  <si>
    <t>27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</si>
  <si>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</si>
  <si>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</si>
  <si>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735612457</t>
  </si>
  <si>
    <t>64,2+13,04+9,8</t>
  </si>
  <si>
    <t>28</t>
  </si>
  <si>
    <t>5924502-1</t>
  </si>
  <si>
    <t>dlažba voděpropustná betonová s distančními nálisky 240x170x80 cm přírodní</t>
  </si>
  <si>
    <t>-1480654851</t>
  </si>
  <si>
    <t>64,2-3,4</t>
  </si>
  <si>
    <t>60,8*1,02 'Přepočtené koeficientem množství</t>
  </si>
  <si>
    <t>29</t>
  </si>
  <si>
    <t>5924502-2</t>
  </si>
  <si>
    <t>dlažba voděpropustná betonová s distančními nálisky 240x170x80 cm černá</t>
  </si>
  <si>
    <t>-1091255160</t>
  </si>
  <si>
    <t>4*5*0,17" oddělení parkovacích stání</t>
  </si>
  <si>
    <t>3,4*1,05 'Přepočtené koeficientem množství</t>
  </si>
  <si>
    <t>30</t>
  </si>
  <si>
    <t>596212214.1</t>
  </si>
  <si>
    <t>Příplatek za kombinaci dvou barev u betonových dlažeb pozemních komunikací tl 80 mm skupiny A</t>
  </si>
  <si>
    <t>-1480197856</t>
  </si>
  <si>
    <t>31</t>
  </si>
  <si>
    <t>5962122-P</t>
  </si>
  <si>
    <t>Příplatek u betonových dlažeb pozemních komunikací tl 80 mm za sypký sobrent včetně dodávky materiálu v poměru 1:6 do lože tl.50 mm</t>
  </si>
  <si>
    <t>-1949831879</t>
  </si>
  <si>
    <t>32</t>
  </si>
  <si>
    <t>59245226</t>
  </si>
  <si>
    <t>dlažba tvar obdélník betonová pro nevidomé 200x100x80mm barevná</t>
  </si>
  <si>
    <t>172042873</t>
  </si>
  <si>
    <t>13,04</t>
  </si>
  <si>
    <t>13,04*1,02 'Přepočtené koeficientem množství</t>
  </si>
  <si>
    <t>33</t>
  </si>
  <si>
    <t>59245020</t>
  </si>
  <si>
    <t>dlažba tvar obdélník betonová 200x100x80mm přírodní</t>
  </si>
  <si>
    <t>-1963214191</t>
  </si>
  <si>
    <t>9,8</t>
  </si>
  <si>
    <t>9,8*1,02 'Přepočtené koeficientem množství</t>
  </si>
  <si>
    <t>34</t>
  </si>
  <si>
    <t>596212214</t>
  </si>
  <si>
    <t>Kladení dlažby z betonových zámkových dlaždic pozemních komunikací s ložem z kameniva těženého nebo drceného tl. do 50 mm, s vyplněním spár, s dvojitým hutněním vibrováním i tl. 80 mm skupiny A, pro plochy Příplatek za dlažbu 2 barev</t>
  </si>
  <si>
    <t>1319625523</t>
  </si>
  <si>
    <t>9,8+13,04</t>
  </si>
  <si>
    <t>35</t>
  </si>
  <si>
    <t>599141111</t>
  </si>
  <si>
    <t>Vyplnění spár mezi silničními dílci živičnou zálivkou</t>
  </si>
  <si>
    <t>-1312296179</t>
  </si>
  <si>
    <t>36</t>
  </si>
  <si>
    <t>919726123</t>
  </si>
  <si>
    <t>Geotextilie pro ochranu, separaci a filtraci netkaná měrná hm přes 300 do 500 g/m2</t>
  </si>
  <si>
    <t>-1988842667</t>
  </si>
  <si>
    <t>37</t>
  </si>
  <si>
    <t>RTX.123235004R1</t>
  </si>
  <si>
    <t>Sorpční netkaná textilie REO Fb NTRF16 400 g/m2</t>
  </si>
  <si>
    <t>236432830</t>
  </si>
  <si>
    <t>22,84</t>
  </si>
  <si>
    <t>22,84*1,1 'Přepočtené koeficientem množství</t>
  </si>
  <si>
    <t>Ostatní konstrukce a práce, bourání</t>
  </si>
  <si>
    <t>38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</si>
  <si>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</si>
  <si>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</si>
  <si>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-981612808</t>
  </si>
  <si>
    <t>39</t>
  </si>
  <si>
    <t>59217017</t>
  </si>
  <si>
    <t>obrubník betonový chodníkový 1000x100x250mm</t>
  </si>
  <si>
    <t>519539120</t>
  </si>
  <si>
    <t>17*1,02 'Přepočtené koeficientem množství</t>
  </si>
  <si>
    <t>40</t>
  </si>
  <si>
    <t>59217031</t>
  </si>
  <si>
    <t>obrubník betonový silniční 1000x150x250mm</t>
  </si>
  <si>
    <t>1110531614</t>
  </si>
  <si>
    <t>23*1,02 'Přepočtené koeficientem množství</t>
  </si>
  <si>
    <t>41</t>
  </si>
  <si>
    <t>916241113</t>
  </si>
  <si>
    <t>Osazení obrubníku kamenného ležatého s boční opěrou do lože z betonu prostého</t>
  </si>
  <si>
    <t>-412102816</t>
  </si>
  <si>
    <t>42</t>
  </si>
  <si>
    <t>979024443</t>
  </si>
  <si>
    <t>Očištění vybouraných obrubníků a krajníků silničních</t>
  </si>
  <si>
    <t>-727086806</t>
  </si>
  <si>
    <t>997</t>
  </si>
  <si>
    <t>Přesun sutě</t>
  </si>
  <si>
    <t>43</t>
  </si>
  <si>
    <t>997221561</t>
  </si>
  <si>
    <t>Vodorovná doprava suti z kusových materiálů do 1 km</t>
  </si>
  <si>
    <t>-568558909</t>
  </si>
  <si>
    <t>5,025 "vybouraná živice</t>
  </si>
  <si>
    <t>3,485 "vybourané obrubníky pro zpětné osazení</t>
  </si>
  <si>
    <t>Součet</t>
  </si>
  <si>
    <t>44</t>
  </si>
  <si>
    <t>997221569</t>
  </si>
  <si>
    <t>Příplatek ZKD 1 km u vodorovné dopravy suti z kusových materiálů</t>
  </si>
  <si>
    <t>319075529</t>
  </si>
  <si>
    <t>5,025*40"přepočet koeficientem množství</t>
  </si>
  <si>
    <t>45</t>
  </si>
  <si>
    <t>997221645</t>
  </si>
  <si>
    <t>Poplatek za uložení na skládce (skládkovné) odpadu asfaltového bez dehtu kód odpadu 17 03 02</t>
  </si>
  <si>
    <t>-1740761389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</si>
  <si>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</si>
  <si>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</si>
  <si>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</si>
  <si>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</si>
  <si>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</si>
  <si>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1402407243</t>
  </si>
  <si>
    <t>Práce a dodávky M</t>
  </si>
  <si>
    <t>46-M</t>
  </si>
  <si>
    <t>Zemní práce při extr.mont.pracích</t>
  </si>
  <si>
    <t>47</t>
  </si>
  <si>
    <t>460161151</t>
  </si>
  <si>
    <t>Hloubení kabelových rýh ručně š 35 cm hl 60 cm v hornině tř I skupiny 1 a 2</t>
  </si>
  <si>
    <t>64</t>
  </si>
  <si>
    <t>2000678844</t>
  </si>
  <si>
    <t>48</t>
  </si>
  <si>
    <t>460241111</t>
  </si>
  <si>
    <t>Příplatek za ztížení vykopávky při elektromontážích v blízkosti podzemního vedení</t>
  </si>
  <si>
    <t>-916764313</t>
  </si>
  <si>
    <t>6,66*0,35*0,6</t>
  </si>
  <si>
    <t>49</t>
  </si>
  <si>
    <t>460451161</t>
  </si>
  <si>
    <t>Zásyp kabelových rýh strojně se zhutněním š 35 cm hl 60 cm z horniny tř I skupiny 1 a 2</t>
  </si>
  <si>
    <t>1289366050</t>
  </si>
  <si>
    <t>50</t>
  </si>
  <si>
    <t>460661112</t>
  </si>
  <si>
    <t>Kabelové lože z písku pro kabely nn bez zakrytí š lože přes 35 do 50 cm</t>
  </si>
  <si>
    <t>1539880515</t>
  </si>
  <si>
    <t>51</t>
  </si>
  <si>
    <t>460671112</t>
  </si>
  <si>
    <t>Výstražná fólie pro krytí kabelů šířky 25 cm</t>
  </si>
  <si>
    <t>-859534223</t>
  </si>
  <si>
    <t>52</t>
  </si>
  <si>
    <t>460791115</t>
  </si>
  <si>
    <t>Montáž trubek ochranných plastových uložených volně do rýhy tuhých D přes 110 do 133 mm uložených do rýhy</t>
  </si>
  <si>
    <t>492006002</t>
  </si>
  <si>
    <t>53</t>
  </si>
  <si>
    <t>34571098</t>
  </si>
  <si>
    <t>trubka elektroinstalační dělená (chránička) D 100/110mm, HDPE</t>
  </si>
  <si>
    <t>128</t>
  </si>
  <si>
    <t>438759276</t>
  </si>
  <si>
    <t>6,66</t>
  </si>
  <si>
    <t>6,66*1,05 'Přepočtené koeficientem množství</t>
  </si>
  <si>
    <t>54</t>
  </si>
  <si>
    <t>34571367</t>
  </si>
  <si>
    <t>trubka elektroinstalační HDPE tuhá dvouplášťová korugovaná D 108/125mm</t>
  </si>
  <si>
    <t>1802993614</t>
  </si>
  <si>
    <t>VRN</t>
  </si>
  <si>
    <t>Vedlejší rozpočtové náklady</t>
  </si>
  <si>
    <t>VRN1</t>
  </si>
  <si>
    <t>Průzkumné, geodetické a projektové práce</t>
  </si>
  <si>
    <t>55</t>
  </si>
  <si>
    <t>012103000</t>
  </si>
  <si>
    <t>Geodetické práce před výstavbou včetně vytyčení inženýrských sítí</t>
  </si>
  <si>
    <t>kpl</t>
  </si>
  <si>
    <t>1024</t>
  </si>
  <si>
    <t>-275477972</t>
  </si>
  <si>
    <t>56</t>
  </si>
  <si>
    <t>012203000</t>
  </si>
  <si>
    <t>Geodetické práce při provádění stavby</t>
  </si>
  <si>
    <t>-1832289155</t>
  </si>
  <si>
    <t>57</t>
  </si>
  <si>
    <t>012303000</t>
  </si>
  <si>
    <t>Geodetické práce po výstavbě - geometrické zaměření skutečného provedení a geometrický plán</t>
  </si>
  <si>
    <t>144766763</t>
  </si>
  <si>
    <t>58</t>
  </si>
  <si>
    <t>013254000</t>
  </si>
  <si>
    <t>Dokumentace skutečného provedení stavby</t>
  </si>
  <si>
    <t>-519082758</t>
  </si>
  <si>
    <t>VRN3</t>
  </si>
  <si>
    <t>Zařízení staveniště</t>
  </si>
  <si>
    <t>59</t>
  </si>
  <si>
    <t>030001000</t>
  </si>
  <si>
    <t>Zařízení staveniště včetně oplocení stavby</t>
  </si>
  <si>
    <t>-1807101731</t>
  </si>
  <si>
    <t>VRN4</t>
  </si>
  <si>
    <t>Inženýrská činnost</t>
  </si>
  <si>
    <t>60</t>
  </si>
  <si>
    <t>043194000</t>
  </si>
  <si>
    <t>Ostatní zkoušky - zkouška pláně</t>
  </si>
  <si>
    <t>ks</t>
  </si>
  <si>
    <t>-714757400</t>
  </si>
  <si>
    <t>61</t>
  </si>
  <si>
    <t>045002000</t>
  </si>
  <si>
    <t>Kompletační a koordinační činnost včetně dokladové části ke kolaudaci</t>
  </si>
  <si>
    <t>2132786482</t>
  </si>
  <si>
    <t>VRN7</t>
  </si>
  <si>
    <t>Provozní vlivy</t>
  </si>
  <si>
    <t>62</t>
  </si>
  <si>
    <t>070001000</t>
  </si>
  <si>
    <t>Provozní vlivy včetně dopravně inženýrského opatření ( DIO )</t>
  </si>
  <si>
    <t>372564415</t>
  </si>
  <si>
    <t>SO 405 - Veřejné osvětlení</t>
  </si>
  <si>
    <t xml:space="preserve">    21-M - Elektromontáže</t>
  </si>
  <si>
    <t>21-M</t>
  </si>
  <si>
    <t>Elektromontáže</t>
  </si>
  <si>
    <t>210202013</t>
  </si>
  <si>
    <t>Montáž svítidlo výbojkové průmyslové nebo venkovní na výložník</t>
  </si>
  <si>
    <t>kus</t>
  </si>
  <si>
    <t>590039715</t>
  </si>
  <si>
    <t>34774003</t>
  </si>
  <si>
    <t>svítidlo veřejného osvětlení na výložník zdroj LED 58W 4000K</t>
  </si>
  <si>
    <t>-256700899</t>
  </si>
  <si>
    <t>210204011</t>
  </si>
  <si>
    <t>Montáž stožárů osvětlení ocelových samostatně stojících délky do 12 m</t>
  </si>
  <si>
    <t>-93523406</t>
  </si>
  <si>
    <t>1290540</t>
  </si>
  <si>
    <t>STOZAROVE POUZDRO SP 250/1000</t>
  </si>
  <si>
    <t>-1980585968</t>
  </si>
  <si>
    <t>31674067</t>
  </si>
  <si>
    <t>stožár osvětlovací sadový Pz 133/89/60 v 6,0m</t>
  </si>
  <si>
    <t>1111714618</t>
  </si>
  <si>
    <t>210204103</t>
  </si>
  <si>
    <t>Montáž výložníků osvětlení jednoramenných sloupových hmotnosti do 35 kg</t>
  </si>
  <si>
    <t>1569749436</t>
  </si>
  <si>
    <t>31674000</t>
  </si>
  <si>
    <t>výložník rovný jednoduchý k osvětlovacím stožárům uličním vyložení 500mm</t>
  </si>
  <si>
    <t>1005585124</t>
  </si>
  <si>
    <t>210204201</t>
  </si>
  <si>
    <t>Montáž elektrovýzbroje stožárů osvětlení 1 okruh</t>
  </si>
  <si>
    <t>410892222</t>
  </si>
  <si>
    <t>1641653</t>
  </si>
  <si>
    <t>STOZAROVA SVORKOVNICE EK 480/2P IP54</t>
  </si>
  <si>
    <t>256</t>
  </si>
  <si>
    <t>-101212993</t>
  </si>
  <si>
    <t>210220020</t>
  </si>
  <si>
    <t>Montáž uzemňovacího vedení vodičů FeZn pomocí svorek v zemi páskou do 120 mm2 ve městské zástavbě</t>
  </si>
  <si>
    <t>209178647</t>
  </si>
  <si>
    <t>35442062</t>
  </si>
  <si>
    <t>pás zemnící 30x4mm FeZn</t>
  </si>
  <si>
    <t>1996590924</t>
  </si>
  <si>
    <t>34,16</t>
  </si>
  <si>
    <t>34,16*1,05 'Přepočtené koeficientem množství</t>
  </si>
  <si>
    <t>35441986</t>
  </si>
  <si>
    <t>svorka odbočovací a spojovací pro pásek 30x4 mm, FeZn</t>
  </si>
  <si>
    <t>844661616</t>
  </si>
  <si>
    <t>210800411</t>
  </si>
  <si>
    <t>Montáž vodiče Cu izolovaného plného nebo laněného s PVC pláštěm do 1 kV žíla 0,15 až 16 mm2 zataženého (např. CY, CHAH-V) bez ukončení</t>
  </si>
  <si>
    <t>847219566</t>
  </si>
  <si>
    <t>8+34,16</t>
  </si>
  <si>
    <t>PKB.711018</t>
  </si>
  <si>
    <t>CYKY-J 3x1,5</t>
  </si>
  <si>
    <t>-1927396508</t>
  </si>
  <si>
    <t>34111076</t>
  </si>
  <si>
    <t>kabel instalační jádro Cu plné izolace PVC plášť PVC 450/750V (CYKY) 4x10mm2</t>
  </si>
  <si>
    <t>426358335</t>
  </si>
  <si>
    <t>34,16+3" včetně prořezu</t>
  </si>
  <si>
    <t>210280001</t>
  </si>
  <si>
    <t>Zkoušky a prohlídky el rozvodů a zařízení celková prohlídka pro objem montážních prací do 100 tis Kč</t>
  </si>
  <si>
    <t>1096123199</t>
  </si>
  <si>
    <t>460010023</t>
  </si>
  <si>
    <t>Vytyčení trasy vedení kabelového podzemního v terénu volném</t>
  </si>
  <si>
    <t>km</t>
  </si>
  <si>
    <t>1501988989</t>
  </si>
  <si>
    <t>460021121</t>
  </si>
  <si>
    <t>Sejmutí ornice při elektromontážích strojně tl vrstvy do 20 cm</t>
  </si>
  <si>
    <t>2124853489</t>
  </si>
  <si>
    <t>34,16*0,5</t>
  </si>
  <si>
    <t>460141111</t>
  </si>
  <si>
    <t>Hloubení nezapažených jam při elektromontážích strojně v hornině tř I skupiny 1 a 2</t>
  </si>
  <si>
    <t>1768818541</t>
  </si>
  <si>
    <t>0,5*0,85</t>
  </si>
  <si>
    <t>460171271</t>
  </si>
  <si>
    <t>Hloubení kabelových nezapažených rýh strojně š 50 cm hl 80 cm v hornině tř I skupiny 1 a 2</t>
  </si>
  <si>
    <t>-1562461147</t>
  </si>
  <si>
    <t>468011142</t>
  </si>
  <si>
    <t>Odstranění podkladu nebo krytu komunikace při elektromontážích ze živice tl přes 5 do 10 cm</t>
  </si>
  <si>
    <t>-1265191523</t>
  </si>
  <si>
    <t>460341113</t>
  </si>
  <si>
    <t>Vodorovné přemístění horniny jakékoliv třídy dopravními prostředky při elektromontážích přes 500 do 1000 m</t>
  </si>
  <si>
    <t>1189757157</t>
  </si>
  <si>
    <t>34,16*0,5*0,8</t>
  </si>
  <si>
    <t>460341121</t>
  </si>
  <si>
    <t>Příplatek k vodorovnému přemístění horniny dopravními prostředky při elektromontážích za každých dalších i započatých 1000 m</t>
  </si>
  <si>
    <t>-1804847292</t>
  </si>
  <si>
    <t>13,664*40 "přepočet koeficientem množství</t>
  </si>
  <si>
    <t>460361111</t>
  </si>
  <si>
    <t>Poplatek za uložení zeminy na skládce (skládkovné) kód odpadu 17 05 04</t>
  </si>
  <si>
    <t>148274848</t>
  </si>
  <si>
    <t>13,664*2" přepočet koeficientem množství</t>
  </si>
  <si>
    <t>460371121</t>
  </si>
  <si>
    <t>Naložení výkopku při elektromontážích strojně z hornin třídy I skupiny 1 až 3</t>
  </si>
  <si>
    <t>-2037675530</t>
  </si>
  <si>
    <t>460451281</t>
  </si>
  <si>
    <t>Zásyp kabelových rýh strojně se zhutněním š 50 cm hl 80 cm z horniny tř I skupiny 1 a 2</t>
  </si>
  <si>
    <t>469110074</t>
  </si>
  <si>
    <t>460541112</t>
  </si>
  <si>
    <t>Úprava pláně při elektromontážích strojně v hornině třídy těžitelnosti I skupiny 1 až 3 se zhutněním</t>
  </si>
  <si>
    <t>-556950372</t>
  </si>
  <si>
    <t>460571111</t>
  </si>
  <si>
    <t>Rozprostření a urovnání ornice při elektromontážích strojně tl vrstvy do 20 cm</t>
  </si>
  <si>
    <t>882714923</t>
  </si>
  <si>
    <t>460581121</t>
  </si>
  <si>
    <t>Zatravnění včetně zalití vodou na rovině</t>
  </si>
  <si>
    <t>-433328236</t>
  </si>
  <si>
    <t>4606413R1</t>
  </si>
  <si>
    <t>Betonový základ stožárového pouzdra</t>
  </si>
  <si>
    <t>1462244941</t>
  </si>
  <si>
    <t>177140296</t>
  </si>
  <si>
    <t>640023588</t>
  </si>
  <si>
    <t>460791112</t>
  </si>
  <si>
    <t>Montáž trubek ochranných plastových uložených volně do rýhy tuhých D přes 32 do 50 mm uložených do rýhy</t>
  </si>
  <si>
    <t>-2063159393</t>
  </si>
  <si>
    <t>34571361</t>
  </si>
  <si>
    <t>trubka elektroinstalační HDPE tuhá dvouplášťová korugovaná D 41/50mm</t>
  </si>
  <si>
    <t>981650769</t>
  </si>
  <si>
    <t>460921122</t>
  </si>
  <si>
    <t>Vyspravení krytu komunikací po překopech při elektromontážích asfaltovým betonem tl 6 cm</t>
  </si>
  <si>
    <t>1968015116</t>
  </si>
  <si>
    <t>Geodetické práce po výstavbě - geometrické zaměření skutečného provedení</t>
  </si>
  <si>
    <t>-943107507</t>
  </si>
  <si>
    <t>-563943051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</si>
</sst>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2020978_5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sídliště V Podhájí, Rumburk - 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Rumburk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29. 11. 2021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Rumburk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ProProjekt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105 - Kolmá parkovací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105 - Kolmá parkovací ...'!P129</f>
        <v>0</v>
      </c>
      <c r="AV95" s="127">
        <f>'SO 105 - Kolmá parkovací ...'!J33</f>
        <v>0</v>
      </c>
      <c r="AW95" s="127">
        <f>'SO 105 - Kolmá parkovací ...'!J34</f>
        <v>0</v>
      </c>
      <c r="AX95" s="127">
        <f>'SO 105 - Kolmá parkovací ...'!J35</f>
        <v>0</v>
      </c>
      <c r="AY95" s="127">
        <f>'SO 105 - Kolmá parkovací ...'!J36</f>
        <v>0</v>
      </c>
      <c r="AZ95" s="127">
        <f>'SO 105 - Kolmá parkovací ...'!F33</f>
        <v>0</v>
      </c>
      <c r="BA95" s="127">
        <f>'SO 105 - Kolmá parkovací ...'!F34</f>
        <v>0</v>
      </c>
      <c r="BB95" s="127">
        <f>'SO 105 - Kolmá parkovací ...'!F35</f>
        <v>0</v>
      </c>
      <c r="BC95" s="127">
        <f>'SO 105 - Kolmá parkovací ...'!F36</f>
        <v>0</v>
      </c>
      <c r="BD95" s="129">
        <f>'SO 105 - Kolmá parkovací 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405 -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405 - Veřejné osvětlení'!P121</f>
        <v>0</v>
      </c>
      <c r="AV96" s="132">
        <f>'SO 405 - Veřejné osvětlení'!J33</f>
        <v>0</v>
      </c>
      <c r="AW96" s="132">
        <f>'SO 405 - Veřejné osvětlení'!J34</f>
        <v>0</v>
      </c>
      <c r="AX96" s="132">
        <f>'SO 405 - Veřejné osvětlení'!J35</f>
        <v>0</v>
      </c>
      <c r="AY96" s="132">
        <f>'SO 405 - Veřejné osvětlení'!J36</f>
        <v>0</v>
      </c>
      <c r="AZ96" s="132">
        <f>'SO 405 - Veřejné osvětlení'!F33</f>
        <v>0</v>
      </c>
      <c r="BA96" s="132">
        <f>'SO 405 - Veřejné osvětlení'!F34</f>
        <v>0</v>
      </c>
      <c r="BB96" s="132">
        <f>'SO 405 - Veřejné osvětlení'!F35</f>
        <v>0</v>
      </c>
      <c r="BC96" s="132">
        <f>'SO 405 - Veřejné osvětlení'!F36</f>
        <v>0</v>
      </c>
      <c r="BD96" s="134">
        <f>'SO 405 - Veřejné osvětlení'!F37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aQgGW0Iemfn2SPAjsx5ddUckqZKm3M0fjxiMx7k8MLEUZB/PN/oj6f5LyciIMXchmF2GZnMOWKpJtqlj10vUoQ==" hashValue="N9W5UHDrfy0wMn4DQ56eYyfUmjL4t+HO8j/obGstrnwoZd45PidPCYZ/nz+ftPZ98ugCZSXIeiCXaGVSRl9W/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5 - Kolmá parkovací ...'!C2" display="/"/>
    <hyperlink ref="A96" location="'SO 405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ROUND((SUM(BE129:BE238)),  2)</f>
        <v>0</v>
      </c>
      <c r="G33" s="37"/>
      <c r="H33" s="37"/>
      <c r="I33" s="154">
        <v>0.20999999999999999</v>
      </c>
      <c r="J33" s="153">
        <f>ROUND(((SUM(BE129:BE238))*I33),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ROUND((SUM(BF129:BF238)),  2)</f>
        <v>0</v>
      </c>
      <c r="G34" s="37"/>
      <c r="H34" s="37"/>
      <c r="I34" s="154">
        <v>0.14999999999999999</v>
      </c>
      <c r="J34" s="153">
        <f>ROUND(((SUM(BF129:BF238))*I34),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ROUND((SUM(BG129:BG238)),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ROUND((SUM(BH129:BH238)),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ROUND((SUM(BI129:BI238)),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 105 - Kolmá parkovací stání podél stávajícího chodníku v ul. Polní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J167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J193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J201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J209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103</v>
      </c>
      <c r="E103" s="181"/>
      <c r="F103" s="181"/>
      <c r="G103" s="181"/>
      <c r="H103" s="181"/>
      <c r="I103" s="181"/>
      <c r="J103" s="182">
        <f>J211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J212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105</v>
      </c>
      <c r="E105" s="181"/>
      <c r="F105" s="181"/>
      <c r="G105" s="181"/>
      <c r="H105" s="181"/>
      <c r="I105" s="181"/>
      <c r="J105" s="182">
        <f>J226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J227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J232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J234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J237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Revitalizace sídliště V Podhájí, Rumburk - 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90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SO 105 - Kolmá parkovací stání podél stávajícího chodníku v ul. Polní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Rumburk</v>
      </c>
      <c r="G123" s="39"/>
      <c r="H123" s="39"/>
      <c r="I123" s="31" t="s">
        <v>22</v>
      </c>
      <c r="J123" s="78" t="str">
        <f>IF(J12="","",J12)</f>
        <v>29. 11. 2021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Město Rumburk</v>
      </c>
      <c r="G125" s="39"/>
      <c r="H125" s="39"/>
      <c r="I125" s="31" t="s">
        <v>30</v>
      </c>
      <c r="J125" s="35" t="str">
        <f>E21</f>
        <v>ProProjekt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ProProjekt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111</v>
      </c>
      <c r="D128" s="193" t="s">
        <v>60</v>
      </c>
      <c r="E128" s="193" t="s">
        <v>56</v>
      </c>
      <c r="F128" s="193" t="s">
        <v>57</v>
      </c>
      <c r="G128" s="193" t="s">
        <v>112</v>
      </c>
      <c r="H128" s="193" t="s">
        <v>113</v>
      </c>
      <c r="I128" s="193" t="s">
        <v>114</v>
      </c>
      <c r="J128" s="194" t="s">
        <v>94</v>
      </c>
      <c r="K128" s="195" t="s">
        <v>115</v>
      </c>
      <c r="L128" s="196"/>
      <c r="M128" s="99" t="s">
        <v>1</v>
      </c>
      <c r="N128" s="100" t="s">
        <v>39</v>
      </c>
      <c r="O128" s="100" t="s">
        <v>116</v>
      </c>
      <c r="P128" s="100" t="s">
        <v>117</v>
      </c>
      <c r="Q128" s="100" t="s">
        <v>118</v>
      </c>
      <c r="R128" s="100" t="s">
        <v>119</v>
      </c>
      <c r="S128" s="100" t="s">
        <v>120</v>
      </c>
      <c r="T128" s="101" t="s">
        <v>121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122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P130+P211+P226</f>
        <v>0</v>
      </c>
      <c r="Q129" s="103"/>
      <c r="R129" s="199">
        <f>R130+R211+R226</f>
        <v>36.674130999999996</v>
      </c>
      <c r="S129" s="103"/>
      <c r="T129" s="200">
        <f>T130+T211+T226</f>
        <v>15.133399999999998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74</v>
      </c>
      <c r="AU129" s="16" t="s">
        <v>96</v>
      </c>
      <c r="BK129" s="201">
        <f>BK130+BK211+BK226</f>
        <v>0</v>
      </c>
    </row>
    <row r="130" s="12" customFormat="1" ht="25.92" customHeight="1">
      <c r="A130" s="12"/>
      <c r="B130" s="202"/>
      <c r="C130" s="203"/>
      <c r="D130" s="204" t="s">
        <v>74</v>
      </c>
      <c r="E130" s="205" t="s">
        <v>123</v>
      </c>
      <c r="F130" s="205" t="s">
        <v>124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P131+P167+P193+P201+P209</f>
        <v>0</v>
      </c>
      <c r="Q130" s="210"/>
      <c r="R130" s="211">
        <f>R131+R167+R193+R201+R209</f>
        <v>36.662755719999993</v>
      </c>
      <c r="S130" s="210"/>
      <c r="T130" s="212">
        <f>T131+T167+T193+T201+T209</f>
        <v>15.133399999999998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75</v>
      </c>
      <c r="AY130" s="213" t="s">
        <v>125</v>
      </c>
      <c r="BK130" s="215">
        <f>BK131+BK167+BK193+BK201+BK209</f>
        <v>0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83</v>
      </c>
      <c r="F131" s="216" t="s">
        <v>126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SUM(P132:P166)</f>
        <v>0</v>
      </c>
      <c r="Q131" s="210"/>
      <c r="R131" s="211">
        <f>SUM(R132:R166)</f>
        <v>0.00057499999999999999</v>
      </c>
      <c r="S131" s="210"/>
      <c r="T131" s="212">
        <f>SUM(T132:T166)</f>
        <v>15.133399999999998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125</v>
      </c>
      <c r="BK131" s="215">
        <f>SUM(BK132:BK166)</f>
        <v>0</v>
      </c>
    </row>
    <row r="132" s="2" customFormat="1" ht="66.75" customHeight="1">
      <c r="A132" s="37"/>
      <c r="B132" s="38"/>
      <c r="C132" s="218" t="s">
        <v>83</v>
      </c>
      <c r="D132" s="218" t="s">
        <v>127</v>
      </c>
      <c r="E132" s="219" t="s">
        <v>128</v>
      </c>
      <c r="F132" s="220" t="s">
        <v>129</v>
      </c>
      <c r="G132" s="221" t="s">
        <v>130</v>
      </c>
      <c r="H132" s="222">
        <v>22.84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0.28999999999999998</v>
      </c>
      <c r="T132" s="229">
        <f>S132*H132</f>
        <v>6.6235999999999997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85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131</v>
      </c>
      <c r="BM132" s="230" t="s">
        <v>132</v>
      </c>
    </row>
    <row r="133" s="2" customFormat="1" ht="24.15" customHeight="1">
      <c r="A133" s="37"/>
      <c r="B133" s="38"/>
      <c r="C133" s="218" t="s">
        <v>85</v>
      </c>
      <c r="D133" s="218" t="s">
        <v>127</v>
      </c>
      <c r="E133" s="219" t="s">
        <v>133</v>
      </c>
      <c r="F133" s="220" t="s">
        <v>134</v>
      </c>
      <c r="G133" s="221" t="s">
        <v>130</v>
      </c>
      <c r="H133" s="222">
        <v>22.84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0.22</v>
      </c>
      <c r="T133" s="229">
        <f>S133*H133</f>
        <v>5.0247999999999999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85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131</v>
      </c>
      <c r="BM133" s="230" t="s">
        <v>135</v>
      </c>
    </row>
    <row r="134" s="2" customFormat="1" ht="16.5" customHeight="1">
      <c r="A134" s="37"/>
      <c r="B134" s="38"/>
      <c r="C134" s="218" t="s">
        <v>136</v>
      </c>
      <c r="D134" s="218" t="s">
        <v>127</v>
      </c>
      <c r="E134" s="219" t="s">
        <v>137</v>
      </c>
      <c r="F134" s="220" t="s">
        <v>138</v>
      </c>
      <c r="G134" s="221" t="s">
        <v>139</v>
      </c>
      <c r="H134" s="222">
        <v>17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0.20499999999999999</v>
      </c>
      <c r="T134" s="229">
        <f>S134*H134</f>
        <v>3.4849999999999999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131</v>
      </c>
      <c r="AT134" s="230" t="s">
        <v>127</v>
      </c>
      <c r="AU134" s="230" t="s">
        <v>85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131</v>
      </c>
      <c r="BM134" s="230" t="s">
        <v>140</v>
      </c>
    </row>
    <row r="135" s="2" customFormat="1" ht="24.15" customHeight="1">
      <c r="A135" s="37"/>
      <c r="B135" s="38"/>
      <c r="C135" s="218" t="s">
        <v>131</v>
      </c>
      <c r="D135" s="218" t="s">
        <v>127</v>
      </c>
      <c r="E135" s="219" t="s">
        <v>141</v>
      </c>
      <c r="F135" s="220" t="s">
        <v>142</v>
      </c>
      <c r="G135" s="221" t="s">
        <v>130</v>
      </c>
      <c r="H135" s="222">
        <v>87.200000000000003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85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131</v>
      </c>
      <c r="BM135" s="230" t="s">
        <v>143</v>
      </c>
    </row>
    <row r="136" s="13" customFormat="1">
      <c r="A136" s="13"/>
      <c r="B136" s="232"/>
      <c r="C136" s="233"/>
      <c r="D136" s="234" t="s">
        <v>144</v>
      </c>
      <c r="E136" s="235" t="s">
        <v>1</v>
      </c>
      <c r="F136" s="236" t="s">
        <v>145</v>
      </c>
      <c r="G136" s="233"/>
      <c r="H136" s="237">
        <v>87.200000000000003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144</v>
      </c>
      <c r="AU136" s="243" t="s">
        <v>85</v>
      </c>
      <c r="AV136" s="13" t="s">
        <v>85</v>
      </c>
      <c r="AW136" s="13" t="s">
        <v>32</v>
      </c>
      <c r="AX136" s="13" t="s">
        <v>83</v>
      </c>
      <c r="AY136" s="243" t="s">
        <v>125</v>
      </c>
    </row>
    <row r="137" s="2" customFormat="1" ht="37.8" customHeight="1">
      <c r="A137" s="37"/>
      <c r="B137" s="38"/>
      <c r="C137" s="218" t="s">
        <v>146</v>
      </c>
      <c r="D137" s="218" t="s">
        <v>127</v>
      </c>
      <c r="E137" s="219" t="s">
        <v>147</v>
      </c>
      <c r="F137" s="220" t="s">
        <v>148</v>
      </c>
      <c r="G137" s="221" t="s">
        <v>149</v>
      </c>
      <c r="H137" s="222">
        <v>15.135999999999999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131</v>
      </c>
      <c r="BM137" s="230" t="s">
        <v>150</v>
      </c>
    </row>
    <row r="138" s="13" customFormat="1">
      <c r="A138" s="13"/>
      <c r="B138" s="232"/>
      <c r="C138" s="233"/>
      <c r="D138" s="234" t="s">
        <v>144</v>
      </c>
      <c r="E138" s="235" t="s">
        <v>1</v>
      </c>
      <c r="F138" s="236" t="s">
        <v>151</v>
      </c>
      <c r="G138" s="233"/>
      <c r="H138" s="237">
        <v>15.135999999999999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85</v>
      </c>
      <c r="AV138" s="13" t="s">
        <v>85</v>
      </c>
      <c r="AW138" s="13" t="s">
        <v>32</v>
      </c>
      <c r="AX138" s="13" t="s">
        <v>83</v>
      </c>
      <c r="AY138" s="243" t="s">
        <v>125</v>
      </c>
    </row>
    <row r="139" s="2" customFormat="1" ht="37.8" customHeight="1">
      <c r="A139" s="37"/>
      <c r="B139" s="38"/>
      <c r="C139" s="218" t="s">
        <v>152</v>
      </c>
      <c r="D139" s="218" t="s">
        <v>127</v>
      </c>
      <c r="E139" s="219" t="s">
        <v>153</v>
      </c>
      <c r="F139" s="220" t="s">
        <v>154</v>
      </c>
      <c r="G139" s="221" t="s">
        <v>149</v>
      </c>
      <c r="H139" s="222">
        <v>34.399999999999999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131</v>
      </c>
      <c r="AT139" s="230" t="s">
        <v>127</v>
      </c>
      <c r="AU139" s="230" t="s">
        <v>85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131</v>
      </c>
      <c r="BM139" s="230" t="s">
        <v>155</v>
      </c>
    </row>
    <row r="140" s="13" customFormat="1">
      <c r="A140" s="13"/>
      <c r="B140" s="232"/>
      <c r="C140" s="233"/>
      <c r="D140" s="234" t="s">
        <v>144</v>
      </c>
      <c r="E140" s="235" t="s">
        <v>1</v>
      </c>
      <c r="F140" s="236" t="s">
        <v>156</v>
      </c>
      <c r="G140" s="233"/>
      <c r="H140" s="237">
        <v>34.399999999999999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144</v>
      </c>
      <c r="AU140" s="243" t="s">
        <v>85</v>
      </c>
      <c r="AV140" s="13" t="s">
        <v>85</v>
      </c>
      <c r="AW140" s="13" t="s">
        <v>32</v>
      </c>
      <c r="AX140" s="13" t="s">
        <v>83</v>
      </c>
      <c r="AY140" s="243" t="s">
        <v>125</v>
      </c>
    </row>
    <row r="141" s="2" customFormat="1" ht="62.7" customHeight="1">
      <c r="A141" s="37"/>
      <c r="B141" s="38"/>
      <c r="C141" s="218" t="s">
        <v>157</v>
      </c>
      <c r="D141" s="218" t="s">
        <v>127</v>
      </c>
      <c r="E141" s="219" t="s">
        <v>158</v>
      </c>
      <c r="F141" s="220" t="s">
        <v>159</v>
      </c>
      <c r="G141" s="221" t="s">
        <v>149</v>
      </c>
      <c r="H141" s="222">
        <v>15.135999999999999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85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131</v>
      </c>
      <c r="BM141" s="230" t="s">
        <v>160</v>
      </c>
    </row>
    <row r="142" s="2" customFormat="1" ht="66.75" customHeight="1">
      <c r="A142" s="37"/>
      <c r="B142" s="38"/>
      <c r="C142" s="218" t="s">
        <v>161</v>
      </c>
      <c r="D142" s="218" t="s">
        <v>127</v>
      </c>
      <c r="E142" s="219" t="s">
        <v>162</v>
      </c>
      <c r="F142" s="220" t="s">
        <v>163</v>
      </c>
      <c r="G142" s="221" t="s">
        <v>149</v>
      </c>
      <c r="H142" s="222">
        <v>34.399999999999999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85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131</v>
      </c>
      <c r="BM142" s="230" t="s">
        <v>164</v>
      </c>
    </row>
    <row r="143" s="2" customFormat="1" ht="62.7" customHeight="1">
      <c r="A143" s="37"/>
      <c r="B143" s="38"/>
      <c r="C143" s="218" t="s">
        <v>165</v>
      </c>
      <c r="D143" s="218" t="s">
        <v>127</v>
      </c>
      <c r="E143" s="219" t="s">
        <v>166</v>
      </c>
      <c r="F143" s="220" t="s">
        <v>167</v>
      </c>
      <c r="G143" s="221" t="s">
        <v>149</v>
      </c>
      <c r="H143" s="222">
        <v>15.135999999999999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131</v>
      </c>
      <c r="AT143" s="230" t="s">
        <v>127</v>
      </c>
      <c r="AU143" s="230" t="s">
        <v>85</v>
      </c>
      <c r="AY143" s="16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131</v>
      </c>
      <c r="BM143" s="230" t="s">
        <v>168</v>
      </c>
    </row>
    <row r="144" s="2" customFormat="1" ht="66.75" customHeight="1">
      <c r="A144" s="37"/>
      <c r="B144" s="38"/>
      <c r="C144" s="218" t="s">
        <v>169</v>
      </c>
      <c r="D144" s="218" t="s">
        <v>127</v>
      </c>
      <c r="E144" s="219" t="s">
        <v>170</v>
      </c>
      <c r="F144" s="220" t="s">
        <v>171</v>
      </c>
      <c r="G144" s="221" t="s">
        <v>149</v>
      </c>
      <c r="H144" s="222">
        <v>34.399999999999999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85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131</v>
      </c>
      <c r="BM144" s="230" t="s">
        <v>172</v>
      </c>
    </row>
    <row r="145" s="2" customFormat="1" ht="66.75" customHeight="1">
      <c r="A145" s="37"/>
      <c r="B145" s="38"/>
      <c r="C145" s="218" t="s">
        <v>173</v>
      </c>
      <c r="D145" s="218" t="s">
        <v>127</v>
      </c>
      <c r="E145" s="219" t="s">
        <v>174</v>
      </c>
      <c r="F145" s="220" t="s">
        <v>175</v>
      </c>
      <c r="G145" s="221" t="s">
        <v>149</v>
      </c>
      <c r="H145" s="222">
        <v>454.07999999999998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85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131</v>
      </c>
      <c r="BM145" s="230" t="s">
        <v>176</v>
      </c>
    </row>
    <row r="146" s="13" customFormat="1">
      <c r="A146" s="13"/>
      <c r="B146" s="232"/>
      <c r="C146" s="233"/>
      <c r="D146" s="234" t="s">
        <v>144</v>
      </c>
      <c r="E146" s="235" t="s">
        <v>1</v>
      </c>
      <c r="F146" s="236" t="s">
        <v>177</v>
      </c>
      <c r="G146" s="233"/>
      <c r="H146" s="237">
        <v>454.07999999999998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144</v>
      </c>
      <c r="AU146" s="243" t="s">
        <v>85</v>
      </c>
      <c r="AV146" s="13" t="s">
        <v>85</v>
      </c>
      <c r="AW146" s="13" t="s">
        <v>32</v>
      </c>
      <c r="AX146" s="13" t="s">
        <v>83</v>
      </c>
      <c r="AY146" s="243" t="s">
        <v>125</v>
      </c>
    </row>
    <row r="147" s="2" customFormat="1" ht="66.75" customHeight="1">
      <c r="A147" s="37"/>
      <c r="B147" s="38"/>
      <c r="C147" s="218" t="s">
        <v>178</v>
      </c>
      <c r="D147" s="218" t="s">
        <v>127</v>
      </c>
      <c r="E147" s="219" t="s">
        <v>179</v>
      </c>
      <c r="F147" s="220" t="s">
        <v>175</v>
      </c>
      <c r="G147" s="221" t="s">
        <v>149</v>
      </c>
      <c r="H147" s="222">
        <v>1032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85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131</v>
      </c>
      <c r="BM147" s="230" t="s">
        <v>180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181</v>
      </c>
      <c r="G148" s="233"/>
      <c r="H148" s="237">
        <v>1032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85</v>
      </c>
      <c r="AV148" s="13" t="s">
        <v>85</v>
      </c>
      <c r="AW148" s="13" t="s">
        <v>32</v>
      </c>
      <c r="AX148" s="13" t="s">
        <v>83</v>
      </c>
      <c r="AY148" s="243" t="s">
        <v>125</v>
      </c>
    </row>
    <row r="149" s="2" customFormat="1" ht="44.25" customHeight="1">
      <c r="A149" s="37"/>
      <c r="B149" s="38"/>
      <c r="C149" s="218" t="s">
        <v>182</v>
      </c>
      <c r="D149" s="218" t="s">
        <v>127</v>
      </c>
      <c r="E149" s="219" t="s">
        <v>183</v>
      </c>
      <c r="F149" s="220" t="s">
        <v>184</v>
      </c>
      <c r="G149" s="221" t="s">
        <v>149</v>
      </c>
      <c r="H149" s="222">
        <v>15.135999999999999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85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131</v>
      </c>
      <c r="BM149" s="230" t="s">
        <v>185</v>
      </c>
    </row>
    <row r="150" s="2" customFormat="1" ht="49.05" customHeight="1">
      <c r="A150" s="37"/>
      <c r="B150" s="38"/>
      <c r="C150" s="218" t="s">
        <v>186</v>
      </c>
      <c r="D150" s="218" t="s">
        <v>127</v>
      </c>
      <c r="E150" s="219" t="s">
        <v>187</v>
      </c>
      <c r="F150" s="220" t="s">
        <v>188</v>
      </c>
      <c r="G150" s="221" t="s">
        <v>149</v>
      </c>
      <c r="H150" s="222">
        <v>34.399999999999999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85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131</v>
      </c>
      <c r="BM150" s="230" t="s">
        <v>189</v>
      </c>
    </row>
    <row r="151" s="2" customFormat="1" ht="55.5" customHeight="1">
      <c r="A151" s="37"/>
      <c r="B151" s="38"/>
      <c r="C151" s="218" t="s">
        <v>8</v>
      </c>
      <c r="D151" s="218" t="s">
        <v>127</v>
      </c>
      <c r="E151" s="219" t="s">
        <v>190</v>
      </c>
      <c r="F151" s="220" t="s">
        <v>191</v>
      </c>
      <c r="G151" s="221" t="s">
        <v>149</v>
      </c>
      <c r="H151" s="222">
        <v>34.399999999999999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85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131</v>
      </c>
      <c r="BM151" s="230" t="s">
        <v>192</v>
      </c>
    </row>
    <row r="152" s="2" customFormat="1" ht="16.5" customHeight="1">
      <c r="A152" s="37"/>
      <c r="B152" s="38"/>
      <c r="C152" s="244" t="s">
        <v>193</v>
      </c>
      <c r="D152" s="244" t="s">
        <v>194</v>
      </c>
      <c r="E152" s="245" t="s">
        <v>195</v>
      </c>
      <c r="F152" s="246" t="s">
        <v>196</v>
      </c>
      <c r="G152" s="247" t="s">
        <v>197</v>
      </c>
      <c r="H152" s="248">
        <v>34.399999999999999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161</v>
      </c>
      <c r="AT152" s="230" t="s">
        <v>194</v>
      </c>
      <c r="AU152" s="230" t="s">
        <v>85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131</v>
      </c>
      <c r="BM152" s="230" t="s">
        <v>198</v>
      </c>
    </row>
    <row r="153" s="13" customFormat="1">
      <c r="A153" s="13"/>
      <c r="B153" s="232"/>
      <c r="C153" s="233"/>
      <c r="D153" s="234" t="s">
        <v>144</v>
      </c>
      <c r="E153" s="235" t="s">
        <v>1</v>
      </c>
      <c r="F153" s="236" t="s">
        <v>199</v>
      </c>
      <c r="G153" s="233"/>
      <c r="H153" s="237">
        <v>34.399999999999999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144</v>
      </c>
      <c r="AU153" s="243" t="s">
        <v>85</v>
      </c>
      <c r="AV153" s="13" t="s">
        <v>85</v>
      </c>
      <c r="AW153" s="13" t="s">
        <v>32</v>
      </c>
      <c r="AX153" s="13" t="s">
        <v>83</v>
      </c>
      <c r="AY153" s="243" t="s">
        <v>125</v>
      </c>
    </row>
    <row r="154" s="2" customFormat="1" ht="16.5" customHeight="1">
      <c r="A154" s="37"/>
      <c r="B154" s="38"/>
      <c r="C154" s="244" t="s">
        <v>200</v>
      </c>
      <c r="D154" s="244" t="s">
        <v>194</v>
      </c>
      <c r="E154" s="245" t="s">
        <v>201</v>
      </c>
      <c r="F154" s="246" t="s">
        <v>202</v>
      </c>
      <c r="G154" s="247" t="s">
        <v>197</v>
      </c>
      <c r="H154" s="248">
        <v>34.399999999999999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161</v>
      </c>
      <c r="AT154" s="230" t="s">
        <v>194</v>
      </c>
      <c r="AU154" s="230" t="s">
        <v>85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131</v>
      </c>
      <c r="BM154" s="230" t="s">
        <v>203</v>
      </c>
    </row>
    <row r="155" s="13" customFormat="1">
      <c r="A155" s="13"/>
      <c r="B155" s="232"/>
      <c r="C155" s="233"/>
      <c r="D155" s="234" t="s">
        <v>144</v>
      </c>
      <c r="E155" s="235" t="s">
        <v>1</v>
      </c>
      <c r="F155" s="236" t="s">
        <v>199</v>
      </c>
      <c r="G155" s="233"/>
      <c r="H155" s="237">
        <v>34.399999999999999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144</v>
      </c>
      <c r="AU155" s="243" t="s">
        <v>85</v>
      </c>
      <c r="AV155" s="13" t="s">
        <v>85</v>
      </c>
      <c r="AW155" s="13" t="s">
        <v>32</v>
      </c>
      <c r="AX155" s="13" t="s">
        <v>83</v>
      </c>
      <c r="AY155" s="243" t="s">
        <v>125</v>
      </c>
    </row>
    <row r="156" s="2" customFormat="1" ht="44.25" customHeight="1">
      <c r="A156" s="37"/>
      <c r="B156" s="38"/>
      <c r="C156" s="218" t="s">
        <v>204</v>
      </c>
      <c r="D156" s="218" t="s">
        <v>127</v>
      </c>
      <c r="E156" s="219" t="s">
        <v>205</v>
      </c>
      <c r="F156" s="220" t="s">
        <v>206</v>
      </c>
      <c r="G156" s="221" t="s">
        <v>197</v>
      </c>
      <c r="H156" s="222">
        <v>30.271999999999998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85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131</v>
      </c>
      <c r="BM156" s="230" t="s">
        <v>207</v>
      </c>
    </row>
    <row r="157" s="13" customFormat="1">
      <c r="A157" s="13"/>
      <c r="B157" s="232"/>
      <c r="C157" s="233"/>
      <c r="D157" s="234" t="s">
        <v>144</v>
      </c>
      <c r="E157" s="235" t="s">
        <v>1</v>
      </c>
      <c r="F157" s="236" t="s">
        <v>208</v>
      </c>
      <c r="G157" s="233"/>
      <c r="H157" s="237">
        <v>30.271999999999998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144</v>
      </c>
      <c r="AU157" s="243" t="s">
        <v>85</v>
      </c>
      <c r="AV157" s="13" t="s">
        <v>85</v>
      </c>
      <c r="AW157" s="13" t="s">
        <v>32</v>
      </c>
      <c r="AX157" s="13" t="s">
        <v>83</v>
      </c>
      <c r="AY157" s="243" t="s">
        <v>125</v>
      </c>
    </row>
    <row r="158" s="2" customFormat="1" ht="44.25" customHeight="1">
      <c r="A158" s="37"/>
      <c r="B158" s="38"/>
      <c r="C158" s="218" t="s">
        <v>209</v>
      </c>
      <c r="D158" s="218" t="s">
        <v>127</v>
      </c>
      <c r="E158" s="219" t="s">
        <v>210</v>
      </c>
      <c r="F158" s="220" t="s">
        <v>211</v>
      </c>
      <c r="G158" s="221" t="s">
        <v>197</v>
      </c>
      <c r="H158" s="222">
        <v>68.799999999999997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85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131</v>
      </c>
      <c r="BM158" s="230" t="s">
        <v>212</v>
      </c>
    </row>
    <row r="159" s="13" customFormat="1">
      <c r="A159" s="13"/>
      <c r="B159" s="232"/>
      <c r="C159" s="233"/>
      <c r="D159" s="234" t="s">
        <v>144</v>
      </c>
      <c r="E159" s="235" t="s">
        <v>1</v>
      </c>
      <c r="F159" s="236" t="s">
        <v>213</v>
      </c>
      <c r="G159" s="233"/>
      <c r="H159" s="237">
        <v>68.799999999999997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144</v>
      </c>
      <c r="AU159" s="243" t="s">
        <v>85</v>
      </c>
      <c r="AV159" s="13" t="s">
        <v>85</v>
      </c>
      <c r="AW159" s="13" t="s">
        <v>32</v>
      </c>
      <c r="AX159" s="13" t="s">
        <v>83</v>
      </c>
      <c r="AY159" s="243" t="s">
        <v>125</v>
      </c>
    </row>
    <row r="160" s="2" customFormat="1" ht="55.5" customHeight="1">
      <c r="A160" s="37"/>
      <c r="B160" s="38"/>
      <c r="C160" s="218" t="s">
        <v>214</v>
      </c>
      <c r="D160" s="218" t="s">
        <v>127</v>
      </c>
      <c r="E160" s="219" t="s">
        <v>215</v>
      </c>
      <c r="F160" s="220" t="s">
        <v>216</v>
      </c>
      <c r="G160" s="221" t="s">
        <v>130</v>
      </c>
      <c r="H160" s="222">
        <v>23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131</v>
      </c>
      <c r="AT160" s="230" t="s">
        <v>127</v>
      </c>
      <c r="AU160" s="230" t="s">
        <v>85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131</v>
      </c>
      <c r="BM160" s="230" t="s">
        <v>217</v>
      </c>
    </row>
    <row r="161" s="2" customFormat="1" ht="24.15" customHeight="1">
      <c r="A161" s="37"/>
      <c r="B161" s="38"/>
      <c r="C161" s="218" t="s">
        <v>7</v>
      </c>
      <c r="D161" s="218" t="s">
        <v>127</v>
      </c>
      <c r="E161" s="219" t="s">
        <v>218</v>
      </c>
      <c r="F161" s="220" t="s">
        <v>219</v>
      </c>
      <c r="G161" s="221" t="s">
        <v>130</v>
      </c>
      <c r="H161" s="222">
        <v>91.640000000000001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85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131</v>
      </c>
      <c r="BM161" s="230" t="s">
        <v>220</v>
      </c>
    </row>
    <row r="162" s="2" customFormat="1" ht="37.8" customHeight="1">
      <c r="A162" s="37"/>
      <c r="B162" s="38"/>
      <c r="C162" s="218" t="s">
        <v>221</v>
      </c>
      <c r="D162" s="218" t="s">
        <v>127</v>
      </c>
      <c r="E162" s="219" t="s">
        <v>222</v>
      </c>
      <c r="F162" s="220" t="s">
        <v>223</v>
      </c>
      <c r="G162" s="221" t="s">
        <v>130</v>
      </c>
      <c r="H162" s="222">
        <v>23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131</v>
      </c>
      <c r="AT162" s="230" t="s">
        <v>127</v>
      </c>
      <c r="AU162" s="230" t="s">
        <v>85</v>
      </c>
      <c r="AY162" s="16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131</v>
      </c>
      <c r="BM162" s="230" t="s">
        <v>224</v>
      </c>
    </row>
    <row r="163" s="2" customFormat="1" ht="37.8" customHeight="1">
      <c r="A163" s="37"/>
      <c r="B163" s="38"/>
      <c r="C163" s="218" t="s">
        <v>225</v>
      </c>
      <c r="D163" s="218" t="s">
        <v>127</v>
      </c>
      <c r="E163" s="219" t="s">
        <v>226</v>
      </c>
      <c r="F163" s="220" t="s">
        <v>227</v>
      </c>
      <c r="G163" s="221" t="s">
        <v>130</v>
      </c>
      <c r="H163" s="222">
        <v>23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85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131</v>
      </c>
      <c r="BM163" s="230" t="s">
        <v>228</v>
      </c>
    </row>
    <row r="164" s="2" customFormat="1" ht="16.5" customHeight="1">
      <c r="A164" s="37"/>
      <c r="B164" s="38"/>
      <c r="C164" s="244" t="s">
        <v>229</v>
      </c>
      <c r="D164" s="244" t="s">
        <v>194</v>
      </c>
      <c r="E164" s="245" t="s">
        <v>230</v>
      </c>
      <c r="F164" s="246" t="s">
        <v>231</v>
      </c>
      <c r="G164" s="247" t="s">
        <v>232</v>
      </c>
      <c r="H164" s="248">
        <v>0.57499999999999996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40</v>
      </c>
      <c r="O164" s="90"/>
      <c r="P164" s="228">
        <f>O164*H164</f>
        <v>0</v>
      </c>
      <c r="Q164" s="228">
        <v>0.001</v>
      </c>
      <c r="R164" s="228">
        <f>Q164*H164</f>
        <v>0.00057499999999999999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161</v>
      </c>
      <c r="AT164" s="230" t="s">
        <v>194</v>
      </c>
      <c r="AU164" s="230" t="s">
        <v>85</v>
      </c>
      <c r="AY164" s="16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131</v>
      </c>
      <c r="BM164" s="230" t="s">
        <v>233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234</v>
      </c>
      <c r="G165" s="233"/>
      <c r="H165" s="237">
        <v>0.57499999999999996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85</v>
      </c>
      <c r="AV165" s="13" t="s">
        <v>85</v>
      </c>
      <c r="AW165" s="13" t="s">
        <v>32</v>
      </c>
      <c r="AX165" s="13" t="s">
        <v>83</v>
      </c>
      <c r="AY165" s="243" t="s">
        <v>125</v>
      </c>
    </row>
    <row r="166" s="2" customFormat="1" ht="33" customHeight="1">
      <c r="A166" s="37"/>
      <c r="B166" s="38"/>
      <c r="C166" s="218" t="s">
        <v>235</v>
      </c>
      <c r="D166" s="218" t="s">
        <v>127</v>
      </c>
      <c r="E166" s="219" t="s">
        <v>236</v>
      </c>
      <c r="F166" s="220" t="s">
        <v>237</v>
      </c>
      <c r="G166" s="221" t="s">
        <v>130</v>
      </c>
      <c r="H166" s="222">
        <v>23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131</v>
      </c>
      <c r="AT166" s="230" t="s">
        <v>127</v>
      </c>
      <c r="AU166" s="230" t="s">
        <v>85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131</v>
      </c>
      <c r="BM166" s="230" t="s">
        <v>238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146</v>
      </c>
      <c r="F167" s="216" t="s">
        <v>239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SUM(P168:P192)</f>
        <v>0</v>
      </c>
      <c r="Q167" s="210"/>
      <c r="R167" s="211">
        <f>SUM(R168:R192)</f>
        <v>24.731929919999995</v>
      </c>
      <c r="S167" s="210"/>
      <c r="T167" s="212">
        <f>SUM(T168:T192)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74</v>
      </c>
      <c r="AU167" s="214" t="s">
        <v>83</v>
      </c>
      <c r="AY167" s="213" t="s">
        <v>125</v>
      </c>
      <c r="BK167" s="215">
        <f>SUM(BK168:BK192)</f>
        <v>0</v>
      </c>
    </row>
    <row r="168" s="2" customFormat="1" ht="24.15" customHeight="1">
      <c r="A168" s="37"/>
      <c r="B168" s="38"/>
      <c r="C168" s="218" t="s">
        <v>240</v>
      </c>
      <c r="D168" s="218" t="s">
        <v>127</v>
      </c>
      <c r="E168" s="219" t="s">
        <v>241</v>
      </c>
      <c r="F168" s="220" t="s">
        <v>242</v>
      </c>
      <c r="G168" s="221" t="s">
        <v>130</v>
      </c>
      <c r="H168" s="222">
        <v>91.640000000000001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85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131</v>
      </c>
      <c r="BM168" s="230" t="s">
        <v>243</v>
      </c>
    </row>
    <row r="169" s="13" customFormat="1">
      <c r="A169" s="13"/>
      <c r="B169" s="232"/>
      <c r="C169" s="233"/>
      <c r="D169" s="234" t="s">
        <v>144</v>
      </c>
      <c r="E169" s="235" t="s">
        <v>1</v>
      </c>
      <c r="F169" s="236" t="s">
        <v>244</v>
      </c>
      <c r="G169" s="233"/>
      <c r="H169" s="237">
        <v>91.640000000000001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144</v>
      </c>
      <c r="AU169" s="243" t="s">
        <v>85</v>
      </c>
      <c r="AV169" s="13" t="s">
        <v>85</v>
      </c>
      <c r="AW169" s="13" t="s">
        <v>32</v>
      </c>
      <c r="AX169" s="13" t="s">
        <v>83</v>
      </c>
      <c r="AY169" s="243" t="s">
        <v>125</v>
      </c>
    </row>
    <row r="170" s="2" customFormat="1" ht="76.35" customHeight="1">
      <c r="A170" s="37"/>
      <c r="B170" s="38"/>
      <c r="C170" s="218" t="s">
        <v>245</v>
      </c>
      <c r="D170" s="218" t="s">
        <v>127</v>
      </c>
      <c r="E170" s="219" t="s">
        <v>246</v>
      </c>
      <c r="F170" s="220" t="s">
        <v>247</v>
      </c>
      <c r="G170" s="221" t="s">
        <v>130</v>
      </c>
      <c r="H170" s="222">
        <v>87.040000000000006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0.10362</v>
      </c>
      <c r="R170" s="228">
        <f>Q170*H170</f>
        <v>9.0190848000000017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131</v>
      </c>
      <c r="AT170" s="230" t="s">
        <v>127</v>
      </c>
      <c r="AU170" s="230" t="s">
        <v>85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131</v>
      </c>
      <c r="BM170" s="230" t="s">
        <v>248</v>
      </c>
    </row>
    <row r="171" s="13" customFormat="1">
      <c r="A171" s="13"/>
      <c r="B171" s="232"/>
      <c r="C171" s="233"/>
      <c r="D171" s="234" t="s">
        <v>144</v>
      </c>
      <c r="E171" s="235" t="s">
        <v>1</v>
      </c>
      <c r="F171" s="236" t="s">
        <v>249</v>
      </c>
      <c r="G171" s="233"/>
      <c r="H171" s="237">
        <v>87.040000000000006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144</v>
      </c>
      <c r="AU171" s="243" t="s">
        <v>85</v>
      </c>
      <c r="AV171" s="13" t="s">
        <v>85</v>
      </c>
      <c r="AW171" s="13" t="s">
        <v>32</v>
      </c>
      <c r="AX171" s="13" t="s">
        <v>83</v>
      </c>
      <c r="AY171" s="243" t="s">
        <v>125</v>
      </c>
    </row>
    <row r="172" s="2" customFormat="1" ht="24.15" customHeight="1">
      <c r="A172" s="37"/>
      <c r="B172" s="38"/>
      <c r="C172" s="244" t="s">
        <v>250</v>
      </c>
      <c r="D172" s="244" t="s">
        <v>194</v>
      </c>
      <c r="E172" s="245" t="s">
        <v>251</v>
      </c>
      <c r="F172" s="246" t="s">
        <v>252</v>
      </c>
      <c r="G172" s="247" t="s">
        <v>130</v>
      </c>
      <c r="H172" s="248">
        <v>62.015999999999998</v>
      </c>
      <c r="I172" s="249"/>
      <c r="J172" s="250">
        <f>ROUND(I172*H172,2)</f>
        <v>0</v>
      </c>
      <c r="K172" s="251"/>
      <c r="L172" s="252"/>
      <c r="M172" s="253" t="s">
        <v>1</v>
      </c>
      <c r="N172" s="254" t="s">
        <v>40</v>
      </c>
      <c r="O172" s="90"/>
      <c r="P172" s="228">
        <f>O172*H172</f>
        <v>0</v>
      </c>
      <c r="Q172" s="228">
        <v>0.17599999999999999</v>
      </c>
      <c r="R172" s="228">
        <f>Q172*H172</f>
        <v>10.914815999999998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161</v>
      </c>
      <c r="AT172" s="230" t="s">
        <v>194</v>
      </c>
      <c r="AU172" s="230" t="s">
        <v>85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131</v>
      </c>
      <c r="BM172" s="230" t="s">
        <v>253</v>
      </c>
    </row>
    <row r="173" s="13" customFormat="1">
      <c r="A173" s="13"/>
      <c r="B173" s="232"/>
      <c r="C173" s="233"/>
      <c r="D173" s="234" t="s">
        <v>144</v>
      </c>
      <c r="E173" s="235" t="s">
        <v>1</v>
      </c>
      <c r="F173" s="236" t="s">
        <v>254</v>
      </c>
      <c r="G173" s="233"/>
      <c r="H173" s="237">
        <v>60.799999999999997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144</v>
      </c>
      <c r="AU173" s="243" t="s">
        <v>85</v>
      </c>
      <c r="AV173" s="13" t="s">
        <v>85</v>
      </c>
      <c r="AW173" s="13" t="s">
        <v>32</v>
      </c>
      <c r="AX173" s="13" t="s">
        <v>83</v>
      </c>
      <c r="AY173" s="243" t="s">
        <v>125</v>
      </c>
    </row>
    <row r="174" s="13" customFormat="1">
      <c r="A174" s="13"/>
      <c r="B174" s="232"/>
      <c r="C174" s="233"/>
      <c r="D174" s="234" t="s">
        <v>144</v>
      </c>
      <c r="E174" s="233"/>
      <c r="F174" s="236" t="s">
        <v>255</v>
      </c>
      <c r="G174" s="233"/>
      <c r="H174" s="237">
        <v>62.015999999999998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144</v>
      </c>
      <c r="AU174" s="243" t="s">
        <v>85</v>
      </c>
      <c r="AV174" s="13" t="s">
        <v>85</v>
      </c>
      <c r="AW174" s="13" t="s">
        <v>4</v>
      </c>
      <c r="AX174" s="13" t="s">
        <v>83</v>
      </c>
      <c r="AY174" s="243" t="s">
        <v>125</v>
      </c>
    </row>
    <row r="175" s="2" customFormat="1" ht="24.15" customHeight="1">
      <c r="A175" s="37"/>
      <c r="B175" s="38"/>
      <c r="C175" s="244" t="s">
        <v>256</v>
      </c>
      <c r="D175" s="244" t="s">
        <v>194</v>
      </c>
      <c r="E175" s="245" t="s">
        <v>257</v>
      </c>
      <c r="F175" s="246" t="s">
        <v>258</v>
      </c>
      <c r="G175" s="247" t="s">
        <v>130</v>
      </c>
      <c r="H175" s="248">
        <v>3.5699999999999998</v>
      </c>
      <c r="I175" s="249"/>
      <c r="J175" s="250">
        <f>ROUND(I175*H175,2)</f>
        <v>0</v>
      </c>
      <c r="K175" s="251"/>
      <c r="L175" s="252"/>
      <c r="M175" s="253" t="s">
        <v>1</v>
      </c>
      <c r="N175" s="254" t="s">
        <v>40</v>
      </c>
      <c r="O175" s="90"/>
      <c r="P175" s="228">
        <f>O175*H175</f>
        <v>0</v>
      </c>
      <c r="Q175" s="228">
        <v>0.17599999999999999</v>
      </c>
      <c r="R175" s="228">
        <f>Q175*H175</f>
        <v>0.62831999999999999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161</v>
      </c>
      <c r="AT175" s="230" t="s">
        <v>194</v>
      </c>
      <c r="AU175" s="230" t="s">
        <v>85</v>
      </c>
      <c r="AY175" s="16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131</v>
      </c>
      <c r="BM175" s="230" t="s">
        <v>259</v>
      </c>
    </row>
    <row r="176" s="13" customFormat="1">
      <c r="A176" s="13"/>
      <c r="B176" s="232"/>
      <c r="C176" s="233"/>
      <c r="D176" s="234" t="s">
        <v>144</v>
      </c>
      <c r="E176" s="235" t="s">
        <v>1</v>
      </c>
      <c r="F176" s="236" t="s">
        <v>260</v>
      </c>
      <c r="G176" s="233"/>
      <c r="H176" s="237">
        <v>3.3999999999999999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144</v>
      </c>
      <c r="AU176" s="243" t="s">
        <v>85</v>
      </c>
      <c r="AV176" s="13" t="s">
        <v>85</v>
      </c>
      <c r="AW176" s="13" t="s">
        <v>32</v>
      </c>
      <c r="AX176" s="13" t="s">
        <v>83</v>
      </c>
      <c r="AY176" s="243" t="s">
        <v>125</v>
      </c>
    </row>
    <row r="177" s="13" customFormat="1">
      <c r="A177" s="13"/>
      <c r="B177" s="232"/>
      <c r="C177" s="233"/>
      <c r="D177" s="234" t="s">
        <v>144</v>
      </c>
      <c r="E177" s="233"/>
      <c r="F177" s="236" t="s">
        <v>261</v>
      </c>
      <c r="G177" s="233"/>
      <c r="H177" s="237">
        <v>3.5699999999999998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144</v>
      </c>
      <c r="AU177" s="243" t="s">
        <v>85</v>
      </c>
      <c r="AV177" s="13" t="s">
        <v>85</v>
      </c>
      <c r="AW177" s="13" t="s">
        <v>4</v>
      </c>
      <c r="AX177" s="13" t="s">
        <v>83</v>
      </c>
      <c r="AY177" s="243" t="s">
        <v>125</v>
      </c>
    </row>
    <row r="178" s="2" customFormat="1" ht="33" customHeight="1">
      <c r="A178" s="37"/>
      <c r="B178" s="38"/>
      <c r="C178" s="218" t="s">
        <v>262</v>
      </c>
      <c r="D178" s="218" t="s">
        <v>127</v>
      </c>
      <c r="E178" s="219" t="s">
        <v>263</v>
      </c>
      <c r="F178" s="220" t="s">
        <v>264</v>
      </c>
      <c r="G178" s="221" t="s">
        <v>130</v>
      </c>
      <c r="H178" s="222">
        <v>3.3999999999999999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40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131</v>
      </c>
      <c r="AT178" s="230" t="s">
        <v>127</v>
      </c>
      <c r="AU178" s="230" t="s">
        <v>85</v>
      </c>
      <c r="AY178" s="16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131</v>
      </c>
      <c r="BM178" s="230" t="s">
        <v>265</v>
      </c>
    </row>
    <row r="179" s="2" customFormat="1" ht="44.25" customHeight="1">
      <c r="A179" s="37"/>
      <c r="B179" s="38"/>
      <c r="C179" s="218" t="s">
        <v>266</v>
      </c>
      <c r="D179" s="218" t="s">
        <v>127</v>
      </c>
      <c r="E179" s="219" t="s">
        <v>267</v>
      </c>
      <c r="F179" s="220" t="s">
        <v>268</v>
      </c>
      <c r="G179" s="221" t="s">
        <v>130</v>
      </c>
      <c r="H179" s="222">
        <v>64.200000000000003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40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131</v>
      </c>
      <c r="AT179" s="230" t="s">
        <v>127</v>
      </c>
      <c r="AU179" s="230" t="s">
        <v>85</v>
      </c>
      <c r="AY179" s="16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131</v>
      </c>
      <c r="BM179" s="230" t="s">
        <v>269</v>
      </c>
    </row>
    <row r="180" s="2" customFormat="1" ht="24.15" customHeight="1">
      <c r="A180" s="37"/>
      <c r="B180" s="38"/>
      <c r="C180" s="244" t="s">
        <v>270</v>
      </c>
      <c r="D180" s="244" t="s">
        <v>194</v>
      </c>
      <c r="E180" s="245" t="s">
        <v>271</v>
      </c>
      <c r="F180" s="246" t="s">
        <v>272</v>
      </c>
      <c r="G180" s="247" t="s">
        <v>130</v>
      </c>
      <c r="H180" s="248">
        <v>13.301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40</v>
      </c>
      <c r="O180" s="90"/>
      <c r="P180" s="228">
        <f>O180*H180</f>
        <v>0</v>
      </c>
      <c r="Q180" s="228">
        <v>0.17499999999999999</v>
      </c>
      <c r="R180" s="228">
        <f>Q180*H180</f>
        <v>2.3276749999999997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161</v>
      </c>
      <c r="AT180" s="230" t="s">
        <v>194</v>
      </c>
      <c r="AU180" s="230" t="s">
        <v>85</v>
      </c>
      <c r="AY180" s="16" t="s">
        <v>125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131</v>
      </c>
      <c r="BM180" s="230" t="s">
        <v>273</v>
      </c>
    </row>
    <row r="181" s="13" customFormat="1">
      <c r="A181" s="13"/>
      <c r="B181" s="232"/>
      <c r="C181" s="233"/>
      <c r="D181" s="234" t="s">
        <v>144</v>
      </c>
      <c r="E181" s="235" t="s">
        <v>1</v>
      </c>
      <c r="F181" s="236" t="s">
        <v>274</v>
      </c>
      <c r="G181" s="233"/>
      <c r="H181" s="237">
        <v>13.039999999999999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144</v>
      </c>
      <c r="AU181" s="243" t="s">
        <v>85</v>
      </c>
      <c r="AV181" s="13" t="s">
        <v>85</v>
      </c>
      <c r="AW181" s="13" t="s">
        <v>32</v>
      </c>
      <c r="AX181" s="13" t="s">
        <v>83</v>
      </c>
      <c r="AY181" s="243" t="s">
        <v>125</v>
      </c>
    </row>
    <row r="182" s="13" customFormat="1">
      <c r="A182" s="13"/>
      <c r="B182" s="232"/>
      <c r="C182" s="233"/>
      <c r="D182" s="234" t="s">
        <v>144</v>
      </c>
      <c r="E182" s="233"/>
      <c r="F182" s="236" t="s">
        <v>275</v>
      </c>
      <c r="G182" s="233"/>
      <c r="H182" s="237">
        <v>13.301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144</v>
      </c>
      <c r="AU182" s="243" t="s">
        <v>85</v>
      </c>
      <c r="AV182" s="13" t="s">
        <v>85</v>
      </c>
      <c r="AW182" s="13" t="s">
        <v>4</v>
      </c>
      <c r="AX182" s="13" t="s">
        <v>83</v>
      </c>
      <c r="AY182" s="243" t="s">
        <v>125</v>
      </c>
    </row>
    <row r="183" s="2" customFormat="1" ht="21.75" customHeight="1">
      <c r="A183" s="37"/>
      <c r="B183" s="38"/>
      <c r="C183" s="244" t="s">
        <v>276</v>
      </c>
      <c r="D183" s="244" t="s">
        <v>194</v>
      </c>
      <c r="E183" s="245" t="s">
        <v>277</v>
      </c>
      <c r="F183" s="246" t="s">
        <v>278</v>
      </c>
      <c r="G183" s="247" t="s">
        <v>130</v>
      </c>
      <c r="H183" s="248">
        <v>9.9960000000000004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40</v>
      </c>
      <c r="O183" s="90"/>
      <c r="P183" s="228">
        <f>O183*H183</f>
        <v>0</v>
      </c>
      <c r="Q183" s="228">
        <v>0.17599999999999999</v>
      </c>
      <c r="R183" s="228">
        <f>Q183*H183</f>
        <v>1.759296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161</v>
      </c>
      <c r="AT183" s="230" t="s">
        <v>194</v>
      </c>
      <c r="AU183" s="230" t="s">
        <v>85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131</v>
      </c>
      <c r="BM183" s="230" t="s">
        <v>279</v>
      </c>
    </row>
    <row r="184" s="13" customFormat="1">
      <c r="A184" s="13"/>
      <c r="B184" s="232"/>
      <c r="C184" s="233"/>
      <c r="D184" s="234" t="s">
        <v>144</v>
      </c>
      <c r="E184" s="235" t="s">
        <v>1</v>
      </c>
      <c r="F184" s="236" t="s">
        <v>280</v>
      </c>
      <c r="G184" s="233"/>
      <c r="H184" s="237">
        <v>9.8000000000000007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144</v>
      </c>
      <c r="AU184" s="243" t="s">
        <v>85</v>
      </c>
      <c r="AV184" s="13" t="s">
        <v>85</v>
      </c>
      <c r="AW184" s="13" t="s">
        <v>32</v>
      </c>
      <c r="AX184" s="13" t="s">
        <v>83</v>
      </c>
      <c r="AY184" s="243" t="s">
        <v>125</v>
      </c>
    </row>
    <row r="185" s="13" customFormat="1">
      <c r="A185" s="13"/>
      <c r="B185" s="232"/>
      <c r="C185" s="233"/>
      <c r="D185" s="234" t="s">
        <v>144</v>
      </c>
      <c r="E185" s="233"/>
      <c r="F185" s="236" t="s">
        <v>281</v>
      </c>
      <c r="G185" s="233"/>
      <c r="H185" s="237">
        <v>9.9960000000000004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144</v>
      </c>
      <c r="AU185" s="243" t="s">
        <v>85</v>
      </c>
      <c r="AV185" s="13" t="s">
        <v>85</v>
      </c>
      <c r="AW185" s="13" t="s">
        <v>4</v>
      </c>
      <c r="AX185" s="13" t="s">
        <v>83</v>
      </c>
      <c r="AY185" s="243" t="s">
        <v>125</v>
      </c>
    </row>
    <row r="186" s="2" customFormat="1" ht="66.75" customHeight="1">
      <c r="A186" s="37"/>
      <c r="B186" s="38"/>
      <c r="C186" s="218" t="s">
        <v>282</v>
      </c>
      <c r="D186" s="218" t="s">
        <v>127</v>
      </c>
      <c r="E186" s="219" t="s">
        <v>283</v>
      </c>
      <c r="F186" s="220" t="s">
        <v>284</v>
      </c>
      <c r="G186" s="221" t="s">
        <v>130</v>
      </c>
      <c r="H186" s="222">
        <v>22.84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40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131</v>
      </c>
      <c r="AT186" s="230" t="s">
        <v>127</v>
      </c>
      <c r="AU186" s="230" t="s">
        <v>85</v>
      </c>
      <c r="AY186" s="16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131</v>
      </c>
      <c r="BM186" s="230" t="s">
        <v>285</v>
      </c>
    </row>
    <row r="187" s="13" customFormat="1">
      <c r="A187" s="13"/>
      <c r="B187" s="232"/>
      <c r="C187" s="233"/>
      <c r="D187" s="234" t="s">
        <v>144</v>
      </c>
      <c r="E187" s="235" t="s">
        <v>1</v>
      </c>
      <c r="F187" s="236" t="s">
        <v>286</v>
      </c>
      <c r="G187" s="233"/>
      <c r="H187" s="237">
        <v>22.84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144</v>
      </c>
      <c r="AU187" s="243" t="s">
        <v>85</v>
      </c>
      <c r="AV187" s="13" t="s">
        <v>85</v>
      </c>
      <c r="AW187" s="13" t="s">
        <v>32</v>
      </c>
      <c r="AX187" s="13" t="s">
        <v>83</v>
      </c>
      <c r="AY187" s="243" t="s">
        <v>125</v>
      </c>
    </row>
    <row r="188" s="2" customFormat="1" ht="21.75" customHeight="1">
      <c r="A188" s="37"/>
      <c r="B188" s="38"/>
      <c r="C188" s="218" t="s">
        <v>287</v>
      </c>
      <c r="D188" s="218" t="s">
        <v>127</v>
      </c>
      <c r="E188" s="219" t="s">
        <v>288</v>
      </c>
      <c r="F188" s="220" t="s">
        <v>289</v>
      </c>
      <c r="G188" s="221" t="s">
        <v>139</v>
      </c>
      <c r="H188" s="222">
        <v>17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40</v>
      </c>
      <c r="O188" s="90"/>
      <c r="P188" s="228">
        <f>O188*H188</f>
        <v>0</v>
      </c>
      <c r="Q188" s="228">
        <v>0.0035999999999999999</v>
      </c>
      <c r="R188" s="228">
        <f>Q188*H188</f>
        <v>0.061199999999999997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131</v>
      </c>
      <c r="AT188" s="230" t="s">
        <v>127</v>
      </c>
      <c r="AU188" s="230" t="s">
        <v>85</v>
      </c>
      <c r="AY188" s="16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131</v>
      </c>
      <c r="BM188" s="230" t="s">
        <v>290</v>
      </c>
    </row>
    <row r="189" s="2" customFormat="1" ht="24.15" customHeight="1">
      <c r="A189" s="37"/>
      <c r="B189" s="38"/>
      <c r="C189" s="218" t="s">
        <v>291</v>
      </c>
      <c r="D189" s="218" t="s">
        <v>127</v>
      </c>
      <c r="E189" s="219" t="s">
        <v>292</v>
      </c>
      <c r="F189" s="220" t="s">
        <v>293</v>
      </c>
      <c r="G189" s="221" t="s">
        <v>130</v>
      </c>
      <c r="H189" s="222">
        <v>22.84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40</v>
      </c>
      <c r="O189" s="90"/>
      <c r="P189" s="228">
        <f>O189*H189</f>
        <v>0</v>
      </c>
      <c r="Q189" s="228">
        <v>0.00068999999999999997</v>
      </c>
      <c r="R189" s="228">
        <f>Q189*H189</f>
        <v>0.015759599999999999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131</v>
      </c>
      <c r="AT189" s="230" t="s">
        <v>127</v>
      </c>
      <c r="AU189" s="230" t="s">
        <v>85</v>
      </c>
      <c r="AY189" s="16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131</v>
      </c>
      <c r="BM189" s="230" t="s">
        <v>294</v>
      </c>
    </row>
    <row r="190" s="2" customFormat="1" ht="24.15" customHeight="1">
      <c r="A190" s="37"/>
      <c r="B190" s="38"/>
      <c r="C190" s="244" t="s">
        <v>295</v>
      </c>
      <c r="D190" s="244" t="s">
        <v>194</v>
      </c>
      <c r="E190" s="245" t="s">
        <v>296</v>
      </c>
      <c r="F190" s="246" t="s">
        <v>297</v>
      </c>
      <c r="G190" s="247" t="s">
        <v>130</v>
      </c>
      <c r="H190" s="248">
        <v>25.123999999999999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40</v>
      </c>
      <c r="O190" s="90"/>
      <c r="P190" s="228">
        <f>O190*H190</f>
        <v>0</v>
      </c>
      <c r="Q190" s="228">
        <v>0.00023000000000000001</v>
      </c>
      <c r="R190" s="228">
        <f>Q190*H190</f>
        <v>0.0057785199999999997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161</v>
      </c>
      <c r="AT190" s="230" t="s">
        <v>194</v>
      </c>
      <c r="AU190" s="230" t="s">
        <v>85</v>
      </c>
      <c r="AY190" s="16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131</v>
      </c>
      <c r="BM190" s="230" t="s">
        <v>298</v>
      </c>
    </row>
    <row r="191" s="13" customFormat="1">
      <c r="A191" s="13"/>
      <c r="B191" s="232"/>
      <c r="C191" s="233"/>
      <c r="D191" s="234" t="s">
        <v>144</v>
      </c>
      <c r="E191" s="235" t="s">
        <v>1</v>
      </c>
      <c r="F191" s="236" t="s">
        <v>299</v>
      </c>
      <c r="G191" s="233"/>
      <c r="H191" s="237">
        <v>22.84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144</v>
      </c>
      <c r="AU191" s="243" t="s">
        <v>85</v>
      </c>
      <c r="AV191" s="13" t="s">
        <v>85</v>
      </c>
      <c r="AW191" s="13" t="s">
        <v>32</v>
      </c>
      <c r="AX191" s="13" t="s">
        <v>83</v>
      </c>
      <c r="AY191" s="243" t="s">
        <v>125</v>
      </c>
    </row>
    <row r="192" s="13" customFormat="1">
      <c r="A192" s="13"/>
      <c r="B192" s="232"/>
      <c r="C192" s="233"/>
      <c r="D192" s="234" t="s">
        <v>144</v>
      </c>
      <c r="E192" s="233"/>
      <c r="F192" s="236" t="s">
        <v>300</v>
      </c>
      <c r="G192" s="233"/>
      <c r="H192" s="237">
        <v>25.123999999999999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144</v>
      </c>
      <c r="AU192" s="243" t="s">
        <v>85</v>
      </c>
      <c r="AV192" s="13" t="s">
        <v>85</v>
      </c>
      <c r="AW192" s="13" t="s">
        <v>4</v>
      </c>
      <c r="AX192" s="13" t="s">
        <v>83</v>
      </c>
      <c r="AY192" s="243" t="s">
        <v>125</v>
      </c>
    </row>
    <row r="193" s="12" customFormat="1" ht="22.8" customHeight="1">
      <c r="A193" s="12"/>
      <c r="B193" s="202"/>
      <c r="C193" s="203"/>
      <c r="D193" s="204" t="s">
        <v>74</v>
      </c>
      <c r="E193" s="216" t="s">
        <v>165</v>
      </c>
      <c r="F193" s="216" t="s">
        <v>301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SUM(P194:P200)</f>
        <v>0</v>
      </c>
      <c r="Q193" s="210"/>
      <c r="R193" s="211">
        <f>SUM(R194:R200)</f>
        <v>11.9302508</v>
      </c>
      <c r="S193" s="210"/>
      <c r="T193" s="212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83</v>
      </c>
      <c r="AT193" s="214" t="s">
        <v>74</v>
      </c>
      <c r="AU193" s="214" t="s">
        <v>83</v>
      </c>
      <c r="AY193" s="213" t="s">
        <v>125</v>
      </c>
      <c r="BK193" s="215">
        <f>SUM(BK194:BK200)</f>
        <v>0</v>
      </c>
    </row>
    <row r="194" s="2" customFormat="1" ht="49.05" customHeight="1">
      <c r="A194" s="37"/>
      <c r="B194" s="38"/>
      <c r="C194" s="218" t="s">
        <v>302</v>
      </c>
      <c r="D194" s="218" t="s">
        <v>127</v>
      </c>
      <c r="E194" s="219" t="s">
        <v>303</v>
      </c>
      <c r="F194" s="220" t="s">
        <v>304</v>
      </c>
      <c r="G194" s="221" t="s">
        <v>139</v>
      </c>
      <c r="H194" s="222">
        <v>40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40</v>
      </c>
      <c r="O194" s="90"/>
      <c r="P194" s="228">
        <f>O194*H194</f>
        <v>0</v>
      </c>
      <c r="Q194" s="228">
        <v>0.15540000000000001</v>
      </c>
      <c r="R194" s="228">
        <f>Q194*H194</f>
        <v>6.2160000000000002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131</v>
      </c>
      <c r="AT194" s="230" t="s">
        <v>127</v>
      </c>
      <c r="AU194" s="230" t="s">
        <v>85</v>
      </c>
      <c r="AY194" s="16" t="s">
        <v>125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83</v>
      </c>
      <c r="BK194" s="231">
        <f>ROUND(I194*H194,2)</f>
        <v>0</v>
      </c>
      <c r="BL194" s="16" t="s">
        <v>131</v>
      </c>
      <c r="BM194" s="230" t="s">
        <v>305</v>
      </c>
    </row>
    <row r="195" s="2" customFormat="1" ht="16.5" customHeight="1">
      <c r="A195" s="37"/>
      <c r="B195" s="38"/>
      <c r="C195" s="244" t="s">
        <v>306</v>
      </c>
      <c r="D195" s="244" t="s">
        <v>194</v>
      </c>
      <c r="E195" s="245" t="s">
        <v>307</v>
      </c>
      <c r="F195" s="246" t="s">
        <v>308</v>
      </c>
      <c r="G195" s="247" t="s">
        <v>139</v>
      </c>
      <c r="H195" s="248">
        <v>17.34</v>
      </c>
      <c r="I195" s="249"/>
      <c r="J195" s="250">
        <f>ROUND(I195*H195,2)</f>
        <v>0</v>
      </c>
      <c r="K195" s="251"/>
      <c r="L195" s="252"/>
      <c r="M195" s="253" t="s">
        <v>1</v>
      </c>
      <c r="N195" s="254" t="s">
        <v>40</v>
      </c>
      <c r="O195" s="90"/>
      <c r="P195" s="228">
        <f>O195*H195</f>
        <v>0</v>
      </c>
      <c r="Q195" s="228">
        <v>0.056120000000000003</v>
      </c>
      <c r="R195" s="228">
        <f>Q195*H195</f>
        <v>0.97312080000000001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161</v>
      </c>
      <c r="AT195" s="230" t="s">
        <v>194</v>
      </c>
      <c r="AU195" s="230" t="s">
        <v>85</v>
      </c>
      <c r="AY195" s="16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131</v>
      </c>
      <c r="BM195" s="230" t="s">
        <v>309</v>
      </c>
    </row>
    <row r="196" s="13" customFormat="1">
      <c r="A196" s="13"/>
      <c r="B196" s="232"/>
      <c r="C196" s="233"/>
      <c r="D196" s="234" t="s">
        <v>144</v>
      </c>
      <c r="E196" s="233"/>
      <c r="F196" s="236" t="s">
        <v>310</v>
      </c>
      <c r="G196" s="233"/>
      <c r="H196" s="237">
        <v>17.34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144</v>
      </c>
      <c r="AU196" s="243" t="s">
        <v>85</v>
      </c>
      <c r="AV196" s="13" t="s">
        <v>85</v>
      </c>
      <c r="AW196" s="13" t="s">
        <v>4</v>
      </c>
      <c r="AX196" s="13" t="s">
        <v>83</v>
      </c>
      <c r="AY196" s="243" t="s">
        <v>125</v>
      </c>
    </row>
    <row r="197" s="2" customFormat="1" ht="16.5" customHeight="1">
      <c r="A197" s="37"/>
      <c r="B197" s="38"/>
      <c r="C197" s="244" t="s">
        <v>311</v>
      </c>
      <c r="D197" s="244" t="s">
        <v>194</v>
      </c>
      <c r="E197" s="245" t="s">
        <v>312</v>
      </c>
      <c r="F197" s="246" t="s">
        <v>313</v>
      </c>
      <c r="G197" s="247" t="s">
        <v>139</v>
      </c>
      <c r="H197" s="248">
        <v>23.460000000000001</v>
      </c>
      <c r="I197" s="249"/>
      <c r="J197" s="250">
        <f>ROUND(I197*H197,2)</f>
        <v>0</v>
      </c>
      <c r="K197" s="251"/>
      <c r="L197" s="252"/>
      <c r="M197" s="253" t="s">
        <v>1</v>
      </c>
      <c r="N197" s="254" t="s">
        <v>40</v>
      </c>
      <c r="O197" s="90"/>
      <c r="P197" s="228">
        <f>O197*H197</f>
        <v>0</v>
      </c>
      <c r="Q197" s="228">
        <v>0.080000000000000002</v>
      </c>
      <c r="R197" s="228">
        <f>Q197*H197</f>
        <v>1.8768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161</v>
      </c>
      <c r="AT197" s="230" t="s">
        <v>194</v>
      </c>
      <c r="AU197" s="230" t="s">
        <v>85</v>
      </c>
      <c r="AY197" s="16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83</v>
      </c>
      <c r="BK197" s="231">
        <f>ROUND(I197*H197,2)</f>
        <v>0</v>
      </c>
      <c r="BL197" s="16" t="s">
        <v>131</v>
      </c>
      <c r="BM197" s="230" t="s">
        <v>314</v>
      </c>
    </row>
    <row r="198" s="13" customFormat="1">
      <c r="A198" s="13"/>
      <c r="B198" s="232"/>
      <c r="C198" s="233"/>
      <c r="D198" s="234" t="s">
        <v>144</v>
      </c>
      <c r="E198" s="233"/>
      <c r="F198" s="236" t="s">
        <v>315</v>
      </c>
      <c r="G198" s="233"/>
      <c r="H198" s="237">
        <v>23.460000000000001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144</v>
      </c>
      <c r="AU198" s="243" t="s">
        <v>85</v>
      </c>
      <c r="AV198" s="13" t="s">
        <v>85</v>
      </c>
      <c r="AW198" s="13" t="s">
        <v>4</v>
      </c>
      <c r="AX198" s="13" t="s">
        <v>83</v>
      </c>
      <c r="AY198" s="243" t="s">
        <v>125</v>
      </c>
    </row>
    <row r="199" s="2" customFormat="1" ht="24.15" customHeight="1">
      <c r="A199" s="37"/>
      <c r="B199" s="38"/>
      <c r="C199" s="218" t="s">
        <v>316</v>
      </c>
      <c r="D199" s="218" t="s">
        <v>127</v>
      </c>
      <c r="E199" s="219" t="s">
        <v>317</v>
      </c>
      <c r="F199" s="220" t="s">
        <v>318</v>
      </c>
      <c r="G199" s="221" t="s">
        <v>139</v>
      </c>
      <c r="H199" s="222">
        <v>17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40</v>
      </c>
      <c r="O199" s="90"/>
      <c r="P199" s="228">
        <f>O199*H199</f>
        <v>0</v>
      </c>
      <c r="Q199" s="228">
        <v>0.16849</v>
      </c>
      <c r="R199" s="228">
        <f>Q199*H199</f>
        <v>2.8643299999999998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131</v>
      </c>
      <c r="AT199" s="230" t="s">
        <v>127</v>
      </c>
      <c r="AU199" s="230" t="s">
        <v>85</v>
      </c>
      <c r="AY199" s="16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131</v>
      </c>
      <c r="BM199" s="230" t="s">
        <v>319</v>
      </c>
    </row>
    <row r="200" s="2" customFormat="1" ht="21.75" customHeight="1">
      <c r="A200" s="37"/>
      <c r="B200" s="38"/>
      <c r="C200" s="218" t="s">
        <v>320</v>
      </c>
      <c r="D200" s="218" t="s">
        <v>127</v>
      </c>
      <c r="E200" s="219" t="s">
        <v>321</v>
      </c>
      <c r="F200" s="220" t="s">
        <v>322</v>
      </c>
      <c r="G200" s="221" t="s">
        <v>139</v>
      </c>
      <c r="H200" s="222">
        <v>17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40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131</v>
      </c>
      <c r="AT200" s="230" t="s">
        <v>127</v>
      </c>
      <c r="AU200" s="230" t="s">
        <v>85</v>
      </c>
      <c r="AY200" s="16" t="s">
        <v>125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131</v>
      </c>
      <c r="BM200" s="230" t="s">
        <v>323</v>
      </c>
    </row>
    <row r="201" s="12" customFormat="1" ht="22.8" customHeight="1">
      <c r="A201" s="12"/>
      <c r="B201" s="202"/>
      <c r="C201" s="203"/>
      <c r="D201" s="204" t="s">
        <v>74</v>
      </c>
      <c r="E201" s="216" t="s">
        <v>324</v>
      </c>
      <c r="F201" s="216" t="s">
        <v>325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SUM(P202:P208)</f>
        <v>0</v>
      </c>
      <c r="Q201" s="210"/>
      <c r="R201" s="211">
        <f>SUM(R202:R208)</f>
        <v>0</v>
      </c>
      <c r="S201" s="210"/>
      <c r="T201" s="212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83</v>
      </c>
      <c r="AT201" s="214" t="s">
        <v>74</v>
      </c>
      <c r="AU201" s="214" t="s">
        <v>83</v>
      </c>
      <c r="AY201" s="213" t="s">
        <v>125</v>
      </c>
      <c r="BK201" s="215">
        <f>SUM(BK202:BK208)</f>
        <v>0</v>
      </c>
    </row>
    <row r="202" s="2" customFormat="1" ht="21.75" customHeight="1">
      <c r="A202" s="37"/>
      <c r="B202" s="38"/>
      <c r="C202" s="218" t="s">
        <v>326</v>
      </c>
      <c r="D202" s="218" t="s">
        <v>127</v>
      </c>
      <c r="E202" s="219" t="s">
        <v>327</v>
      </c>
      <c r="F202" s="220" t="s">
        <v>328</v>
      </c>
      <c r="G202" s="221" t="s">
        <v>197</v>
      </c>
      <c r="H202" s="222">
        <v>8.5099999999999998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40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131</v>
      </c>
      <c r="AT202" s="230" t="s">
        <v>127</v>
      </c>
      <c r="AU202" s="230" t="s">
        <v>85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83</v>
      </c>
      <c r="BK202" s="231">
        <f>ROUND(I202*H202,2)</f>
        <v>0</v>
      </c>
      <c r="BL202" s="16" t="s">
        <v>131</v>
      </c>
      <c r="BM202" s="230" t="s">
        <v>329</v>
      </c>
    </row>
    <row r="203" s="13" customFormat="1">
      <c r="A203" s="13"/>
      <c r="B203" s="232"/>
      <c r="C203" s="233"/>
      <c r="D203" s="234" t="s">
        <v>144</v>
      </c>
      <c r="E203" s="235" t="s">
        <v>1</v>
      </c>
      <c r="F203" s="236" t="s">
        <v>330</v>
      </c>
      <c r="G203" s="233"/>
      <c r="H203" s="237">
        <v>5.0250000000000004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144</v>
      </c>
      <c r="AU203" s="243" t="s">
        <v>85</v>
      </c>
      <c r="AV203" s="13" t="s">
        <v>85</v>
      </c>
      <c r="AW203" s="13" t="s">
        <v>32</v>
      </c>
      <c r="AX203" s="13" t="s">
        <v>75</v>
      </c>
      <c r="AY203" s="243" t="s">
        <v>125</v>
      </c>
    </row>
    <row r="204" s="13" customFormat="1">
      <c r="A204" s="13"/>
      <c r="B204" s="232"/>
      <c r="C204" s="233"/>
      <c r="D204" s="234" t="s">
        <v>144</v>
      </c>
      <c r="E204" s="235" t="s">
        <v>1</v>
      </c>
      <c r="F204" s="236" t="s">
        <v>331</v>
      </c>
      <c r="G204" s="233"/>
      <c r="H204" s="237">
        <v>3.4849999999999999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144</v>
      </c>
      <c r="AU204" s="243" t="s">
        <v>85</v>
      </c>
      <c r="AV204" s="13" t="s">
        <v>85</v>
      </c>
      <c r="AW204" s="13" t="s">
        <v>32</v>
      </c>
      <c r="AX204" s="13" t="s">
        <v>75</v>
      </c>
      <c r="AY204" s="243" t="s">
        <v>125</v>
      </c>
    </row>
    <row r="205" s="14" customFormat="1">
      <c r="A205" s="14"/>
      <c r="B205" s="255"/>
      <c r="C205" s="256"/>
      <c r="D205" s="234" t="s">
        <v>144</v>
      </c>
      <c r="E205" s="257" t="s">
        <v>1</v>
      </c>
      <c r="F205" s="258" t="s">
        <v>332</v>
      </c>
      <c r="G205" s="256"/>
      <c r="H205" s="259">
        <v>8.5099999999999998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144</v>
      </c>
      <c r="AU205" s="265" t="s">
        <v>85</v>
      </c>
      <c r="AV205" s="14" t="s">
        <v>131</v>
      </c>
      <c r="AW205" s="14" t="s">
        <v>32</v>
      </c>
      <c r="AX205" s="14" t="s">
        <v>83</v>
      </c>
      <c r="AY205" s="265" t="s">
        <v>125</v>
      </c>
    </row>
    <row r="206" s="2" customFormat="1" ht="24.15" customHeight="1">
      <c r="A206" s="37"/>
      <c r="B206" s="38"/>
      <c r="C206" s="218" t="s">
        <v>333</v>
      </c>
      <c r="D206" s="218" t="s">
        <v>127</v>
      </c>
      <c r="E206" s="219" t="s">
        <v>334</v>
      </c>
      <c r="F206" s="220" t="s">
        <v>335</v>
      </c>
      <c r="G206" s="221" t="s">
        <v>197</v>
      </c>
      <c r="H206" s="222">
        <v>201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40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131</v>
      </c>
      <c r="AT206" s="230" t="s">
        <v>127</v>
      </c>
      <c r="AU206" s="230" t="s">
        <v>85</v>
      </c>
      <c r="AY206" s="16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131</v>
      </c>
      <c r="BM206" s="230" t="s">
        <v>336</v>
      </c>
    </row>
    <row r="207" s="13" customFormat="1">
      <c r="A207" s="13"/>
      <c r="B207" s="232"/>
      <c r="C207" s="233"/>
      <c r="D207" s="234" t="s">
        <v>144</v>
      </c>
      <c r="E207" s="235" t="s">
        <v>1</v>
      </c>
      <c r="F207" s="236" t="s">
        <v>337</v>
      </c>
      <c r="G207" s="233"/>
      <c r="H207" s="237">
        <v>201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144</v>
      </c>
      <c r="AU207" s="243" t="s">
        <v>85</v>
      </c>
      <c r="AV207" s="13" t="s">
        <v>85</v>
      </c>
      <c r="AW207" s="13" t="s">
        <v>32</v>
      </c>
      <c r="AX207" s="13" t="s">
        <v>83</v>
      </c>
      <c r="AY207" s="243" t="s">
        <v>125</v>
      </c>
    </row>
    <row r="208" s="2" customFormat="1" ht="33" customHeight="1">
      <c r="A208" s="37"/>
      <c r="B208" s="38"/>
      <c r="C208" s="218" t="s">
        <v>338</v>
      </c>
      <c r="D208" s="218" t="s">
        <v>127</v>
      </c>
      <c r="E208" s="219" t="s">
        <v>339</v>
      </c>
      <c r="F208" s="220" t="s">
        <v>340</v>
      </c>
      <c r="G208" s="221" t="s">
        <v>197</v>
      </c>
      <c r="H208" s="222">
        <v>5.0250000000000004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40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131</v>
      </c>
      <c r="AT208" s="230" t="s">
        <v>127</v>
      </c>
      <c r="AU208" s="230" t="s">
        <v>85</v>
      </c>
      <c r="AY208" s="16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83</v>
      </c>
      <c r="BK208" s="231">
        <f>ROUND(I208*H208,2)</f>
        <v>0</v>
      </c>
      <c r="BL208" s="16" t="s">
        <v>131</v>
      </c>
      <c r="BM208" s="230" t="s">
        <v>341</v>
      </c>
    </row>
    <row r="209" s="12" customFormat="1" ht="22.8" customHeight="1">
      <c r="A209" s="12"/>
      <c r="B209" s="202"/>
      <c r="C209" s="203"/>
      <c r="D209" s="204" t="s">
        <v>74</v>
      </c>
      <c r="E209" s="216" t="s">
        <v>342</v>
      </c>
      <c r="F209" s="216" t="s">
        <v>343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P210</f>
        <v>0</v>
      </c>
      <c r="Q209" s="210"/>
      <c r="R209" s="211">
        <f>R210</f>
        <v>0</v>
      </c>
      <c r="S209" s="210"/>
      <c r="T209" s="212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83</v>
      </c>
      <c r="AT209" s="214" t="s">
        <v>74</v>
      </c>
      <c r="AU209" s="214" t="s">
        <v>83</v>
      </c>
      <c r="AY209" s="213" t="s">
        <v>125</v>
      </c>
      <c r="BK209" s="215">
        <f>BK210</f>
        <v>0</v>
      </c>
    </row>
    <row r="210" s="2" customFormat="1" ht="33" customHeight="1">
      <c r="A210" s="37"/>
      <c r="B210" s="38"/>
      <c r="C210" s="218" t="s">
        <v>344</v>
      </c>
      <c r="D210" s="218" t="s">
        <v>127</v>
      </c>
      <c r="E210" s="219" t="s">
        <v>345</v>
      </c>
      <c r="F210" s="220" t="s">
        <v>346</v>
      </c>
      <c r="G210" s="221" t="s">
        <v>197</v>
      </c>
      <c r="H210" s="222">
        <v>36.622999999999998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40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131</v>
      </c>
      <c r="AT210" s="230" t="s">
        <v>127</v>
      </c>
      <c r="AU210" s="230" t="s">
        <v>85</v>
      </c>
      <c r="AY210" s="16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83</v>
      </c>
      <c r="BK210" s="231">
        <f>ROUND(I210*H210,2)</f>
        <v>0</v>
      </c>
      <c r="BL210" s="16" t="s">
        <v>131</v>
      </c>
      <c r="BM210" s="230" t="s">
        <v>347</v>
      </c>
    </row>
    <row r="211" s="12" customFormat="1" ht="25.92" customHeight="1">
      <c r="A211" s="12"/>
      <c r="B211" s="202"/>
      <c r="C211" s="203"/>
      <c r="D211" s="204" t="s">
        <v>74</v>
      </c>
      <c r="E211" s="205" t="s">
        <v>194</v>
      </c>
      <c r="F211" s="205" t="s">
        <v>348</v>
      </c>
      <c r="G211" s="203"/>
      <c r="H211" s="203"/>
      <c r="I211" s="206"/>
      <c r="J211" s="207">
        <f>BK211</f>
        <v>0</v>
      </c>
      <c r="K211" s="203"/>
      <c r="L211" s="208"/>
      <c r="M211" s="209"/>
      <c r="N211" s="210"/>
      <c r="O211" s="210"/>
      <c r="P211" s="211">
        <f>P212</f>
        <v>0</v>
      </c>
      <c r="Q211" s="210"/>
      <c r="R211" s="211">
        <f>R212</f>
        <v>0.01137528</v>
      </c>
      <c r="S211" s="210"/>
      <c r="T211" s="212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136</v>
      </c>
      <c r="AT211" s="214" t="s">
        <v>74</v>
      </c>
      <c r="AU211" s="214" t="s">
        <v>75</v>
      </c>
      <c r="AY211" s="213" t="s">
        <v>125</v>
      </c>
      <c r="BK211" s="215">
        <f>BK212</f>
        <v>0</v>
      </c>
    </row>
    <row r="212" s="12" customFormat="1" ht="22.8" customHeight="1">
      <c r="A212" s="12"/>
      <c r="B212" s="202"/>
      <c r="C212" s="203"/>
      <c r="D212" s="204" t="s">
        <v>74</v>
      </c>
      <c r="E212" s="216" t="s">
        <v>349</v>
      </c>
      <c r="F212" s="216" t="s">
        <v>350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SUM(P213:P225)</f>
        <v>0</v>
      </c>
      <c r="Q212" s="210"/>
      <c r="R212" s="211">
        <f>SUM(R213:R225)</f>
        <v>0.01137528</v>
      </c>
      <c r="S212" s="210"/>
      <c r="T212" s="212">
        <f>SUM(T213:T225)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136</v>
      </c>
      <c r="AT212" s="214" t="s">
        <v>74</v>
      </c>
      <c r="AU212" s="214" t="s">
        <v>83</v>
      </c>
      <c r="AY212" s="213" t="s">
        <v>125</v>
      </c>
      <c r="BK212" s="215">
        <f>SUM(BK213:BK225)</f>
        <v>0</v>
      </c>
    </row>
    <row r="213" s="2" customFormat="1" ht="24.15" customHeight="1">
      <c r="A213" s="37"/>
      <c r="B213" s="38"/>
      <c r="C213" s="218" t="s">
        <v>351</v>
      </c>
      <c r="D213" s="218" t="s">
        <v>127</v>
      </c>
      <c r="E213" s="219" t="s">
        <v>352</v>
      </c>
      <c r="F213" s="220" t="s">
        <v>353</v>
      </c>
      <c r="G213" s="221" t="s">
        <v>139</v>
      </c>
      <c r="H213" s="222">
        <v>6.6600000000000001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40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354</v>
      </c>
      <c r="AT213" s="230" t="s">
        <v>127</v>
      </c>
      <c r="AU213" s="230" t="s">
        <v>85</v>
      </c>
      <c r="AY213" s="16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83</v>
      </c>
      <c r="BK213" s="231">
        <f>ROUND(I213*H213,2)</f>
        <v>0</v>
      </c>
      <c r="BL213" s="16" t="s">
        <v>354</v>
      </c>
      <c r="BM213" s="230" t="s">
        <v>355</v>
      </c>
    </row>
    <row r="214" s="2" customFormat="1" ht="24.15" customHeight="1">
      <c r="A214" s="37"/>
      <c r="B214" s="38"/>
      <c r="C214" s="218" t="s">
        <v>356</v>
      </c>
      <c r="D214" s="218" t="s">
        <v>127</v>
      </c>
      <c r="E214" s="219" t="s">
        <v>357</v>
      </c>
      <c r="F214" s="220" t="s">
        <v>358</v>
      </c>
      <c r="G214" s="221" t="s">
        <v>149</v>
      </c>
      <c r="H214" s="222">
        <v>1.399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40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354</v>
      </c>
      <c r="AT214" s="230" t="s">
        <v>127</v>
      </c>
      <c r="AU214" s="230" t="s">
        <v>85</v>
      </c>
      <c r="AY214" s="16" t="s">
        <v>125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83</v>
      </c>
      <c r="BK214" s="231">
        <f>ROUND(I214*H214,2)</f>
        <v>0</v>
      </c>
      <c r="BL214" s="16" t="s">
        <v>354</v>
      </c>
      <c r="BM214" s="230" t="s">
        <v>359</v>
      </c>
    </row>
    <row r="215" s="13" customFormat="1">
      <c r="A215" s="13"/>
      <c r="B215" s="232"/>
      <c r="C215" s="233"/>
      <c r="D215" s="234" t="s">
        <v>144</v>
      </c>
      <c r="E215" s="235" t="s">
        <v>1</v>
      </c>
      <c r="F215" s="236" t="s">
        <v>360</v>
      </c>
      <c r="G215" s="233"/>
      <c r="H215" s="237">
        <v>1.399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144</v>
      </c>
      <c r="AU215" s="243" t="s">
        <v>85</v>
      </c>
      <c r="AV215" s="13" t="s">
        <v>85</v>
      </c>
      <c r="AW215" s="13" t="s">
        <v>32</v>
      </c>
      <c r="AX215" s="13" t="s">
        <v>83</v>
      </c>
      <c r="AY215" s="243" t="s">
        <v>125</v>
      </c>
    </row>
    <row r="216" s="2" customFormat="1" ht="24.15" customHeight="1">
      <c r="A216" s="37"/>
      <c r="B216" s="38"/>
      <c r="C216" s="218" t="s">
        <v>361</v>
      </c>
      <c r="D216" s="218" t="s">
        <v>127</v>
      </c>
      <c r="E216" s="219" t="s">
        <v>362</v>
      </c>
      <c r="F216" s="220" t="s">
        <v>363</v>
      </c>
      <c r="G216" s="221" t="s">
        <v>139</v>
      </c>
      <c r="H216" s="222">
        <v>6.6600000000000001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40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354</v>
      </c>
      <c r="AT216" s="230" t="s">
        <v>127</v>
      </c>
      <c r="AU216" s="230" t="s">
        <v>85</v>
      </c>
      <c r="AY216" s="16" t="s">
        <v>125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83</v>
      </c>
      <c r="BK216" s="231">
        <f>ROUND(I216*H216,2)</f>
        <v>0</v>
      </c>
      <c r="BL216" s="16" t="s">
        <v>354</v>
      </c>
      <c r="BM216" s="230" t="s">
        <v>364</v>
      </c>
    </row>
    <row r="217" s="2" customFormat="1" ht="24.15" customHeight="1">
      <c r="A217" s="37"/>
      <c r="B217" s="38"/>
      <c r="C217" s="218" t="s">
        <v>365</v>
      </c>
      <c r="D217" s="218" t="s">
        <v>127</v>
      </c>
      <c r="E217" s="219" t="s">
        <v>366</v>
      </c>
      <c r="F217" s="220" t="s">
        <v>367</v>
      </c>
      <c r="G217" s="221" t="s">
        <v>139</v>
      </c>
      <c r="H217" s="222">
        <v>6.6600000000000001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40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354</v>
      </c>
      <c r="AT217" s="230" t="s">
        <v>127</v>
      </c>
      <c r="AU217" s="230" t="s">
        <v>85</v>
      </c>
      <c r="AY217" s="16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83</v>
      </c>
      <c r="BK217" s="231">
        <f>ROUND(I217*H217,2)</f>
        <v>0</v>
      </c>
      <c r="BL217" s="16" t="s">
        <v>354</v>
      </c>
      <c r="BM217" s="230" t="s">
        <v>368</v>
      </c>
    </row>
    <row r="218" s="2" customFormat="1" ht="16.5" customHeight="1">
      <c r="A218" s="37"/>
      <c r="B218" s="38"/>
      <c r="C218" s="218" t="s">
        <v>369</v>
      </c>
      <c r="D218" s="218" t="s">
        <v>127</v>
      </c>
      <c r="E218" s="219" t="s">
        <v>370</v>
      </c>
      <c r="F218" s="220" t="s">
        <v>371</v>
      </c>
      <c r="G218" s="221" t="s">
        <v>139</v>
      </c>
      <c r="H218" s="222">
        <v>6.6600000000000001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40</v>
      </c>
      <c r="O218" s="90"/>
      <c r="P218" s="228">
        <f>O218*H218</f>
        <v>0</v>
      </c>
      <c r="Q218" s="228">
        <v>6.9999999999999994E-05</v>
      </c>
      <c r="R218" s="228">
        <f>Q218*H218</f>
        <v>0.00046619999999999995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354</v>
      </c>
      <c r="AT218" s="230" t="s">
        <v>127</v>
      </c>
      <c r="AU218" s="230" t="s">
        <v>85</v>
      </c>
      <c r="AY218" s="16" t="s">
        <v>125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354</v>
      </c>
      <c r="BM218" s="230" t="s">
        <v>372</v>
      </c>
    </row>
    <row r="219" s="2" customFormat="1" ht="37.8" customHeight="1">
      <c r="A219" s="37"/>
      <c r="B219" s="38"/>
      <c r="C219" s="218" t="s">
        <v>373</v>
      </c>
      <c r="D219" s="218" t="s">
        <v>127</v>
      </c>
      <c r="E219" s="219" t="s">
        <v>374</v>
      </c>
      <c r="F219" s="220" t="s">
        <v>375</v>
      </c>
      <c r="G219" s="221" t="s">
        <v>139</v>
      </c>
      <c r="H219" s="222">
        <v>13.32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40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354</v>
      </c>
      <c r="AT219" s="230" t="s">
        <v>127</v>
      </c>
      <c r="AU219" s="230" t="s">
        <v>85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354</v>
      </c>
      <c r="BM219" s="230" t="s">
        <v>376</v>
      </c>
    </row>
    <row r="220" s="2" customFormat="1" ht="24.15" customHeight="1">
      <c r="A220" s="37"/>
      <c r="B220" s="38"/>
      <c r="C220" s="244" t="s">
        <v>377</v>
      </c>
      <c r="D220" s="244" t="s">
        <v>194</v>
      </c>
      <c r="E220" s="245" t="s">
        <v>378</v>
      </c>
      <c r="F220" s="246" t="s">
        <v>379</v>
      </c>
      <c r="G220" s="247" t="s">
        <v>139</v>
      </c>
      <c r="H220" s="248">
        <v>6.9930000000000003</v>
      </c>
      <c r="I220" s="249"/>
      <c r="J220" s="250">
        <f>ROUND(I220*H220,2)</f>
        <v>0</v>
      </c>
      <c r="K220" s="251"/>
      <c r="L220" s="252"/>
      <c r="M220" s="253" t="s">
        <v>1</v>
      </c>
      <c r="N220" s="254" t="s">
        <v>40</v>
      </c>
      <c r="O220" s="90"/>
      <c r="P220" s="228">
        <f>O220*H220</f>
        <v>0</v>
      </c>
      <c r="Q220" s="228">
        <v>0.00077999999999999999</v>
      </c>
      <c r="R220" s="228">
        <f>Q220*H220</f>
        <v>0.0054545399999999999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380</v>
      </c>
      <c r="AT220" s="230" t="s">
        <v>194</v>
      </c>
      <c r="AU220" s="230" t="s">
        <v>85</v>
      </c>
      <c r="AY220" s="16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380</v>
      </c>
      <c r="BM220" s="230" t="s">
        <v>381</v>
      </c>
    </row>
    <row r="221" s="13" customFormat="1">
      <c r="A221" s="13"/>
      <c r="B221" s="232"/>
      <c r="C221" s="233"/>
      <c r="D221" s="234" t="s">
        <v>144</v>
      </c>
      <c r="E221" s="235" t="s">
        <v>1</v>
      </c>
      <c r="F221" s="236" t="s">
        <v>382</v>
      </c>
      <c r="G221" s="233"/>
      <c r="H221" s="237">
        <v>6.6600000000000001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144</v>
      </c>
      <c r="AU221" s="243" t="s">
        <v>85</v>
      </c>
      <c r="AV221" s="13" t="s">
        <v>85</v>
      </c>
      <c r="AW221" s="13" t="s">
        <v>32</v>
      </c>
      <c r="AX221" s="13" t="s">
        <v>83</v>
      </c>
      <c r="AY221" s="243" t="s">
        <v>125</v>
      </c>
    </row>
    <row r="222" s="13" customFormat="1">
      <c r="A222" s="13"/>
      <c r="B222" s="232"/>
      <c r="C222" s="233"/>
      <c r="D222" s="234" t="s">
        <v>144</v>
      </c>
      <c r="E222" s="233"/>
      <c r="F222" s="236" t="s">
        <v>383</v>
      </c>
      <c r="G222" s="233"/>
      <c r="H222" s="237">
        <v>6.9930000000000003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144</v>
      </c>
      <c r="AU222" s="243" t="s">
        <v>85</v>
      </c>
      <c r="AV222" s="13" t="s">
        <v>85</v>
      </c>
      <c r="AW222" s="13" t="s">
        <v>4</v>
      </c>
      <c r="AX222" s="13" t="s">
        <v>83</v>
      </c>
      <c r="AY222" s="243" t="s">
        <v>125</v>
      </c>
    </row>
    <row r="223" s="2" customFormat="1" ht="24.15" customHeight="1">
      <c r="A223" s="37"/>
      <c r="B223" s="38"/>
      <c r="C223" s="244" t="s">
        <v>384</v>
      </c>
      <c r="D223" s="244" t="s">
        <v>194</v>
      </c>
      <c r="E223" s="245" t="s">
        <v>385</v>
      </c>
      <c r="F223" s="246" t="s">
        <v>386</v>
      </c>
      <c r="G223" s="247" t="s">
        <v>139</v>
      </c>
      <c r="H223" s="248">
        <v>6.9930000000000003</v>
      </c>
      <c r="I223" s="249"/>
      <c r="J223" s="250">
        <f>ROUND(I223*H223,2)</f>
        <v>0</v>
      </c>
      <c r="K223" s="251"/>
      <c r="L223" s="252"/>
      <c r="M223" s="253" t="s">
        <v>1</v>
      </c>
      <c r="N223" s="254" t="s">
        <v>40</v>
      </c>
      <c r="O223" s="90"/>
      <c r="P223" s="228">
        <f>O223*H223</f>
        <v>0</v>
      </c>
      <c r="Q223" s="228">
        <v>0.00077999999999999999</v>
      </c>
      <c r="R223" s="228">
        <f>Q223*H223</f>
        <v>0.0054545399999999999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380</v>
      </c>
      <c r="AT223" s="230" t="s">
        <v>194</v>
      </c>
      <c r="AU223" s="230" t="s">
        <v>85</v>
      </c>
      <c r="AY223" s="16" t="s">
        <v>125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380</v>
      </c>
      <c r="BM223" s="230" t="s">
        <v>387</v>
      </c>
    </row>
    <row r="224" s="13" customFormat="1">
      <c r="A224" s="13"/>
      <c r="B224" s="232"/>
      <c r="C224" s="233"/>
      <c r="D224" s="234" t="s">
        <v>144</v>
      </c>
      <c r="E224" s="235" t="s">
        <v>1</v>
      </c>
      <c r="F224" s="236" t="s">
        <v>382</v>
      </c>
      <c r="G224" s="233"/>
      <c r="H224" s="237">
        <v>6.6600000000000001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144</v>
      </c>
      <c r="AU224" s="243" t="s">
        <v>85</v>
      </c>
      <c r="AV224" s="13" t="s">
        <v>85</v>
      </c>
      <c r="AW224" s="13" t="s">
        <v>32</v>
      </c>
      <c r="AX224" s="13" t="s">
        <v>83</v>
      </c>
      <c r="AY224" s="243" t="s">
        <v>125</v>
      </c>
    </row>
    <row r="225" s="13" customFormat="1">
      <c r="A225" s="13"/>
      <c r="B225" s="232"/>
      <c r="C225" s="233"/>
      <c r="D225" s="234" t="s">
        <v>144</v>
      </c>
      <c r="E225" s="233"/>
      <c r="F225" s="236" t="s">
        <v>383</v>
      </c>
      <c r="G225" s="233"/>
      <c r="H225" s="237">
        <v>6.9930000000000003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144</v>
      </c>
      <c r="AU225" s="243" t="s">
        <v>85</v>
      </c>
      <c r="AV225" s="13" t="s">
        <v>85</v>
      </c>
      <c r="AW225" s="13" t="s">
        <v>4</v>
      </c>
      <c r="AX225" s="13" t="s">
        <v>83</v>
      </c>
      <c r="AY225" s="243" t="s">
        <v>125</v>
      </c>
    </row>
    <row r="226" s="12" customFormat="1" ht="25.92" customHeight="1">
      <c r="A226" s="12"/>
      <c r="B226" s="202"/>
      <c r="C226" s="203"/>
      <c r="D226" s="204" t="s">
        <v>74</v>
      </c>
      <c r="E226" s="205" t="s">
        <v>388</v>
      </c>
      <c r="F226" s="205" t="s">
        <v>389</v>
      </c>
      <c r="G226" s="203"/>
      <c r="H226" s="203"/>
      <c r="I226" s="206"/>
      <c r="J226" s="207">
        <f>BK226</f>
        <v>0</v>
      </c>
      <c r="K226" s="203"/>
      <c r="L226" s="208"/>
      <c r="M226" s="209"/>
      <c r="N226" s="210"/>
      <c r="O226" s="210"/>
      <c r="P226" s="211">
        <f>P227+P232+P234+P237</f>
        <v>0</v>
      </c>
      <c r="Q226" s="210"/>
      <c r="R226" s="211">
        <f>R227+R232+R234+R237</f>
        <v>0</v>
      </c>
      <c r="S226" s="210"/>
      <c r="T226" s="212">
        <f>T227+T232+T234+T237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146</v>
      </c>
      <c r="AT226" s="214" t="s">
        <v>74</v>
      </c>
      <c r="AU226" s="214" t="s">
        <v>75</v>
      </c>
      <c r="AY226" s="213" t="s">
        <v>125</v>
      </c>
      <c r="BK226" s="215">
        <f>BK227+BK232+BK234+BK237</f>
        <v>0</v>
      </c>
    </row>
    <row r="227" s="12" customFormat="1" ht="22.8" customHeight="1">
      <c r="A227" s="12"/>
      <c r="B227" s="202"/>
      <c r="C227" s="203"/>
      <c r="D227" s="204" t="s">
        <v>74</v>
      </c>
      <c r="E227" s="216" t="s">
        <v>390</v>
      </c>
      <c r="F227" s="216" t="s">
        <v>391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SUM(P228:P231)</f>
        <v>0</v>
      </c>
      <c r="Q227" s="210"/>
      <c r="R227" s="211">
        <f>SUM(R228:R231)</f>
        <v>0</v>
      </c>
      <c r="S227" s="210"/>
      <c r="T227" s="212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146</v>
      </c>
      <c r="AT227" s="214" t="s">
        <v>74</v>
      </c>
      <c r="AU227" s="214" t="s">
        <v>83</v>
      </c>
      <c r="AY227" s="213" t="s">
        <v>125</v>
      </c>
      <c r="BK227" s="215">
        <f>SUM(BK228:BK231)</f>
        <v>0</v>
      </c>
    </row>
    <row r="228" s="2" customFormat="1" ht="24.15" customHeight="1">
      <c r="A228" s="37"/>
      <c r="B228" s="38"/>
      <c r="C228" s="218" t="s">
        <v>392</v>
      </c>
      <c r="D228" s="218" t="s">
        <v>127</v>
      </c>
      <c r="E228" s="219" t="s">
        <v>393</v>
      </c>
      <c r="F228" s="220" t="s">
        <v>394</v>
      </c>
      <c r="G228" s="221" t="s">
        <v>395</v>
      </c>
      <c r="H228" s="222">
        <v>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40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396</v>
      </c>
      <c r="AT228" s="230" t="s">
        <v>127</v>
      </c>
      <c r="AU228" s="230" t="s">
        <v>85</v>
      </c>
      <c r="AY228" s="16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83</v>
      </c>
      <c r="BK228" s="231">
        <f>ROUND(I228*H228,2)</f>
        <v>0</v>
      </c>
      <c r="BL228" s="16" t="s">
        <v>396</v>
      </c>
      <c r="BM228" s="230" t="s">
        <v>397</v>
      </c>
    </row>
    <row r="229" s="2" customFormat="1" ht="16.5" customHeight="1">
      <c r="A229" s="37"/>
      <c r="B229" s="38"/>
      <c r="C229" s="218" t="s">
        <v>398</v>
      </c>
      <c r="D229" s="218" t="s">
        <v>127</v>
      </c>
      <c r="E229" s="219" t="s">
        <v>399</v>
      </c>
      <c r="F229" s="220" t="s">
        <v>400</v>
      </c>
      <c r="G229" s="221" t="s">
        <v>395</v>
      </c>
      <c r="H229" s="222">
        <v>1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40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396</v>
      </c>
      <c r="AT229" s="230" t="s">
        <v>127</v>
      </c>
      <c r="AU229" s="230" t="s">
        <v>85</v>
      </c>
      <c r="AY229" s="16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83</v>
      </c>
      <c r="BK229" s="231">
        <f>ROUND(I229*H229,2)</f>
        <v>0</v>
      </c>
      <c r="BL229" s="16" t="s">
        <v>396</v>
      </c>
      <c r="BM229" s="230" t="s">
        <v>401</v>
      </c>
    </row>
    <row r="230" s="2" customFormat="1" ht="33" customHeight="1">
      <c r="A230" s="37"/>
      <c r="B230" s="38"/>
      <c r="C230" s="218" t="s">
        <v>402</v>
      </c>
      <c r="D230" s="218" t="s">
        <v>127</v>
      </c>
      <c r="E230" s="219" t="s">
        <v>403</v>
      </c>
      <c r="F230" s="220" t="s">
        <v>404</v>
      </c>
      <c r="G230" s="221" t="s">
        <v>395</v>
      </c>
      <c r="H230" s="222">
        <v>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40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396</v>
      </c>
      <c r="AT230" s="230" t="s">
        <v>127</v>
      </c>
      <c r="AU230" s="230" t="s">
        <v>85</v>
      </c>
      <c r="AY230" s="16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83</v>
      </c>
      <c r="BK230" s="231">
        <f>ROUND(I230*H230,2)</f>
        <v>0</v>
      </c>
      <c r="BL230" s="16" t="s">
        <v>396</v>
      </c>
      <c r="BM230" s="230" t="s">
        <v>405</v>
      </c>
    </row>
    <row r="231" s="2" customFormat="1" ht="16.5" customHeight="1">
      <c r="A231" s="37"/>
      <c r="B231" s="38"/>
      <c r="C231" s="218" t="s">
        <v>406</v>
      </c>
      <c r="D231" s="218" t="s">
        <v>127</v>
      </c>
      <c r="E231" s="219" t="s">
        <v>407</v>
      </c>
      <c r="F231" s="220" t="s">
        <v>408</v>
      </c>
      <c r="G231" s="221" t="s">
        <v>395</v>
      </c>
      <c r="H231" s="222">
        <v>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40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396</v>
      </c>
      <c r="AT231" s="230" t="s">
        <v>127</v>
      </c>
      <c r="AU231" s="230" t="s">
        <v>85</v>
      </c>
      <c r="AY231" s="16" t="s">
        <v>125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396</v>
      </c>
      <c r="BM231" s="230" t="s">
        <v>409</v>
      </c>
    </row>
    <row r="232" s="12" customFormat="1" ht="22.8" customHeight="1">
      <c r="A232" s="12"/>
      <c r="B232" s="202"/>
      <c r="C232" s="203"/>
      <c r="D232" s="204" t="s">
        <v>74</v>
      </c>
      <c r="E232" s="216" t="s">
        <v>410</v>
      </c>
      <c r="F232" s="216" t="s">
        <v>411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P233</f>
        <v>0</v>
      </c>
      <c r="Q232" s="210"/>
      <c r="R232" s="211">
        <f>R233</f>
        <v>0</v>
      </c>
      <c r="S232" s="210"/>
      <c r="T232" s="212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146</v>
      </c>
      <c r="AT232" s="214" t="s">
        <v>74</v>
      </c>
      <c r="AU232" s="214" t="s">
        <v>83</v>
      </c>
      <c r="AY232" s="213" t="s">
        <v>125</v>
      </c>
      <c r="BK232" s="215">
        <f>BK233</f>
        <v>0</v>
      </c>
    </row>
    <row r="233" s="2" customFormat="1" ht="16.5" customHeight="1">
      <c r="A233" s="37"/>
      <c r="B233" s="38"/>
      <c r="C233" s="218" t="s">
        <v>412</v>
      </c>
      <c r="D233" s="218" t="s">
        <v>127</v>
      </c>
      <c r="E233" s="219" t="s">
        <v>413</v>
      </c>
      <c r="F233" s="220" t="s">
        <v>414</v>
      </c>
      <c r="G233" s="221" t="s">
        <v>395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40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396</v>
      </c>
      <c r="AT233" s="230" t="s">
        <v>127</v>
      </c>
      <c r="AU233" s="230" t="s">
        <v>85</v>
      </c>
      <c r="AY233" s="16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83</v>
      </c>
      <c r="BK233" s="231">
        <f>ROUND(I233*H233,2)</f>
        <v>0</v>
      </c>
      <c r="BL233" s="16" t="s">
        <v>396</v>
      </c>
      <c r="BM233" s="230" t="s">
        <v>415</v>
      </c>
    </row>
    <row r="234" s="12" customFormat="1" ht="22.8" customHeight="1">
      <c r="A234" s="12"/>
      <c r="B234" s="202"/>
      <c r="C234" s="203"/>
      <c r="D234" s="204" t="s">
        <v>74</v>
      </c>
      <c r="E234" s="216" t="s">
        <v>416</v>
      </c>
      <c r="F234" s="216" t="s">
        <v>417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SUM(P235:P236)</f>
        <v>0</v>
      </c>
      <c r="Q234" s="210"/>
      <c r="R234" s="211">
        <f>SUM(R235:R236)</f>
        <v>0</v>
      </c>
      <c r="S234" s="210"/>
      <c r="T234" s="212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146</v>
      </c>
      <c r="AT234" s="214" t="s">
        <v>74</v>
      </c>
      <c r="AU234" s="214" t="s">
        <v>83</v>
      </c>
      <c r="AY234" s="213" t="s">
        <v>125</v>
      </c>
      <c r="BK234" s="215">
        <f>SUM(BK235:BK236)</f>
        <v>0</v>
      </c>
    </row>
    <row r="235" s="2" customFormat="1" ht="16.5" customHeight="1">
      <c r="A235" s="37"/>
      <c r="B235" s="38"/>
      <c r="C235" s="218" t="s">
        <v>418</v>
      </c>
      <c r="D235" s="218" t="s">
        <v>127</v>
      </c>
      <c r="E235" s="219" t="s">
        <v>419</v>
      </c>
      <c r="F235" s="220" t="s">
        <v>420</v>
      </c>
      <c r="G235" s="221" t="s">
        <v>421</v>
      </c>
      <c r="H235" s="222">
        <v>2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40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396</v>
      </c>
      <c r="AT235" s="230" t="s">
        <v>127</v>
      </c>
      <c r="AU235" s="230" t="s">
        <v>85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83</v>
      </c>
      <c r="BK235" s="231">
        <f>ROUND(I235*H235,2)</f>
        <v>0</v>
      </c>
      <c r="BL235" s="16" t="s">
        <v>396</v>
      </c>
      <c r="BM235" s="230" t="s">
        <v>422</v>
      </c>
    </row>
    <row r="236" s="2" customFormat="1" ht="24.15" customHeight="1">
      <c r="A236" s="37"/>
      <c r="B236" s="38"/>
      <c r="C236" s="218" t="s">
        <v>423</v>
      </c>
      <c r="D236" s="218" t="s">
        <v>127</v>
      </c>
      <c r="E236" s="219" t="s">
        <v>424</v>
      </c>
      <c r="F236" s="220" t="s">
        <v>425</v>
      </c>
      <c r="G236" s="221" t="s">
        <v>395</v>
      </c>
      <c r="H236" s="222">
        <v>1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40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396</v>
      </c>
      <c r="AT236" s="230" t="s">
        <v>127</v>
      </c>
      <c r="AU236" s="230" t="s">
        <v>85</v>
      </c>
      <c r="AY236" s="16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83</v>
      </c>
      <c r="BK236" s="231">
        <f>ROUND(I236*H236,2)</f>
        <v>0</v>
      </c>
      <c r="BL236" s="16" t="s">
        <v>396</v>
      </c>
      <c r="BM236" s="230" t="s">
        <v>426</v>
      </c>
    </row>
    <row r="237" s="12" customFormat="1" ht="22.8" customHeight="1">
      <c r="A237" s="12"/>
      <c r="B237" s="202"/>
      <c r="C237" s="203"/>
      <c r="D237" s="204" t="s">
        <v>74</v>
      </c>
      <c r="E237" s="216" t="s">
        <v>427</v>
      </c>
      <c r="F237" s="216" t="s">
        <v>428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P238</f>
        <v>0</v>
      </c>
      <c r="Q237" s="210"/>
      <c r="R237" s="211">
        <f>R238</f>
        <v>0</v>
      </c>
      <c r="S237" s="210"/>
      <c r="T237" s="212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146</v>
      </c>
      <c r="AT237" s="214" t="s">
        <v>74</v>
      </c>
      <c r="AU237" s="214" t="s">
        <v>83</v>
      </c>
      <c r="AY237" s="213" t="s">
        <v>125</v>
      </c>
      <c r="BK237" s="215">
        <f>BK238</f>
        <v>0</v>
      </c>
    </row>
    <row r="238" s="2" customFormat="1" ht="24.15" customHeight="1">
      <c r="A238" s="37"/>
      <c r="B238" s="38"/>
      <c r="C238" s="218" t="s">
        <v>429</v>
      </c>
      <c r="D238" s="218" t="s">
        <v>127</v>
      </c>
      <c r="E238" s="219" t="s">
        <v>430</v>
      </c>
      <c r="F238" s="220" t="s">
        <v>431</v>
      </c>
      <c r="G238" s="221" t="s">
        <v>395</v>
      </c>
      <c r="H238" s="222">
        <v>1</v>
      </c>
      <c r="I238" s="223"/>
      <c r="J238" s="224">
        <f>ROUND(I238*H238,2)</f>
        <v>0</v>
      </c>
      <c r="K238" s="225"/>
      <c r="L238" s="43"/>
      <c r="M238" s="266" t="s">
        <v>1</v>
      </c>
      <c r="N238" s="267" t="s">
        <v>40</v>
      </c>
      <c r="O238" s="268"/>
      <c r="P238" s="269">
        <f>O238*H238</f>
        <v>0</v>
      </c>
      <c r="Q238" s="269">
        <v>0</v>
      </c>
      <c r="R238" s="269">
        <f>Q238*H238</f>
        <v>0</v>
      </c>
      <c r="S238" s="269">
        <v>0</v>
      </c>
      <c r="T238" s="27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396</v>
      </c>
      <c r="AT238" s="230" t="s">
        <v>127</v>
      </c>
      <c r="AU238" s="230" t="s">
        <v>85</v>
      </c>
      <c r="AY238" s="16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83</v>
      </c>
      <c r="BK238" s="231">
        <f>ROUND(I238*H238,2)</f>
        <v>0</v>
      </c>
      <c r="BL238" s="16" t="s">
        <v>396</v>
      </c>
      <c r="BM238" s="230" t="s">
        <v>432</v>
      </c>
    </row>
    <row r="239" s="2" customFormat="1" ht="6.96" customHeight="1">
      <c r="A239" s="37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FcPqBpQdFbz2F7+mQN24cVYp8RYD2AqYXoY2jDdK0AiqA7jHFYPrgLRQdCpbe6bAR1CFOs+y+jnyppDXXVVEDw==" hashValue="TRe3cm/heEKe+yaiNKAnsaG4ErEuM8AOmghxu4znsnWciDjt1fIHegTVDUKAbvYMm/Jj3e35Yjp7+Uld77elGQ==" algorithmName="SHA-512" password="CC35"/>
  <autoFilter ref="C128:K23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ROUND((SUM(BE121:BE173)),  2)</f>
        <v>0</v>
      </c>
      <c r="G33" s="37"/>
      <c r="H33" s="37"/>
      <c r="I33" s="154">
        <v>0.20999999999999999</v>
      </c>
      <c r="J33" s="153">
        <f>ROUND(((SUM(BE121:BE173))*I33),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ROUND((SUM(BF121:BF173)),  2)</f>
        <v>0</v>
      </c>
      <c r="G34" s="37"/>
      <c r="H34" s="37"/>
      <c r="I34" s="154">
        <v>0.14999999999999999</v>
      </c>
      <c r="J34" s="153">
        <f>ROUND(((SUM(BF121:BF173))*I34),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ROUND((SUM(BG121:BG173)),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ROUND((SUM(BH121:BH173)),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ROUND((SUM(BI121:BI173)),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405 -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434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105</v>
      </c>
      <c r="E100" s="181"/>
      <c r="F100" s="181"/>
      <c r="G100" s="181"/>
      <c r="H100" s="181"/>
      <c r="I100" s="181"/>
      <c r="J100" s="182">
        <f>J170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J171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Revitalizace sídliště V Podhájí, Rumburk - I.etapa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405 - Veřejné osvětlení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Rumburk</v>
      </c>
      <c r="G115" s="39"/>
      <c r="H115" s="39"/>
      <c r="I115" s="31" t="s">
        <v>22</v>
      </c>
      <c r="J115" s="78" t="str">
        <f>IF(J12="","",J12)</f>
        <v>29. 11. 2021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Rumburk</v>
      </c>
      <c r="G117" s="39"/>
      <c r="H117" s="39"/>
      <c r="I117" s="31" t="s">
        <v>30</v>
      </c>
      <c r="J117" s="35" t="str">
        <f>E21</f>
        <v>ProProjekt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ProProjekt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111</v>
      </c>
      <c r="D120" s="193" t="s">
        <v>60</v>
      </c>
      <c r="E120" s="193" t="s">
        <v>56</v>
      </c>
      <c r="F120" s="193" t="s">
        <v>57</v>
      </c>
      <c r="G120" s="193" t="s">
        <v>112</v>
      </c>
      <c r="H120" s="193" t="s">
        <v>113</v>
      </c>
      <c r="I120" s="193" t="s">
        <v>114</v>
      </c>
      <c r="J120" s="194" t="s">
        <v>94</v>
      </c>
      <c r="K120" s="195" t="s">
        <v>115</v>
      </c>
      <c r="L120" s="196"/>
      <c r="M120" s="99" t="s">
        <v>1</v>
      </c>
      <c r="N120" s="100" t="s">
        <v>39</v>
      </c>
      <c r="O120" s="100" t="s">
        <v>116</v>
      </c>
      <c r="P120" s="100" t="s">
        <v>117</v>
      </c>
      <c r="Q120" s="100" t="s">
        <v>118</v>
      </c>
      <c r="R120" s="100" t="s">
        <v>119</v>
      </c>
      <c r="S120" s="100" t="s">
        <v>120</v>
      </c>
      <c r="T120" s="101" t="s">
        <v>121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122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P122+P170</f>
        <v>0</v>
      </c>
      <c r="Q121" s="103"/>
      <c r="R121" s="199">
        <f>R122+R170</f>
        <v>2.2996063599999998</v>
      </c>
      <c r="S121" s="103"/>
      <c r="T121" s="200">
        <f>T122+T170</f>
        <v>0.12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96</v>
      </c>
      <c r="BK121" s="201">
        <f>BK122+BK170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194</v>
      </c>
      <c r="F122" s="205" t="s">
        <v>348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P123+P144</f>
        <v>0</v>
      </c>
      <c r="Q122" s="210"/>
      <c r="R122" s="211">
        <f>R123+R144</f>
        <v>2.2996063599999998</v>
      </c>
      <c r="S122" s="210"/>
      <c r="T122" s="212">
        <f>T123+T144</f>
        <v>0.12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136</v>
      </c>
      <c r="AT122" s="214" t="s">
        <v>74</v>
      </c>
      <c r="AU122" s="214" t="s">
        <v>75</v>
      </c>
      <c r="AY122" s="213" t="s">
        <v>125</v>
      </c>
      <c r="BK122" s="215">
        <f>BK123+BK144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435</v>
      </c>
      <c r="F123" s="216" t="s">
        <v>436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SUM(P124:P143)</f>
        <v>0</v>
      </c>
      <c r="Q123" s="210"/>
      <c r="R123" s="211">
        <f>SUM(R124:R143)</f>
        <v>1.3312704</v>
      </c>
      <c r="S123" s="210"/>
      <c r="T123" s="212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136</v>
      </c>
      <c r="AT123" s="214" t="s">
        <v>74</v>
      </c>
      <c r="AU123" s="214" t="s">
        <v>83</v>
      </c>
      <c r="AY123" s="213" t="s">
        <v>125</v>
      </c>
      <c r="BK123" s="215">
        <f>SUM(BK124:BK143)</f>
        <v>0</v>
      </c>
    </row>
    <row r="124" s="2" customFormat="1" ht="24.15" customHeight="1">
      <c r="A124" s="37"/>
      <c r="B124" s="38"/>
      <c r="C124" s="218" t="s">
        <v>83</v>
      </c>
      <c r="D124" s="218" t="s">
        <v>127</v>
      </c>
      <c r="E124" s="219" t="s">
        <v>437</v>
      </c>
      <c r="F124" s="220" t="s">
        <v>438</v>
      </c>
      <c r="G124" s="221" t="s">
        <v>439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354</v>
      </c>
      <c r="AT124" s="230" t="s">
        <v>127</v>
      </c>
      <c r="AU124" s="230" t="s">
        <v>85</v>
      </c>
      <c r="AY124" s="16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354</v>
      </c>
      <c r="BM124" s="230" t="s">
        <v>440</v>
      </c>
    </row>
    <row r="125" s="2" customFormat="1" ht="24.15" customHeight="1">
      <c r="A125" s="37"/>
      <c r="B125" s="38"/>
      <c r="C125" s="244" t="s">
        <v>85</v>
      </c>
      <c r="D125" s="244" t="s">
        <v>194</v>
      </c>
      <c r="E125" s="245" t="s">
        <v>441</v>
      </c>
      <c r="F125" s="246" t="s">
        <v>442</v>
      </c>
      <c r="G125" s="247" t="s">
        <v>439</v>
      </c>
      <c r="H125" s="248">
        <v>1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40</v>
      </c>
      <c r="O125" s="90"/>
      <c r="P125" s="228">
        <f>O125*H125</f>
        <v>0</v>
      </c>
      <c r="Q125" s="228">
        <v>0.0033</v>
      </c>
      <c r="R125" s="228">
        <f>Q125*H125</f>
        <v>0.0033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380</v>
      </c>
      <c r="AT125" s="230" t="s">
        <v>194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380</v>
      </c>
      <c r="BM125" s="230" t="s">
        <v>443</v>
      </c>
    </row>
    <row r="126" s="2" customFormat="1" ht="24.15" customHeight="1">
      <c r="A126" s="37"/>
      <c r="B126" s="38"/>
      <c r="C126" s="218" t="s">
        <v>136</v>
      </c>
      <c r="D126" s="218" t="s">
        <v>127</v>
      </c>
      <c r="E126" s="219" t="s">
        <v>444</v>
      </c>
      <c r="F126" s="220" t="s">
        <v>445</v>
      </c>
      <c r="G126" s="221" t="s">
        <v>439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354</v>
      </c>
      <c r="AT126" s="230" t="s">
        <v>127</v>
      </c>
      <c r="AU126" s="230" t="s">
        <v>85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354</v>
      </c>
      <c r="BM126" s="230" t="s">
        <v>446</v>
      </c>
    </row>
    <row r="127" s="2" customFormat="1" ht="16.5" customHeight="1">
      <c r="A127" s="37"/>
      <c r="B127" s="38"/>
      <c r="C127" s="244" t="s">
        <v>131</v>
      </c>
      <c r="D127" s="244" t="s">
        <v>194</v>
      </c>
      <c r="E127" s="245" t="s">
        <v>447</v>
      </c>
      <c r="F127" s="246" t="s">
        <v>448</v>
      </c>
      <c r="G127" s="247" t="s">
        <v>439</v>
      </c>
      <c r="H127" s="248">
        <v>1</v>
      </c>
      <c r="I127" s="249"/>
      <c r="J127" s="250">
        <f>ROUND(I127*H127,2)</f>
        <v>0</v>
      </c>
      <c r="K127" s="251"/>
      <c r="L127" s="252"/>
      <c r="M127" s="253" t="s">
        <v>1</v>
      </c>
      <c r="N127" s="254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380</v>
      </c>
      <c r="AT127" s="230" t="s">
        <v>194</v>
      </c>
      <c r="AU127" s="230" t="s">
        <v>85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380</v>
      </c>
      <c r="BM127" s="230" t="s">
        <v>449</v>
      </c>
    </row>
    <row r="128" s="2" customFormat="1" ht="16.5" customHeight="1">
      <c r="A128" s="37"/>
      <c r="B128" s="38"/>
      <c r="C128" s="244" t="s">
        <v>302</v>
      </c>
      <c r="D128" s="244" t="s">
        <v>194</v>
      </c>
      <c r="E128" s="245" t="s">
        <v>450</v>
      </c>
      <c r="F128" s="246" t="s">
        <v>451</v>
      </c>
      <c r="G128" s="247" t="s">
        <v>439</v>
      </c>
      <c r="H128" s="248">
        <v>1</v>
      </c>
      <c r="I128" s="249"/>
      <c r="J128" s="250">
        <f>ROUND(I128*H128,2)</f>
        <v>0</v>
      </c>
      <c r="K128" s="251"/>
      <c r="L128" s="252"/>
      <c r="M128" s="253" t="s">
        <v>1</v>
      </c>
      <c r="N128" s="254" t="s">
        <v>40</v>
      </c>
      <c r="O128" s="90"/>
      <c r="P128" s="228">
        <f>O128*H128</f>
        <v>0</v>
      </c>
      <c r="Q128" s="228">
        <v>0.062</v>
      </c>
      <c r="R128" s="228">
        <f>Q128*H128</f>
        <v>0.062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380</v>
      </c>
      <c r="AT128" s="230" t="s">
        <v>194</v>
      </c>
      <c r="AU128" s="230" t="s">
        <v>85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380</v>
      </c>
      <c r="BM128" s="230" t="s">
        <v>452</v>
      </c>
    </row>
    <row r="129" s="2" customFormat="1" ht="24.15" customHeight="1">
      <c r="A129" s="37"/>
      <c r="B129" s="38"/>
      <c r="C129" s="218" t="s">
        <v>152</v>
      </c>
      <c r="D129" s="218" t="s">
        <v>127</v>
      </c>
      <c r="E129" s="219" t="s">
        <v>453</v>
      </c>
      <c r="F129" s="220" t="s">
        <v>454</v>
      </c>
      <c r="G129" s="221" t="s">
        <v>439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354</v>
      </c>
      <c r="AT129" s="230" t="s">
        <v>127</v>
      </c>
      <c r="AU129" s="230" t="s">
        <v>85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354</v>
      </c>
      <c r="BM129" s="230" t="s">
        <v>455</v>
      </c>
    </row>
    <row r="130" s="2" customFormat="1" ht="24.15" customHeight="1">
      <c r="A130" s="37"/>
      <c r="B130" s="38"/>
      <c r="C130" s="244" t="s">
        <v>306</v>
      </c>
      <c r="D130" s="244" t="s">
        <v>194</v>
      </c>
      <c r="E130" s="245" t="s">
        <v>456</v>
      </c>
      <c r="F130" s="246" t="s">
        <v>457</v>
      </c>
      <c r="G130" s="247" t="s">
        <v>439</v>
      </c>
      <c r="H130" s="248">
        <v>1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40</v>
      </c>
      <c r="O130" s="90"/>
      <c r="P130" s="228">
        <f>O130*H130</f>
        <v>0</v>
      </c>
      <c r="Q130" s="228">
        <v>0.0057999999999999996</v>
      </c>
      <c r="R130" s="228">
        <f>Q130*H130</f>
        <v>0.0057999999999999996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380</v>
      </c>
      <c r="AT130" s="230" t="s">
        <v>194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380</v>
      </c>
      <c r="BM130" s="230" t="s">
        <v>458</v>
      </c>
    </row>
    <row r="131" s="2" customFormat="1" ht="16.5" customHeight="1">
      <c r="A131" s="37"/>
      <c r="B131" s="38"/>
      <c r="C131" s="218" t="s">
        <v>161</v>
      </c>
      <c r="D131" s="218" t="s">
        <v>127</v>
      </c>
      <c r="E131" s="219" t="s">
        <v>459</v>
      </c>
      <c r="F131" s="220" t="s">
        <v>460</v>
      </c>
      <c r="G131" s="221" t="s">
        <v>439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354</v>
      </c>
      <c r="AT131" s="230" t="s">
        <v>127</v>
      </c>
      <c r="AU131" s="230" t="s">
        <v>85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354</v>
      </c>
      <c r="BM131" s="230" t="s">
        <v>461</v>
      </c>
    </row>
    <row r="132" s="2" customFormat="1" ht="16.5" customHeight="1">
      <c r="A132" s="37"/>
      <c r="B132" s="38"/>
      <c r="C132" s="244" t="s">
        <v>165</v>
      </c>
      <c r="D132" s="244" t="s">
        <v>194</v>
      </c>
      <c r="E132" s="245" t="s">
        <v>462</v>
      </c>
      <c r="F132" s="246" t="s">
        <v>463</v>
      </c>
      <c r="G132" s="247" t="s">
        <v>439</v>
      </c>
      <c r="H132" s="248">
        <v>1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464</v>
      </c>
      <c r="AT132" s="230" t="s">
        <v>194</v>
      </c>
      <c r="AU132" s="230" t="s">
        <v>85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354</v>
      </c>
      <c r="BM132" s="230" t="s">
        <v>465</v>
      </c>
    </row>
    <row r="133" s="2" customFormat="1" ht="37.8" customHeight="1">
      <c r="A133" s="37"/>
      <c r="B133" s="38"/>
      <c r="C133" s="218" t="s">
        <v>169</v>
      </c>
      <c r="D133" s="218" t="s">
        <v>127</v>
      </c>
      <c r="E133" s="219" t="s">
        <v>466</v>
      </c>
      <c r="F133" s="220" t="s">
        <v>467</v>
      </c>
      <c r="G133" s="221" t="s">
        <v>139</v>
      </c>
      <c r="H133" s="222">
        <v>34.159999999999997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354</v>
      </c>
      <c r="AT133" s="230" t="s">
        <v>127</v>
      </c>
      <c r="AU133" s="230" t="s">
        <v>85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354</v>
      </c>
      <c r="BM133" s="230" t="s">
        <v>468</v>
      </c>
    </row>
    <row r="134" s="2" customFormat="1" ht="16.5" customHeight="1">
      <c r="A134" s="37"/>
      <c r="B134" s="38"/>
      <c r="C134" s="244" t="s">
        <v>173</v>
      </c>
      <c r="D134" s="244" t="s">
        <v>194</v>
      </c>
      <c r="E134" s="245" t="s">
        <v>469</v>
      </c>
      <c r="F134" s="246" t="s">
        <v>470</v>
      </c>
      <c r="G134" s="247" t="s">
        <v>232</v>
      </c>
      <c r="H134" s="248">
        <v>35.868000000000002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40</v>
      </c>
      <c r="O134" s="90"/>
      <c r="P134" s="228">
        <f>O134*H134</f>
        <v>0</v>
      </c>
      <c r="Q134" s="228">
        <v>0.001</v>
      </c>
      <c r="R134" s="228">
        <f>Q134*H134</f>
        <v>0.035868000000000004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464</v>
      </c>
      <c r="AT134" s="230" t="s">
        <v>194</v>
      </c>
      <c r="AU134" s="230" t="s">
        <v>85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354</v>
      </c>
      <c r="BM134" s="230" t="s">
        <v>471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472</v>
      </c>
      <c r="G135" s="233"/>
      <c r="H135" s="237">
        <v>34.159999999999997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85</v>
      </c>
      <c r="AV135" s="13" t="s">
        <v>85</v>
      </c>
      <c r="AW135" s="13" t="s">
        <v>32</v>
      </c>
      <c r="AX135" s="13" t="s">
        <v>83</v>
      </c>
      <c r="AY135" s="243" t="s">
        <v>125</v>
      </c>
    </row>
    <row r="136" s="13" customFormat="1">
      <c r="A136" s="13"/>
      <c r="B136" s="232"/>
      <c r="C136" s="233"/>
      <c r="D136" s="234" t="s">
        <v>144</v>
      </c>
      <c r="E136" s="233"/>
      <c r="F136" s="236" t="s">
        <v>473</v>
      </c>
      <c r="G136" s="233"/>
      <c r="H136" s="237">
        <v>35.868000000000002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144</v>
      </c>
      <c r="AU136" s="243" t="s">
        <v>85</v>
      </c>
      <c r="AV136" s="13" t="s">
        <v>85</v>
      </c>
      <c r="AW136" s="13" t="s">
        <v>4</v>
      </c>
      <c r="AX136" s="13" t="s">
        <v>83</v>
      </c>
      <c r="AY136" s="243" t="s">
        <v>125</v>
      </c>
    </row>
    <row r="137" s="2" customFormat="1" ht="24.15" customHeight="1">
      <c r="A137" s="37"/>
      <c r="B137" s="38"/>
      <c r="C137" s="244" t="s">
        <v>178</v>
      </c>
      <c r="D137" s="244" t="s">
        <v>194</v>
      </c>
      <c r="E137" s="245" t="s">
        <v>474</v>
      </c>
      <c r="F137" s="246" t="s">
        <v>475</v>
      </c>
      <c r="G137" s="247" t="s">
        <v>439</v>
      </c>
      <c r="H137" s="248">
        <v>2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40</v>
      </c>
      <c r="O137" s="90"/>
      <c r="P137" s="228">
        <f>O137*H137</f>
        <v>0</v>
      </c>
      <c r="Q137" s="228">
        <v>0.00025999999999999998</v>
      </c>
      <c r="R137" s="228">
        <f>Q137*H137</f>
        <v>0.00051999999999999995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464</v>
      </c>
      <c r="AT137" s="230" t="s">
        <v>194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354</v>
      </c>
      <c r="BM137" s="230" t="s">
        <v>476</v>
      </c>
    </row>
    <row r="138" s="2" customFormat="1" ht="44.25" customHeight="1">
      <c r="A138" s="37"/>
      <c r="B138" s="38"/>
      <c r="C138" s="218" t="s">
        <v>182</v>
      </c>
      <c r="D138" s="218" t="s">
        <v>127</v>
      </c>
      <c r="E138" s="219" t="s">
        <v>477</v>
      </c>
      <c r="F138" s="220" t="s">
        <v>478</v>
      </c>
      <c r="G138" s="221" t="s">
        <v>139</v>
      </c>
      <c r="H138" s="222">
        <v>42.159999999999997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354</v>
      </c>
      <c r="AT138" s="230" t="s">
        <v>127</v>
      </c>
      <c r="AU138" s="230" t="s">
        <v>85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354</v>
      </c>
      <c r="BM138" s="230" t="s">
        <v>479</v>
      </c>
    </row>
    <row r="139" s="13" customFormat="1">
      <c r="A139" s="13"/>
      <c r="B139" s="232"/>
      <c r="C139" s="233"/>
      <c r="D139" s="234" t="s">
        <v>144</v>
      </c>
      <c r="E139" s="235" t="s">
        <v>1</v>
      </c>
      <c r="F139" s="236" t="s">
        <v>480</v>
      </c>
      <c r="G139" s="233"/>
      <c r="H139" s="237">
        <v>42.159999999999997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144</v>
      </c>
      <c r="AU139" s="243" t="s">
        <v>85</v>
      </c>
      <c r="AV139" s="13" t="s">
        <v>85</v>
      </c>
      <c r="AW139" s="13" t="s">
        <v>32</v>
      </c>
      <c r="AX139" s="13" t="s">
        <v>83</v>
      </c>
      <c r="AY139" s="243" t="s">
        <v>125</v>
      </c>
    </row>
    <row r="140" s="2" customFormat="1" ht="16.5" customHeight="1">
      <c r="A140" s="37"/>
      <c r="B140" s="38"/>
      <c r="C140" s="244" t="s">
        <v>186</v>
      </c>
      <c r="D140" s="244" t="s">
        <v>194</v>
      </c>
      <c r="E140" s="245" t="s">
        <v>481</v>
      </c>
      <c r="F140" s="246" t="s">
        <v>482</v>
      </c>
      <c r="G140" s="247" t="s">
        <v>139</v>
      </c>
      <c r="H140" s="248">
        <v>10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40</v>
      </c>
      <c r="O140" s="90"/>
      <c r="P140" s="228">
        <f>O140*H140</f>
        <v>0</v>
      </c>
      <c r="Q140" s="228">
        <v>0.12</v>
      </c>
      <c r="R140" s="228">
        <f>Q140*H140</f>
        <v>1.2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380</v>
      </c>
      <c r="AT140" s="230" t="s">
        <v>194</v>
      </c>
      <c r="AU140" s="230" t="s">
        <v>85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380</v>
      </c>
      <c r="BM140" s="230" t="s">
        <v>483</v>
      </c>
    </row>
    <row r="141" s="2" customFormat="1" ht="24.15" customHeight="1">
      <c r="A141" s="37"/>
      <c r="B141" s="38"/>
      <c r="C141" s="244" t="s">
        <v>8</v>
      </c>
      <c r="D141" s="244" t="s">
        <v>194</v>
      </c>
      <c r="E141" s="245" t="s">
        <v>484</v>
      </c>
      <c r="F141" s="246" t="s">
        <v>485</v>
      </c>
      <c r="G141" s="247" t="s">
        <v>139</v>
      </c>
      <c r="H141" s="248">
        <v>37.159999999999997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40</v>
      </c>
      <c r="O141" s="90"/>
      <c r="P141" s="228">
        <f>O141*H141</f>
        <v>0</v>
      </c>
      <c r="Q141" s="228">
        <v>0.00064000000000000005</v>
      </c>
      <c r="R141" s="228">
        <f>Q141*H141</f>
        <v>0.023782399999999999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380</v>
      </c>
      <c r="AT141" s="230" t="s">
        <v>194</v>
      </c>
      <c r="AU141" s="230" t="s">
        <v>85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380</v>
      </c>
      <c r="BM141" s="230" t="s">
        <v>486</v>
      </c>
    </row>
    <row r="142" s="13" customFormat="1">
      <c r="A142" s="13"/>
      <c r="B142" s="232"/>
      <c r="C142" s="233"/>
      <c r="D142" s="234" t="s">
        <v>144</v>
      </c>
      <c r="E142" s="235" t="s">
        <v>1</v>
      </c>
      <c r="F142" s="236" t="s">
        <v>487</v>
      </c>
      <c r="G142" s="233"/>
      <c r="H142" s="237">
        <v>37.159999999999997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144</v>
      </c>
      <c r="AU142" s="243" t="s">
        <v>85</v>
      </c>
      <c r="AV142" s="13" t="s">
        <v>85</v>
      </c>
      <c r="AW142" s="13" t="s">
        <v>32</v>
      </c>
      <c r="AX142" s="13" t="s">
        <v>83</v>
      </c>
      <c r="AY142" s="243" t="s">
        <v>125</v>
      </c>
    </row>
    <row r="143" s="2" customFormat="1" ht="33" customHeight="1">
      <c r="A143" s="37"/>
      <c r="B143" s="38"/>
      <c r="C143" s="218" t="s">
        <v>193</v>
      </c>
      <c r="D143" s="218" t="s">
        <v>127</v>
      </c>
      <c r="E143" s="219" t="s">
        <v>488</v>
      </c>
      <c r="F143" s="220" t="s">
        <v>489</v>
      </c>
      <c r="G143" s="221" t="s">
        <v>439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354</v>
      </c>
      <c r="AT143" s="230" t="s">
        <v>127</v>
      </c>
      <c r="AU143" s="230" t="s">
        <v>85</v>
      </c>
      <c r="AY143" s="16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354</v>
      </c>
      <c r="BM143" s="230" t="s">
        <v>490</v>
      </c>
    </row>
    <row r="144" s="12" customFormat="1" ht="22.8" customHeight="1">
      <c r="A144" s="12"/>
      <c r="B144" s="202"/>
      <c r="C144" s="203"/>
      <c r="D144" s="204" t="s">
        <v>74</v>
      </c>
      <c r="E144" s="216" t="s">
        <v>349</v>
      </c>
      <c r="F144" s="216" t="s">
        <v>350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SUM(P145:P169)</f>
        <v>0</v>
      </c>
      <c r="Q144" s="210"/>
      <c r="R144" s="211">
        <f>SUM(R145:R169)</f>
        <v>0.96833595999999988</v>
      </c>
      <c r="S144" s="210"/>
      <c r="T144" s="212">
        <f>SUM(T145:T169)</f>
        <v>0.12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136</v>
      </c>
      <c r="AT144" s="214" t="s">
        <v>74</v>
      </c>
      <c r="AU144" s="214" t="s">
        <v>83</v>
      </c>
      <c r="AY144" s="213" t="s">
        <v>125</v>
      </c>
      <c r="BK144" s="215">
        <f>SUM(BK145:BK169)</f>
        <v>0</v>
      </c>
    </row>
    <row r="145" s="2" customFormat="1" ht="24.15" customHeight="1">
      <c r="A145" s="37"/>
      <c r="B145" s="38"/>
      <c r="C145" s="218" t="s">
        <v>200</v>
      </c>
      <c r="D145" s="218" t="s">
        <v>127</v>
      </c>
      <c r="E145" s="219" t="s">
        <v>491</v>
      </c>
      <c r="F145" s="220" t="s">
        <v>492</v>
      </c>
      <c r="G145" s="221" t="s">
        <v>493</v>
      </c>
      <c r="H145" s="222">
        <v>0.035000000000000003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0.0088000000000000005</v>
      </c>
      <c r="R145" s="228">
        <f>Q145*H145</f>
        <v>0.00030800000000000006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354</v>
      </c>
      <c r="AT145" s="230" t="s">
        <v>127</v>
      </c>
      <c r="AU145" s="230" t="s">
        <v>85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354</v>
      </c>
      <c r="BM145" s="230" t="s">
        <v>494</v>
      </c>
    </row>
    <row r="146" s="2" customFormat="1" ht="24.15" customHeight="1">
      <c r="A146" s="37"/>
      <c r="B146" s="38"/>
      <c r="C146" s="218" t="s">
        <v>204</v>
      </c>
      <c r="D146" s="218" t="s">
        <v>127</v>
      </c>
      <c r="E146" s="219" t="s">
        <v>495</v>
      </c>
      <c r="F146" s="220" t="s">
        <v>496</v>
      </c>
      <c r="G146" s="221" t="s">
        <v>130</v>
      </c>
      <c r="H146" s="222">
        <v>17.079999999999998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354</v>
      </c>
      <c r="AT146" s="230" t="s">
        <v>127</v>
      </c>
      <c r="AU146" s="230" t="s">
        <v>85</v>
      </c>
      <c r="AY146" s="16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354</v>
      </c>
      <c r="BM146" s="230" t="s">
        <v>497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498</v>
      </c>
      <c r="G147" s="233"/>
      <c r="H147" s="237">
        <v>17.079999999999998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85</v>
      </c>
      <c r="AV147" s="13" t="s">
        <v>85</v>
      </c>
      <c r="AW147" s="13" t="s">
        <v>32</v>
      </c>
      <c r="AX147" s="13" t="s">
        <v>83</v>
      </c>
      <c r="AY147" s="243" t="s">
        <v>125</v>
      </c>
    </row>
    <row r="148" s="2" customFormat="1" ht="24.15" customHeight="1">
      <c r="A148" s="37"/>
      <c r="B148" s="38"/>
      <c r="C148" s="218" t="s">
        <v>209</v>
      </c>
      <c r="D148" s="218" t="s">
        <v>127</v>
      </c>
      <c r="E148" s="219" t="s">
        <v>499</v>
      </c>
      <c r="F148" s="220" t="s">
        <v>500</v>
      </c>
      <c r="G148" s="221" t="s">
        <v>149</v>
      </c>
      <c r="H148" s="222">
        <v>0.42499999999999999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354</v>
      </c>
      <c r="AT148" s="230" t="s">
        <v>127</v>
      </c>
      <c r="AU148" s="230" t="s">
        <v>85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354</v>
      </c>
      <c r="BM148" s="230" t="s">
        <v>501</v>
      </c>
    </row>
    <row r="149" s="13" customFormat="1">
      <c r="A149" s="13"/>
      <c r="B149" s="232"/>
      <c r="C149" s="233"/>
      <c r="D149" s="234" t="s">
        <v>144</v>
      </c>
      <c r="E149" s="235" t="s">
        <v>1</v>
      </c>
      <c r="F149" s="236" t="s">
        <v>502</v>
      </c>
      <c r="G149" s="233"/>
      <c r="H149" s="237">
        <v>0.42499999999999999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85</v>
      </c>
      <c r="AV149" s="13" t="s">
        <v>85</v>
      </c>
      <c r="AW149" s="13" t="s">
        <v>32</v>
      </c>
      <c r="AX149" s="13" t="s">
        <v>83</v>
      </c>
      <c r="AY149" s="243" t="s">
        <v>125</v>
      </c>
    </row>
    <row r="150" s="2" customFormat="1" ht="24.15" customHeight="1">
      <c r="A150" s="37"/>
      <c r="B150" s="38"/>
      <c r="C150" s="218" t="s">
        <v>214</v>
      </c>
      <c r="D150" s="218" t="s">
        <v>127</v>
      </c>
      <c r="E150" s="219" t="s">
        <v>503</v>
      </c>
      <c r="F150" s="220" t="s">
        <v>504</v>
      </c>
      <c r="G150" s="221" t="s">
        <v>139</v>
      </c>
      <c r="H150" s="222">
        <v>34.159999999999997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354</v>
      </c>
      <c r="AT150" s="230" t="s">
        <v>127</v>
      </c>
      <c r="AU150" s="230" t="s">
        <v>85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354</v>
      </c>
      <c r="BM150" s="230" t="s">
        <v>505</v>
      </c>
    </row>
    <row r="151" s="2" customFormat="1" ht="24.15" customHeight="1">
      <c r="A151" s="37"/>
      <c r="B151" s="38"/>
      <c r="C151" s="218" t="s">
        <v>7</v>
      </c>
      <c r="D151" s="218" t="s">
        <v>127</v>
      </c>
      <c r="E151" s="219" t="s">
        <v>506</v>
      </c>
      <c r="F151" s="220" t="s">
        <v>507</v>
      </c>
      <c r="G151" s="221" t="s">
        <v>130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0.12</v>
      </c>
      <c r="T151" s="229">
        <f>S151*H151</f>
        <v>0.12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354</v>
      </c>
      <c r="AT151" s="230" t="s">
        <v>127</v>
      </c>
      <c r="AU151" s="230" t="s">
        <v>85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354</v>
      </c>
      <c r="BM151" s="230" t="s">
        <v>508</v>
      </c>
    </row>
    <row r="152" s="2" customFormat="1" ht="37.8" customHeight="1">
      <c r="A152" s="37"/>
      <c r="B152" s="38"/>
      <c r="C152" s="218" t="s">
        <v>221</v>
      </c>
      <c r="D152" s="218" t="s">
        <v>127</v>
      </c>
      <c r="E152" s="219" t="s">
        <v>509</v>
      </c>
      <c r="F152" s="220" t="s">
        <v>510</v>
      </c>
      <c r="G152" s="221" t="s">
        <v>149</v>
      </c>
      <c r="H152" s="222">
        <v>13.664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354</v>
      </c>
      <c r="AT152" s="230" t="s">
        <v>127</v>
      </c>
      <c r="AU152" s="230" t="s">
        <v>85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354</v>
      </c>
      <c r="BM152" s="230" t="s">
        <v>511</v>
      </c>
    </row>
    <row r="153" s="13" customFormat="1">
      <c r="A153" s="13"/>
      <c r="B153" s="232"/>
      <c r="C153" s="233"/>
      <c r="D153" s="234" t="s">
        <v>144</v>
      </c>
      <c r="E153" s="235" t="s">
        <v>1</v>
      </c>
      <c r="F153" s="236" t="s">
        <v>512</v>
      </c>
      <c r="G153" s="233"/>
      <c r="H153" s="237">
        <v>13.664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144</v>
      </c>
      <c r="AU153" s="243" t="s">
        <v>85</v>
      </c>
      <c r="AV153" s="13" t="s">
        <v>85</v>
      </c>
      <c r="AW153" s="13" t="s">
        <v>32</v>
      </c>
      <c r="AX153" s="13" t="s">
        <v>83</v>
      </c>
      <c r="AY153" s="243" t="s">
        <v>125</v>
      </c>
    </row>
    <row r="154" s="2" customFormat="1" ht="37.8" customHeight="1">
      <c r="A154" s="37"/>
      <c r="B154" s="38"/>
      <c r="C154" s="218" t="s">
        <v>225</v>
      </c>
      <c r="D154" s="218" t="s">
        <v>127</v>
      </c>
      <c r="E154" s="219" t="s">
        <v>513</v>
      </c>
      <c r="F154" s="220" t="s">
        <v>514</v>
      </c>
      <c r="G154" s="221" t="s">
        <v>149</v>
      </c>
      <c r="H154" s="222">
        <v>546.55999999999995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354</v>
      </c>
      <c r="AT154" s="230" t="s">
        <v>127</v>
      </c>
      <c r="AU154" s="230" t="s">
        <v>85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354</v>
      </c>
      <c r="BM154" s="230" t="s">
        <v>515</v>
      </c>
    </row>
    <row r="155" s="13" customFormat="1">
      <c r="A155" s="13"/>
      <c r="B155" s="232"/>
      <c r="C155" s="233"/>
      <c r="D155" s="234" t="s">
        <v>144</v>
      </c>
      <c r="E155" s="235" t="s">
        <v>1</v>
      </c>
      <c r="F155" s="236" t="s">
        <v>516</v>
      </c>
      <c r="G155" s="233"/>
      <c r="H155" s="237">
        <v>546.55999999999995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144</v>
      </c>
      <c r="AU155" s="243" t="s">
        <v>85</v>
      </c>
      <c r="AV155" s="13" t="s">
        <v>85</v>
      </c>
      <c r="AW155" s="13" t="s">
        <v>32</v>
      </c>
      <c r="AX155" s="13" t="s">
        <v>83</v>
      </c>
      <c r="AY155" s="243" t="s">
        <v>125</v>
      </c>
    </row>
    <row r="156" s="2" customFormat="1" ht="24.15" customHeight="1">
      <c r="A156" s="37"/>
      <c r="B156" s="38"/>
      <c r="C156" s="218" t="s">
        <v>229</v>
      </c>
      <c r="D156" s="218" t="s">
        <v>127</v>
      </c>
      <c r="E156" s="219" t="s">
        <v>517</v>
      </c>
      <c r="F156" s="220" t="s">
        <v>518</v>
      </c>
      <c r="G156" s="221" t="s">
        <v>197</v>
      </c>
      <c r="H156" s="222">
        <v>27.327999999999999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354</v>
      </c>
      <c r="AT156" s="230" t="s">
        <v>127</v>
      </c>
      <c r="AU156" s="230" t="s">
        <v>85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354</v>
      </c>
      <c r="BM156" s="230" t="s">
        <v>519</v>
      </c>
    </row>
    <row r="157" s="13" customFormat="1">
      <c r="A157" s="13"/>
      <c r="B157" s="232"/>
      <c r="C157" s="233"/>
      <c r="D157" s="234" t="s">
        <v>144</v>
      </c>
      <c r="E157" s="235" t="s">
        <v>1</v>
      </c>
      <c r="F157" s="236" t="s">
        <v>520</v>
      </c>
      <c r="G157" s="233"/>
      <c r="H157" s="237">
        <v>27.327999999999999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144</v>
      </c>
      <c r="AU157" s="243" t="s">
        <v>85</v>
      </c>
      <c r="AV157" s="13" t="s">
        <v>85</v>
      </c>
      <c r="AW157" s="13" t="s">
        <v>32</v>
      </c>
      <c r="AX157" s="13" t="s">
        <v>83</v>
      </c>
      <c r="AY157" s="243" t="s">
        <v>125</v>
      </c>
    </row>
    <row r="158" s="2" customFormat="1" ht="24.15" customHeight="1">
      <c r="A158" s="37"/>
      <c r="B158" s="38"/>
      <c r="C158" s="218" t="s">
        <v>235</v>
      </c>
      <c r="D158" s="218" t="s">
        <v>127</v>
      </c>
      <c r="E158" s="219" t="s">
        <v>521</v>
      </c>
      <c r="F158" s="220" t="s">
        <v>522</v>
      </c>
      <c r="G158" s="221" t="s">
        <v>149</v>
      </c>
      <c r="H158" s="222">
        <v>13.664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354</v>
      </c>
      <c r="AT158" s="230" t="s">
        <v>127</v>
      </c>
      <c r="AU158" s="230" t="s">
        <v>85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354</v>
      </c>
      <c r="BM158" s="230" t="s">
        <v>523</v>
      </c>
    </row>
    <row r="159" s="2" customFormat="1" ht="24.15" customHeight="1">
      <c r="A159" s="37"/>
      <c r="B159" s="38"/>
      <c r="C159" s="218" t="s">
        <v>240</v>
      </c>
      <c r="D159" s="218" t="s">
        <v>127</v>
      </c>
      <c r="E159" s="219" t="s">
        <v>524</v>
      </c>
      <c r="F159" s="220" t="s">
        <v>525</v>
      </c>
      <c r="G159" s="221" t="s">
        <v>139</v>
      </c>
      <c r="H159" s="222">
        <v>34.159999999999997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354</v>
      </c>
      <c r="AT159" s="230" t="s">
        <v>127</v>
      </c>
      <c r="AU159" s="230" t="s">
        <v>85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354</v>
      </c>
      <c r="BM159" s="230" t="s">
        <v>526</v>
      </c>
    </row>
    <row r="160" s="2" customFormat="1" ht="33" customHeight="1">
      <c r="A160" s="37"/>
      <c r="B160" s="38"/>
      <c r="C160" s="218" t="s">
        <v>245</v>
      </c>
      <c r="D160" s="218" t="s">
        <v>127</v>
      </c>
      <c r="E160" s="219" t="s">
        <v>527</v>
      </c>
      <c r="F160" s="220" t="s">
        <v>528</v>
      </c>
      <c r="G160" s="221" t="s">
        <v>130</v>
      </c>
      <c r="H160" s="222">
        <v>17.079999999999998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354</v>
      </c>
      <c r="AT160" s="230" t="s">
        <v>127</v>
      </c>
      <c r="AU160" s="230" t="s">
        <v>85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354</v>
      </c>
      <c r="BM160" s="230" t="s">
        <v>529</v>
      </c>
    </row>
    <row r="161" s="2" customFormat="1" ht="24.15" customHeight="1">
      <c r="A161" s="37"/>
      <c r="B161" s="38"/>
      <c r="C161" s="218" t="s">
        <v>250</v>
      </c>
      <c r="D161" s="218" t="s">
        <v>127</v>
      </c>
      <c r="E161" s="219" t="s">
        <v>530</v>
      </c>
      <c r="F161" s="220" t="s">
        <v>531</v>
      </c>
      <c r="G161" s="221" t="s">
        <v>130</v>
      </c>
      <c r="H161" s="222">
        <v>17.079999999999998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354</v>
      </c>
      <c r="AT161" s="230" t="s">
        <v>127</v>
      </c>
      <c r="AU161" s="230" t="s">
        <v>85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354</v>
      </c>
      <c r="BM161" s="230" t="s">
        <v>532</v>
      </c>
    </row>
    <row r="162" s="2" customFormat="1" ht="16.5" customHeight="1">
      <c r="A162" s="37"/>
      <c r="B162" s="38"/>
      <c r="C162" s="218" t="s">
        <v>256</v>
      </c>
      <c r="D162" s="218" t="s">
        <v>127</v>
      </c>
      <c r="E162" s="219" t="s">
        <v>533</v>
      </c>
      <c r="F162" s="220" t="s">
        <v>534</v>
      </c>
      <c r="G162" s="221" t="s">
        <v>130</v>
      </c>
      <c r="H162" s="222">
        <v>17.079999999999998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3.0000000000000001E-05</v>
      </c>
      <c r="R162" s="228">
        <f>Q162*H162</f>
        <v>0.00051239999999999999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354</v>
      </c>
      <c r="AT162" s="230" t="s">
        <v>127</v>
      </c>
      <c r="AU162" s="230" t="s">
        <v>85</v>
      </c>
      <c r="AY162" s="16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354</v>
      </c>
      <c r="BM162" s="230" t="s">
        <v>535</v>
      </c>
    </row>
    <row r="163" s="2" customFormat="1" ht="16.5" customHeight="1">
      <c r="A163" s="37"/>
      <c r="B163" s="38"/>
      <c r="C163" s="218" t="s">
        <v>262</v>
      </c>
      <c r="D163" s="218" t="s">
        <v>127</v>
      </c>
      <c r="E163" s="219" t="s">
        <v>536</v>
      </c>
      <c r="F163" s="220" t="s">
        <v>537</v>
      </c>
      <c r="G163" s="221" t="s">
        <v>149</v>
      </c>
      <c r="H163" s="222">
        <v>0.372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2.1600000000000001</v>
      </c>
      <c r="R163" s="228">
        <f>Q163*H163</f>
        <v>0.80352000000000001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354</v>
      </c>
      <c r="AT163" s="230" t="s">
        <v>127</v>
      </c>
      <c r="AU163" s="230" t="s">
        <v>85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354</v>
      </c>
      <c r="BM163" s="230" t="s">
        <v>538</v>
      </c>
    </row>
    <row r="164" s="2" customFormat="1" ht="24.15" customHeight="1">
      <c r="A164" s="37"/>
      <c r="B164" s="38"/>
      <c r="C164" s="218" t="s">
        <v>266</v>
      </c>
      <c r="D164" s="218" t="s">
        <v>127</v>
      </c>
      <c r="E164" s="219" t="s">
        <v>366</v>
      </c>
      <c r="F164" s="220" t="s">
        <v>367</v>
      </c>
      <c r="G164" s="221" t="s">
        <v>139</v>
      </c>
      <c r="H164" s="222">
        <v>34.159999999999997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40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354</v>
      </c>
      <c r="AT164" s="230" t="s">
        <v>127</v>
      </c>
      <c r="AU164" s="230" t="s">
        <v>85</v>
      </c>
      <c r="AY164" s="16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354</v>
      </c>
      <c r="BM164" s="230" t="s">
        <v>539</v>
      </c>
    </row>
    <row r="165" s="2" customFormat="1" ht="16.5" customHeight="1">
      <c r="A165" s="37"/>
      <c r="B165" s="38"/>
      <c r="C165" s="218" t="s">
        <v>270</v>
      </c>
      <c r="D165" s="218" t="s">
        <v>127</v>
      </c>
      <c r="E165" s="219" t="s">
        <v>370</v>
      </c>
      <c r="F165" s="220" t="s">
        <v>371</v>
      </c>
      <c r="G165" s="221" t="s">
        <v>139</v>
      </c>
      <c r="H165" s="222">
        <v>34.159999999999997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6.9999999999999994E-05</v>
      </c>
      <c r="R165" s="228">
        <f>Q165*H165</f>
        <v>0.0023911999999999996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354</v>
      </c>
      <c r="AT165" s="230" t="s">
        <v>127</v>
      </c>
      <c r="AU165" s="230" t="s">
        <v>85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354</v>
      </c>
      <c r="BM165" s="230" t="s">
        <v>540</v>
      </c>
    </row>
    <row r="166" s="2" customFormat="1" ht="33" customHeight="1">
      <c r="A166" s="37"/>
      <c r="B166" s="38"/>
      <c r="C166" s="218" t="s">
        <v>276</v>
      </c>
      <c r="D166" s="218" t="s">
        <v>127</v>
      </c>
      <c r="E166" s="219" t="s">
        <v>541</v>
      </c>
      <c r="F166" s="220" t="s">
        <v>542</v>
      </c>
      <c r="G166" s="221" t="s">
        <v>139</v>
      </c>
      <c r="H166" s="222">
        <v>34.159999999999997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354</v>
      </c>
      <c r="AT166" s="230" t="s">
        <v>127</v>
      </c>
      <c r="AU166" s="230" t="s">
        <v>85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354</v>
      </c>
      <c r="BM166" s="230" t="s">
        <v>543</v>
      </c>
    </row>
    <row r="167" s="2" customFormat="1" ht="24.15" customHeight="1">
      <c r="A167" s="37"/>
      <c r="B167" s="38"/>
      <c r="C167" s="244" t="s">
        <v>282</v>
      </c>
      <c r="D167" s="244" t="s">
        <v>194</v>
      </c>
      <c r="E167" s="245" t="s">
        <v>544</v>
      </c>
      <c r="F167" s="246" t="s">
        <v>545</v>
      </c>
      <c r="G167" s="247" t="s">
        <v>139</v>
      </c>
      <c r="H167" s="248">
        <v>35.868000000000002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40</v>
      </c>
      <c r="O167" s="90"/>
      <c r="P167" s="228">
        <f>O167*H167</f>
        <v>0</v>
      </c>
      <c r="Q167" s="228">
        <v>0.00027</v>
      </c>
      <c r="R167" s="228">
        <f>Q167*H167</f>
        <v>0.0096843600000000012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380</v>
      </c>
      <c r="AT167" s="230" t="s">
        <v>194</v>
      </c>
      <c r="AU167" s="230" t="s">
        <v>85</v>
      </c>
      <c r="AY167" s="16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380</v>
      </c>
      <c r="BM167" s="230" t="s">
        <v>546</v>
      </c>
    </row>
    <row r="168" s="13" customFormat="1">
      <c r="A168" s="13"/>
      <c r="B168" s="232"/>
      <c r="C168" s="233"/>
      <c r="D168" s="234" t="s">
        <v>144</v>
      </c>
      <c r="E168" s="233"/>
      <c r="F168" s="236" t="s">
        <v>473</v>
      </c>
      <c r="G168" s="233"/>
      <c r="H168" s="237">
        <v>35.868000000000002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85</v>
      </c>
      <c r="AV168" s="13" t="s">
        <v>85</v>
      </c>
      <c r="AW168" s="13" t="s">
        <v>4</v>
      </c>
      <c r="AX168" s="13" t="s">
        <v>83</v>
      </c>
      <c r="AY168" s="243" t="s">
        <v>125</v>
      </c>
    </row>
    <row r="169" s="2" customFormat="1" ht="24.15" customHeight="1">
      <c r="A169" s="37"/>
      <c r="B169" s="38"/>
      <c r="C169" s="218" t="s">
        <v>287</v>
      </c>
      <c r="D169" s="218" t="s">
        <v>127</v>
      </c>
      <c r="E169" s="219" t="s">
        <v>547</v>
      </c>
      <c r="F169" s="220" t="s">
        <v>548</v>
      </c>
      <c r="G169" s="221" t="s">
        <v>130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40</v>
      </c>
      <c r="O169" s="90"/>
      <c r="P169" s="228">
        <f>O169*H169</f>
        <v>0</v>
      </c>
      <c r="Q169" s="228">
        <v>0.15192</v>
      </c>
      <c r="R169" s="228">
        <f>Q169*H169</f>
        <v>0.15192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354</v>
      </c>
      <c r="AT169" s="230" t="s">
        <v>127</v>
      </c>
      <c r="AU169" s="230" t="s">
        <v>85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354</v>
      </c>
      <c r="BM169" s="230" t="s">
        <v>549</v>
      </c>
    </row>
    <row r="170" s="12" customFormat="1" ht="25.92" customHeight="1">
      <c r="A170" s="12"/>
      <c r="B170" s="202"/>
      <c r="C170" s="203"/>
      <c r="D170" s="204" t="s">
        <v>74</v>
      </c>
      <c r="E170" s="205" t="s">
        <v>388</v>
      </c>
      <c r="F170" s="205" t="s">
        <v>389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146</v>
      </c>
      <c r="AT170" s="214" t="s">
        <v>74</v>
      </c>
      <c r="AU170" s="214" t="s">
        <v>75</v>
      </c>
      <c r="AY170" s="213" t="s">
        <v>125</v>
      </c>
      <c r="BK170" s="215">
        <f>BK171</f>
        <v>0</v>
      </c>
    </row>
    <row r="171" s="12" customFormat="1" ht="22.8" customHeight="1">
      <c r="A171" s="12"/>
      <c r="B171" s="202"/>
      <c r="C171" s="203"/>
      <c r="D171" s="204" t="s">
        <v>74</v>
      </c>
      <c r="E171" s="216" t="s">
        <v>390</v>
      </c>
      <c r="F171" s="216" t="s">
        <v>391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SUM(P172:P173)</f>
        <v>0</v>
      </c>
      <c r="Q171" s="210"/>
      <c r="R171" s="211">
        <f>SUM(R172:R173)</f>
        <v>0</v>
      </c>
      <c r="S171" s="210"/>
      <c r="T171" s="212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146</v>
      </c>
      <c r="AT171" s="214" t="s">
        <v>74</v>
      </c>
      <c r="AU171" s="214" t="s">
        <v>83</v>
      </c>
      <c r="AY171" s="213" t="s">
        <v>125</v>
      </c>
      <c r="BK171" s="215">
        <f>SUM(BK172:BK173)</f>
        <v>0</v>
      </c>
    </row>
    <row r="172" s="2" customFormat="1" ht="24.15" customHeight="1">
      <c r="A172" s="37"/>
      <c r="B172" s="38"/>
      <c r="C172" s="218" t="s">
        <v>291</v>
      </c>
      <c r="D172" s="218" t="s">
        <v>127</v>
      </c>
      <c r="E172" s="219" t="s">
        <v>403</v>
      </c>
      <c r="F172" s="220" t="s">
        <v>550</v>
      </c>
      <c r="G172" s="221" t="s">
        <v>395</v>
      </c>
      <c r="H172" s="222">
        <v>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396</v>
      </c>
      <c r="AT172" s="230" t="s">
        <v>127</v>
      </c>
      <c r="AU172" s="230" t="s">
        <v>85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396</v>
      </c>
      <c r="BM172" s="230" t="s">
        <v>551</v>
      </c>
    </row>
    <row r="173" s="2" customFormat="1" ht="16.5" customHeight="1">
      <c r="A173" s="37"/>
      <c r="B173" s="38"/>
      <c r="C173" s="218" t="s">
        <v>295</v>
      </c>
      <c r="D173" s="218" t="s">
        <v>127</v>
      </c>
      <c r="E173" s="219" t="s">
        <v>407</v>
      </c>
      <c r="F173" s="220" t="s">
        <v>408</v>
      </c>
      <c r="G173" s="221" t="s">
        <v>395</v>
      </c>
      <c r="H173" s="222">
        <v>1</v>
      </c>
      <c r="I173" s="223"/>
      <c r="J173" s="224">
        <f>ROUND(I173*H173,2)</f>
        <v>0</v>
      </c>
      <c r="K173" s="225"/>
      <c r="L173" s="43"/>
      <c r="M173" s="266" t="s">
        <v>1</v>
      </c>
      <c r="N173" s="267" t="s">
        <v>40</v>
      </c>
      <c r="O173" s="268"/>
      <c r="P173" s="269">
        <f>O173*H173</f>
        <v>0</v>
      </c>
      <c r="Q173" s="269">
        <v>0</v>
      </c>
      <c r="R173" s="269">
        <f>Q173*H173</f>
        <v>0</v>
      </c>
      <c r="S173" s="269">
        <v>0</v>
      </c>
      <c r="T173" s="27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396</v>
      </c>
      <c r="AT173" s="230" t="s">
        <v>127</v>
      </c>
      <c r="AU173" s="230" t="s">
        <v>85</v>
      </c>
      <c r="AY173" s="16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396</v>
      </c>
      <c r="BM173" s="230" t="s">
        <v>552</v>
      </c>
    </row>
    <row r="174" s="2" customFormat="1" ht="6.96" customHeight="1">
      <c r="A174" s="37"/>
      <c r="B174" s="65"/>
      <c r="C174" s="66"/>
      <c r="D174" s="66"/>
      <c r="E174" s="66"/>
      <c r="F174" s="66"/>
      <c r="G174" s="66"/>
      <c r="H174" s="66"/>
      <c r="I174" s="66"/>
      <c r="J174" s="66"/>
      <c r="K174" s="66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44Tfg1IPEXeu+T03G5HrlzMKNiHs0RcBlLWhI14+PmJPOM1nGWH5lqX2IB+0kqPFT5+tqdGP42EW19XAgr5NTA==" hashValue="RVTe3SA+wH2vp6rUGxcNgGQKEPFY9QkJw7xRdubRxB4HrMnghhhcExryvmYjLyiI4Jpm+NOaIdxF09K3eikYFw==" algorithmName="SHA-512" password="CC35"/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Polesný</dc:creator>
  <cp:lastModifiedBy>Zdeněk Polesný</cp:lastModifiedBy>
  <dcterms:created xsi:type="dcterms:W3CDTF">2022-04-11T07:46:27Z</dcterms:created>
  <dcterms:modified xsi:type="dcterms:W3CDTF">2022-04-11T07:46:30Z</dcterms:modified>
</cp:coreProperties>
</file>