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1 VEŘEJNÉ ZAKÁZKY SMLOUVY OBJEDNÁVKY\Zakázky 2025\12 ZŠ Tyršova zateplení jídelny\01 Zadávací dokumentace\03 Příloha č 2 Projektová dokumentace\PD 02\"/>
    </mc:Choice>
  </mc:AlternateContent>
  <xr:revisionPtr revIDLastSave="0" documentId="13_ncr:1_{3F83C4E7-2F86-44FC-AB88-D946088A0E88}" xr6:coauthVersionLast="47" xr6:coauthVersionMax="47" xr10:uidLastSave="{00000000-0000-0000-0000-000000000000}"/>
  <bookViews>
    <workbookView xWindow="1125" yWindow="1125" windowWidth="24915" windowHeight="19530" activeTab="2" xr2:uid="{00000000-000D-0000-FFFF-FFFF00000000}"/>
  </bookViews>
  <sheets>
    <sheet name="Stavba" sheetId="1" r:id="rId1"/>
    <sheet name="VzorPolozky" sheetId="10" state="hidden" r:id="rId2"/>
    <sheet name="01 2023097 Pol" sheetId="12" r:id="rId3"/>
    <sheet name="02 2023097 Pol" sheetId="13" r:id="rId4"/>
    <sheet name="VZT" sheetId="14" r:id="rId5"/>
    <sheet name="ÚT" sheetId="15" r:id="rId6"/>
    <sheet name="Elektro silnoproud" sheetId="16" r:id="rId7"/>
    <sheet name="MaR" sheetId="17" r:id="rId8"/>
  </sheets>
  <externalReferences>
    <externalReference r:id="rId9"/>
    <externalReference r:id="rId10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2023097 Pol'!$1:$7</definedName>
    <definedName name="_xlnm.Print_Titles" localSheetId="3">'02 2023097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2023097 Pol'!$A$1:$Y$769</definedName>
    <definedName name="_xlnm.Print_Area" localSheetId="3">'02 2023097 Pol'!$A$1:$Y$556</definedName>
    <definedName name="_xlnm.Print_Area" localSheetId="0">Stavba!$A$1:$J$87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7" i="14" l="1"/>
  <c r="F167" i="14"/>
  <c r="G68" i="16"/>
  <c r="I167" i="14" l="1"/>
  <c r="G114" i="17"/>
  <c r="G113" i="17"/>
  <c r="G112" i="17"/>
  <c r="G111" i="17"/>
  <c r="G110" i="17"/>
  <c r="G109" i="17"/>
  <c r="G108" i="17"/>
  <c r="G107" i="17"/>
  <c r="G106" i="17"/>
  <c r="G102" i="17"/>
  <c r="G98" i="17"/>
  <c r="G97" i="17"/>
  <c r="G93" i="17"/>
  <c r="G89" i="17"/>
  <c r="G88" i="17"/>
  <c r="G87" i="17"/>
  <c r="G86" i="17"/>
  <c r="G85" i="17"/>
  <c r="G84" i="17"/>
  <c r="G83" i="17"/>
  <c r="G82" i="17"/>
  <c r="G78" i="17"/>
  <c r="G77" i="17"/>
  <c r="G76" i="17"/>
  <c r="G75" i="17"/>
  <c r="G74" i="17"/>
  <c r="G70" i="17"/>
  <c r="G69" i="17"/>
  <c r="G68" i="17"/>
  <c r="G64" i="17"/>
  <c r="G48" i="17"/>
  <c r="G47" i="17"/>
  <c r="G43" i="17"/>
  <c r="G42" i="17"/>
  <c r="G38" i="17"/>
  <c r="G37" i="17"/>
  <c r="G36" i="17"/>
  <c r="G35" i="17"/>
  <c r="G34" i="17"/>
  <c r="G33" i="17"/>
  <c r="G32" i="17"/>
  <c r="G31" i="17"/>
  <c r="G30" i="17"/>
  <c r="G29" i="17"/>
  <c r="G25" i="17"/>
  <c r="G24" i="17"/>
  <c r="G23" i="17"/>
  <c r="G22" i="17"/>
  <c r="G21" i="17"/>
  <c r="G20" i="17"/>
  <c r="G16" i="17"/>
  <c r="G15" i="17"/>
  <c r="G11" i="17"/>
  <c r="G194" i="16"/>
  <c r="G193" i="16"/>
  <c r="G192" i="16"/>
  <c r="G191" i="16"/>
  <c r="G190" i="16"/>
  <c r="G189" i="16"/>
  <c r="G188" i="16"/>
  <c r="G187" i="16"/>
  <c r="G183" i="16"/>
  <c r="G179" i="16"/>
  <c r="G178" i="16"/>
  <c r="G174" i="16"/>
  <c r="G173" i="16"/>
  <c r="G172" i="16"/>
  <c r="G171" i="16"/>
  <c r="G170" i="16"/>
  <c r="G169" i="16"/>
  <c r="G168" i="16"/>
  <c r="G167" i="16"/>
  <c r="G163" i="16"/>
  <c r="G162" i="16"/>
  <c r="G161" i="16"/>
  <c r="G160" i="16"/>
  <c r="G159" i="16"/>
  <c r="G155" i="16"/>
  <c r="G154" i="16"/>
  <c r="G153" i="16"/>
  <c r="G149" i="16"/>
  <c r="G148" i="16"/>
  <c r="G147" i="16"/>
  <c r="G146" i="16"/>
  <c r="G145" i="16"/>
  <c r="G141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2" i="16"/>
  <c r="G118" i="16"/>
  <c r="G114" i="16"/>
  <c r="G99" i="16"/>
  <c r="G98" i="16"/>
  <c r="G94" i="16"/>
  <c r="G93" i="16"/>
  <c r="G92" i="16"/>
  <c r="G91" i="16"/>
  <c r="G90" i="16"/>
  <c r="G89" i="16"/>
  <c r="G88" i="16"/>
  <c r="G87" i="16"/>
  <c r="G86" i="16"/>
  <c r="G85" i="16"/>
  <c r="G81" i="16"/>
  <c r="G77" i="16"/>
  <c r="G76" i="16"/>
  <c r="G75" i="16"/>
  <c r="G74" i="16"/>
  <c r="G73" i="16"/>
  <c r="G69" i="16"/>
  <c r="G67" i="16"/>
  <c r="G66" i="16"/>
  <c r="G65" i="16"/>
  <c r="G64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5" i="16"/>
  <c r="G44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17" i="16"/>
  <c r="G13" i="16"/>
  <c r="G9" i="16"/>
  <c r="G149" i="15"/>
  <c r="G148" i="15"/>
  <c r="G147" i="15"/>
  <c r="G146" i="15"/>
  <c r="G145" i="15"/>
  <c r="G144" i="15"/>
  <c r="G143" i="15"/>
  <c r="G142" i="15"/>
  <c r="G140" i="15"/>
  <c r="G139" i="15"/>
  <c r="G138" i="15"/>
  <c r="G137" i="15"/>
  <c r="G136" i="15"/>
  <c r="G135" i="15"/>
  <c r="G134" i="15"/>
  <c r="G133" i="15"/>
  <c r="G132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55" i="15"/>
  <c r="G54" i="15"/>
  <c r="G53" i="15"/>
  <c r="G52" i="15"/>
  <c r="G51" i="15"/>
  <c r="G50" i="15"/>
  <c r="G49" i="15"/>
  <c r="G48" i="15"/>
  <c r="G47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C2" i="15"/>
  <c r="C1" i="15"/>
  <c r="H183" i="14"/>
  <c r="I183" i="14" s="1"/>
  <c r="F183" i="14"/>
  <c r="H182" i="14"/>
  <c r="F182" i="14"/>
  <c r="I182" i="14" s="1"/>
  <c r="H181" i="14"/>
  <c r="F181" i="14"/>
  <c r="I181" i="14" s="1"/>
  <c r="H180" i="14"/>
  <c r="F180" i="14"/>
  <c r="I180" i="14" s="1"/>
  <c r="H179" i="14"/>
  <c r="F179" i="14"/>
  <c r="I179" i="14" s="1"/>
  <c r="H178" i="14"/>
  <c r="F178" i="14"/>
  <c r="H174" i="14"/>
  <c r="F174" i="14"/>
  <c r="H172" i="14"/>
  <c r="F172" i="14"/>
  <c r="I172" i="14" s="1"/>
  <c r="I171" i="14" s="1"/>
  <c r="H169" i="14"/>
  <c r="F169" i="14"/>
  <c r="I169" i="14" s="1"/>
  <c r="I168" i="14" s="1"/>
  <c r="H166" i="14"/>
  <c r="F166" i="14"/>
  <c r="I166" i="14" s="1"/>
  <c r="H165" i="14"/>
  <c r="F165" i="14"/>
  <c r="I165" i="14" s="1"/>
  <c r="I164" i="14"/>
  <c r="H164" i="14"/>
  <c r="F164" i="14"/>
  <c r="H163" i="14"/>
  <c r="F163" i="14"/>
  <c r="I163" i="14" s="1"/>
  <c r="H162" i="14"/>
  <c r="F162" i="14"/>
  <c r="I162" i="14" s="1"/>
  <c r="H157" i="14"/>
  <c r="I157" i="14" s="1"/>
  <c r="I156" i="14" s="1"/>
  <c r="F157" i="14"/>
  <c r="H155" i="14"/>
  <c r="F155" i="14"/>
  <c r="H153" i="14"/>
  <c r="F153" i="14"/>
  <c r="I153" i="14" s="1"/>
  <c r="I152" i="14" s="1"/>
  <c r="H148" i="14"/>
  <c r="I148" i="14" s="1"/>
  <c r="I147" i="14" s="1"/>
  <c r="F148" i="14"/>
  <c r="H146" i="14"/>
  <c r="F146" i="14"/>
  <c r="H143" i="14"/>
  <c r="I143" i="14" s="1"/>
  <c r="I142" i="14" s="1"/>
  <c r="F143" i="14"/>
  <c r="H140" i="14"/>
  <c r="F140" i="14"/>
  <c r="H137" i="14"/>
  <c r="F137" i="14"/>
  <c r="I137" i="14" s="1"/>
  <c r="I136" i="14"/>
  <c r="H136" i="14"/>
  <c r="F136" i="14"/>
  <c r="H135" i="14"/>
  <c r="F135" i="14"/>
  <c r="I135" i="14" s="1"/>
  <c r="H134" i="14"/>
  <c r="F134" i="14"/>
  <c r="H129" i="14"/>
  <c r="F129" i="14"/>
  <c r="H127" i="14"/>
  <c r="F127" i="14"/>
  <c r="H125" i="14"/>
  <c r="F125" i="14"/>
  <c r="I125" i="14" s="1"/>
  <c r="H123" i="14"/>
  <c r="F123" i="14"/>
  <c r="I123" i="14" s="1"/>
  <c r="H120" i="14"/>
  <c r="F120" i="14"/>
  <c r="I120" i="14" s="1"/>
  <c r="I119" i="14" s="1"/>
  <c r="H118" i="14"/>
  <c r="F118" i="14"/>
  <c r="H117" i="14"/>
  <c r="F117" i="14"/>
  <c r="H115" i="14"/>
  <c r="F115" i="14"/>
  <c r="I115" i="14" s="1"/>
  <c r="I114" i="14"/>
  <c r="H114" i="14"/>
  <c r="F114" i="14"/>
  <c r="H113" i="14"/>
  <c r="F113" i="14"/>
  <c r="I113" i="14" s="1"/>
  <c r="H112" i="14"/>
  <c r="F112" i="14"/>
  <c r="H111" i="14"/>
  <c r="F111" i="14"/>
  <c r="H110" i="14"/>
  <c r="F110" i="14"/>
  <c r="I110" i="14" s="1"/>
  <c r="H108" i="14"/>
  <c r="I108" i="14" s="1"/>
  <c r="F108" i="14"/>
  <c r="H107" i="14"/>
  <c r="F107" i="14"/>
  <c r="H106" i="14"/>
  <c r="F106" i="14"/>
  <c r="I106" i="14" s="1"/>
  <c r="H105" i="14"/>
  <c r="F105" i="14"/>
  <c r="I105" i="14" s="1"/>
  <c r="H104" i="14"/>
  <c r="F104" i="14"/>
  <c r="I104" i="14" s="1"/>
  <c r="H103" i="14"/>
  <c r="F103" i="14"/>
  <c r="H102" i="14"/>
  <c r="F102" i="14"/>
  <c r="H101" i="14"/>
  <c r="F101" i="14"/>
  <c r="I101" i="14" s="1"/>
  <c r="I100" i="14"/>
  <c r="H100" i="14"/>
  <c r="F100" i="14"/>
  <c r="H99" i="14"/>
  <c r="F99" i="14"/>
  <c r="I99" i="14" s="1"/>
  <c r="H98" i="14"/>
  <c r="F98" i="14"/>
  <c r="I98" i="14" s="1"/>
  <c r="H97" i="14"/>
  <c r="F97" i="14"/>
  <c r="H96" i="14"/>
  <c r="F96" i="14"/>
  <c r="H95" i="14"/>
  <c r="F95" i="14"/>
  <c r="H94" i="14"/>
  <c r="F94" i="14"/>
  <c r="I94" i="14" s="1"/>
  <c r="H93" i="14"/>
  <c r="F93" i="14"/>
  <c r="I93" i="14" s="1"/>
  <c r="H92" i="14"/>
  <c r="I92" i="14" s="1"/>
  <c r="F92" i="14"/>
  <c r="H91" i="14"/>
  <c r="F91" i="14"/>
  <c r="H90" i="14"/>
  <c r="F90" i="14"/>
  <c r="I90" i="14" s="1"/>
  <c r="H89" i="14"/>
  <c r="F89" i="14"/>
  <c r="I89" i="14" s="1"/>
  <c r="H88" i="14"/>
  <c r="F88" i="14"/>
  <c r="I88" i="14" s="1"/>
  <c r="H87" i="14"/>
  <c r="F87" i="14"/>
  <c r="H86" i="14"/>
  <c r="F86" i="14"/>
  <c r="H85" i="14"/>
  <c r="F85" i="14"/>
  <c r="I85" i="14" s="1"/>
  <c r="I84" i="14"/>
  <c r="H84" i="14"/>
  <c r="F84" i="14"/>
  <c r="H83" i="14"/>
  <c r="F83" i="14"/>
  <c r="I83" i="14" s="1"/>
  <c r="H82" i="14"/>
  <c r="F82" i="14"/>
  <c r="I82" i="14" s="1"/>
  <c r="H81" i="14"/>
  <c r="F81" i="14"/>
  <c r="H80" i="14"/>
  <c r="F80" i="14"/>
  <c r="H79" i="14"/>
  <c r="F79" i="14"/>
  <c r="H78" i="14"/>
  <c r="F78" i="14"/>
  <c r="I78" i="14" s="1"/>
  <c r="H77" i="14"/>
  <c r="F77" i="14"/>
  <c r="I77" i="14" s="1"/>
  <c r="H76" i="14"/>
  <c r="I76" i="14" s="1"/>
  <c r="F76" i="14"/>
  <c r="H75" i="14"/>
  <c r="F75" i="14"/>
  <c r="H74" i="14"/>
  <c r="F74" i="14"/>
  <c r="I74" i="14" s="1"/>
  <c r="H73" i="14"/>
  <c r="F73" i="14"/>
  <c r="I73" i="14" s="1"/>
  <c r="H72" i="14"/>
  <c r="F72" i="14"/>
  <c r="I72" i="14" s="1"/>
  <c r="H71" i="14"/>
  <c r="F71" i="14"/>
  <c r="H70" i="14"/>
  <c r="F70" i="14"/>
  <c r="H69" i="14"/>
  <c r="F69" i="14"/>
  <c r="I69" i="14" s="1"/>
  <c r="I68" i="14"/>
  <c r="H68" i="14"/>
  <c r="F68" i="14"/>
  <c r="H67" i="14"/>
  <c r="F67" i="14"/>
  <c r="I67" i="14" s="1"/>
  <c r="H66" i="14"/>
  <c r="F66" i="14"/>
  <c r="I66" i="14" s="1"/>
  <c r="H65" i="14"/>
  <c r="F65" i="14"/>
  <c r="H64" i="14"/>
  <c r="F64" i="14"/>
  <c r="H63" i="14"/>
  <c r="F63" i="14"/>
  <c r="H62" i="14"/>
  <c r="F62" i="14"/>
  <c r="I62" i="14" s="1"/>
  <c r="H61" i="14"/>
  <c r="F61" i="14"/>
  <c r="I61" i="14" s="1"/>
  <c r="H60" i="14"/>
  <c r="I60" i="14" s="1"/>
  <c r="F60" i="14"/>
  <c r="H59" i="14"/>
  <c r="F59" i="14"/>
  <c r="H58" i="14"/>
  <c r="F58" i="14"/>
  <c r="I58" i="14" s="1"/>
  <c r="H57" i="14"/>
  <c r="F57" i="14"/>
  <c r="I57" i="14" s="1"/>
  <c r="H56" i="14"/>
  <c r="F56" i="14"/>
  <c r="I56" i="14" s="1"/>
  <c r="H55" i="14"/>
  <c r="F55" i="14"/>
  <c r="H54" i="14"/>
  <c r="F54" i="14"/>
  <c r="H53" i="14"/>
  <c r="F53" i="14"/>
  <c r="I53" i="14" s="1"/>
  <c r="I52" i="14"/>
  <c r="H52" i="14"/>
  <c r="F52" i="14"/>
  <c r="H51" i="14"/>
  <c r="F51" i="14"/>
  <c r="I51" i="14" s="1"/>
  <c r="H50" i="14"/>
  <c r="F50" i="14"/>
  <c r="I50" i="14" s="1"/>
  <c r="H49" i="14"/>
  <c r="F49" i="14"/>
  <c r="H48" i="14"/>
  <c r="F48" i="14"/>
  <c r="H47" i="14"/>
  <c r="F47" i="14"/>
  <c r="I47" i="14" s="1"/>
  <c r="H46" i="14"/>
  <c r="F46" i="14"/>
  <c r="I46" i="14" s="1"/>
  <c r="H45" i="14"/>
  <c r="F45" i="14"/>
  <c r="I45" i="14" s="1"/>
  <c r="H44" i="14"/>
  <c r="I44" i="14" s="1"/>
  <c r="F44" i="14"/>
  <c r="H43" i="14"/>
  <c r="F43" i="14"/>
  <c r="H42" i="14"/>
  <c r="F42" i="14"/>
  <c r="I42" i="14" s="1"/>
  <c r="H41" i="14"/>
  <c r="F41" i="14"/>
  <c r="I41" i="14" s="1"/>
  <c r="H40" i="14"/>
  <c r="F40" i="14"/>
  <c r="I40" i="14" s="1"/>
  <c r="H39" i="14"/>
  <c r="F39" i="14"/>
  <c r="I39" i="14" s="1"/>
  <c r="H38" i="14"/>
  <c r="F38" i="14"/>
  <c r="H37" i="14"/>
  <c r="F37" i="14"/>
  <c r="I37" i="14" s="1"/>
  <c r="I36" i="14"/>
  <c r="H36" i="14"/>
  <c r="F36" i="14"/>
  <c r="H35" i="14"/>
  <c r="F35" i="14"/>
  <c r="I35" i="14" s="1"/>
  <c r="H34" i="14"/>
  <c r="F34" i="14"/>
  <c r="I34" i="14" s="1"/>
  <c r="H33" i="14"/>
  <c r="F33" i="14"/>
  <c r="H32" i="14"/>
  <c r="F32" i="14"/>
  <c r="H31" i="14"/>
  <c r="F31" i="14"/>
  <c r="I31" i="14" s="1"/>
  <c r="H30" i="14"/>
  <c r="F30" i="14"/>
  <c r="I30" i="14" s="1"/>
  <c r="H29" i="14"/>
  <c r="F29" i="14"/>
  <c r="I29" i="14" s="1"/>
  <c r="H28" i="14"/>
  <c r="I28" i="14" s="1"/>
  <c r="F28" i="14"/>
  <c r="H27" i="14"/>
  <c r="F27" i="14"/>
  <c r="H25" i="14"/>
  <c r="F25" i="14"/>
  <c r="I25" i="14" s="1"/>
  <c r="H24" i="14"/>
  <c r="F24" i="14"/>
  <c r="I24" i="14" s="1"/>
  <c r="H23" i="14"/>
  <c r="F23" i="14"/>
  <c r="I23" i="14" s="1"/>
  <c r="H22" i="14"/>
  <c r="I22" i="14" s="1"/>
  <c r="F22" i="14"/>
  <c r="H20" i="14"/>
  <c r="F20" i="14"/>
  <c r="H18" i="14"/>
  <c r="I18" i="14" s="1"/>
  <c r="F18" i="14"/>
  <c r="H17" i="14"/>
  <c r="F17" i="14"/>
  <c r="H16" i="14"/>
  <c r="F16" i="14"/>
  <c r="I16" i="14" s="1"/>
  <c r="H15" i="14"/>
  <c r="F15" i="14"/>
  <c r="H14" i="14"/>
  <c r="F14" i="14"/>
  <c r="H13" i="14"/>
  <c r="F13" i="14"/>
  <c r="I13" i="14" s="1"/>
  <c r="H12" i="14"/>
  <c r="F12" i="14"/>
  <c r="I12" i="14" s="1"/>
  <c r="H11" i="14"/>
  <c r="F11" i="14"/>
  <c r="I11" i="14" s="1"/>
  <c r="H10" i="14"/>
  <c r="I10" i="14" s="1"/>
  <c r="F10" i="14"/>
  <c r="H7" i="14"/>
  <c r="F7" i="14"/>
  <c r="I7" i="14" l="1"/>
  <c r="I6" i="14" s="1"/>
  <c r="I14" i="14"/>
  <c r="I20" i="14"/>
  <c r="I19" i="14" s="1"/>
  <c r="I27" i="14"/>
  <c r="I32" i="14"/>
  <c r="I43" i="14"/>
  <c r="I48" i="14"/>
  <c r="I59" i="14"/>
  <c r="I64" i="14"/>
  <c r="I75" i="14"/>
  <c r="I80" i="14"/>
  <c r="I91" i="14"/>
  <c r="I96" i="14"/>
  <c r="I107" i="14"/>
  <c r="I146" i="14"/>
  <c r="G9" i="15"/>
  <c r="G5" i="15" s="1"/>
  <c r="G6" i="15" s="1"/>
  <c r="G7" i="15" s="1"/>
  <c r="G22" i="15"/>
  <c r="I63" i="14"/>
  <c r="I79" i="14"/>
  <c r="I95" i="14"/>
  <c r="G131" i="15"/>
  <c r="I122" i="14"/>
  <c r="G46" i="15"/>
  <c r="I15" i="14"/>
  <c r="I9" i="14" s="1"/>
  <c r="I33" i="14"/>
  <c r="I38" i="14"/>
  <c r="I49" i="14"/>
  <c r="I54" i="14"/>
  <c r="I65" i="14"/>
  <c r="I70" i="14"/>
  <c r="I81" i="14"/>
  <c r="I86" i="14"/>
  <c r="I97" i="14"/>
  <c r="I102" i="14"/>
  <c r="G66" i="15"/>
  <c r="G62" i="15" s="1"/>
  <c r="G63" i="15" s="1"/>
  <c r="G64" i="15" s="1"/>
  <c r="I71" i="14"/>
  <c r="G88" i="15"/>
  <c r="I161" i="14"/>
  <c r="G117" i="17"/>
  <c r="I55" i="14"/>
  <c r="I87" i="14"/>
  <c r="I103" i="14"/>
  <c r="I127" i="14"/>
  <c r="I126" i="14" s="1"/>
  <c r="I17" i="14"/>
  <c r="I111" i="14"/>
  <c r="I109" i="14" s="1"/>
  <c r="I117" i="14"/>
  <c r="I116" i="14" s="1"/>
  <c r="I129" i="14"/>
  <c r="I128" i="14" s="1"/>
  <c r="I140" i="14"/>
  <c r="I139" i="14" s="1"/>
  <c r="I174" i="14"/>
  <c r="I173" i="14" s="1"/>
  <c r="G141" i="15"/>
  <c r="I112" i="14"/>
  <c r="I118" i="14"/>
  <c r="I134" i="14"/>
  <c r="I133" i="14" s="1"/>
  <c r="I155" i="14"/>
  <c r="I154" i="14" s="1"/>
  <c r="I178" i="14"/>
  <c r="I184" i="14" s="1"/>
  <c r="G51" i="17"/>
  <c r="G197" i="16"/>
  <c r="G124" i="17"/>
  <c r="G123" i="17"/>
  <c r="G102" i="16"/>
  <c r="I21" i="14"/>
  <c r="I175" i="14"/>
  <c r="I158" i="14"/>
  <c r="I145" i="14"/>
  <c r="I149" i="14" l="1"/>
  <c r="I26" i="14"/>
  <c r="I130" i="14" s="1"/>
  <c r="I186" i="14" s="1"/>
  <c r="G127" i="17"/>
  <c r="G129" i="17" s="1"/>
  <c r="G204" i="16"/>
  <c r="G203" i="16"/>
  <c r="G153" i="15"/>
  <c r="G205" i="16" l="1"/>
  <c r="G207" i="16" s="1"/>
  <c r="BA205" i="13" l="1"/>
  <c r="G8" i="13"/>
  <c r="G9" i="13"/>
  <c r="M9" i="13" s="1"/>
  <c r="I9" i="13"/>
  <c r="I8" i="13" s="1"/>
  <c r="K9" i="13"/>
  <c r="O9" i="13"/>
  <c r="Q9" i="13"/>
  <c r="V9" i="13"/>
  <c r="G14" i="13"/>
  <c r="M14" i="13" s="1"/>
  <c r="I14" i="13"/>
  <c r="K14" i="13"/>
  <c r="O14" i="13"/>
  <c r="Q14" i="13"/>
  <c r="V14" i="13"/>
  <c r="G15" i="13"/>
  <c r="M15" i="13" s="1"/>
  <c r="I15" i="13"/>
  <c r="K15" i="13"/>
  <c r="O15" i="13"/>
  <c r="Q15" i="13"/>
  <c r="V15" i="13"/>
  <c r="G17" i="13"/>
  <c r="M17" i="13" s="1"/>
  <c r="I17" i="13"/>
  <c r="K17" i="13"/>
  <c r="O17" i="13"/>
  <c r="O8" i="13" s="1"/>
  <c r="Q17" i="13"/>
  <c r="V17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0" i="13"/>
  <c r="M20" i="13" s="1"/>
  <c r="I20" i="13"/>
  <c r="K20" i="13"/>
  <c r="O20" i="13"/>
  <c r="Q20" i="13"/>
  <c r="V20" i="13"/>
  <c r="G21" i="13"/>
  <c r="I52" i="1" s="1"/>
  <c r="G22" i="13"/>
  <c r="I22" i="13"/>
  <c r="I21" i="13" s="1"/>
  <c r="K22" i="13"/>
  <c r="M22" i="13"/>
  <c r="O22" i="13"/>
  <c r="Q22" i="13"/>
  <c r="V22" i="13"/>
  <c r="G26" i="13"/>
  <c r="M26" i="13" s="1"/>
  <c r="I26" i="13"/>
  <c r="K26" i="13"/>
  <c r="O26" i="13"/>
  <c r="Q26" i="13"/>
  <c r="V26" i="13"/>
  <c r="G29" i="13"/>
  <c r="M29" i="13" s="1"/>
  <c r="I29" i="13"/>
  <c r="K29" i="13"/>
  <c r="O29" i="13"/>
  <c r="Q29" i="13"/>
  <c r="V29" i="13"/>
  <c r="G39" i="13"/>
  <c r="M39" i="13" s="1"/>
  <c r="I39" i="13"/>
  <c r="K39" i="13"/>
  <c r="O39" i="13"/>
  <c r="O21" i="13" s="1"/>
  <c r="Q39" i="13"/>
  <c r="V39" i="13"/>
  <c r="G41" i="13"/>
  <c r="M41" i="13" s="1"/>
  <c r="I41" i="13"/>
  <c r="K41" i="13"/>
  <c r="O41" i="13"/>
  <c r="Q41" i="13"/>
  <c r="V41" i="13"/>
  <c r="G43" i="13"/>
  <c r="M43" i="13" s="1"/>
  <c r="I43" i="13"/>
  <c r="K43" i="13"/>
  <c r="O43" i="13"/>
  <c r="Q43" i="13"/>
  <c r="V43" i="13"/>
  <c r="G55" i="13"/>
  <c r="M55" i="13" s="1"/>
  <c r="I55" i="13"/>
  <c r="K55" i="13"/>
  <c r="O55" i="13"/>
  <c r="Q55" i="13"/>
  <c r="V55" i="13"/>
  <c r="G65" i="13"/>
  <c r="I53" i="1" s="1"/>
  <c r="O65" i="13"/>
  <c r="Q65" i="13"/>
  <c r="G66" i="13"/>
  <c r="M66" i="13" s="1"/>
  <c r="M65" i="13" s="1"/>
  <c r="I66" i="13"/>
  <c r="I65" i="13" s="1"/>
  <c r="K66" i="13"/>
  <c r="K65" i="13" s="1"/>
  <c r="O66" i="13"/>
  <c r="Q66" i="13"/>
  <c r="V66" i="13"/>
  <c r="V65" i="13" s="1"/>
  <c r="G69" i="13"/>
  <c r="I69" i="13"/>
  <c r="K69" i="13"/>
  <c r="M69" i="13"/>
  <c r="O69" i="13"/>
  <c r="Q69" i="13"/>
  <c r="V69" i="13"/>
  <c r="G77" i="13"/>
  <c r="M77" i="13" s="1"/>
  <c r="I77" i="13"/>
  <c r="K77" i="13"/>
  <c r="O77" i="13"/>
  <c r="Q77" i="13"/>
  <c r="V77" i="13"/>
  <c r="G84" i="13"/>
  <c r="M84" i="13" s="1"/>
  <c r="I84" i="13"/>
  <c r="K84" i="13"/>
  <c r="O84" i="13"/>
  <c r="Q84" i="13"/>
  <c r="V84" i="13"/>
  <c r="G111" i="13"/>
  <c r="M111" i="13" s="1"/>
  <c r="I111" i="13"/>
  <c r="K111" i="13"/>
  <c r="O111" i="13"/>
  <c r="Q111" i="13"/>
  <c r="V111" i="13"/>
  <c r="G118" i="13"/>
  <c r="M118" i="13" s="1"/>
  <c r="I118" i="13"/>
  <c r="K118" i="13"/>
  <c r="O118" i="13"/>
  <c r="Q118" i="13"/>
  <c r="V118" i="13"/>
  <c r="G127" i="13"/>
  <c r="M127" i="13" s="1"/>
  <c r="I127" i="13"/>
  <c r="K127" i="13"/>
  <c r="O127" i="13"/>
  <c r="Q127" i="13"/>
  <c r="V127" i="13"/>
  <c r="G138" i="13"/>
  <c r="M138" i="13" s="1"/>
  <c r="I138" i="13"/>
  <c r="K138" i="13"/>
  <c r="O138" i="13"/>
  <c r="Q138" i="13"/>
  <c r="V138" i="13"/>
  <c r="G172" i="13"/>
  <c r="M172" i="13" s="1"/>
  <c r="I172" i="13"/>
  <c r="K172" i="13"/>
  <c r="O172" i="13"/>
  <c r="Q172" i="13"/>
  <c r="V172" i="13"/>
  <c r="G181" i="13"/>
  <c r="I57" i="1" s="1"/>
  <c r="I181" i="13"/>
  <c r="V181" i="13"/>
  <c r="G182" i="13"/>
  <c r="M182" i="13" s="1"/>
  <c r="I182" i="13"/>
  <c r="K182" i="13"/>
  <c r="O182" i="13"/>
  <c r="Q182" i="13"/>
  <c r="V182" i="13"/>
  <c r="G184" i="13"/>
  <c r="I184" i="13"/>
  <c r="K184" i="13"/>
  <c r="M184" i="13"/>
  <c r="O184" i="13"/>
  <c r="Q184" i="13"/>
  <c r="V184" i="13"/>
  <c r="G194" i="13"/>
  <c r="M194" i="13" s="1"/>
  <c r="I194" i="13"/>
  <c r="K194" i="13"/>
  <c r="O194" i="13"/>
  <c r="Q194" i="13"/>
  <c r="V194" i="13"/>
  <c r="G197" i="13"/>
  <c r="G193" i="13" s="1"/>
  <c r="I58" i="1" s="1"/>
  <c r="I197" i="13"/>
  <c r="K197" i="13"/>
  <c r="K193" i="13" s="1"/>
  <c r="O197" i="13"/>
  <c r="Q197" i="13"/>
  <c r="V197" i="13"/>
  <c r="G198" i="13"/>
  <c r="I198" i="13"/>
  <c r="K198" i="13"/>
  <c r="M198" i="13"/>
  <c r="O198" i="13"/>
  <c r="Q198" i="13"/>
  <c r="V198" i="13"/>
  <c r="G199" i="13"/>
  <c r="M199" i="13" s="1"/>
  <c r="I199" i="13"/>
  <c r="K199" i="13"/>
  <c r="O199" i="13"/>
  <c r="O193" i="13" s="1"/>
  <c r="Q199" i="13"/>
  <c r="V199" i="13"/>
  <c r="G200" i="13"/>
  <c r="G201" i="13"/>
  <c r="M201" i="13" s="1"/>
  <c r="M200" i="13" s="1"/>
  <c r="I201" i="13"/>
  <c r="I200" i="13" s="1"/>
  <c r="K201" i="13"/>
  <c r="K200" i="13" s="1"/>
  <c r="O201" i="13"/>
  <c r="O200" i="13" s="1"/>
  <c r="Q201" i="13"/>
  <c r="Q200" i="13" s="1"/>
  <c r="V201" i="13"/>
  <c r="V200" i="13" s="1"/>
  <c r="G204" i="13"/>
  <c r="I204" i="13"/>
  <c r="K204" i="13"/>
  <c r="M204" i="13"/>
  <c r="O204" i="13"/>
  <c r="Q204" i="13"/>
  <c r="V204" i="13"/>
  <c r="G218" i="13"/>
  <c r="M218" i="13" s="1"/>
  <c r="I218" i="13"/>
  <c r="K218" i="13"/>
  <c r="O218" i="13"/>
  <c r="Q218" i="13"/>
  <c r="V218" i="13"/>
  <c r="G219" i="13"/>
  <c r="M219" i="13" s="1"/>
  <c r="I219" i="13"/>
  <c r="K219" i="13"/>
  <c r="O219" i="13"/>
  <c r="Q219" i="13"/>
  <c r="V219" i="13"/>
  <c r="G226" i="13"/>
  <c r="M226" i="13" s="1"/>
  <c r="I226" i="13"/>
  <c r="K226" i="13"/>
  <c r="O226" i="13"/>
  <c r="Q226" i="13"/>
  <c r="V226" i="13"/>
  <c r="G228" i="13"/>
  <c r="M228" i="13" s="1"/>
  <c r="I228" i="13"/>
  <c r="K228" i="13"/>
  <c r="O228" i="13"/>
  <c r="Q228" i="13"/>
  <c r="V228" i="13"/>
  <c r="G243" i="13"/>
  <c r="M243" i="13" s="1"/>
  <c r="I243" i="13"/>
  <c r="K243" i="13"/>
  <c r="O243" i="13"/>
  <c r="Q243" i="13"/>
  <c r="V243" i="13"/>
  <c r="G247" i="13"/>
  <c r="M247" i="13" s="1"/>
  <c r="I247" i="13"/>
  <c r="K247" i="13"/>
  <c r="O247" i="13"/>
  <c r="Q247" i="13"/>
  <c r="V247" i="13"/>
  <c r="G252" i="13"/>
  <c r="M252" i="13" s="1"/>
  <c r="I252" i="13"/>
  <c r="K252" i="13"/>
  <c r="O252" i="13"/>
  <c r="Q252" i="13"/>
  <c r="V252" i="13"/>
  <c r="G254" i="13"/>
  <c r="I254" i="13"/>
  <c r="K254" i="13"/>
  <c r="M254" i="13"/>
  <c r="O254" i="13"/>
  <c r="Q254" i="13"/>
  <c r="V254" i="13"/>
  <c r="G262" i="13"/>
  <c r="M262" i="13" s="1"/>
  <c r="I262" i="13"/>
  <c r="K262" i="13"/>
  <c r="O262" i="13"/>
  <c r="Q262" i="13"/>
  <c r="V262" i="13"/>
  <c r="G264" i="13"/>
  <c r="I264" i="13"/>
  <c r="I242" i="13" s="1"/>
  <c r="K264" i="13"/>
  <c r="M264" i="13"/>
  <c r="O264" i="13"/>
  <c r="Q264" i="13"/>
  <c r="V264" i="13"/>
  <c r="G266" i="13"/>
  <c r="M266" i="13" s="1"/>
  <c r="I266" i="13"/>
  <c r="K266" i="13"/>
  <c r="O266" i="13"/>
  <c r="Q266" i="13"/>
  <c r="V266" i="13"/>
  <c r="G269" i="13"/>
  <c r="M269" i="13" s="1"/>
  <c r="I269" i="13"/>
  <c r="K269" i="13"/>
  <c r="O269" i="13"/>
  <c r="Q269" i="13"/>
  <c r="V269" i="13"/>
  <c r="G285" i="13"/>
  <c r="M285" i="13" s="1"/>
  <c r="I285" i="13"/>
  <c r="K285" i="13"/>
  <c r="O285" i="13"/>
  <c r="Q285" i="13"/>
  <c r="V285" i="13"/>
  <c r="G295" i="13"/>
  <c r="M295" i="13" s="1"/>
  <c r="I295" i="13"/>
  <c r="K295" i="13"/>
  <c r="O295" i="13"/>
  <c r="Q295" i="13"/>
  <c r="V295" i="13"/>
  <c r="G297" i="13"/>
  <c r="M297" i="13" s="1"/>
  <c r="I297" i="13"/>
  <c r="K297" i="13"/>
  <c r="O297" i="13"/>
  <c r="Q297" i="13"/>
  <c r="V297" i="13"/>
  <c r="G299" i="13"/>
  <c r="M299" i="13" s="1"/>
  <c r="I299" i="13"/>
  <c r="K299" i="13"/>
  <c r="O299" i="13"/>
  <c r="Q299" i="13"/>
  <c r="V299" i="13"/>
  <c r="G312" i="13"/>
  <c r="M312" i="13" s="1"/>
  <c r="I312" i="13"/>
  <c r="K312" i="13"/>
  <c r="O312" i="13"/>
  <c r="Q312" i="13"/>
  <c r="V312" i="13"/>
  <c r="I325" i="13"/>
  <c r="V325" i="13"/>
  <c r="G326" i="13"/>
  <c r="G325" i="13" s="1"/>
  <c r="I326" i="13"/>
  <c r="K326" i="13"/>
  <c r="K325" i="13" s="1"/>
  <c r="O326" i="13"/>
  <c r="O325" i="13" s="1"/>
  <c r="Q326" i="13"/>
  <c r="Q325" i="13" s="1"/>
  <c r="V326" i="13"/>
  <c r="G328" i="13"/>
  <c r="M328" i="13" s="1"/>
  <c r="I328" i="13"/>
  <c r="K328" i="13"/>
  <c r="O328" i="13"/>
  <c r="Q328" i="13"/>
  <c r="V328" i="13"/>
  <c r="G330" i="13"/>
  <c r="I330" i="13"/>
  <c r="K330" i="13"/>
  <c r="M330" i="13"/>
  <c r="O330" i="13"/>
  <c r="Q330" i="13"/>
  <c r="V330" i="13"/>
  <c r="G331" i="13"/>
  <c r="I331" i="13"/>
  <c r="K331" i="13"/>
  <c r="M331" i="13"/>
  <c r="O331" i="13"/>
  <c r="Q331" i="13"/>
  <c r="V331" i="13"/>
  <c r="G333" i="13"/>
  <c r="I333" i="13"/>
  <c r="K333" i="13"/>
  <c r="M333" i="13"/>
  <c r="O333" i="13"/>
  <c r="Q333" i="13"/>
  <c r="V333" i="13"/>
  <c r="G335" i="13"/>
  <c r="M335" i="13" s="1"/>
  <c r="I335" i="13"/>
  <c r="K335" i="13"/>
  <c r="O335" i="13"/>
  <c r="Q335" i="13"/>
  <c r="V335" i="13"/>
  <c r="G337" i="13"/>
  <c r="I337" i="13"/>
  <c r="K337" i="13"/>
  <c r="M337" i="13"/>
  <c r="O337" i="13"/>
  <c r="Q337" i="13"/>
  <c r="V337" i="13"/>
  <c r="G339" i="13"/>
  <c r="M339" i="13" s="1"/>
  <c r="I339" i="13"/>
  <c r="K339" i="13"/>
  <c r="O339" i="13"/>
  <c r="Q339" i="13"/>
  <c r="V339" i="13"/>
  <c r="G340" i="13"/>
  <c r="I340" i="13"/>
  <c r="K340" i="13"/>
  <c r="M340" i="13"/>
  <c r="O340" i="13"/>
  <c r="Q340" i="13"/>
  <c r="V340" i="13"/>
  <c r="G341" i="13"/>
  <c r="M341" i="13" s="1"/>
  <c r="I341" i="13"/>
  <c r="K341" i="13"/>
  <c r="O341" i="13"/>
  <c r="Q341" i="13"/>
  <c r="V341" i="13"/>
  <c r="G342" i="13"/>
  <c r="M342" i="13" s="1"/>
  <c r="I342" i="13"/>
  <c r="K342" i="13"/>
  <c r="O342" i="13"/>
  <c r="Q342" i="13"/>
  <c r="V342" i="13"/>
  <c r="G343" i="13"/>
  <c r="M343" i="13" s="1"/>
  <c r="I343" i="13"/>
  <c r="K343" i="13"/>
  <c r="O343" i="13"/>
  <c r="Q343" i="13"/>
  <c r="V343" i="13"/>
  <c r="G344" i="13"/>
  <c r="I344" i="13"/>
  <c r="K344" i="13"/>
  <c r="M344" i="13"/>
  <c r="O344" i="13"/>
  <c r="Q344" i="13"/>
  <c r="V344" i="13"/>
  <c r="G346" i="13"/>
  <c r="M346" i="13" s="1"/>
  <c r="I346" i="13"/>
  <c r="K346" i="13"/>
  <c r="O346" i="13"/>
  <c r="Q346" i="13"/>
  <c r="V346" i="13"/>
  <c r="G347" i="13"/>
  <c r="M347" i="13" s="1"/>
  <c r="I347" i="13"/>
  <c r="K347" i="13"/>
  <c r="O347" i="13"/>
  <c r="Q347" i="13"/>
  <c r="V347" i="13"/>
  <c r="G348" i="13"/>
  <c r="M348" i="13" s="1"/>
  <c r="I348" i="13"/>
  <c r="K348" i="13"/>
  <c r="O348" i="13"/>
  <c r="Q348" i="13"/>
  <c r="V348" i="13"/>
  <c r="G349" i="13"/>
  <c r="M349" i="13" s="1"/>
  <c r="I349" i="13"/>
  <c r="K349" i="13"/>
  <c r="O349" i="13"/>
  <c r="Q349" i="13"/>
  <c r="V349" i="13"/>
  <c r="G350" i="13"/>
  <c r="M350" i="13" s="1"/>
  <c r="I350" i="13"/>
  <c r="K350" i="13"/>
  <c r="O350" i="13"/>
  <c r="Q350" i="13"/>
  <c r="V350" i="13"/>
  <c r="G351" i="13"/>
  <c r="I351" i="13"/>
  <c r="K351" i="13"/>
  <c r="M351" i="13"/>
  <c r="O351" i="13"/>
  <c r="Q351" i="13"/>
  <c r="V351" i="13"/>
  <c r="G353" i="13"/>
  <c r="I353" i="13"/>
  <c r="K353" i="13"/>
  <c r="M353" i="13"/>
  <c r="O353" i="13"/>
  <c r="Q353" i="13"/>
  <c r="V353" i="13"/>
  <c r="G355" i="13"/>
  <c r="I355" i="13"/>
  <c r="K355" i="13"/>
  <c r="O355" i="13"/>
  <c r="Q355" i="13"/>
  <c r="V355" i="13"/>
  <c r="G356" i="13"/>
  <c r="I356" i="13"/>
  <c r="K356" i="13"/>
  <c r="M356" i="13"/>
  <c r="O356" i="13"/>
  <c r="Q356" i="13"/>
  <c r="V356" i="13"/>
  <c r="G357" i="13"/>
  <c r="M357" i="13" s="1"/>
  <c r="I357" i="13"/>
  <c r="K357" i="13"/>
  <c r="O357" i="13"/>
  <c r="Q357" i="13"/>
  <c r="V357" i="13"/>
  <c r="G358" i="13"/>
  <c r="M358" i="13" s="1"/>
  <c r="I358" i="13"/>
  <c r="K358" i="13"/>
  <c r="O358" i="13"/>
  <c r="Q358" i="13"/>
  <c r="V358" i="13"/>
  <c r="G361" i="13"/>
  <c r="I361" i="13"/>
  <c r="K361" i="13"/>
  <c r="M361" i="13"/>
  <c r="O361" i="13"/>
  <c r="Q361" i="13"/>
  <c r="V361" i="13"/>
  <c r="G364" i="13"/>
  <c r="M364" i="13" s="1"/>
  <c r="I364" i="13"/>
  <c r="K364" i="13"/>
  <c r="O364" i="13"/>
  <c r="Q364" i="13"/>
  <c r="V364" i="13"/>
  <c r="G367" i="13"/>
  <c r="M367" i="13" s="1"/>
  <c r="I367" i="13"/>
  <c r="K367" i="13"/>
  <c r="O367" i="13"/>
  <c r="Q367" i="13"/>
  <c r="V367" i="13"/>
  <c r="G369" i="13"/>
  <c r="M369" i="13" s="1"/>
  <c r="I369" i="13"/>
  <c r="K369" i="13"/>
  <c r="O369" i="13"/>
  <c r="Q369" i="13"/>
  <c r="V369" i="13"/>
  <c r="G371" i="13"/>
  <c r="M371" i="13" s="1"/>
  <c r="I371" i="13"/>
  <c r="K371" i="13"/>
  <c r="O371" i="13"/>
  <c r="Q371" i="13"/>
  <c r="V371" i="13"/>
  <c r="G373" i="13"/>
  <c r="I373" i="13"/>
  <c r="K373" i="13"/>
  <c r="M373" i="13"/>
  <c r="O373" i="13"/>
  <c r="Q373" i="13"/>
  <c r="V373" i="13"/>
  <c r="G374" i="13"/>
  <c r="M374" i="13" s="1"/>
  <c r="I374" i="13"/>
  <c r="K374" i="13"/>
  <c r="O374" i="13"/>
  <c r="Q374" i="13"/>
  <c r="V374" i="13"/>
  <c r="G375" i="13"/>
  <c r="I375" i="13"/>
  <c r="K375" i="13"/>
  <c r="M375" i="13"/>
  <c r="O375" i="13"/>
  <c r="Q375" i="13"/>
  <c r="V375" i="13"/>
  <c r="G376" i="13"/>
  <c r="M376" i="13" s="1"/>
  <c r="I376" i="13"/>
  <c r="K376" i="13"/>
  <c r="O376" i="13"/>
  <c r="Q376" i="13"/>
  <c r="V376" i="13"/>
  <c r="G377" i="13"/>
  <c r="M377" i="13" s="1"/>
  <c r="I377" i="13"/>
  <c r="K377" i="13"/>
  <c r="O377" i="13"/>
  <c r="Q377" i="13"/>
  <c r="V377" i="13"/>
  <c r="G378" i="13"/>
  <c r="I378" i="13"/>
  <c r="K378" i="13"/>
  <c r="M378" i="13"/>
  <c r="O378" i="13"/>
  <c r="Q378" i="13"/>
  <c r="V378" i="13"/>
  <c r="G381" i="13"/>
  <c r="I381" i="13"/>
  <c r="K381" i="13"/>
  <c r="M381" i="13"/>
  <c r="O381" i="13"/>
  <c r="Q381" i="13"/>
  <c r="V381" i="13"/>
  <c r="G384" i="13"/>
  <c r="M384" i="13" s="1"/>
  <c r="I384" i="13"/>
  <c r="K384" i="13"/>
  <c r="O384" i="13"/>
  <c r="Q384" i="13"/>
  <c r="V384" i="13"/>
  <c r="G385" i="13"/>
  <c r="I385" i="13"/>
  <c r="K385" i="13"/>
  <c r="M385" i="13"/>
  <c r="O385" i="13"/>
  <c r="Q385" i="13"/>
  <c r="V385" i="13"/>
  <c r="G386" i="13"/>
  <c r="M386" i="13" s="1"/>
  <c r="I386" i="13"/>
  <c r="K386" i="13"/>
  <c r="O386" i="13"/>
  <c r="Q386" i="13"/>
  <c r="V386" i="13"/>
  <c r="G387" i="13"/>
  <c r="M387" i="13" s="1"/>
  <c r="I387" i="13"/>
  <c r="K387" i="13"/>
  <c r="O387" i="13"/>
  <c r="Q387" i="13"/>
  <c r="V387" i="13"/>
  <c r="G388" i="13"/>
  <c r="I388" i="13"/>
  <c r="K388" i="13"/>
  <c r="M388" i="13"/>
  <c r="O388" i="13"/>
  <c r="Q388" i="13"/>
  <c r="V388" i="13"/>
  <c r="K389" i="13"/>
  <c r="G390" i="13"/>
  <c r="I390" i="13"/>
  <c r="I389" i="13" s="1"/>
  <c r="K390" i="13"/>
  <c r="M390" i="13"/>
  <c r="O390" i="13"/>
  <c r="Q390" i="13"/>
  <c r="V390" i="13"/>
  <c r="V389" i="13" s="1"/>
  <c r="G391" i="13"/>
  <c r="I391" i="13"/>
  <c r="K391" i="13"/>
  <c r="M391" i="13"/>
  <c r="O391" i="13"/>
  <c r="Q391" i="13"/>
  <c r="V391" i="13"/>
  <c r="G392" i="13"/>
  <c r="M392" i="13" s="1"/>
  <c r="I392" i="13"/>
  <c r="K392" i="13"/>
  <c r="O392" i="13"/>
  <c r="Q392" i="13"/>
  <c r="V392" i="13"/>
  <c r="G393" i="13"/>
  <c r="I393" i="13"/>
  <c r="K393" i="13"/>
  <c r="M393" i="13"/>
  <c r="O393" i="13"/>
  <c r="Q393" i="13"/>
  <c r="V393" i="13"/>
  <c r="G395" i="13"/>
  <c r="I395" i="13"/>
  <c r="K395" i="13"/>
  <c r="M395" i="13"/>
  <c r="O395" i="13"/>
  <c r="Q395" i="13"/>
  <c r="V395" i="13"/>
  <c r="G396" i="13"/>
  <c r="M396" i="13" s="1"/>
  <c r="I396" i="13"/>
  <c r="K396" i="13"/>
  <c r="O396" i="13"/>
  <c r="Q396" i="13"/>
  <c r="V396" i="13"/>
  <c r="G397" i="13"/>
  <c r="M397" i="13" s="1"/>
  <c r="I397" i="13"/>
  <c r="K397" i="13"/>
  <c r="O397" i="13"/>
  <c r="Q397" i="13"/>
  <c r="V397" i="13"/>
  <c r="G398" i="13"/>
  <c r="M398" i="13" s="1"/>
  <c r="I398" i="13"/>
  <c r="K398" i="13"/>
  <c r="O398" i="13"/>
  <c r="Q398" i="13"/>
  <c r="V398" i="13"/>
  <c r="G399" i="13"/>
  <c r="M399" i="13" s="1"/>
  <c r="I399" i="13"/>
  <c r="K399" i="13"/>
  <c r="O399" i="13"/>
  <c r="Q399" i="13"/>
  <c r="V399" i="13"/>
  <c r="G400" i="13"/>
  <c r="M400" i="13" s="1"/>
  <c r="I400" i="13"/>
  <c r="K400" i="13"/>
  <c r="O400" i="13"/>
  <c r="Q400" i="13"/>
  <c r="V400" i="13"/>
  <c r="G401" i="13"/>
  <c r="I401" i="13"/>
  <c r="K401" i="13"/>
  <c r="M401" i="13"/>
  <c r="O401" i="13"/>
  <c r="Q401" i="13"/>
  <c r="V401" i="13"/>
  <c r="G402" i="13"/>
  <c r="M402" i="13" s="1"/>
  <c r="I402" i="13"/>
  <c r="K402" i="13"/>
  <c r="O402" i="13"/>
  <c r="Q402" i="13"/>
  <c r="V402" i="13"/>
  <c r="G403" i="13"/>
  <c r="I403" i="13"/>
  <c r="K403" i="13"/>
  <c r="M403" i="13"/>
  <c r="O403" i="13"/>
  <c r="Q403" i="13"/>
  <c r="V403" i="13"/>
  <c r="G405" i="13"/>
  <c r="I405" i="13"/>
  <c r="K405" i="13"/>
  <c r="O405" i="13"/>
  <c r="G406" i="13"/>
  <c r="I406" i="13"/>
  <c r="K406" i="13"/>
  <c r="M406" i="13"/>
  <c r="M405" i="13" s="1"/>
  <c r="O406" i="13"/>
  <c r="Q406" i="13"/>
  <c r="Q405" i="13" s="1"/>
  <c r="V406" i="13"/>
  <c r="V405" i="13" s="1"/>
  <c r="G407" i="13"/>
  <c r="I72" i="1" s="1"/>
  <c r="O407" i="13"/>
  <c r="G408" i="13"/>
  <c r="I408" i="13"/>
  <c r="I407" i="13" s="1"/>
  <c r="K408" i="13"/>
  <c r="K407" i="13" s="1"/>
  <c r="M408" i="13"/>
  <c r="M407" i="13" s="1"/>
  <c r="O408" i="13"/>
  <c r="Q408" i="13"/>
  <c r="Q407" i="13" s="1"/>
  <c r="V408" i="13"/>
  <c r="V407" i="13" s="1"/>
  <c r="G410" i="13"/>
  <c r="M410" i="13" s="1"/>
  <c r="I410" i="13"/>
  <c r="I409" i="13" s="1"/>
  <c r="K410" i="13"/>
  <c r="O410" i="13"/>
  <c r="Q410" i="13"/>
  <c r="Q409" i="13" s="1"/>
  <c r="V410" i="13"/>
  <c r="V409" i="13" s="1"/>
  <c r="G411" i="13"/>
  <c r="I411" i="13"/>
  <c r="K411" i="13"/>
  <c r="K409" i="13" s="1"/>
  <c r="O411" i="13"/>
  <c r="O409" i="13" s="1"/>
  <c r="Q411" i="13"/>
  <c r="V411" i="13"/>
  <c r="G413" i="13"/>
  <c r="M413" i="13" s="1"/>
  <c r="I413" i="13"/>
  <c r="K413" i="13"/>
  <c r="O413" i="13"/>
  <c r="Q413" i="13"/>
  <c r="V413" i="13"/>
  <c r="V412" i="13" s="1"/>
  <c r="G415" i="13"/>
  <c r="M415" i="13" s="1"/>
  <c r="I415" i="13"/>
  <c r="K415" i="13"/>
  <c r="O415" i="13"/>
  <c r="Q415" i="13"/>
  <c r="Q412" i="13" s="1"/>
  <c r="V415" i="13"/>
  <c r="G417" i="13"/>
  <c r="I417" i="13"/>
  <c r="K417" i="13"/>
  <c r="M417" i="13"/>
  <c r="O417" i="13"/>
  <c r="Q417" i="13"/>
  <c r="V417" i="13"/>
  <c r="G418" i="13"/>
  <c r="I418" i="13"/>
  <c r="K418" i="13"/>
  <c r="M418" i="13"/>
  <c r="O418" i="13"/>
  <c r="Q418" i="13"/>
  <c r="V418" i="13"/>
  <c r="G419" i="13"/>
  <c r="M419" i="13" s="1"/>
  <c r="I419" i="13"/>
  <c r="K419" i="13"/>
  <c r="O419" i="13"/>
  <c r="Q419" i="13"/>
  <c r="V419" i="13"/>
  <c r="G420" i="13"/>
  <c r="I420" i="13"/>
  <c r="K420" i="13"/>
  <c r="M420" i="13"/>
  <c r="O420" i="13"/>
  <c r="Q420" i="13"/>
  <c r="V420" i="13"/>
  <c r="G421" i="13"/>
  <c r="M421" i="13" s="1"/>
  <c r="I421" i="13"/>
  <c r="K421" i="13"/>
  <c r="O421" i="13"/>
  <c r="Q421" i="13"/>
  <c r="V421" i="13"/>
  <c r="G422" i="13"/>
  <c r="M422" i="13" s="1"/>
  <c r="I422" i="13"/>
  <c r="K422" i="13"/>
  <c r="O422" i="13"/>
  <c r="Q422" i="13"/>
  <c r="V422" i="13"/>
  <c r="G423" i="13"/>
  <c r="M423" i="13" s="1"/>
  <c r="I423" i="13"/>
  <c r="K423" i="13"/>
  <c r="O423" i="13"/>
  <c r="Q423" i="13"/>
  <c r="V423" i="13"/>
  <c r="G424" i="13"/>
  <c r="I424" i="13"/>
  <c r="K424" i="13"/>
  <c r="M424" i="13"/>
  <c r="O424" i="13"/>
  <c r="Q424" i="13"/>
  <c r="V424" i="13"/>
  <c r="G425" i="13"/>
  <c r="M425" i="13" s="1"/>
  <c r="I425" i="13"/>
  <c r="K425" i="13"/>
  <c r="O425" i="13"/>
  <c r="Q425" i="13"/>
  <c r="V425" i="13"/>
  <c r="G427" i="13"/>
  <c r="I427" i="13"/>
  <c r="K427" i="13"/>
  <c r="O427" i="13"/>
  <c r="O426" i="13" s="1"/>
  <c r="Q427" i="13"/>
  <c r="Q426" i="13" s="1"/>
  <c r="V427" i="13"/>
  <c r="G430" i="13"/>
  <c r="I430" i="13"/>
  <c r="K430" i="13"/>
  <c r="M430" i="13"/>
  <c r="O430" i="13"/>
  <c r="Q430" i="13"/>
  <c r="V430" i="13"/>
  <c r="G432" i="13"/>
  <c r="M432" i="13" s="1"/>
  <c r="I432" i="13"/>
  <c r="K432" i="13"/>
  <c r="O432" i="13"/>
  <c r="Q432" i="13"/>
  <c r="V432" i="13"/>
  <c r="G434" i="13"/>
  <c r="M434" i="13" s="1"/>
  <c r="I434" i="13"/>
  <c r="I433" i="13" s="1"/>
  <c r="K434" i="13"/>
  <c r="O434" i="13"/>
  <c r="O433" i="13" s="1"/>
  <c r="Q434" i="13"/>
  <c r="V434" i="13"/>
  <c r="G441" i="13"/>
  <c r="M441" i="13" s="1"/>
  <c r="I441" i="13"/>
  <c r="K441" i="13"/>
  <c r="O441" i="13"/>
  <c r="Q441" i="13"/>
  <c r="V441" i="13"/>
  <c r="G448" i="13"/>
  <c r="M448" i="13" s="1"/>
  <c r="I448" i="13"/>
  <c r="K448" i="13"/>
  <c r="O448" i="13"/>
  <c r="Q448" i="13"/>
  <c r="V448" i="13"/>
  <c r="G452" i="13"/>
  <c r="M452" i="13" s="1"/>
  <c r="I452" i="13"/>
  <c r="K452" i="13"/>
  <c r="O452" i="13"/>
  <c r="Q452" i="13"/>
  <c r="V452" i="13"/>
  <c r="Q453" i="13"/>
  <c r="G454" i="13"/>
  <c r="I454" i="13"/>
  <c r="I453" i="13" s="1"/>
  <c r="K454" i="13"/>
  <c r="M454" i="13"/>
  <c r="O454" i="13"/>
  <c r="Q454" i="13"/>
  <c r="V454" i="13"/>
  <c r="V453" i="13" s="1"/>
  <c r="G481" i="13"/>
  <c r="M481" i="13" s="1"/>
  <c r="I481" i="13"/>
  <c r="K481" i="13"/>
  <c r="O481" i="13"/>
  <c r="O453" i="13" s="1"/>
  <c r="Q481" i="13"/>
  <c r="V481" i="13"/>
  <c r="G483" i="13"/>
  <c r="M483" i="13" s="1"/>
  <c r="I483" i="13"/>
  <c r="K483" i="13"/>
  <c r="O483" i="13"/>
  <c r="Q483" i="13"/>
  <c r="V483" i="13"/>
  <c r="G484" i="13"/>
  <c r="I484" i="13"/>
  <c r="O484" i="13"/>
  <c r="G485" i="13"/>
  <c r="I485" i="13"/>
  <c r="K485" i="13"/>
  <c r="K484" i="13" s="1"/>
  <c r="M485" i="13"/>
  <c r="M484" i="13" s="1"/>
  <c r="O485" i="13"/>
  <c r="Q485" i="13"/>
  <c r="Q484" i="13" s="1"/>
  <c r="V485" i="13"/>
  <c r="V484" i="13" s="1"/>
  <c r="G492" i="13"/>
  <c r="M492" i="13" s="1"/>
  <c r="I492" i="13"/>
  <c r="I491" i="13" s="1"/>
  <c r="K492" i="13"/>
  <c r="O492" i="13"/>
  <c r="Q492" i="13"/>
  <c r="Q491" i="13" s="1"/>
  <c r="V492" i="13"/>
  <c r="G511" i="13"/>
  <c r="I511" i="13"/>
  <c r="K511" i="13"/>
  <c r="O511" i="13"/>
  <c r="O491" i="13" s="1"/>
  <c r="Q511" i="13"/>
  <c r="V511" i="13"/>
  <c r="G536" i="13"/>
  <c r="G535" i="13" s="1"/>
  <c r="I536" i="13"/>
  <c r="K536" i="13"/>
  <c r="O536" i="13"/>
  <c r="Q536" i="13"/>
  <c r="V536" i="13"/>
  <c r="G537" i="13"/>
  <c r="M537" i="13" s="1"/>
  <c r="I537" i="13"/>
  <c r="K537" i="13"/>
  <c r="O537" i="13"/>
  <c r="Q537" i="13"/>
  <c r="V537" i="13"/>
  <c r="V535" i="13" s="1"/>
  <c r="G539" i="13"/>
  <c r="I539" i="13"/>
  <c r="K539" i="13"/>
  <c r="K538" i="13" s="1"/>
  <c r="M539" i="13"/>
  <c r="O539" i="13"/>
  <c r="Q539" i="13"/>
  <c r="V539" i="13"/>
  <c r="G540" i="13"/>
  <c r="I540" i="13"/>
  <c r="K540" i="13"/>
  <c r="M540" i="13"/>
  <c r="O540" i="13"/>
  <c r="O538" i="13" s="1"/>
  <c r="Q540" i="13"/>
  <c r="V540" i="13"/>
  <c r="G541" i="13"/>
  <c r="M541" i="13" s="1"/>
  <c r="I541" i="13"/>
  <c r="K541" i="13"/>
  <c r="O541" i="13"/>
  <c r="Q541" i="13"/>
  <c r="V541" i="13"/>
  <c r="G542" i="13"/>
  <c r="M542" i="13" s="1"/>
  <c r="I542" i="13"/>
  <c r="K542" i="13"/>
  <c r="O542" i="13"/>
  <c r="Q542" i="13"/>
  <c r="V542" i="13"/>
  <c r="G543" i="13"/>
  <c r="M543" i="13" s="1"/>
  <c r="I543" i="13"/>
  <c r="K543" i="13"/>
  <c r="O543" i="13"/>
  <c r="Q543" i="13"/>
  <c r="V543" i="13"/>
  <c r="G544" i="13"/>
  <c r="M544" i="13" s="1"/>
  <c r="I544" i="13"/>
  <c r="K544" i="13"/>
  <c r="O544" i="13"/>
  <c r="Q544" i="13"/>
  <c r="V544" i="13"/>
  <c r="AE546" i="13"/>
  <c r="F43" i="1" s="1"/>
  <c r="AF546" i="13"/>
  <c r="G43" i="1" s="1"/>
  <c r="BA661" i="12"/>
  <c r="BA315" i="12"/>
  <c r="BA299" i="12"/>
  <c r="BA289" i="12"/>
  <c r="BA280" i="12"/>
  <c r="BA251" i="12"/>
  <c r="G9" i="12"/>
  <c r="M9" i="12" s="1"/>
  <c r="I9" i="12"/>
  <c r="K9" i="12"/>
  <c r="O9" i="12"/>
  <c r="Q9" i="12"/>
  <c r="Q8" i="12" s="1"/>
  <c r="V9" i="12"/>
  <c r="G10" i="12"/>
  <c r="M10" i="12" s="1"/>
  <c r="I10" i="12"/>
  <c r="K10" i="12"/>
  <c r="O10" i="12"/>
  <c r="Q10" i="12"/>
  <c r="V10" i="12"/>
  <c r="G25" i="12"/>
  <c r="I25" i="12"/>
  <c r="K25" i="12"/>
  <c r="M25" i="12"/>
  <c r="O25" i="12"/>
  <c r="Q25" i="12"/>
  <c r="V25" i="12"/>
  <c r="G28" i="12"/>
  <c r="M28" i="12" s="1"/>
  <c r="I28" i="12"/>
  <c r="K28" i="12"/>
  <c r="O28" i="12"/>
  <c r="Q28" i="12"/>
  <c r="V28" i="12"/>
  <c r="G48" i="12"/>
  <c r="M48" i="12" s="1"/>
  <c r="I48" i="12"/>
  <c r="K48" i="12"/>
  <c r="O48" i="12"/>
  <c r="Q48" i="12"/>
  <c r="V48" i="12"/>
  <c r="G68" i="12"/>
  <c r="M68" i="12" s="1"/>
  <c r="I68" i="12"/>
  <c r="K68" i="12"/>
  <c r="O68" i="12"/>
  <c r="Q68" i="12"/>
  <c r="V68" i="12"/>
  <c r="G72" i="12"/>
  <c r="M72" i="12" s="1"/>
  <c r="I72" i="12"/>
  <c r="K72" i="12"/>
  <c r="O72" i="12"/>
  <c r="Q72" i="12"/>
  <c r="V72" i="12"/>
  <c r="G74" i="12"/>
  <c r="M74" i="12" s="1"/>
  <c r="I74" i="12"/>
  <c r="K74" i="12"/>
  <c r="O74" i="12"/>
  <c r="Q74" i="12"/>
  <c r="V74" i="12"/>
  <c r="G78" i="12"/>
  <c r="M78" i="12" s="1"/>
  <c r="I78" i="12"/>
  <c r="K78" i="12"/>
  <c r="O78" i="12"/>
  <c r="Q78" i="12"/>
  <c r="V78" i="12"/>
  <c r="G80" i="12"/>
  <c r="M80" i="12" s="1"/>
  <c r="I80" i="12"/>
  <c r="K80" i="12"/>
  <c r="O80" i="12"/>
  <c r="Q80" i="12"/>
  <c r="V80" i="12"/>
  <c r="G81" i="12"/>
  <c r="I81" i="12"/>
  <c r="K81" i="12"/>
  <c r="M81" i="12"/>
  <c r="O81" i="12"/>
  <c r="Q81" i="12"/>
  <c r="V81" i="12"/>
  <c r="G101" i="12"/>
  <c r="I101" i="12"/>
  <c r="K101" i="12"/>
  <c r="M101" i="12"/>
  <c r="O101" i="12"/>
  <c r="Q101" i="12"/>
  <c r="V101" i="12"/>
  <c r="G103" i="12"/>
  <c r="M103" i="12" s="1"/>
  <c r="I103" i="12"/>
  <c r="K103" i="12"/>
  <c r="O103" i="12"/>
  <c r="Q103" i="12"/>
  <c r="V103" i="12"/>
  <c r="V102" i="12" s="1"/>
  <c r="G119" i="12"/>
  <c r="M119" i="12" s="1"/>
  <c r="I119" i="12"/>
  <c r="K119" i="12"/>
  <c r="O119" i="12"/>
  <c r="Q119" i="12"/>
  <c r="V119" i="12"/>
  <c r="G122" i="12"/>
  <c r="G102" i="12" s="1"/>
  <c r="I54" i="1" s="1"/>
  <c r="I122" i="12"/>
  <c r="K122" i="12"/>
  <c r="O122" i="12"/>
  <c r="Q122" i="12"/>
  <c r="V122" i="12"/>
  <c r="G138" i="12"/>
  <c r="O138" i="12"/>
  <c r="G139" i="12"/>
  <c r="M139" i="12" s="1"/>
  <c r="I139" i="12"/>
  <c r="K139" i="12"/>
  <c r="O139" i="12"/>
  <c r="Q139" i="12"/>
  <c r="V139" i="12"/>
  <c r="V138" i="12" s="1"/>
  <c r="G143" i="12"/>
  <c r="I143" i="12"/>
  <c r="K143" i="12"/>
  <c r="M143" i="12"/>
  <c r="O143" i="12"/>
  <c r="Q143" i="12"/>
  <c r="V143" i="12"/>
  <c r="G150" i="12"/>
  <c r="I150" i="12"/>
  <c r="K150" i="12"/>
  <c r="M150" i="12"/>
  <c r="O150" i="12"/>
  <c r="Q150" i="12"/>
  <c r="V150" i="12"/>
  <c r="G166" i="12"/>
  <c r="I166" i="12"/>
  <c r="K166" i="12"/>
  <c r="M166" i="12"/>
  <c r="O166" i="12"/>
  <c r="Q166" i="12"/>
  <c r="V166" i="12"/>
  <c r="G181" i="12"/>
  <c r="M181" i="12" s="1"/>
  <c r="I181" i="12"/>
  <c r="K181" i="12"/>
  <c r="O181" i="12"/>
  <c r="Q181" i="12"/>
  <c r="V181" i="12"/>
  <c r="G184" i="12"/>
  <c r="M184" i="12" s="1"/>
  <c r="I184" i="12"/>
  <c r="K184" i="12"/>
  <c r="O184" i="12"/>
  <c r="Q184" i="12"/>
  <c r="V184" i="12"/>
  <c r="G201" i="12"/>
  <c r="M201" i="12" s="1"/>
  <c r="I201" i="12"/>
  <c r="K201" i="12"/>
  <c r="O201" i="12"/>
  <c r="Q201" i="12"/>
  <c r="V201" i="12"/>
  <c r="G217" i="12"/>
  <c r="M217" i="12" s="1"/>
  <c r="I217" i="12"/>
  <c r="K217" i="12"/>
  <c r="O217" i="12"/>
  <c r="Q217" i="12"/>
  <c r="V217" i="12"/>
  <c r="G232" i="12"/>
  <c r="M232" i="12" s="1"/>
  <c r="I232" i="12"/>
  <c r="K232" i="12"/>
  <c r="O232" i="12"/>
  <c r="Q232" i="12"/>
  <c r="V232" i="12"/>
  <c r="G236" i="12"/>
  <c r="M236" i="12" s="1"/>
  <c r="I236" i="12"/>
  <c r="K236" i="12"/>
  <c r="O236" i="12"/>
  <c r="Q236" i="12"/>
  <c r="V236" i="12"/>
  <c r="G250" i="12"/>
  <c r="I250" i="12"/>
  <c r="K250" i="12"/>
  <c r="M250" i="12"/>
  <c r="O250" i="12"/>
  <c r="Q250" i="12"/>
  <c r="V250" i="12"/>
  <c r="G279" i="12"/>
  <c r="I279" i="12"/>
  <c r="K279" i="12"/>
  <c r="M279" i="12"/>
  <c r="O279" i="12"/>
  <c r="Q279" i="12"/>
  <c r="V279" i="12"/>
  <c r="G288" i="12"/>
  <c r="I288" i="12"/>
  <c r="K288" i="12"/>
  <c r="M288" i="12"/>
  <c r="O288" i="12"/>
  <c r="Q288" i="12"/>
  <c r="V288" i="12"/>
  <c r="G298" i="12"/>
  <c r="M298" i="12" s="1"/>
  <c r="I298" i="12"/>
  <c r="K298" i="12"/>
  <c r="O298" i="12"/>
  <c r="Q298" i="12"/>
  <c r="V298" i="12"/>
  <c r="G312" i="12"/>
  <c r="M312" i="12" s="1"/>
  <c r="I312" i="12"/>
  <c r="K312" i="12"/>
  <c r="O312" i="12"/>
  <c r="Q312" i="12"/>
  <c r="V312" i="12"/>
  <c r="G314" i="12"/>
  <c r="M314" i="12" s="1"/>
  <c r="I314" i="12"/>
  <c r="K314" i="12"/>
  <c r="O314" i="12"/>
  <c r="Q314" i="12"/>
  <c r="V314" i="12"/>
  <c r="G326" i="12"/>
  <c r="M326" i="12" s="1"/>
  <c r="I326" i="12"/>
  <c r="K326" i="12"/>
  <c r="O326" i="12"/>
  <c r="Q326" i="12"/>
  <c r="V326" i="12"/>
  <c r="G328" i="12"/>
  <c r="M328" i="12" s="1"/>
  <c r="I328" i="12"/>
  <c r="K328" i="12"/>
  <c r="O328" i="12"/>
  <c r="Q328" i="12"/>
  <c r="V328" i="12"/>
  <c r="G387" i="12"/>
  <c r="M387" i="12" s="1"/>
  <c r="I387" i="12"/>
  <c r="K387" i="12"/>
  <c r="O387" i="12"/>
  <c r="Q387" i="12"/>
  <c r="V387" i="12"/>
  <c r="G421" i="12"/>
  <c r="I421" i="12"/>
  <c r="K421" i="12"/>
  <c r="M421" i="12"/>
  <c r="O421" i="12"/>
  <c r="Q421" i="12"/>
  <c r="V421" i="12"/>
  <c r="G454" i="12"/>
  <c r="I454" i="12"/>
  <c r="K454" i="12"/>
  <c r="M454" i="12"/>
  <c r="O454" i="12"/>
  <c r="Q454" i="12"/>
  <c r="V454" i="12"/>
  <c r="G457" i="12"/>
  <c r="M457" i="12" s="1"/>
  <c r="I457" i="12"/>
  <c r="K457" i="12"/>
  <c r="O457" i="12"/>
  <c r="Q457" i="12"/>
  <c r="V457" i="12"/>
  <c r="G460" i="12"/>
  <c r="M460" i="12" s="1"/>
  <c r="I460" i="12"/>
  <c r="K460" i="12"/>
  <c r="O460" i="12"/>
  <c r="Q460" i="12"/>
  <c r="V460" i="12"/>
  <c r="G463" i="12"/>
  <c r="M463" i="12" s="1"/>
  <c r="I463" i="12"/>
  <c r="K463" i="12"/>
  <c r="O463" i="12"/>
  <c r="Q463" i="12"/>
  <c r="V463" i="12"/>
  <c r="G466" i="12"/>
  <c r="M466" i="12" s="1"/>
  <c r="I466" i="12"/>
  <c r="K466" i="12"/>
  <c r="O466" i="12"/>
  <c r="Q466" i="12"/>
  <c r="V466" i="12"/>
  <c r="K469" i="12"/>
  <c r="G470" i="12"/>
  <c r="G469" i="12" s="1"/>
  <c r="I59" i="1" s="1"/>
  <c r="I470" i="12"/>
  <c r="I469" i="12" s="1"/>
  <c r="K470" i="12"/>
  <c r="O470" i="12"/>
  <c r="O469" i="12" s="1"/>
  <c r="Q470" i="12"/>
  <c r="Q469" i="12" s="1"/>
  <c r="V470" i="12"/>
  <c r="V469" i="12" s="1"/>
  <c r="G473" i="12"/>
  <c r="I473" i="12"/>
  <c r="K473" i="12"/>
  <c r="K472" i="12" s="1"/>
  <c r="M473" i="12"/>
  <c r="O473" i="12"/>
  <c r="O472" i="12" s="1"/>
  <c r="Q473" i="12"/>
  <c r="V473" i="12"/>
  <c r="V472" i="12" s="1"/>
  <c r="G479" i="12"/>
  <c r="M479" i="12" s="1"/>
  <c r="I479" i="12"/>
  <c r="K479" i="12"/>
  <c r="O479" i="12"/>
  <c r="Q479" i="12"/>
  <c r="Q472" i="12" s="1"/>
  <c r="V479" i="12"/>
  <c r="G481" i="12"/>
  <c r="M481" i="12" s="1"/>
  <c r="I481" i="12"/>
  <c r="I472" i="12" s="1"/>
  <c r="K481" i="12"/>
  <c r="O481" i="12"/>
  <c r="Q481" i="12"/>
  <c r="V481" i="12"/>
  <c r="G483" i="12"/>
  <c r="I483" i="12"/>
  <c r="K483" i="12"/>
  <c r="M483" i="12"/>
  <c r="O483" i="12"/>
  <c r="Q483" i="12"/>
  <c r="V483" i="12"/>
  <c r="V482" i="12" s="1"/>
  <c r="G489" i="12"/>
  <c r="I489" i="12"/>
  <c r="K489" i="12"/>
  <c r="M489" i="12"/>
  <c r="O489" i="12"/>
  <c r="Q489" i="12"/>
  <c r="V489" i="12"/>
  <c r="G490" i="12"/>
  <c r="I490" i="12"/>
  <c r="K490" i="12"/>
  <c r="M490" i="12"/>
  <c r="O490" i="12"/>
  <c r="Q490" i="12"/>
  <c r="V490" i="12"/>
  <c r="G496" i="12"/>
  <c r="M496" i="12" s="1"/>
  <c r="I496" i="12"/>
  <c r="K496" i="12"/>
  <c r="O496" i="12"/>
  <c r="Q496" i="12"/>
  <c r="V496" i="12"/>
  <c r="G497" i="12"/>
  <c r="G482" i="12" s="1"/>
  <c r="I497" i="12"/>
  <c r="K497" i="12"/>
  <c r="M497" i="12"/>
  <c r="O497" i="12"/>
  <c r="Q497" i="12"/>
  <c r="V497" i="12"/>
  <c r="G499" i="12"/>
  <c r="M499" i="12" s="1"/>
  <c r="I499" i="12"/>
  <c r="K499" i="12"/>
  <c r="O499" i="12"/>
  <c r="Q499" i="12"/>
  <c r="V499" i="12"/>
  <c r="G501" i="12"/>
  <c r="I501" i="12"/>
  <c r="I500" i="12" s="1"/>
  <c r="K501" i="12"/>
  <c r="O501" i="12"/>
  <c r="Q501" i="12"/>
  <c r="V501" i="12"/>
  <c r="G505" i="12"/>
  <c r="M505" i="12" s="1"/>
  <c r="I505" i="12"/>
  <c r="K505" i="12"/>
  <c r="O505" i="12"/>
  <c r="Q505" i="12"/>
  <c r="V505" i="12"/>
  <c r="G507" i="12"/>
  <c r="M507" i="12" s="1"/>
  <c r="I507" i="12"/>
  <c r="K507" i="12"/>
  <c r="O507" i="12"/>
  <c r="Q507" i="12"/>
  <c r="V507" i="12"/>
  <c r="G513" i="12"/>
  <c r="I513" i="12"/>
  <c r="K513" i="12"/>
  <c r="M513" i="12"/>
  <c r="O513" i="12"/>
  <c r="Q513" i="12"/>
  <c r="V513" i="12"/>
  <c r="G516" i="12"/>
  <c r="M516" i="12" s="1"/>
  <c r="I516" i="12"/>
  <c r="K516" i="12"/>
  <c r="O516" i="12"/>
  <c r="Q516" i="12"/>
  <c r="V516" i="12"/>
  <c r="G518" i="12"/>
  <c r="I518" i="12"/>
  <c r="K518" i="12"/>
  <c r="M518" i="12"/>
  <c r="O518" i="12"/>
  <c r="Q518" i="12"/>
  <c r="V518" i="12"/>
  <c r="G551" i="12"/>
  <c r="M551" i="12" s="1"/>
  <c r="I551" i="12"/>
  <c r="K551" i="12"/>
  <c r="O551" i="12"/>
  <c r="Q551" i="12"/>
  <c r="V551" i="12"/>
  <c r="G566" i="12"/>
  <c r="M566" i="12" s="1"/>
  <c r="I566" i="12"/>
  <c r="K566" i="12"/>
  <c r="O566" i="12"/>
  <c r="Q566" i="12"/>
  <c r="V566" i="12"/>
  <c r="G570" i="12"/>
  <c r="I63" i="1" s="1"/>
  <c r="O570" i="12"/>
  <c r="G571" i="12"/>
  <c r="I571" i="12"/>
  <c r="I570" i="12" s="1"/>
  <c r="K571" i="12"/>
  <c r="K570" i="12" s="1"/>
  <c r="M571" i="12"/>
  <c r="M570" i="12" s="1"/>
  <c r="O571" i="12"/>
  <c r="Q571" i="12"/>
  <c r="Q570" i="12" s="1"/>
  <c r="V571" i="12"/>
  <c r="V570" i="12" s="1"/>
  <c r="G573" i="12"/>
  <c r="G572" i="12" s="1"/>
  <c r="I64" i="1" s="1"/>
  <c r="I573" i="12"/>
  <c r="K573" i="12"/>
  <c r="K572" i="12" s="1"/>
  <c r="O573" i="12"/>
  <c r="Q573" i="12"/>
  <c r="V573" i="12"/>
  <c r="G591" i="12"/>
  <c r="M591" i="12" s="1"/>
  <c r="I591" i="12"/>
  <c r="K591" i="12"/>
  <c r="O591" i="12"/>
  <c r="Q591" i="12"/>
  <c r="V591" i="12"/>
  <c r="G607" i="12"/>
  <c r="M607" i="12" s="1"/>
  <c r="I607" i="12"/>
  <c r="K607" i="12"/>
  <c r="O607" i="12"/>
  <c r="Q607" i="12"/>
  <c r="V607" i="12"/>
  <c r="G609" i="12"/>
  <c r="M609" i="12" s="1"/>
  <c r="I609" i="12"/>
  <c r="I608" i="12" s="1"/>
  <c r="K609" i="12"/>
  <c r="O609" i="12"/>
  <c r="Q609" i="12"/>
  <c r="V609" i="12"/>
  <c r="G613" i="12"/>
  <c r="M613" i="12" s="1"/>
  <c r="I613" i="12"/>
  <c r="K613" i="12"/>
  <c r="O613" i="12"/>
  <c r="Q613" i="12"/>
  <c r="V613" i="12"/>
  <c r="G621" i="12"/>
  <c r="M621" i="12" s="1"/>
  <c r="I621" i="12"/>
  <c r="K621" i="12"/>
  <c r="O621" i="12"/>
  <c r="Q621" i="12"/>
  <c r="V621" i="12"/>
  <c r="G624" i="12"/>
  <c r="I624" i="12"/>
  <c r="K624" i="12"/>
  <c r="M624" i="12"/>
  <c r="O624" i="12"/>
  <c r="Q624" i="12"/>
  <c r="V624" i="12"/>
  <c r="G628" i="12"/>
  <c r="I628" i="12"/>
  <c r="K628" i="12"/>
  <c r="M628" i="12"/>
  <c r="O628" i="12"/>
  <c r="Q628" i="12"/>
  <c r="V628" i="12"/>
  <c r="G632" i="12"/>
  <c r="M632" i="12" s="1"/>
  <c r="I632" i="12"/>
  <c r="K632" i="12"/>
  <c r="O632" i="12"/>
  <c r="Q632" i="12"/>
  <c r="V632" i="12"/>
  <c r="G639" i="12"/>
  <c r="I639" i="12"/>
  <c r="K639" i="12"/>
  <c r="M639" i="12"/>
  <c r="O639" i="12"/>
  <c r="Q639" i="12"/>
  <c r="V639" i="12"/>
  <c r="G641" i="12"/>
  <c r="M641" i="12" s="1"/>
  <c r="I641" i="12"/>
  <c r="K641" i="12"/>
  <c r="O641" i="12"/>
  <c r="Q641" i="12"/>
  <c r="V641" i="12"/>
  <c r="G643" i="12"/>
  <c r="M643" i="12" s="1"/>
  <c r="I643" i="12"/>
  <c r="K643" i="12"/>
  <c r="O643" i="12"/>
  <c r="Q643" i="12"/>
  <c r="V643" i="12"/>
  <c r="G645" i="12"/>
  <c r="M645" i="12" s="1"/>
  <c r="I645" i="12"/>
  <c r="I644" i="12" s="1"/>
  <c r="K645" i="12"/>
  <c r="K644" i="12" s="1"/>
  <c r="O645" i="12"/>
  <c r="Q645" i="12"/>
  <c r="V645" i="12"/>
  <c r="G650" i="12"/>
  <c r="M650" i="12" s="1"/>
  <c r="I650" i="12"/>
  <c r="K650" i="12"/>
  <c r="O650" i="12"/>
  <c r="O644" i="12" s="1"/>
  <c r="Q650" i="12"/>
  <c r="V650" i="12"/>
  <c r="G652" i="12"/>
  <c r="M652" i="12" s="1"/>
  <c r="I652" i="12"/>
  <c r="K652" i="12"/>
  <c r="O652" i="12"/>
  <c r="Q652" i="12"/>
  <c r="Q644" i="12" s="1"/>
  <c r="V652" i="12"/>
  <c r="O653" i="12"/>
  <c r="G654" i="12"/>
  <c r="G653" i="12" s="1"/>
  <c r="I71" i="1" s="1"/>
  <c r="I654" i="12"/>
  <c r="I653" i="12" s="1"/>
  <c r="K654" i="12"/>
  <c r="K653" i="12" s="1"/>
  <c r="O654" i="12"/>
  <c r="Q654" i="12"/>
  <c r="Q653" i="12" s="1"/>
  <c r="V654" i="12"/>
  <c r="V653" i="12" s="1"/>
  <c r="G656" i="12"/>
  <c r="M656" i="12" s="1"/>
  <c r="I656" i="12"/>
  <c r="I655" i="12" s="1"/>
  <c r="K656" i="12"/>
  <c r="O656" i="12"/>
  <c r="O655" i="12" s="1"/>
  <c r="Q656" i="12"/>
  <c r="V656" i="12"/>
  <c r="V655" i="12" s="1"/>
  <c r="G660" i="12"/>
  <c r="M660" i="12" s="1"/>
  <c r="I660" i="12"/>
  <c r="K660" i="12"/>
  <c r="O660" i="12"/>
  <c r="Q660" i="12"/>
  <c r="V660" i="12"/>
  <c r="G666" i="12"/>
  <c r="I666" i="12"/>
  <c r="I665" i="12" s="1"/>
  <c r="K666" i="12"/>
  <c r="M666" i="12"/>
  <c r="O666" i="12"/>
  <c r="O665" i="12" s="1"/>
  <c r="Q666" i="12"/>
  <c r="V666" i="12"/>
  <c r="G668" i="12"/>
  <c r="M668" i="12" s="1"/>
  <c r="I668" i="12"/>
  <c r="K668" i="12"/>
  <c r="O668" i="12"/>
  <c r="Q668" i="12"/>
  <c r="Q665" i="12" s="1"/>
  <c r="V668" i="12"/>
  <c r="V665" i="12" s="1"/>
  <c r="G670" i="12"/>
  <c r="M670" i="12" s="1"/>
  <c r="I670" i="12"/>
  <c r="K670" i="12"/>
  <c r="K669" i="12" s="1"/>
  <c r="O670" i="12"/>
  <c r="Q670" i="12"/>
  <c r="V670" i="12"/>
  <c r="G676" i="12"/>
  <c r="G669" i="12" s="1"/>
  <c r="I76" i="1" s="1"/>
  <c r="I676" i="12"/>
  <c r="K676" i="12"/>
  <c r="O676" i="12"/>
  <c r="Q676" i="12"/>
  <c r="V676" i="12"/>
  <c r="G680" i="12"/>
  <c r="M680" i="12" s="1"/>
  <c r="I680" i="12"/>
  <c r="K680" i="12"/>
  <c r="O680" i="12"/>
  <c r="Q680" i="12"/>
  <c r="V680" i="12"/>
  <c r="G684" i="12"/>
  <c r="M684" i="12" s="1"/>
  <c r="I684" i="12"/>
  <c r="K684" i="12"/>
  <c r="O684" i="12"/>
  <c r="Q684" i="12"/>
  <c r="V684" i="12"/>
  <c r="G688" i="12"/>
  <c r="M688" i="12" s="1"/>
  <c r="I688" i="12"/>
  <c r="K688" i="12"/>
  <c r="O688" i="12"/>
  <c r="Q688" i="12"/>
  <c r="V688" i="12"/>
  <c r="G690" i="12"/>
  <c r="I690" i="12"/>
  <c r="K690" i="12"/>
  <c r="M690" i="12"/>
  <c r="O690" i="12"/>
  <c r="Q690" i="12"/>
  <c r="V690" i="12"/>
  <c r="G692" i="12"/>
  <c r="I692" i="12"/>
  <c r="K692" i="12"/>
  <c r="M692" i="12"/>
  <c r="O692" i="12"/>
  <c r="Q692" i="12"/>
  <c r="V692" i="12"/>
  <c r="G695" i="12"/>
  <c r="M695" i="12" s="1"/>
  <c r="I695" i="12"/>
  <c r="K695" i="12"/>
  <c r="O695" i="12"/>
  <c r="Q695" i="12"/>
  <c r="V695" i="12"/>
  <c r="G699" i="12"/>
  <c r="I699" i="12"/>
  <c r="K699" i="12"/>
  <c r="M699" i="12"/>
  <c r="O699" i="12"/>
  <c r="Q699" i="12"/>
  <c r="V699" i="12"/>
  <c r="G703" i="12"/>
  <c r="M703" i="12" s="1"/>
  <c r="I703" i="12"/>
  <c r="K703" i="12"/>
  <c r="O703" i="12"/>
  <c r="Q703" i="12"/>
  <c r="V703" i="12"/>
  <c r="G708" i="12"/>
  <c r="M708" i="12" s="1"/>
  <c r="I708" i="12"/>
  <c r="K708" i="12"/>
  <c r="O708" i="12"/>
  <c r="Q708" i="12"/>
  <c r="V708" i="12"/>
  <c r="G709" i="12"/>
  <c r="M709" i="12" s="1"/>
  <c r="I709" i="12"/>
  <c r="K709" i="12"/>
  <c r="O709" i="12"/>
  <c r="Q709" i="12"/>
  <c r="V709" i="12"/>
  <c r="G711" i="12"/>
  <c r="I711" i="12"/>
  <c r="I710" i="12" s="1"/>
  <c r="K711" i="12"/>
  <c r="M711" i="12"/>
  <c r="O711" i="12"/>
  <c r="Q711" i="12"/>
  <c r="V711" i="12"/>
  <c r="G712" i="12"/>
  <c r="M712" i="12" s="1"/>
  <c r="I712" i="12"/>
  <c r="K712" i="12"/>
  <c r="O712" i="12"/>
  <c r="Q712" i="12"/>
  <c r="V712" i="12"/>
  <c r="G713" i="12"/>
  <c r="M713" i="12" s="1"/>
  <c r="I713" i="12"/>
  <c r="K713" i="12"/>
  <c r="O713" i="12"/>
  <c r="Q713" i="12"/>
  <c r="V713" i="12"/>
  <c r="G714" i="12"/>
  <c r="M714" i="12" s="1"/>
  <c r="I714" i="12"/>
  <c r="K714" i="12"/>
  <c r="O714" i="12"/>
  <c r="Q714" i="12"/>
  <c r="V714" i="12"/>
  <c r="G715" i="12"/>
  <c r="M715" i="12" s="1"/>
  <c r="I715" i="12"/>
  <c r="K715" i="12"/>
  <c r="O715" i="12"/>
  <c r="Q715" i="12"/>
  <c r="V715" i="12"/>
  <c r="G716" i="12"/>
  <c r="M716" i="12" s="1"/>
  <c r="I716" i="12"/>
  <c r="K716" i="12"/>
  <c r="O716" i="12"/>
  <c r="Q716" i="12"/>
  <c r="V716" i="12"/>
  <c r="G718" i="12"/>
  <c r="I718" i="12"/>
  <c r="K718" i="12"/>
  <c r="M718" i="12"/>
  <c r="O718" i="12"/>
  <c r="Q718" i="12"/>
  <c r="V718" i="12"/>
  <c r="G722" i="12"/>
  <c r="M722" i="12" s="1"/>
  <c r="I722" i="12"/>
  <c r="K722" i="12"/>
  <c r="O722" i="12"/>
  <c r="Q722" i="12"/>
  <c r="V722" i="12"/>
  <c r="G723" i="12"/>
  <c r="M723" i="12" s="1"/>
  <c r="I723" i="12"/>
  <c r="K723" i="12"/>
  <c r="O723" i="12"/>
  <c r="Q723" i="12"/>
  <c r="V723" i="12"/>
  <c r="G724" i="12"/>
  <c r="M724" i="12" s="1"/>
  <c r="I724" i="12"/>
  <c r="K724" i="12"/>
  <c r="O724" i="12"/>
  <c r="Q724" i="12"/>
  <c r="V724" i="12"/>
  <c r="G725" i="12"/>
  <c r="M725" i="12" s="1"/>
  <c r="I725" i="12"/>
  <c r="K725" i="12"/>
  <c r="O725" i="12"/>
  <c r="Q725" i="12"/>
  <c r="V725" i="12"/>
  <c r="G726" i="12"/>
  <c r="M726" i="12" s="1"/>
  <c r="I726" i="12"/>
  <c r="K726" i="12"/>
  <c r="O726" i="12"/>
  <c r="Q726" i="12"/>
  <c r="V726" i="12"/>
  <c r="G727" i="12"/>
  <c r="I82" i="1" s="1"/>
  <c r="G728" i="12"/>
  <c r="M728" i="12" s="1"/>
  <c r="M727" i="12" s="1"/>
  <c r="I728" i="12"/>
  <c r="I727" i="12" s="1"/>
  <c r="K728" i="12"/>
  <c r="K727" i="12" s="1"/>
  <c r="O728" i="12"/>
  <c r="O727" i="12" s="1"/>
  <c r="Q728" i="12"/>
  <c r="Q727" i="12" s="1"/>
  <c r="V728" i="12"/>
  <c r="V727" i="12" s="1"/>
  <c r="Q731" i="12"/>
  <c r="G732" i="12"/>
  <c r="G731" i="12" s="1"/>
  <c r="I732" i="12"/>
  <c r="I731" i="12" s="1"/>
  <c r="K732" i="12"/>
  <c r="K731" i="12" s="1"/>
  <c r="M732" i="12"/>
  <c r="M731" i="12" s="1"/>
  <c r="O732" i="12"/>
  <c r="O731" i="12" s="1"/>
  <c r="Q732" i="12"/>
  <c r="V732" i="12"/>
  <c r="V731" i="12" s="1"/>
  <c r="G739" i="12"/>
  <c r="I739" i="12"/>
  <c r="I738" i="12" s="1"/>
  <c r="K739" i="12"/>
  <c r="O739" i="12"/>
  <c r="O738" i="12" s="1"/>
  <c r="Q739" i="12"/>
  <c r="V739" i="12"/>
  <c r="V738" i="12" s="1"/>
  <c r="G741" i="12"/>
  <c r="M741" i="12" s="1"/>
  <c r="I741" i="12"/>
  <c r="K741" i="12"/>
  <c r="O741" i="12"/>
  <c r="Q741" i="12"/>
  <c r="V741" i="12"/>
  <c r="G742" i="12"/>
  <c r="M742" i="12" s="1"/>
  <c r="I742" i="12"/>
  <c r="K742" i="12"/>
  <c r="O742" i="12"/>
  <c r="Q742" i="12"/>
  <c r="V742" i="12"/>
  <c r="G743" i="12"/>
  <c r="M743" i="12" s="1"/>
  <c r="I743" i="12"/>
  <c r="K743" i="12"/>
  <c r="O743" i="12"/>
  <c r="Q743" i="12"/>
  <c r="V743" i="12"/>
  <c r="G745" i="12"/>
  <c r="M745" i="12" s="1"/>
  <c r="I745" i="12"/>
  <c r="I744" i="12" s="1"/>
  <c r="K745" i="12"/>
  <c r="K744" i="12" s="1"/>
  <c r="O745" i="12"/>
  <c r="Q745" i="12"/>
  <c r="V745" i="12"/>
  <c r="G746" i="12"/>
  <c r="G744" i="12" s="1"/>
  <c r="I746" i="12"/>
  <c r="K746" i="12"/>
  <c r="O746" i="12"/>
  <c r="Q746" i="12"/>
  <c r="V746" i="12"/>
  <c r="G747" i="12"/>
  <c r="M747" i="12" s="1"/>
  <c r="I747" i="12"/>
  <c r="K747" i="12"/>
  <c r="O747" i="12"/>
  <c r="Q747" i="12"/>
  <c r="V747" i="12"/>
  <c r="G748" i="12"/>
  <c r="M748" i="12" s="1"/>
  <c r="I748" i="12"/>
  <c r="K748" i="12"/>
  <c r="O748" i="12"/>
  <c r="Q748" i="12"/>
  <c r="Q744" i="12" s="1"/>
  <c r="V748" i="12"/>
  <c r="G749" i="12"/>
  <c r="I749" i="12"/>
  <c r="K749" i="12"/>
  <c r="M749" i="12"/>
  <c r="O749" i="12"/>
  <c r="Q749" i="12"/>
  <c r="V749" i="12"/>
  <c r="G750" i="12"/>
  <c r="I750" i="12"/>
  <c r="K750" i="12"/>
  <c r="M750" i="12"/>
  <c r="O750" i="12"/>
  <c r="Q750" i="12"/>
  <c r="V750" i="12"/>
  <c r="O751" i="12"/>
  <c r="G752" i="12"/>
  <c r="M752" i="12" s="1"/>
  <c r="M751" i="12" s="1"/>
  <c r="I752" i="12"/>
  <c r="I751" i="12" s="1"/>
  <c r="K752" i="12"/>
  <c r="K751" i="12" s="1"/>
  <c r="O752" i="12"/>
  <c r="Q752" i="12"/>
  <c r="Q751" i="12" s="1"/>
  <c r="V752" i="12"/>
  <c r="V751" i="12" s="1"/>
  <c r="AE759" i="12"/>
  <c r="F41" i="1" s="1"/>
  <c r="AF759" i="12"/>
  <c r="G41" i="1" s="1"/>
  <c r="I19" i="1"/>
  <c r="J28" i="1"/>
  <c r="J26" i="1"/>
  <c r="G38" i="1"/>
  <c r="F38" i="1"/>
  <c r="J23" i="1"/>
  <c r="J24" i="1"/>
  <c r="J25" i="1"/>
  <c r="J27" i="1"/>
  <c r="E24" i="1"/>
  <c r="E26" i="1"/>
  <c r="M644" i="12" l="1"/>
  <c r="H43" i="1"/>
  <c r="I43" i="1" s="1"/>
  <c r="H41" i="1"/>
  <c r="I41" i="1" s="1"/>
  <c r="I85" i="1"/>
  <c r="V717" i="12"/>
  <c r="K655" i="12"/>
  <c r="V608" i="12"/>
  <c r="O608" i="12"/>
  <c r="G149" i="12"/>
  <c r="I56" i="1" s="1"/>
  <c r="I138" i="12"/>
  <c r="G538" i="13"/>
  <c r="I394" i="13"/>
  <c r="O389" i="13"/>
  <c r="V203" i="13"/>
  <c r="Q193" i="13"/>
  <c r="V68" i="13"/>
  <c r="Q717" i="12"/>
  <c r="M654" i="12"/>
  <c r="M653" i="12" s="1"/>
  <c r="K500" i="12"/>
  <c r="Q482" i="12"/>
  <c r="M138" i="12"/>
  <c r="G433" i="13"/>
  <c r="I80" i="1" s="1"/>
  <c r="K203" i="13"/>
  <c r="I68" i="13"/>
  <c r="Q538" i="13"/>
  <c r="I535" i="13"/>
  <c r="K491" i="13"/>
  <c r="O394" i="13"/>
  <c r="G352" i="13"/>
  <c r="I68" i="1" s="1"/>
  <c r="O203" i="13"/>
  <c r="F39" i="1"/>
  <c r="I538" i="13"/>
  <c r="M453" i="13"/>
  <c r="V426" i="13"/>
  <c r="Q181" i="13"/>
  <c r="Q21" i="13"/>
  <c r="Q8" i="13"/>
  <c r="G39" i="1"/>
  <c r="G44" i="1" s="1"/>
  <c r="G25" i="1" s="1"/>
  <c r="A25" i="1" s="1"/>
  <c r="G26" i="1" s="1"/>
  <c r="M717" i="12"/>
  <c r="O669" i="12"/>
  <c r="I669" i="12"/>
  <c r="M665" i="12"/>
  <c r="G500" i="12"/>
  <c r="V8" i="12"/>
  <c r="Q738" i="12"/>
  <c r="K717" i="12"/>
  <c r="V710" i="12"/>
  <c r="K665" i="12"/>
  <c r="Q655" i="12"/>
  <c r="K8" i="12"/>
  <c r="M538" i="13"/>
  <c r="G491" i="13"/>
  <c r="I83" i="1" s="1"/>
  <c r="K453" i="13"/>
  <c r="G409" i="13"/>
  <c r="I73" i="1" s="1"/>
  <c r="K394" i="13"/>
  <c r="G389" i="13"/>
  <c r="I69" i="1" s="1"/>
  <c r="Q352" i="13"/>
  <c r="V242" i="13"/>
  <c r="I193" i="13"/>
  <c r="O181" i="13"/>
  <c r="V21" i="13"/>
  <c r="V8" i="13"/>
  <c r="F40" i="1"/>
  <c r="H40" i="1" s="1"/>
  <c r="I40" i="1" s="1"/>
  <c r="O744" i="12"/>
  <c r="I8" i="12"/>
  <c r="O352" i="13"/>
  <c r="V327" i="13"/>
  <c r="I203" i="13"/>
  <c r="V193" i="13"/>
  <c r="K181" i="13"/>
  <c r="K68" i="13"/>
  <c r="G40" i="1"/>
  <c r="I717" i="12"/>
  <c r="M746" i="12"/>
  <c r="K738" i="12"/>
  <c r="O710" i="12"/>
  <c r="G665" i="12"/>
  <c r="I75" i="1" s="1"/>
  <c r="Q572" i="12"/>
  <c r="K482" i="12"/>
  <c r="V149" i="12"/>
  <c r="Q102" i="12"/>
  <c r="V538" i="13"/>
  <c r="O535" i="13"/>
  <c r="V433" i="13"/>
  <c r="K426" i="13"/>
  <c r="O242" i="13"/>
  <c r="Q203" i="13"/>
  <c r="G203" i="13"/>
  <c r="I61" i="1" s="1"/>
  <c r="G644" i="12"/>
  <c r="I66" i="1" s="1"/>
  <c r="G717" i="12"/>
  <c r="I79" i="1" s="1"/>
  <c r="K608" i="12"/>
  <c r="O572" i="12"/>
  <c r="I482" i="12"/>
  <c r="K149" i="12"/>
  <c r="Q149" i="12"/>
  <c r="O102" i="12"/>
  <c r="O8" i="12"/>
  <c r="K535" i="13"/>
  <c r="Q433" i="13"/>
  <c r="I426" i="13"/>
  <c r="O412" i="13"/>
  <c r="V394" i="13"/>
  <c r="K352" i="13"/>
  <c r="O327" i="13"/>
  <c r="K242" i="13"/>
  <c r="M181" i="13"/>
  <c r="O717" i="12"/>
  <c r="G738" i="12"/>
  <c r="I84" i="1" s="1"/>
  <c r="I18" i="1" s="1"/>
  <c r="K710" i="12"/>
  <c r="M573" i="12"/>
  <c r="M572" i="12" s="1"/>
  <c r="O149" i="12"/>
  <c r="G426" i="13"/>
  <c r="K412" i="13"/>
  <c r="Q394" i="13"/>
  <c r="I352" i="13"/>
  <c r="Q68" i="13"/>
  <c r="K21" i="13"/>
  <c r="K8" i="13"/>
  <c r="F42" i="1"/>
  <c r="M472" i="12"/>
  <c r="O482" i="12"/>
  <c r="K102" i="12"/>
  <c r="G453" i="13"/>
  <c r="I81" i="1" s="1"/>
  <c r="K433" i="13"/>
  <c r="I412" i="13"/>
  <c r="V352" i="13"/>
  <c r="K327" i="13"/>
  <c r="G42" i="1"/>
  <c r="Q138" i="12"/>
  <c r="V744" i="12"/>
  <c r="Q710" i="12"/>
  <c r="G710" i="12"/>
  <c r="V669" i="12"/>
  <c r="V644" i="12"/>
  <c r="I572" i="12"/>
  <c r="O500" i="12"/>
  <c r="V500" i="12"/>
  <c r="G472" i="12"/>
  <c r="I60" i="1" s="1"/>
  <c r="I102" i="12"/>
  <c r="Q535" i="13"/>
  <c r="M394" i="13"/>
  <c r="Q389" i="13"/>
  <c r="I327" i="13"/>
  <c r="Q242" i="13"/>
  <c r="O68" i="13"/>
  <c r="G751" i="12"/>
  <c r="I86" i="1" s="1"/>
  <c r="I20" i="1" s="1"/>
  <c r="Q669" i="12"/>
  <c r="Q608" i="12"/>
  <c r="V572" i="12"/>
  <c r="Q500" i="12"/>
  <c r="M470" i="12"/>
  <c r="M469" i="12" s="1"/>
  <c r="I149" i="12"/>
  <c r="K138" i="12"/>
  <c r="V491" i="13"/>
  <c r="M433" i="13"/>
  <c r="Q327" i="13"/>
  <c r="H42" i="1"/>
  <c r="I42" i="1" s="1"/>
  <c r="M412" i="13"/>
  <c r="M327" i="13"/>
  <c r="M68" i="13"/>
  <c r="M8" i="13"/>
  <c r="M389" i="13"/>
  <c r="M242" i="13"/>
  <c r="M21" i="13"/>
  <c r="M203" i="13"/>
  <c r="G394" i="13"/>
  <c r="I70" i="1" s="1"/>
  <c r="G68" i="13"/>
  <c r="I55" i="1" s="1"/>
  <c r="G412" i="13"/>
  <c r="I77" i="1" s="1"/>
  <c r="G327" i="13"/>
  <c r="I67" i="1" s="1"/>
  <c r="G242" i="13"/>
  <c r="G546" i="13" s="1"/>
  <c r="M511" i="13"/>
  <c r="M491" i="13" s="1"/>
  <c r="M427" i="13"/>
  <c r="M426" i="13" s="1"/>
  <c r="M355" i="13"/>
  <c r="M352" i="13" s="1"/>
  <c r="M197" i="13"/>
  <c r="M193" i="13" s="1"/>
  <c r="M536" i="13"/>
  <c r="M535" i="13" s="1"/>
  <c r="M411" i="13"/>
  <c r="M409" i="13" s="1"/>
  <c r="M326" i="13"/>
  <c r="M325" i="13" s="1"/>
  <c r="M655" i="12"/>
  <c r="M8" i="12"/>
  <c r="M710" i="12"/>
  <c r="M608" i="12"/>
  <c r="M149" i="12"/>
  <c r="M482" i="12"/>
  <c r="M744" i="12"/>
  <c r="M501" i="12"/>
  <c r="M500" i="12" s="1"/>
  <c r="G655" i="12"/>
  <c r="I74" i="1" s="1"/>
  <c r="G608" i="12"/>
  <c r="I65" i="1" s="1"/>
  <c r="G8" i="12"/>
  <c r="M739" i="12"/>
  <c r="M738" i="12" s="1"/>
  <c r="M676" i="12"/>
  <c r="M669" i="12" s="1"/>
  <c r="M122" i="12"/>
  <c r="M102" i="12" s="1"/>
  <c r="I17" i="1" l="1"/>
  <c r="I62" i="1"/>
  <c r="H39" i="1"/>
  <c r="H44" i="1" s="1"/>
  <c r="F44" i="1"/>
  <c r="A26" i="1"/>
  <c r="I39" i="1"/>
  <c r="I44" i="1" s="1"/>
  <c r="J43" i="1" s="1"/>
  <c r="I78" i="1"/>
  <c r="G759" i="12"/>
  <c r="I51" i="1"/>
  <c r="J41" i="1"/>
  <c r="J42" i="1" l="1"/>
  <c r="G23" i="1"/>
  <c r="A23" i="1" s="1"/>
  <c r="G28" i="1"/>
  <c r="I16" i="1"/>
  <c r="I21" i="1" s="1"/>
  <c r="I87" i="1"/>
  <c r="J40" i="1"/>
  <c r="J39" i="1"/>
  <c r="J44" i="1" s="1"/>
  <c r="J84" i="1" l="1"/>
  <c r="J65" i="1"/>
  <c r="J85" i="1"/>
  <c r="J76" i="1"/>
  <c r="J73" i="1"/>
  <c r="J54" i="1"/>
  <c r="J55" i="1"/>
  <c r="J78" i="1"/>
  <c r="J64" i="1"/>
  <c r="J72" i="1"/>
  <c r="J61" i="1"/>
  <c r="J57" i="1"/>
  <c r="J81" i="1"/>
  <c r="J58" i="1"/>
  <c r="J71" i="1"/>
  <c r="J59" i="1"/>
  <c r="J62" i="1"/>
  <c r="J68" i="1"/>
  <c r="J83" i="1"/>
  <c r="J66" i="1"/>
  <c r="J51" i="1"/>
  <c r="J52" i="1"/>
  <c r="J70" i="1"/>
  <c r="J67" i="1"/>
  <c r="J60" i="1"/>
  <c r="J74" i="1"/>
  <c r="J75" i="1"/>
  <c r="J86" i="1"/>
  <c r="J79" i="1"/>
  <c r="J56" i="1"/>
  <c r="J53" i="1"/>
  <c r="J82" i="1"/>
  <c r="J77" i="1"/>
  <c r="J80" i="1"/>
  <c r="J69" i="1"/>
  <c r="J63" i="1"/>
  <c r="G24" i="1"/>
  <c r="A27" i="1" s="1"/>
  <c r="A24" i="1"/>
  <c r="J87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AAD7D53C-D6F5-45EF-80A9-B1905EF13DF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9B6D2BF-7105-4730-AFD9-8A565704416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D31B196F-63E8-4F05-AC7C-2A1FB6672B7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573102B-6E39-47F5-9D61-716744E5A2B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<sst xmlns="http://schemas.openxmlformats.org/spreadsheetml/2006/main" count="6046" uniqueCount="1796">
  <si>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</si>
  <si>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</si>
  <si>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</si>
  <si>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</si>
  <si>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</si>
  <si>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</si>
  <si>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</si>
  <si>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</si>
  <si>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</si>
  <si>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</si>
  <si>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</si>
  <si>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</si>
  <si>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</si>
  <si>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</si>
  <si>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</si>
  <si>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</si>
  <si>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</si>
  <si>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</si>
  <si>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</si>
  <si>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</si>
  <si>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</si>
  <si>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</si>
  <si>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</si>
  <si>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</si>
  <si>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</si>
  <si>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</si>
  <si>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</si>
  <si>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</si>
  <si>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</si>
  <si>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</si>
  <si>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</si>
  <si>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</si>
  <si>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</si>
  <si>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</si>
  <si>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</si>
  <si>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</si>
  <si>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</si>
  <si>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</si>
  <si>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</si>
  <si>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</si>
  <si>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</si>
  <si>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2023097</t>
  </si>
  <si>
    <t>Stavební úpravy budovy kuchyně a jídelny, Tyršova 949/4, Rumburk</t>
  </si>
  <si>
    <t>Stavba</t>
  </si>
  <si>
    <t>01</t>
  </si>
  <si>
    <t>Zateplení objektu a výměna části výplní otvorů</t>
  </si>
  <si>
    <t>Rumburk</t>
  </si>
  <si>
    <t>02</t>
  </si>
  <si>
    <t>Stavební úpravy kuchyně a jídelny (vč. přípravy pro VZT)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</si>
  <si>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</si>
  <si>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</si>
  <si>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</si>
  <si>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</si>
  <si>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</si>
  <si>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</si>
  <si>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</si>
  <si>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</si>
  <si>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</si>
  <si>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</si>
  <si>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</si>
  <si>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</si>
  <si>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</si>
  <si>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</si>
  <si>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</si>
  <si>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</si>
  <si>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</si>
  <si>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</si>
  <si>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</si>
  <si>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</si>
  <si>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</si>
  <si>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</si>
  <si>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</si>
  <si>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</si>
  <si>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</si>
  <si>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</si>
  <si>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</si>
  <si>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</si>
  <si>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</si>
  <si>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</si>
  <si>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</si>
  <si>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</si>
  <si>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</si>
  <si>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</si>
  <si>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</si>
  <si>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</si>
  <si>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</si>
  <si>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</si>
  <si>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</si>
  <si>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</si>
  <si>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</si>
  <si>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</si>
  <si>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</si>
  <si>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</si>
  <si>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</si>
  <si>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</si>
  <si>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730</t>
  </si>
  <si>
    <t>Ústřední vytápění</t>
  </si>
  <si>
    <t>732</t>
  </si>
  <si>
    <t>Strojovny</t>
  </si>
  <si>
    <t>762</t>
  </si>
  <si>
    <t>Konstrukce tesařské</t>
  </si>
  <si>
    <t>763</t>
  </si>
  <si>
    <t>Dřevostavby</t>
  </si>
  <si>
    <t>764</t>
  </si>
  <si>
    <t>Konstrukce klempířské</t>
  </si>
  <si>
    <t>766</t>
  </si>
  <si>
    <t>Konstrukce truhlářské</t>
  </si>
  <si>
    <t>767</t>
  </si>
  <si>
    <t>Konstrukce zámečnické</t>
  </si>
  <si>
    <t>769</t>
  </si>
  <si>
    <t>Otvorové prvky z plastu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</si>
  <si>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</si>
  <si>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</si>
  <si>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</si>
  <si>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</si>
  <si>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</si>
  <si>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</si>
  <si>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</si>
  <si>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</si>
  <si>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</si>
  <si>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</si>
  <si>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</si>
  <si>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</si>
  <si>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</si>
  <si>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</si>
  <si>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</si>
  <si>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</si>
  <si>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</si>
  <si>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</si>
  <si>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</si>
  <si>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</si>
  <si>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</si>
  <si>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</si>
  <si>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</si>
  <si>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</si>
  <si>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</si>
  <si>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</si>
  <si>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</si>
  <si>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</si>
  <si>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</si>
  <si>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</si>
  <si>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</si>
  <si>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</si>
  <si>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</si>
  <si>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</si>
  <si>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</si>
  <si>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</si>
  <si>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</si>
  <si>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</si>
  <si>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</si>
  <si>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</si>
  <si>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</si>
  <si>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</si>
  <si>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</si>
  <si>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111201101R00</t>
  </si>
  <si>
    <t>Odstranění křovin i s kořeny na ploše do 1000 m2</t>
  </si>
  <si>
    <t>m2</t>
  </si>
  <si>
    <t>RTS 24/ I</t>
  </si>
  <si>
    <t>Práce</t>
  </si>
  <si>
    <t>Běžná</t>
  </si>
  <si>
    <t>POL1_</t>
  </si>
  <si>
    <t>113106121R00</t>
  </si>
  <si>
    <t>Rozebrání dlažeb z betonových dlaždic na sucho</t>
  </si>
  <si>
    <t xml:space="preserve">SV : </t>
  </si>
  <si>
    <t>VV</t>
  </si>
  <si>
    <t>(27,5-0,17-0,17+0,4+0,4)*0,4</t>
  </si>
  <si>
    <t xml:space="preserve">SZ : </t>
  </si>
  <si>
    <t>(4,38+1,5+3,58+1,5+4,38)*0,4</t>
  </si>
  <si>
    <t xml:space="preserve">JZ ze dvora : </t>
  </si>
  <si>
    <t>15,12*0,4</t>
  </si>
  <si>
    <t xml:space="preserve">krček : </t>
  </si>
  <si>
    <t>2,46*0,4</t>
  </si>
  <si>
    <t xml:space="preserve">JZ z ulice - nová dlažba : </t>
  </si>
  <si>
    <t>(12,38-0,17-0,17+0,4+0,4)*0,4*0</t>
  </si>
  <si>
    <t xml:space="preserve">JV : </t>
  </si>
  <si>
    <t>(42,5-0,17-0,17-10,85)*0,4</t>
  </si>
  <si>
    <t xml:space="preserve">JV nová dlažba : </t>
  </si>
  <si>
    <t>10,85*0,4*0</t>
  </si>
  <si>
    <t>113109315R00</t>
  </si>
  <si>
    <t>Odstranění podkladu pl.50 m2, bet.prostý tl.15 cm</t>
  </si>
  <si>
    <t>132201110R00</t>
  </si>
  <si>
    <t>Hloubení rýh š.do 60 cm v hor.3 do 50 m3, STROJNĚ</t>
  </si>
  <si>
    <t>m3</t>
  </si>
  <si>
    <t xml:space="preserve">rýha pro izolaci soklu : </t>
  </si>
  <si>
    <t xml:space="preserve">předpoklad 50% : </t>
  </si>
  <si>
    <t>(27,5-0,17-0,17+0,4+0,4)*0,4*0,3*0,5</t>
  </si>
  <si>
    <t>(4,38+1,5+3,58+1,5+4,38)*0,4*0,3*0,5</t>
  </si>
  <si>
    <t>15,12*0,4*0,3*0,5</t>
  </si>
  <si>
    <t>2,46*0,4*0,3*0,5</t>
  </si>
  <si>
    <t>(12,38-0,17-0,17+0,4+0,4)*0,4*0,3*0,5</t>
  </si>
  <si>
    <t>(42,5-0,17-0,17-10,85)*0,4*0,3*0,5</t>
  </si>
  <si>
    <t>10,85*0,4*0,3*0,5</t>
  </si>
  <si>
    <t>Mezisoučet</t>
  </si>
  <si>
    <t xml:space="preserve">krček - beton : </t>
  </si>
  <si>
    <t>139601102R00</t>
  </si>
  <si>
    <t>Ruční výkop jam, rýh a šachet v hornině tř. 3</t>
  </si>
  <si>
    <t>162701105R00</t>
  </si>
  <si>
    <t>Vodorovné přemístění výkopku z hor.1-4 do 10000 m</t>
  </si>
  <si>
    <t>výkop strojní : 7,1004</t>
  </si>
  <si>
    <t>výkop ruční : 7,1004</t>
  </si>
  <si>
    <t>zásyp : -9,91104</t>
  </si>
  <si>
    <t>162701109R00</t>
  </si>
  <si>
    <t>Příplatek k vod. přemístění hor.1-4 za další 1 km</t>
  </si>
  <si>
    <t>předpoklad 30 km : 4,28976*29</t>
  </si>
  <si>
    <t>162201203R00</t>
  </si>
  <si>
    <t>Vodorovné přemíst.výkopku, kolečko hor.1-4, do 10m</t>
  </si>
  <si>
    <t>162201210R00</t>
  </si>
  <si>
    <t>Příplatek za dalš.10 m, kolečko, výkop. z hor.1- 4</t>
  </si>
  <si>
    <t>do 20 m : 4,28976</t>
  </si>
  <si>
    <t>167101201R00</t>
  </si>
  <si>
    <t>Nakládání výkopku z hor. 1 ÷ 4 - ručně</t>
  </si>
  <si>
    <t>174101102R00</t>
  </si>
  <si>
    <t>Zásyp ruční se zhutněním</t>
  </si>
  <si>
    <t>(27,5-0,17-0,17+0,4+0,4)*(0,4-0,12)*0,3</t>
  </si>
  <si>
    <t>(4,38+1,5+3,58+1,5+4,38)*(0,4-0,12)*0,3</t>
  </si>
  <si>
    <t>15,12*(0,4-0,12)*0,3</t>
  </si>
  <si>
    <t>2,46*(0,4-0,16)*0,3</t>
  </si>
  <si>
    <t>(12,38-0,17-0,17+0,4+0,4)*(0,4-0,12)*0,3</t>
  </si>
  <si>
    <t>(42,5-0,17-0,17-10,85)*(0,4-0,12)*0,3</t>
  </si>
  <si>
    <t>10,85*(0,4-0,12)*0,3</t>
  </si>
  <si>
    <t>2,46*(0,4-0,12)*0,3</t>
  </si>
  <si>
    <t>199000002R00</t>
  </si>
  <si>
    <t>Poplatek za skládku horniny 1- 4, č. dle katal. odpadů 17 05 04</t>
  </si>
  <si>
    <t>451577877R00</t>
  </si>
  <si>
    <t>Podklad pod dlažbu komunik.ze štěrkopís.tl.do 10cm</t>
  </si>
  <si>
    <t xml:space="preserve">okapový chodník : </t>
  </si>
  <si>
    <t>(27,5+0,4+0,4)*0,4</t>
  </si>
  <si>
    <t>(12,38+0,4+0,4)*0,4</t>
  </si>
  <si>
    <t>(42,5-10,85)*0,4</t>
  </si>
  <si>
    <t>10,85*0,4</t>
  </si>
  <si>
    <t>581114118R00</t>
  </si>
  <si>
    <t xml:space="preserve">Kryt z betonu komunikací pro pěší tl.15 cm C30/37 </t>
  </si>
  <si>
    <t>2,46*(0,4-0,16)</t>
  </si>
  <si>
    <t>596811111R00</t>
  </si>
  <si>
    <t>Kladení dlaždic kom.pro pěší, lože z kameniva těž.</t>
  </si>
  <si>
    <t>610991111R00</t>
  </si>
  <si>
    <t>Zakrývání výplní vnitřních otvorů</t>
  </si>
  <si>
    <t>0,55*1,15</t>
  </si>
  <si>
    <t>0,85*1,2*2</t>
  </si>
  <si>
    <t>0,95*2,05*2</t>
  </si>
  <si>
    <t>612425931R00</t>
  </si>
  <si>
    <t>Omítka vápenná vnitřního ostění - štuková</t>
  </si>
  <si>
    <t xml:space="preserve">dveře : </t>
  </si>
  <si>
    <t>(2,05+0,9+2,05)*0,2*2</t>
  </si>
  <si>
    <t xml:space="preserve">okna : </t>
  </si>
  <si>
    <t>(1,15+0,55+1,15)*0,2*1</t>
  </si>
  <si>
    <t>(1,2+0,85+1,2)*0,2*2</t>
  </si>
  <si>
    <t>601011188RT1</t>
  </si>
  <si>
    <t>Stěrka na podhledech pastovitou omítkou barevnou s permanentní ochranou proti růstu řas a plísní  probarvenost II, zrnitost 1,5 mm - silikonová omítka</t>
  </si>
  <si>
    <t>v ceně položky bude zahrnut příplatek za příplatkovou skupinu II. kategorie</t>
  </si>
  <si>
    <t>POP</t>
  </si>
  <si>
    <t>v ceně položky bude zahrnuto vyvzorkování</t>
  </si>
  <si>
    <t xml:space="preserve">římsa : </t>
  </si>
  <si>
    <t>15,12*(0,12+0,3+0,3)</t>
  </si>
  <si>
    <t>42,5*(0,12+0,3+0,3)</t>
  </si>
  <si>
    <t>2,46*(0,12+0,3+0,3)</t>
  </si>
  <si>
    <t>602011188RT1</t>
  </si>
  <si>
    <t>Stěrka na stěnách pastovitou omítkou barevnou s permanentní ochranou proti růstu řas a plísní  probarvenost II, zrnitost 1,5 mm - silikonová omítka</t>
  </si>
  <si>
    <t>plocha : 391,39113+9,1285</t>
  </si>
  <si>
    <t xml:space="preserve">ostění : </t>
  </si>
  <si>
    <t xml:space="preserve">stávající výplně : </t>
  </si>
  <si>
    <t>(2,1+1,2+2,1)*(13+6+5+4)*0,2</t>
  </si>
  <si>
    <t>(1,5+1,2+1,5)*(4+2+1+6)*0,2</t>
  </si>
  <si>
    <t>(2,4+1,35+2,4)*0,2</t>
  </si>
  <si>
    <t xml:space="preserve">nová výplně : </t>
  </si>
  <si>
    <t>(1,15+0,55+1,15)*0,25</t>
  </si>
  <si>
    <t>(1,2+0,85+1,2)*2*0,25</t>
  </si>
  <si>
    <t>(2,05+0,95+2,05)*2*0,25</t>
  </si>
  <si>
    <t>602011193R00</t>
  </si>
  <si>
    <t>Kontaktní nátěr pod omítky</t>
  </si>
  <si>
    <t>podhledy : 84,744</t>
  </si>
  <si>
    <t>stěny : 447,77213</t>
  </si>
  <si>
    <t>620991121R00</t>
  </si>
  <si>
    <t>Zakrývání výplní vnějších otvorů z lešení</t>
  </si>
  <si>
    <t xml:space="preserve">nové výplně : </t>
  </si>
  <si>
    <t>1,2*2,1*13</t>
  </si>
  <si>
    <t xml:space="preserve">JZ z ulice : </t>
  </si>
  <si>
    <t>1,2*2,1*6</t>
  </si>
  <si>
    <t>1,2*2,1*5</t>
  </si>
  <si>
    <t>1,2*1,5*(4+2+1)</t>
  </si>
  <si>
    <t>1,2*1,5*6</t>
  </si>
  <si>
    <t>1,2*2,1*4</t>
  </si>
  <si>
    <t>1,35*2,4</t>
  </si>
  <si>
    <t>622311519RV1</t>
  </si>
  <si>
    <t>Zateplovací systém, sokl, XPS tl. 50 mm</t>
  </si>
  <si>
    <t>Součinitel tepelné vodivosti izolantu je 0,036 W/mK.</t>
  </si>
  <si>
    <t xml:space="preserve">doplnění pod stáv. KZS : </t>
  </si>
  <si>
    <t>27,5*0,15</t>
  </si>
  <si>
    <t>(4,38+1,5+3,58+1,5+4,38)*0,15</t>
  </si>
  <si>
    <t>15,12*0,15</t>
  </si>
  <si>
    <t>(16,96+4,63)*0,15</t>
  </si>
  <si>
    <t>12,38*0,15</t>
  </si>
  <si>
    <t>(42,5-10,85)*0,15</t>
  </si>
  <si>
    <t>10,85*0,15</t>
  </si>
  <si>
    <t>622311523RV1</t>
  </si>
  <si>
    <t>Zateplovací systém, sokl, XPS tl. 120 mm zakončený stěrkou s výztužnou tkaninou</t>
  </si>
  <si>
    <t>27,5*(0,3+0,3)</t>
  </si>
  <si>
    <t>(4,38+1,5+3,58+1,5+4,38)*(0,3+0,3)</t>
  </si>
  <si>
    <t>15,12*(0,3+0,3)</t>
  </si>
  <si>
    <t>(16,96+4,63)*(0,3+0,3)</t>
  </si>
  <si>
    <t>12,38*(0,3+0,3)</t>
  </si>
  <si>
    <t>(42,5-10,85)*(0,3+1)</t>
  </si>
  <si>
    <t>10,85*(0,3+0,3)</t>
  </si>
  <si>
    <t>622311525RV1</t>
  </si>
  <si>
    <t>Zateplovací systém, sokl, XPS tl. 160 mm zakončený stěrkou s výztužnou tkaninou</t>
  </si>
  <si>
    <t>2,46*2*(0,3+0,3)</t>
  </si>
  <si>
    <t>622311330RT7</t>
  </si>
  <si>
    <t>Zatepl.systém, fasáda, EPS šedý tl. 50 mm zakončený stěrkou s výztužnou tkaninou</t>
  </si>
  <si>
    <t xml:space="preserve">římsa tl izolantu 20 - 50 mm : </t>
  </si>
  <si>
    <t>15,12*(0,12+0,12+0,25)</t>
  </si>
  <si>
    <t>42,5*(0,12+0,12+0,25)</t>
  </si>
  <si>
    <t>2,46*(0,12+0,12+0,25)</t>
  </si>
  <si>
    <t>622311333RT7</t>
  </si>
  <si>
    <t>Zatepl.systém, fasáda, EPS šedý tl.120 mm zakončený stěrkou s výztužnou tkaninou</t>
  </si>
  <si>
    <t>Položka obsahuje: nanesení lepicího tmelu na izolační desky, nalepení desek, zajištění talířovými hmoždinkami (6 ks/m2), přebroušení desek, natažení stěrky, vtlačení výztužné tkaniny (1,15 m2/m2), přehlazení stěrky,</t>
  </si>
  <si>
    <t/>
  </si>
  <si>
    <t>Součinitel tepelné vodivosti izolantu je 0,032 W/mK.</t>
  </si>
  <si>
    <t>(27,5-15,12)*4,6</t>
  </si>
  <si>
    <t>-1,2*2,1*4</t>
  </si>
  <si>
    <t>-0,95*2,05</t>
  </si>
  <si>
    <t>15,12*2,91</t>
  </si>
  <si>
    <t>-1,2*1,5*6</t>
  </si>
  <si>
    <t>(4,38+1,5+3,58+1,5+4,38)*(3,937-0,15)</t>
  </si>
  <si>
    <t>-1,2*1,5*3</t>
  </si>
  <si>
    <t>-1,35*2,4*1</t>
  </si>
  <si>
    <t>15,12*3,06</t>
  </si>
  <si>
    <t>-1,2*1,5*4</t>
  </si>
  <si>
    <t>(16,9+4,63)*3,06</t>
  </si>
  <si>
    <t>-1,2*2,1*5</t>
  </si>
  <si>
    <t xml:space="preserve">nad krčkem : </t>
  </si>
  <si>
    <t>(12,835-4,63)*(4,368-2,93)</t>
  </si>
  <si>
    <t>12,38*(5,037-0,15)</t>
  </si>
  <si>
    <t>-1,2*2,1*6</t>
  </si>
  <si>
    <t>(42,5-10,85)*3,46</t>
  </si>
  <si>
    <t>10,85*3,46</t>
  </si>
  <si>
    <t>-1,2*2,1*13</t>
  </si>
  <si>
    <t>622311335RT7</t>
  </si>
  <si>
    <t>Zatepl.systém, fasáda, EPS šedý tl.160 mm zakončený stěrkou s výztužnou tkaninou</t>
  </si>
  <si>
    <t>2,46*(2,95-0,15)*2</t>
  </si>
  <si>
    <t>-0,85*1,2*2</t>
  </si>
  <si>
    <t>-0,55*1,2*1</t>
  </si>
  <si>
    <t>622311354RT7</t>
  </si>
  <si>
    <t>Zateplovací systém, ostění, EPS šedý tl. 40 mm zakončený stěrkou s výztužnou tkaninou</t>
  </si>
  <si>
    <t xml:space="preserve">vzhledem ke stávajícím výplním : </t>
  </si>
  <si>
    <t>(2,1+1,2+2,1)*(13+6+5+4)*0,15*0,5</t>
  </si>
  <si>
    <t>(1,5+1,2+1,5)*(4+2+1+6)*0,15*0,5</t>
  </si>
  <si>
    <t>(2,4+1,35+2,4)*0,15*0,5</t>
  </si>
  <si>
    <t>622318152RV1</t>
  </si>
  <si>
    <t>Zateplovací systém, ostění, PIR desky tl. 20 mm zakončený stěrkou s výztužnou tkaninou</t>
  </si>
  <si>
    <t>Součinitel tepelné vodivosti izolantu je 0,021 W/mK.</t>
  </si>
  <si>
    <t>(1,15+0,55+1,15)*0,15*1</t>
  </si>
  <si>
    <t>(1,2+0,85+1,2)*0,15*2</t>
  </si>
  <si>
    <t>(2,05+0,95+2,05)*0,15*2</t>
  </si>
  <si>
    <t>622323363R00</t>
  </si>
  <si>
    <t>Zateplovací systém, parapet, EPS šedý tl. 30 mm</t>
  </si>
  <si>
    <t>51,45*0,2</t>
  </si>
  <si>
    <t>622391002R00</t>
  </si>
  <si>
    <t>Příplatek-montáž KZS podhledu,izolant,stěrka+výzt.tk.</t>
  </si>
  <si>
    <t>Nanesení lepicího tmelu na izolační desky, nalepení desek, zajištění talířovými hmoždinkami (6 ks/m2), natažení stěrky, vtlačení výztužné tkaniny (1,15 m2/m2), rohových lišt (0,14 m/m2), přehlazení stěrky, nanesení druhé vyrovnávací stěrky.</t>
  </si>
  <si>
    <t>Bez dodávky materiálu.</t>
  </si>
  <si>
    <t>622391112R00</t>
  </si>
  <si>
    <t>Příplatek za delší hmoždinky</t>
  </si>
  <si>
    <t>zateplení na stáv. KZS tl. 50 mm : 391,39113</t>
  </si>
  <si>
    <t>622300152R00</t>
  </si>
  <si>
    <t>Montáž lišty pro KZS</t>
  </si>
  <si>
    <t>m</t>
  </si>
  <si>
    <t xml:space="preserve">APU : </t>
  </si>
  <si>
    <t>(1,15+0,55+1,15)*1</t>
  </si>
  <si>
    <t>(1,2+0,85+1,2)*2</t>
  </si>
  <si>
    <t>(2,05+0,95+2,05)*2</t>
  </si>
  <si>
    <t>(2,1+1,2+2,1)*(13+6+5+4)</t>
  </si>
  <si>
    <t>(1,5+1,2+1,5)*(4+2+1+6)</t>
  </si>
  <si>
    <t>(2,4+1,35+2,4)*1</t>
  </si>
  <si>
    <t xml:space="preserve">rohová s okapničkou : </t>
  </si>
  <si>
    <t>0,55*1</t>
  </si>
  <si>
    <t>0,85*2</t>
  </si>
  <si>
    <t>0,95*2</t>
  </si>
  <si>
    <t>1,2*(13+6+5+4)</t>
  </si>
  <si>
    <t>1,2*(4+2+1+6)</t>
  </si>
  <si>
    <t>1,35*1</t>
  </si>
  <si>
    <t>15,12</t>
  </si>
  <si>
    <t>42,5</t>
  </si>
  <si>
    <t xml:space="preserve">rohová : </t>
  </si>
  <si>
    <t>1,15*2*1</t>
  </si>
  <si>
    <t>1,2*2*2</t>
  </si>
  <si>
    <t>2,05*2*2</t>
  </si>
  <si>
    <t>2,1*2*(13+6+5+4)</t>
  </si>
  <si>
    <t>1,5*2*(4+2+1+6)</t>
  </si>
  <si>
    <t>2,4*2*1</t>
  </si>
  <si>
    <t xml:space="preserve">objekt : </t>
  </si>
  <si>
    <t>4,1*4</t>
  </si>
  <si>
    <t>3,3*4</t>
  </si>
  <si>
    <t xml:space="preserve">parapetní : </t>
  </si>
  <si>
    <t>1,2*(13+6+5+4+2+1+10)</t>
  </si>
  <si>
    <t xml:space="preserve">rozlišovací : </t>
  </si>
  <si>
    <t>27,5</t>
  </si>
  <si>
    <t>(4,38+1,5+3,58+1,5+4,38)</t>
  </si>
  <si>
    <t>(16,96+4,63)</t>
  </si>
  <si>
    <t>12,38</t>
  </si>
  <si>
    <t>(42,5-10,85)</t>
  </si>
  <si>
    <t>10,85</t>
  </si>
  <si>
    <t>2,46*2</t>
  </si>
  <si>
    <t>622422111R00</t>
  </si>
  <si>
    <t>Oprava vnějších omítek vápen. hladk. II, do 10 %</t>
  </si>
  <si>
    <t>Včetně barvení vždy celé plochy (100%), s výjimkou položek oprav omítek drásaných.</t>
  </si>
  <si>
    <t>622904112R00</t>
  </si>
  <si>
    <t>Očištění fasád tlakovou vodou složitost 1 - 2</t>
  </si>
  <si>
    <t>28350121R</t>
  </si>
  <si>
    <t xml:space="preserve">Profil parapetní plastový s výztužnou tkaninou  </t>
  </si>
  <si>
    <t>SPCM</t>
  </si>
  <si>
    <t>Specifikace</t>
  </si>
  <si>
    <t>POL3_</t>
  </si>
  <si>
    <t>51,45*1,1</t>
  </si>
  <si>
    <t>2-0,595</t>
  </si>
  <si>
    <t>28350147R</t>
  </si>
  <si>
    <t>Profil okenní a dveřní připojovací 6 mm l=2400 mm APU lišta, samolepicí</t>
  </si>
  <si>
    <t>kus</t>
  </si>
  <si>
    <t>231,4*1,1/2,4</t>
  </si>
  <si>
    <t>-0,05833</t>
  </si>
  <si>
    <t>28350225R</t>
  </si>
  <si>
    <t>Rohová lišta s okapnicí a s tkaninou dl. 2,5 m</t>
  </si>
  <si>
    <t>169,94*1,1</t>
  </si>
  <si>
    <t>1,5-0,934</t>
  </si>
  <si>
    <t>28350290R</t>
  </si>
  <si>
    <t>Profil rozlišovací s tkaninou tl. 6 mm, l=2500 mm</t>
  </si>
  <si>
    <t>RTS 23/ II</t>
  </si>
  <si>
    <t>139,35*1,1/2,5</t>
  </si>
  <si>
    <t>1,5-0,314</t>
  </si>
  <si>
    <t>55392760R</t>
  </si>
  <si>
    <t>Lišta rohová s tkaninou 10/10 / 2,5 m rohová PVC lišta s tkaninou pro zateplení</t>
  </si>
  <si>
    <t>206,3*1,1</t>
  </si>
  <si>
    <t>1,5-0,93</t>
  </si>
  <si>
    <t>919735123R00</t>
  </si>
  <si>
    <t>Řezání stávajícího betonového krytu tl. 10 - 15 cm</t>
  </si>
  <si>
    <t>krček : 2,46</t>
  </si>
  <si>
    <t>941941031R00</t>
  </si>
  <si>
    <t>Montáž lešení leh.řad.s podlahami,š.do 1 m, H 10 m</t>
  </si>
  <si>
    <t>Včetně kotvení lešení.</t>
  </si>
  <si>
    <t>SV : 30*3</t>
  </si>
  <si>
    <t>SZ : (15+15+16+6)*3</t>
  </si>
  <si>
    <t>JZ : 15*3</t>
  </si>
  <si>
    <t>JV : 45*3</t>
  </si>
  <si>
    <t>941941191R00</t>
  </si>
  <si>
    <t>Příplatek za každý měsíc použití lešení k pol.1031</t>
  </si>
  <si>
    <t>předpoklad 2 měsíce : 426*2</t>
  </si>
  <si>
    <t>941941831R00</t>
  </si>
  <si>
    <t>Demontáž lešení leh.řad.s podlahami,š.1 m, H 10 m</t>
  </si>
  <si>
    <t>952901111R00</t>
  </si>
  <si>
    <t>Vyčištění budov o výšce podlaží do 4 m</t>
  </si>
  <si>
    <t>m.č.119 : 7,34</t>
  </si>
  <si>
    <t>m.č.127 : 2,09</t>
  </si>
  <si>
    <t>m.č.130 : 1,46</t>
  </si>
  <si>
    <t>m.č.131 : 6,62</t>
  </si>
  <si>
    <t>m.č.131 : 8,94</t>
  </si>
  <si>
    <t>953946111R00</t>
  </si>
  <si>
    <t xml:space="preserve">Osazení ventilačních mřížek </t>
  </si>
  <si>
    <t>95.01</t>
  </si>
  <si>
    <t>Montáž, dodávka a demontáž - ochrana stávajících podlah proti poškození</t>
  </si>
  <si>
    <t xml:space="preserve">m2    </t>
  </si>
  <si>
    <t>Vlastní</t>
  </si>
  <si>
    <t>Indiv</t>
  </si>
  <si>
    <t>95.02</t>
  </si>
  <si>
    <t>Posunutí lapače střešních splavenin a úprava kanalizace vč. zemních prací</t>
  </si>
  <si>
    <t xml:space="preserve">ks    </t>
  </si>
  <si>
    <t>95.03</t>
  </si>
  <si>
    <t>Přípomocné, bourací a ostatní práce vč. pomocného materiálu</t>
  </si>
  <si>
    <t xml:space="preserve">hod   </t>
  </si>
  <si>
    <t>- čerpáno na základě odsouhlasení TDS</t>
  </si>
  <si>
    <t>42972814R</t>
  </si>
  <si>
    <t>Mřížka čtyřhranná 300 x 300 mm - nerez</t>
  </si>
  <si>
    <t>965041341R00</t>
  </si>
  <si>
    <t>Bourání lehčených mazanin tl. 10 cm, nad 4 m2</t>
  </si>
  <si>
    <t xml:space="preserve">plocha : </t>
  </si>
  <si>
    <t>12,835*2,33*0,03</t>
  </si>
  <si>
    <t>3,6*0,3*0,03</t>
  </si>
  <si>
    <t>966067111R00</t>
  </si>
  <si>
    <t>Rozebrání plotu - drátěného</t>
  </si>
  <si>
    <t>stávající plot : 14</t>
  </si>
  <si>
    <t>967031132R00</t>
  </si>
  <si>
    <t>Přisekání rovných ostění cihelných na MVC</t>
  </si>
  <si>
    <t>(2,05+0,9+2,05)*0,3*2</t>
  </si>
  <si>
    <t>(1,15+0,55+1,15)*0,3*1</t>
  </si>
  <si>
    <t>(1,2+0,85+1,2)*0,3*2</t>
  </si>
  <si>
    <t>968062354R00</t>
  </si>
  <si>
    <t>Vybourání dřevěných rámů oken dvojitých pl. 1 m2</t>
  </si>
  <si>
    <t>0,86*1,2*2</t>
  </si>
  <si>
    <t>968062456R00</t>
  </si>
  <si>
    <t>Vybourání dřevěných dveřních zárubní pl. nad 2 m2</t>
  </si>
  <si>
    <t>0,9*2,05*2</t>
  </si>
  <si>
    <t>978015221R00</t>
  </si>
  <si>
    <t>Otlučení omítek vnějších MVC v složit.1-4 do 10 %</t>
  </si>
  <si>
    <t>979054441R00</t>
  </si>
  <si>
    <t>Očištění vybour. dlaždic s výplní kamen. těženým</t>
  </si>
  <si>
    <t>59245340R</t>
  </si>
  <si>
    <t>Dlaždice betonová 400 x 400 x 50 mm hladká standard šedá</t>
  </si>
  <si>
    <t>doplnění původních 10% : 36,876*0,1</t>
  </si>
  <si>
    <t>nový chodník : (46,75-36,876)*1,05</t>
  </si>
  <si>
    <t>-0,0553</t>
  </si>
  <si>
    <t>999281145R00</t>
  </si>
  <si>
    <t>Přesun hmot pro opravy a údržbu do v. 6 m, nošením</t>
  </si>
  <si>
    <t>t</t>
  </si>
  <si>
    <t>Přesun hmot</t>
  </si>
  <si>
    <t>POL7_</t>
  </si>
  <si>
    <t>711823121RT2</t>
  </si>
  <si>
    <t xml:space="preserve">Montáž nopové fólie svisle včetně dodávky fólie </t>
  </si>
  <si>
    <t>27,5*0,4</t>
  </si>
  <si>
    <t>(16,96+4,63)*0,4</t>
  </si>
  <si>
    <t>12,38*0,4</t>
  </si>
  <si>
    <t>2,46*2*0,4</t>
  </si>
  <si>
    <t>711823129RT2</t>
  </si>
  <si>
    <t xml:space="preserve">Montáž ukončovací lišty k nopové fólii včetně dodávky lišty </t>
  </si>
  <si>
    <t>998711101R00</t>
  </si>
  <si>
    <t>Přesun hmot pro izolace proti vodě, výšky do 6 m</t>
  </si>
  <si>
    <t>712300831R00</t>
  </si>
  <si>
    <t>Odstranění povlakové krytiny střech do 10°, 1 vrstva</t>
  </si>
  <si>
    <t>12,835*2,33</t>
  </si>
  <si>
    <t>3,6*0,3</t>
  </si>
  <si>
    <t>712372111RV1</t>
  </si>
  <si>
    <t>Provedení povlakové krytiny střech do 10°, fólií kotvenou do betonového podkladu, 4 kotvy/m2 pro tloušťku tepelné izolace do 300 mm, fólie ve specifikaci</t>
  </si>
  <si>
    <t>včetně ukotvení k podkladu hmoždinkami, svaření všech spojů a překrytí kotev fólií.</t>
  </si>
  <si>
    <t xml:space="preserve">vytažení : </t>
  </si>
  <si>
    <t>12,835*0,3</t>
  </si>
  <si>
    <t>(12,835+0,3+0,3)*0,3</t>
  </si>
  <si>
    <t>712378002R00</t>
  </si>
  <si>
    <t>Povlaková krytina střech do 10°, fólie, okapnice rš 200 mm plech žárově pozinkovaný, povrch měkčené PVC</t>
  </si>
  <si>
    <t>Úprava délky a připevnění okapnice natloukacími hmoždinkami včetně dodávky okapnice.</t>
  </si>
  <si>
    <t>ktček : 2,33*2</t>
  </si>
  <si>
    <t>712378005R00</t>
  </si>
  <si>
    <t>Povlaková krytina střech do 10°, fólie, stěnová lišta vyhnutá rš 70 mm plech žárově pozinkovaný, povrch měkčené PVC</t>
  </si>
  <si>
    <t>Úprava délky a připevnění stěnové lišty natloukacími hmoždinkami včetně dodávky lišty.</t>
  </si>
  <si>
    <t>12,835</t>
  </si>
  <si>
    <t>12,835+0,3+0,3</t>
  </si>
  <si>
    <t>712378007R00</t>
  </si>
  <si>
    <t>Povlaková krytina střech do 10°, fólie, rohová lišta vnitřní rš 100 mm plech žárově pozinkovaný, povrch měkčené PVC</t>
  </si>
  <si>
    <t>Úprava délky a připevnění rohové lišty natloukacími hmoždinkami včetně dodávky lišty.</t>
  </si>
  <si>
    <t>712391171RT1</t>
  </si>
  <si>
    <t>Provedení povlakové krytiny střech do 10°, podkladní textilií 1 vrstva - textilie ve specifikaci</t>
  </si>
  <si>
    <t>283220188R</t>
  </si>
  <si>
    <t>Fólie hydroizolační PVC-P, tl. 1,5 mm, střešní fólie střešní hydroizolační; tl. 1,50 mm; hmotnost 1 960 g/m2; PVC-P, PES výztuž; µ = 15 000,0</t>
  </si>
  <si>
    <t>38,86655*1,15</t>
  </si>
  <si>
    <t>69366198R</t>
  </si>
  <si>
    <t>Geotextilie 300 g/m2 ze 100% PP</t>
  </si>
  <si>
    <t>998712101R00</t>
  </si>
  <si>
    <t>Přesun hmot pro povlakové krytiny, výšky do 6 m</t>
  </si>
  <si>
    <t>713141120R00</t>
  </si>
  <si>
    <t>Montáž tepelné izolace střech, lepené bodově (dočasně) PU lepidlem, 1 vrstva</t>
  </si>
  <si>
    <t xml:space="preserve">izolace 2x 140 mm : </t>
  </si>
  <si>
    <t>12,835*2,33*2</t>
  </si>
  <si>
    <t>3,6*0,3*2</t>
  </si>
  <si>
    <t>28375768.AR</t>
  </si>
  <si>
    <t>Deska izolační polystyrén samozhášivý EPS 150</t>
  </si>
  <si>
    <t>61,9711*0,14*1,05</t>
  </si>
  <si>
    <t>998713101R00</t>
  </si>
  <si>
    <t>Přesun hmot pro izolace tepelné, výšky do 6 m</t>
  </si>
  <si>
    <t>728415812R00</t>
  </si>
  <si>
    <t>Demontáž mřížky větrací nebo ventilační do 0,10 m2</t>
  </si>
  <si>
    <t>762341811R00</t>
  </si>
  <si>
    <t>Demontáž bednění střech rovných z prken hrubých</t>
  </si>
  <si>
    <t>762900030RA0</t>
  </si>
  <si>
    <t>Demontáž dřevěného krovu</t>
  </si>
  <si>
    <t>Svislé přemístění ze 2. NP, nebo 1. PP, vodorovné vnitrostaveništní přemístění do 30 m, odvoz na skládku do 10 km. Bez poplatku za skládku.</t>
  </si>
  <si>
    <t>763.01</t>
  </si>
  <si>
    <t>Montáž bednění střech z desek do tl.18 mm - vlepení do EPS střechy vč. úpravy EPS</t>
  </si>
  <si>
    <t>lemování střechy : 2,33*0,2*2</t>
  </si>
  <si>
    <t>60725014R</t>
  </si>
  <si>
    <t>Deska dřevoštěpková OSB 3 nebroušená, tl. 18 mm</t>
  </si>
  <si>
    <t>764454391R00</t>
  </si>
  <si>
    <t>Montáž trub Al odpadních kruhových</t>
  </si>
  <si>
    <t>včetně spojovacích prostředků a těsnicí hmoty.</t>
  </si>
  <si>
    <t xml:space="preserve">zpětná montáž : </t>
  </si>
  <si>
    <t>3,8*2</t>
  </si>
  <si>
    <t>3*1</t>
  </si>
  <si>
    <t>4,5*5</t>
  </si>
  <si>
    <t>764454392R00</t>
  </si>
  <si>
    <t>Montáž zděře kruhové</t>
  </si>
  <si>
    <t>4*2</t>
  </si>
  <si>
    <t>5*5</t>
  </si>
  <si>
    <t>764718109R00</t>
  </si>
  <si>
    <t>Odpadní trouby kruhové z Al plechu lak., D 100 mm</t>
  </si>
  <si>
    <t>včetně kolen, objímek, spojovacího materiálu a zednické výpomoci.</t>
  </si>
  <si>
    <t>3,5*2</t>
  </si>
  <si>
    <t>2,9</t>
  </si>
  <si>
    <t>764718104R00</t>
  </si>
  <si>
    <t>Žlab podokapní půlkruh.z Al plechu lak., rš 330 mm</t>
  </si>
  <si>
    <t>včetně háků a čel.</t>
  </si>
  <si>
    <t>2,33*2</t>
  </si>
  <si>
    <t>3,6</t>
  </si>
  <si>
    <t>764718130R00</t>
  </si>
  <si>
    <t>Kotlík žlabový kulatý z lak.Al, žlab 330mm, D 100mm</t>
  </si>
  <si>
    <t>2+1</t>
  </si>
  <si>
    <t>764718303R00</t>
  </si>
  <si>
    <t>Oplechování parapetů z AL plechů lak., rš 320 mm</t>
  </si>
  <si>
    <t>včetně spojovacích prostředků a zednických výpomocí.</t>
  </si>
  <si>
    <t>764718304R00</t>
  </si>
  <si>
    <t>Oplechování z Al plechů lak., rš 450 mm</t>
  </si>
  <si>
    <t>pilíř elektro : 0,8</t>
  </si>
  <si>
    <t>764311822R00</t>
  </si>
  <si>
    <t>Demontáž krytiny, tabule 2 x 1 m, nad 25 m2, do 30°</t>
  </si>
  <si>
    <t>764410850R00</t>
  </si>
  <si>
    <t>Demontáž oplechování parapetů,rš od 100 do 330 mm</t>
  </si>
  <si>
    <t>764454802R00</t>
  </si>
  <si>
    <t>Demontáž odpadních trub kruhových, D 120 mm</t>
  </si>
  <si>
    <t xml:space="preserve">pro zpětnou montáž : </t>
  </si>
  <si>
    <t>553523124R</t>
  </si>
  <si>
    <t>Objímka d 100 mm pozink-lak hrot 300 mm</t>
  </si>
  <si>
    <t>998764101R00</t>
  </si>
  <si>
    <t>Přesun hmot pro klempířské konstr., výšky do 6 m</t>
  </si>
  <si>
    <t>767911120R00</t>
  </si>
  <si>
    <t>Montáž oplocení z pletiva v.do 1,6 m,napínací drát</t>
  </si>
  <si>
    <t>767.01</t>
  </si>
  <si>
    <t>Demontáž stávajícího žebříku na střechu</t>
  </si>
  <si>
    <t>767.02</t>
  </si>
  <si>
    <t>Dodávka a montáž - nový žebřík na střechu dle ČSN 74 3282, vč. kotvení s uzamykatelným výlezem, vč. povrchové úpravy</t>
  </si>
  <si>
    <t>767.03</t>
  </si>
  <si>
    <t>Demontáž ocelového plotu, uskladnění, očištění, nátěr a zpětná montáž</t>
  </si>
  <si>
    <t xml:space="preserve">m     </t>
  </si>
  <si>
    <t>31327521R</t>
  </si>
  <si>
    <t>Pletivo Zn+PVC, v. 1250 mm, zapletený horní a spodní napínací drát</t>
  </si>
  <si>
    <t>998767101R00</t>
  </si>
  <si>
    <t>Přesun hmot pro zámečnické konstr., výšky do 6 m</t>
  </si>
  <si>
    <t>766601211R00</t>
  </si>
  <si>
    <t>Těsnění okenní spáry, ostění, PT fólie+ PP páska</t>
  </si>
  <si>
    <t>(0,55+1,15)*2*1</t>
  </si>
  <si>
    <t>(0,85+1,2)*2*2</t>
  </si>
  <si>
    <t>(0,95+2,05)*2*2</t>
  </si>
  <si>
    <t>766629303R00</t>
  </si>
  <si>
    <t>Montáž oken plastových</t>
  </si>
  <si>
    <t>POL1_7</t>
  </si>
  <si>
    <t>766629304R00</t>
  </si>
  <si>
    <t>Montáž dveří plastových</t>
  </si>
  <si>
    <t>7690.R01</t>
  </si>
  <si>
    <t>Okno plastové 550/1150 mm ozn. OJ1 U=0,85 W/m2.K</t>
  </si>
  <si>
    <t>7690.R02</t>
  </si>
  <si>
    <t>Okno plastové 850/1200 mm ozn. OJ2 U=0,85 W/m2.K</t>
  </si>
  <si>
    <t>7690.R06</t>
  </si>
  <si>
    <t>Dveře plastové 950/2050mm ozn. D02 U=1,0 W/m2.K</t>
  </si>
  <si>
    <t>783225600R00</t>
  </si>
  <si>
    <t>Nátěr syntetický kovových konstrukcí 2x email</t>
  </si>
  <si>
    <t>včetně pomocného lešení.</t>
  </si>
  <si>
    <t>dvířka elektro : 0,8*0,8</t>
  </si>
  <si>
    <t>784195112R00</t>
  </si>
  <si>
    <t>Malba, bílá, bez penetrace, 2 x</t>
  </si>
  <si>
    <t xml:space="preserve">přilehlé stěny : </t>
  </si>
  <si>
    <t>m.č.119 : 2,88*4,15</t>
  </si>
  <si>
    <t>m.č.129 : 1,3*2,7</t>
  </si>
  <si>
    <t>m.č.130 : 1,3*2,7</t>
  </si>
  <si>
    <t>m.č.131 : 2,63*2,7</t>
  </si>
  <si>
    <t>21.01</t>
  </si>
  <si>
    <t>Demontáž, uskladnění a zpětná motáž hromosvodu, vč. nových podpěr do stěn vč. revize</t>
  </si>
  <si>
    <t>3,8*7</t>
  </si>
  <si>
    <t>21.02</t>
  </si>
  <si>
    <t>Dodávka a montáž - nové svítidlo s pohybovým čidlem vč. úpravy přívodu</t>
  </si>
  <si>
    <t>21.03</t>
  </si>
  <si>
    <t>Dodávka a montáž - nové svítidlo vč. úpravy přívodu</t>
  </si>
  <si>
    <t>21.04</t>
  </si>
  <si>
    <t>Dodávka a montáž - nové hodiny</t>
  </si>
  <si>
    <t>979086213R00</t>
  </si>
  <si>
    <t>Nakládání vybouraných hmot na dopravní prostředek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</si>
  <si>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</si>
  <si>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</si>
  <si>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</si>
  <si>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</si>
  <si>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</si>
  <si>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</si>
  <si>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</si>
  <si>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</si>
  <si>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</si>
  <si>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</si>
  <si>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</si>
  <si>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</si>
  <si>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</si>
  <si>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</si>
  <si>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</si>
  <si>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</si>
  <si>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</si>
  <si>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</si>
  <si>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>- zabezpečení proti vstupu nepovolaných osob</t>
  </si>
  <si>
    <t>- zhotovení napojovacího bodu elektro</t>
  </si>
  <si>
    <t>- zajištění WC</t>
  </si>
  <si>
    <t>SUM</t>
  </si>
  <si>
    <t>Poznámky uchazeče k zadání</t>
  </si>
  <si>
    <t>POPUZIV</t>
  </si>
  <si>
    <t>END</t>
  </si>
  <si>
    <t xml:space="preserve">kanalizce : </t>
  </si>
  <si>
    <t>9,8*0,2*0,2</t>
  </si>
  <si>
    <t>2,5*0,2*0,2</t>
  </si>
  <si>
    <t>0,5*0,5*0,5</t>
  </si>
  <si>
    <t>0,617*10</t>
  </si>
  <si>
    <t>317168122R00</t>
  </si>
  <si>
    <t>Překlad POROTHERM plochý 145 x 71 x 1250 mm</t>
  </si>
  <si>
    <t>Včetně dodávky překladů.</t>
  </si>
  <si>
    <t>VZT : 1</t>
  </si>
  <si>
    <t>dveře : 3</t>
  </si>
  <si>
    <t>317168124R00</t>
  </si>
  <si>
    <t>Překlad POROTHERM plochý 145 x 71 x 1750 mm</t>
  </si>
  <si>
    <t>317941123RT3</t>
  </si>
  <si>
    <t>Osazení ocelových válcovaných nosníků  č. 14 - 22 včetně dodávky profilu I č. 16</t>
  </si>
  <si>
    <t xml:space="preserve">m.č.119 : </t>
  </si>
  <si>
    <t>1,8*2*0,0189</t>
  </si>
  <si>
    <t xml:space="preserve">m.č.121 : </t>
  </si>
  <si>
    <t xml:space="preserve">m.č.117 : </t>
  </si>
  <si>
    <t xml:space="preserve">m.č.125 : </t>
  </si>
  <si>
    <t>1,2*1*4*0,016</t>
  </si>
  <si>
    <t>1,1*1*2*0,016</t>
  </si>
  <si>
    <t>340238211R00</t>
  </si>
  <si>
    <t>Zazdívka otvorů cihlami tl.zdi do 10 cm</t>
  </si>
  <si>
    <t>1,05*2</t>
  </si>
  <si>
    <t>340238212R00</t>
  </si>
  <si>
    <t>Zazdívka otvorů cihlami tl.zdi nad 10 cm</t>
  </si>
  <si>
    <t>1,35*2,05</t>
  </si>
  <si>
    <t>342248144R00</t>
  </si>
  <si>
    <t>Příčky - příčkovka, blok zdicí; tvar: l = 497 mm; w = 140 mm; h = 249 mm; broušen tl. 140 mm</t>
  </si>
  <si>
    <t>(1,08+4,26+4,26+1,925+0,15+2,525+0,15)*4,52</t>
  </si>
  <si>
    <t>-0,8*2</t>
  </si>
  <si>
    <t>-1,5*0,64</t>
  </si>
  <si>
    <t>-1*0,6</t>
  </si>
  <si>
    <t>(3,9+0,15+2,16)*4,52</t>
  </si>
  <si>
    <t>-0,9*2</t>
  </si>
  <si>
    <t>2*4,52</t>
  </si>
  <si>
    <t>8,42*2</t>
  </si>
  <si>
    <t>1,74*2</t>
  </si>
  <si>
    <t>346244381R00</t>
  </si>
  <si>
    <t>Plentování ocelových nosníků výšky do 20 cm</t>
  </si>
  <si>
    <t>1,8*0,2*2</t>
  </si>
  <si>
    <t>1,8*2*0,2</t>
  </si>
  <si>
    <t>1,2*4*2*0,2</t>
  </si>
  <si>
    <t>1,1*2*2*0,2</t>
  </si>
  <si>
    <t>451573111R00</t>
  </si>
  <si>
    <t xml:space="preserve">Lože pod potrubí ze štěrkopísku </t>
  </si>
  <si>
    <t>kanalizace : 0,035+0,25+0,02+0,05</t>
  </si>
  <si>
    <t>611421121R00</t>
  </si>
  <si>
    <t>Oprava váp. omítek stropů do 5% plochy - hladkých</t>
  </si>
  <si>
    <t>Včetně pomocného pracovního lešení o výšce podlahy do 1900 mm a pro zatížení do 1,5 kPa.</t>
  </si>
  <si>
    <t>m.č.117 : 16,49</t>
  </si>
  <si>
    <t>m.č.118 : 25,54</t>
  </si>
  <si>
    <t>m.č.122 : 122,05</t>
  </si>
  <si>
    <t>m.č.125 : 12,97</t>
  </si>
  <si>
    <t>m.č.133 : 10,75</t>
  </si>
  <si>
    <t>m.č.134 : 8,42</t>
  </si>
  <si>
    <t>611471413R00</t>
  </si>
  <si>
    <t>Úprava stropů aktiv. štukem s přísadou</t>
  </si>
  <si>
    <t>612421626R00</t>
  </si>
  <si>
    <t>Omítka vnitřní zdiva, MVC, hladká</t>
  </si>
  <si>
    <t xml:space="preserve">obklady : </t>
  </si>
  <si>
    <t>(3,87+4,26)*2*2</t>
  </si>
  <si>
    <t xml:space="preserve">m.č.118 : </t>
  </si>
  <si>
    <t>(3,87+0,2+2+4,26)*2*2</t>
  </si>
  <si>
    <t xml:space="preserve">m.č.122 : </t>
  </si>
  <si>
    <t>(13,9+11,8)*2*2</t>
  </si>
  <si>
    <t>-0,9*2*2</t>
  </si>
  <si>
    <t>-1,35*2*2</t>
  </si>
  <si>
    <t>-0,8*2*4</t>
  </si>
  <si>
    <t>8,42*2*2</t>
  </si>
  <si>
    <t>1,74*2*2</t>
  </si>
  <si>
    <t>0,15*2*4</t>
  </si>
  <si>
    <t>(4,425+2,9)*2*2</t>
  </si>
  <si>
    <t>-1,7*1,25</t>
  </si>
  <si>
    <t>-2,1*2</t>
  </si>
  <si>
    <t xml:space="preserve">m.č.133 : </t>
  </si>
  <si>
    <t>(2,525+4,26)*2*2</t>
  </si>
  <si>
    <t xml:space="preserve">m.č.134 : </t>
  </si>
  <si>
    <t>(3,9+2,16)*2*2</t>
  </si>
  <si>
    <t>612421637R00</t>
  </si>
  <si>
    <t>Omítka vnitřní zdiva, MVC, štuková</t>
  </si>
  <si>
    <t xml:space="preserve">nové zdivo příček : </t>
  </si>
  <si>
    <t>(1,08+4,26+4,26+1,925+0,15+2,525+0,15)*(4,52-2)*2</t>
  </si>
  <si>
    <t>(3,9+0,15+2,16)*(4,52-2)*2</t>
  </si>
  <si>
    <t>2*(4,52-2)*2</t>
  </si>
  <si>
    <t>612421221R00</t>
  </si>
  <si>
    <t>Oprava vápen.omítek stěn do 10 % pl. - hladkých</t>
  </si>
  <si>
    <t>(3,87+4,26)*2*2,52</t>
  </si>
  <si>
    <t>(3,87+4,26+3,87)*2,52</t>
  </si>
  <si>
    <t>(13,9+11,8+10,425+3,08)*2,52</t>
  </si>
  <si>
    <t>(4,425+2,9)*2*2,52</t>
  </si>
  <si>
    <t xml:space="preserve">prostupy : </t>
  </si>
  <si>
    <t>(0,8+0,73)*2*0,2*2</t>
  </si>
  <si>
    <t>(1+0,6)*2*0,2*1</t>
  </si>
  <si>
    <t>(1,5+0,9)*2*0,2*1</t>
  </si>
  <si>
    <t>(1,5+0,9)*2*0,12*1</t>
  </si>
  <si>
    <t>(1,5+0,6)*2*0,2*1</t>
  </si>
  <si>
    <t>(1+0,38)*2*0,12*1</t>
  </si>
  <si>
    <t>(1+0,6)*2*0,12*1</t>
  </si>
  <si>
    <t>(0,9+0,3)*2*0,15*4</t>
  </si>
  <si>
    <t>(0,73+0,6)*2*0,15*2</t>
  </si>
  <si>
    <t>612456211R00</t>
  </si>
  <si>
    <t>Postřik izolací nebo konstrukcí stěn MC</t>
  </si>
  <si>
    <t>612471413R00</t>
  </si>
  <si>
    <t>Úprava vnitřních stěn aktivovaným štukem s přísad.</t>
  </si>
  <si>
    <t>631311121R00</t>
  </si>
  <si>
    <t>Doplnění mazanin betonem do 1 m2, do tl. 8 cm</t>
  </si>
  <si>
    <t>kanalizace : 0,112+0,76+0,23+0,075</t>
  </si>
  <si>
    <t>632451031R00</t>
  </si>
  <si>
    <t>Vyrovnávací potěr MC 15, v ploše, tl. 20 mm</t>
  </si>
  <si>
    <t xml:space="preserve">vyrovnání po vybourání dlažby : </t>
  </si>
  <si>
    <t>ostatní : 10</t>
  </si>
  <si>
    <t>642942111R00</t>
  </si>
  <si>
    <t>Osazení zárubní dveřních ocelových, pl. do 2,5 m2</t>
  </si>
  <si>
    <t>800 mm : 2</t>
  </si>
  <si>
    <t>900 mm : 2</t>
  </si>
  <si>
    <t>55330382R</t>
  </si>
  <si>
    <t>Zárubeň ocelová rozměr 800 x 1970 x 100 mm</t>
  </si>
  <si>
    <t>55330422R</t>
  </si>
  <si>
    <t>Zárubeň ocelová rozměr 800 x 1970 x 150 mm</t>
  </si>
  <si>
    <t>55330424R</t>
  </si>
  <si>
    <t>Zárubeň ocelová rozměr 900 x 1970 x 150 mm</t>
  </si>
  <si>
    <t>941955004R00</t>
  </si>
  <si>
    <t>Lešení lehké pomocné, výška podlahy do 3,5 m</t>
  </si>
  <si>
    <t>220+16+24+120+12+9+8</t>
  </si>
  <si>
    <t>952901114R00</t>
  </si>
  <si>
    <t>Vyčištění budov o výšce podlaží nad 4 m</t>
  </si>
  <si>
    <t>Položka je určena pro vyčištění budov bytové nebo občanské výstavby - zametení a umytí podlah, dlažeb, obkladů, schodů v místnostech, chodbách a schodištích, vyčištění a umytí oken, dveří s rámy, zárubněmi, umytí a vyčistění jiných zasklených a natíraných ploch a zařizovacích předmětů před předáním do užívání.</t>
  </si>
  <si>
    <t>m.č.115 : 12,77</t>
  </si>
  <si>
    <t>m.č.121 : 10,66</t>
  </si>
  <si>
    <t>m.č.126 : 8,19</t>
  </si>
  <si>
    <t>m.č.127 : 25,22</t>
  </si>
  <si>
    <t>m.č.128 : 227,15</t>
  </si>
  <si>
    <t>953941312R00</t>
  </si>
  <si>
    <t xml:space="preserve">Osazení požárního hasicího přístroje na stěnu </t>
  </si>
  <si>
    <t>Ochrana stávajících podlah proti znečištění a poškození montáž, demontáž, likvidace</t>
  </si>
  <si>
    <t>Ostatní stavební a bourací práce vč. pomocného materiálu</t>
  </si>
  <si>
    <t>čerpaní po odsouhlasení TDI</t>
  </si>
  <si>
    <t>44984114R</t>
  </si>
  <si>
    <t xml:space="preserve">Přístroj hasicí práškový </t>
  </si>
  <si>
    <t>Práškový hasící přístroj P6Te</t>
  </si>
  <si>
    <t>určení: hašení požárů tř. ABC</t>
  </si>
  <si>
    <t>provozní schopnost: od -20° do + 60°C</t>
  </si>
  <si>
    <t>hasící látka: FUREX ABC 40</t>
  </si>
  <si>
    <t>výtlačný prostředek: dusík (N) nebo suchý vzduch</t>
  </si>
  <si>
    <t>hasicí schopnost 34A/183B/C</t>
  </si>
  <si>
    <t>minimální dostřik: 4m</t>
  </si>
  <si>
    <t>min.doba činnosti: 12s</t>
  </si>
  <si>
    <t>hmotnost nápně: 6kg</t>
  </si>
  <si>
    <t>hmotnost přístroje: 10,6 kg</t>
  </si>
  <si>
    <t>rozměry: výška/pr. nádoby  470/150 mm</t>
  </si>
  <si>
    <t>962031113R00</t>
  </si>
  <si>
    <t>Bourání příček z cihel pálených plných tl. 65 mm</t>
  </si>
  <si>
    <t>1,56*1,6</t>
  </si>
  <si>
    <t>1,83*1,6</t>
  </si>
  <si>
    <t>1,65*4,16</t>
  </si>
  <si>
    <t>962031116R00</t>
  </si>
  <si>
    <t>Bourání příček z cihel pálených plných tl. 140 mm</t>
  </si>
  <si>
    <t>4,26*4,16</t>
  </si>
  <si>
    <t>(1+0,75)*4,16</t>
  </si>
  <si>
    <t>0,825*4,16</t>
  </si>
  <si>
    <t>965042131RT1</t>
  </si>
  <si>
    <t>Bourání mazanin betonových  tl. 10 cm, pl. 4 m2 ručně tl. mazaniny 5 - 8 cm</t>
  </si>
  <si>
    <t>sokl : 1,1*0,4*0,05</t>
  </si>
  <si>
    <t>965081713R00</t>
  </si>
  <si>
    <t>Bourání dlažeb keramických tl.10 mm, nad 1 m2</t>
  </si>
  <si>
    <t>968072455R00</t>
  </si>
  <si>
    <t>Vybourání kovových dveřních zárubní pl. do 2 m2</t>
  </si>
  <si>
    <t>0,8*2</t>
  </si>
  <si>
    <t>968072456R00</t>
  </si>
  <si>
    <t>Vybourání kovových dveřních zárubní pl. nad 2 m2</t>
  </si>
  <si>
    <t>1,5*2</t>
  </si>
  <si>
    <t>971033441R00</t>
  </si>
  <si>
    <t>Vybourání otv. zeď cihel. pl.0,25 m2, tl.30cm, MVC</t>
  </si>
  <si>
    <t>Včetně pomocného lešení o výšce podlahy do 1900 mm a pro zatížení do 1,5 kPa  (150 kg/m2).</t>
  </si>
  <si>
    <t>kanalizace : 9</t>
  </si>
  <si>
    <t>971033531R00</t>
  </si>
  <si>
    <t>Vybourání otv. zeď cihel., tl.15 cm, MVC</t>
  </si>
  <si>
    <t>0,81*0,73*2</t>
  </si>
  <si>
    <t>1*0,6*1</t>
  </si>
  <si>
    <t>1,5*0,9*1</t>
  </si>
  <si>
    <t>1,5*0,9</t>
  </si>
  <si>
    <t>1,5*0,6</t>
  </si>
  <si>
    <t>1*0,38</t>
  </si>
  <si>
    <t>1*0,6</t>
  </si>
  <si>
    <t>0,9*0,3*4</t>
  </si>
  <si>
    <t>0,73*0,6*2</t>
  </si>
  <si>
    <t>974031664R00</t>
  </si>
  <si>
    <t>Vysekání rýh zeď cihelná vtah. nosníků 15 x 15 cm</t>
  </si>
  <si>
    <t>1,8*2</t>
  </si>
  <si>
    <t>1,2*4</t>
  </si>
  <si>
    <t>1,1*2</t>
  </si>
  <si>
    <t>974042557R00</t>
  </si>
  <si>
    <t>Vysekání rýh v podlaze betonové, 10x30 cm</t>
  </si>
  <si>
    <t>kanalizace : 4,5</t>
  </si>
  <si>
    <t>974042577R00</t>
  </si>
  <si>
    <t>Vysekání rýh v podlaze betonové, 20x30 cm</t>
  </si>
  <si>
    <t>kanalizce : 0,2+9,8+2,5+0,5</t>
  </si>
  <si>
    <t>978013191R00</t>
  </si>
  <si>
    <t>Otlučení omítek vnitřních stěn v rozsahu do 100 %</t>
  </si>
  <si>
    <t>-1,35*2</t>
  </si>
  <si>
    <t>-0,8*2*3</t>
  </si>
  <si>
    <t>978059531R00</t>
  </si>
  <si>
    <t>Odsekání vnitřních obkladů stěn nad 2 m2</t>
  </si>
  <si>
    <t>721170955R00</t>
  </si>
  <si>
    <t>Provedení opravy vnitřní kanalizace, potrubí plastové, vsazení odbočky, potrubí hrdlové, D 110 mm</t>
  </si>
  <si>
    <t>Včetně pomocného lešení o výšce podlahy do 1900 mm a pro zatížení do 1,5 kPa.</t>
  </si>
  <si>
    <t>721171219R00</t>
  </si>
  <si>
    <t>Trubka pro připojení WC, HL202G, D 110 mm</t>
  </si>
  <si>
    <t>721176103R00</t>
  </si>
  <si>
    <t>Potrubí HT připojovací, D 50 x 1,8 mm</t>
  </si>
  <si>
    <t>Potrubí včetně tvarovek. Bez zednických výpomocí.</t>
  </si>
  <si>
    <t>721176124R00</t>
  </si>
  <si>
    <t>Potrubí HT svodné (ležaté) v zemi, D 75 x 1,9 mm</t>
  </si>
  <si>
    <t>721176222R00</t>
  </si>
  <si>
    <t>Potrubí KG svodné (ležaté) v zemi, D 110 x 3,2 mm</t>
  </si>
  <si>
    <t>721176224R00</t>
  </si>
  <si>
    <t>Potrubí KG svodné (ležaté) v zemi, D 160 x 4,0 mm</t>
  </si>
  <si>
    <t>721194105R00</t>
  </si>
  <si>
    <t>Vyvedení odpadních výpustek, D 50 x 1,8 mm</t>
  </si>
  <si>
    <t>721194109R00</t>
  </si>
  <si>
    <t>Vyvedení odpadních výpustek, D 110 x 2,3 mm</t>
  </si>
  <si>
    <t>721210813R00</t>
  </si>
  <si>
    <t>Demontáž vpusti, DN 100 mm</t>
  </si>
  <si>
    <t>721273150RT1</t>
  </si>
  <si>
    <t>Hlavice ventilační přivětrávací HL900 přivzdušňovací ventil HL900, D 50/75/110 mm</t>
  </si>
  <si>
    <t>721273200RT1</t>
  </si>
  <si>
    <t>Souprava ventilační střešní HL souprava větrací hlavice PP HL805  D 50 mm</t>
  </si>
  <si>
    <t>721290111R00</t>
  </si>
  <si>
    <t>Zkouška těsnosti kanalizace vodou DN 125 mm</t>
  </si>
  <si>
    <t>52+16+18</t>
  </si>
  <si>
    <t>721290112R00</t>
  </si>
  <si>
    <t>Zkouška těsnosti kanalizace vodou DN 200 mm</t>
  </si>
  <si>
    <t>721.01</t>
  </si>
  <si>
    <t>Úprava prostupu střechou pro odvětrání kanalizace (vytvoření, zapravení)</t>
  </si>
  <si>
    <t>721.03</t>
  </si>
  <si>
    <t>Dodávka a montáž - vpusť podlahová 400 x 600 mm - nerez - DN 100</t>
  </si>
  <si>
    <t>721.04</t>
  </si>
  <si>
    <t>Dodávka a montáž - vpusť podlahová 600 x 900 mm - nerez - DN 100</t>
  </si>
  <si>
    <t>721.05</t>
  </si>
  <si>
    <t>Ostatní bourací a přípomocné práce vč. materiálu</t>
  </si>
  <si>
    <t>998721101R00</t>
  </si>
  <si>
    <t>Přesun hmot pro vnitřní kanalizaci, výšky do 6 m</t>
  </si>
  <si>
    <t>722130801R00</t>
  </si>
  <si>
    <t>Demontáž potrubí ocelových závitových, DN 25 mm</t>
  </si>
  <si>
    <t>5+2,5+7,5</t>
  </si>
  <si>
    <t>722130901R00</t>
  </si>
  <si>
    <t>Zazátkování vývodu</t>
  </si>
  <si>
    <t>722170801R00</t>
  </si>
  <si>
    <t>Demontáž rozvodů vody z plastů do D 32 mm</t>
  </si>
  <si>
    <t>722170911R00</t>
  </si>
  <si>
    <t>Oprava plastového potrubí, vsazení odbočky D 32 mm</t>
  </si>
  <si>
    <t>722172742R00</t>
  </si>
  <si>
    <t>Potrubí plastové PP-RCT D 20 x 2,3 mm, S 3,2</t>
  </si>
  <si>
    <t>Potrubí včetně tvarovek bez zednických výpomocí.</t>
  </si>
  <si>
    <t>722172743R00</t>
  </si>
  <si>
    <t>Potrubí plastové PP-RCT, D 25 x 2,8 mm, S 3,2</t>
  </si>
  <si>
    <t>722172744R00</t>
  </si>
  <si>
    <t>Potrubí plastové PP-RCT, D 32 x 3,6 mm, S 4</t>
  </si>
  <si>
    <t>722181213RT8</t>
  </si>
  <si>
    <t>Izolace návleková tl. stěny 13 mm vnitřní průměr 25 mm</t>
  </si>
  <si>
    <t>V položce je kalkulována dodávka izolační trubice, spon a lepicí pásky.</t>
  </si>
  <si>
    <t>722181213RU1</t>
  </si>
  <si>
    <t>Izolace návleková tl. stěny 13 mm vnitřní průměr 32 mm</t>
  </si>
  <si>
    <t>722181213RZ6</t>
  </si>
  <si>
    <t>Izolace návleková tl. stěny 13 mm vnitřní průměr 20 mm</t>
  </si>
  <si>
    <t>722202213R00</t>
  </si>
  <si>
    <t>Nástěnka PP-R, D 20 mm x R 1/2"</t>
  </si>
  <si>
    <t>722223181R00</t>
  </si>
  <si>
    <t>Kohout vodovodní, kulový, výtokový, DN 15 mm</t>
  </si>
  <si>
    <t>722229101R00</t>
  </si>
  <si>
    <t>Montáž vodovodních armatur,1závit, G 1/2"</t>
  </si>
  <si>
    <t>722237623R00</t>
  </si>
  <si>
    <t>Ventil vodovodní, zpětný, 2x vnitřní závit, DN 25 mm</t>
  </si>
  <si>
    <t>722235143R00</t>
  </si>
  <si>
    <t>Kohout vodovodní, kulový s vypouštěním, vnitřní-vnitřní závit, DN 25 mm</t>
  </si>
  <si>
    <t>722280107R00</t>
  </si>
  <si>
    <t>Tlaková zkouška vodovodního potrubí DN 40 mm</t>
  </si>
  <si>
    <t>Včetně dodávky vody, uzavření a zabezpečení konců potrubí.</t>
  </si>
  <si>
    <t>40+47+21</t>
  </si>
  <si>
    <t>722290234R00</t>
  </si>
  <si>
    <t>Proplach a dezinfekce vodovodního potrubí DN 80 mm</t>
  </si>
  <si>
    <t>Včetně dodání desinfekčního prostředku.</t>
  </si>
  <si>
    <t>734255131R00</t>
  </si>
  <si>
    <t>Ventil pojistný, DN 25 x 2,5 bar</t>
  </si>
  <si>
    <t>734421130R00</t>
  </si>
  <si>
    <t xml:space="preserve">Tlakoměr 0-10 MPa </t>
  </si>
  <si>
    <t>722.01</t>
  </si>
  <si>
    <t>55141100R</t>
  </si>
  <si>
    <t xml:space="preserve">Ventil rohový 1/2" x 3/8" </t>
  </si>
  <si>
    <t>998722101R00</t>
  </si>
  <si>
    <t>Přesun hmot pro vnitřní vodovod, výšky do 6 m</t>
  </si>
  <si>
    <t>723120804R00</t>
  </si>
  <si>
    <t>Demontáž potrubí svařovaného závitového do DN 25 mm</t>
  </si>
  <si>
    <t>723190901R00</t>
  </si>
  <si>
    <t>Uzavření nebo otevření plynového potrubí</t>
  </si>
  <si>
    <t>723190907R00</t>
  </si>
  <si>
    <t>Odvzdušnění a napuštění plynového potrubí</t>
  </si>
  <si>
    <t>723190909R00</t>
  </si>
  <si>
    <t>Zkouška tlaková  plynového potrubí, vč. protokolu</t>
  </si>
  <si>
    <t>soubor</t>
  </si>
  <si>
    <t>725210821R00</t>
  </si>
  <si>
    <t>Demontáž umyvadel bez výtokových armatur</t>
  </si>
  <si>
    <t>725320828R00</t>
  </si>
  <si>
    <t>Demontáž dřezů dvojitých velkokuchyňských</t>
  </si>
  <si>
    <t>725330840R00</t>
  </si>
  <si>
    <t>Demontáž výlevky ocelové nebo litinové</t>
  </si>
  <si>
    <t>725330912R00</t>
  </si>
  <si>
    <t>Zpětná montáž výlevky</t>
  </si>
  <si>
    <t>725540802R00</t>
  </si>
  <si>
    <t>Demontáž zásobníků plynových ohřívačů 500 l</t>
  </si>
  <si>
    <t>725620800R00</t>
  </si>
  <si>
    <t>Demontáž plynových vařičů, trub, pevně připojených</t>
  </si>
  <si>
    <t>725810811R00</t>
  </si>
  <si>
    <t>Demontáž ventilu výtokového nástěnného</t>
  </si>
  <si>
    <t>725820801R00</t>
  </si>
  <si>
    <t>Demontáž baterie do G 3/4"</t>
  </si>
  <si>
    <t>725829202R00</t>
  </si>
  <si>
    <t>Montáž baterie umyvadlové a dřezové nástěnné</t>
  </si>
  <si>
    <t>zpětná montáž - výlevka : 1</t>
  </si>
  <si>
    <t>728.01</t>
  </si>
  <si>
    <t>Vzduchotechnika - viz příloha</t>
  </si>
  <si>
    <t>730.01</t>
  </si>
  <si>
    <t>Vytápění - viz příloha</t>
  </si>
  <si>
    <t>732219317R00</t>
  </si>
  <si>
    <t>732331514R00</t>
  </si>
  <si>
    <t>Nádoby expanzní tlak.s membránové 35 l</t>
  </si>
  <si>
    <t>766421811R00</t>
  </si>
  <si>
    <t>Demontáž obložení podhledů panely do 1,5 m2</t>
  </si>
  <si>
    <t>766421822R00</t>
  </si>
  <si>
    <t>Demontáž podkladových roštů obložení podhledů</t>
  </si>
  <si>
    <t>766661112R00</t>
  </si>
  <si>
    <t>Montáž dveří do zárubně,otevíravých 1kř.do 0,8 m</t>
  </si>
  <si>
    <t>766661122R00</t>
  </si>
  <si>
    <t>Montáž dveří do zárubně,otevíravých 1kř.nad 0,8 m</t>
  </si>
  <si>
    <t>766670021R00</t>
  </si>
  <si>
    <t>Montáž kliky a štítku</t>
  </si>
  <si>
    <t>54914634R</t>
  </si>
  <si>
    <t>Kování dveřní Cr</t>
  </si>
  <si>
    <t>54926043R</t>
  </si>
  <si>
    <t xml:space="preserve">Zámek stavební vložkový </t>
  </si>
  <si>
    <t>54964011R</t>
  </si>
  <si>
    <t xml:space="preserve">Vložka cylindrická oboustranná bezpečnostní FAB </t>
  </si>
  <si>
    <t>611601203R</t>
  </si>
  <si>
    <t>Dveře vnitřní HPL plné 1-křídlé 800 x 1970 mm</t>
  </si>
  <si>
    <t>611601204R</t>
  </si>
  <si>
    <t>Dveře vnitřní HPL plné 1-křídlé 900 x 1970 mm</t>
  </si>
  <si>
    <t>998766101R00</t>
  </si>
  <si>
    <t>Přesun hmot pro truhlářské konstr., výšky do 6 m</t>
  </si>
  <si>
    <t>767586101RU1</t>
  </si>
  <si>
    <t>Nosný rošt podhledu  modul 60 x 60 cm,  antikorozní profily</t>
  </si>
  <si>
    <t>Dodávka a montáž hlavního profilu, příčných profilů, obvodového profilu a zavěšovacího prvku.</t>
  </si>
  <si>
    <t>767586201RV9</t>
  </si>
  <si>
    <t>Podhled minerální, hrana kazety Acoustic, tl. 17 mm</t>
  </si>
  <si>
    <t>771101210RT2</t>
  </si>
  <si>
    <t xml:space="preserve">Penetrace podkladu pod dlažby penetrační nátěr </t>
  </si>
  <si>
    <t>771575109R00</t>
  </si>
  <si>
    <t>Montáž podlah keram.,hladké, tmel</t>
  </si>
  <si>
    <t>59764210R</t>
  </si>
  <si>
    <t>Dlažba hladká protiskluzová</t>
  </si>
  <si>
    <t>OTĚRUVZDORNOST PEI IV, Emin.0,5, PROTISKLUZ. MIN. R11</t>
  </si>
  <si>
    <t>CHEMICKY ODOLNÁ, URČENA PRO PROVOZ ŠKOLNÍCH JÍDELEN</t>
  </si>
  <si>
    <t>196,22*1,1</t>
  </si>
  <si>
    <t>998771101R00</t>
  </si>
  <si>
    <t>Přesun hmot pro podlahy z dlaždic, výšky do 6 m</t>
  </si>
  <si>
    <t>781415015R00</t>
  </si>
  <si>
    <t>Montáž obkladů stěn, porovin.,tmel, 20x20,30x15 cm</t>
  </si>
  <si>
    <t>597623121R</t>
  </si>
  <si>
    <t>Dlaždice 200 x 250 mm bílá</t>
  </si>
  <si>
    <t>269,035*1,1</t>
  </si>
  <si>
    <t>998781101R00</t>
  </si>
  <si>
    <t>Přesun hmot pro obklady keramické, výšky do 6 m</t>
  </si>
  <si>
    <t>4,6*0,25*2</t>
  </si>
  <si>
    <t>4,8*0,25*4</t>
  </si>
  <si>
    <t>4,9*0,25*4</t>
  </si>
  <si>
    <t>5,3*0,25*3</t>
  </si>
  <si>
    <t>784402801R00</t>
  </si>
  <si>
    <t>Odstranění malby oškrábáním v místnosti H do 3,8 m</t>
  </si>
  <si>
    <t xml:space="preserve">strop : </t>
  </si>
  <si>
    <t xml:space="preserve">stěny : </t>
  </si>
  <si>
    <t>Elektro silnoproud - viz příloha</t>
  </si>
  <si>
    <t>Elektro - MaR - viz příloha</t>
  </si>
  <si>
    <t>VZT</t>
  </si>
  <si>
    <t>Pozice</t>
  </si>
  <si>
    <t>Název dílu</t>
  </si>
  <si>
    <t>Materiál</t>
  </si>
  <si>
    <t>Materiál celkem</t>
  </si>
  <si>
    <t>Montáž celkem</t>
  </si>
  <si>
    <t>Hmotnost</t>
  </si>
  <si>
    <t>Hmotnost celkem</t>
  </si>
  <si>
    <t>Zařízení zař.01</t>
  </si>
  <si>
    <t>Větrací jednotka</t>
  </si>
  <si>
    <t>1.01</t>
  </si>
  <si>
    <t>Centrální VZT jednotka  s rekuperací tepla pro řízené větrání 
přívod: min. V-8850 m3//h; 500 Pa; filtrace G4  
odsávání: min. V-9300 m3//h; 600 Pa; filtrace G4
rozměry skříně: max. 3380x2150 mm; výška max. 2015 mm
Napětí 400 V / 50 Hz; příkon jednotky 10,4 kW
integrovaný atypický předehřívač - výkon min. 24,00 kW
integrovaný vodní dohřívač - výkon min. 18,00 kW
integrovaný přímý dvouokruhový chladič - výkon min.  38,00 kW
účinnost rekuperace min. 82 %</t>
  </si>
  <si>
    <t>ks</t>
  </si>
  <si>
    <t>Cena včetně atypického předehřívače a regulace jednotky, dvouokruhového přímého chladiče, včetně prostorového čidla teploty,bez rozšiřovacího modulu k dvouokruhovým chladičům. Bez směšovacích uzlů k ohřívačům.</t>
  </si>
  <si>
    <t>-</t>
  </si>
  <si>
    <t>Regulační klapky</t>
  </si>
  <si>
    <t>1.02</t>
  </si>
  <si>
    <t>Regulační klapka čtyřhranná 1000x500 mm, příprava pro servopohon</t>
  </si>
  <si>
    <t>1.03</t>
  </si>
  <si>
    <t>Regulační klapka čtyřhranná 900x500 mm, příprava pro servopohon</t>
  </si>
  <si>
    <t>Servopohon pro regulační klapku, 24 V, 3- bodové ovládání (typ A),kroutící moment 5 Nm</t>
  </si>
  <si>
    <t>Servopohon pro regulační klapku, 24 V, on/off ovládání (typ A),kroutící moment 5 Nm</t>
  </si>
  <si>
    <t>1.04</t>
  </si>
  <si>
    <t>Regulační klapka čtyřhranná 355x315 mm, ruční ovládání</t>
  </si>
  <si>
    <t>1.05</t>
  </si>
  <si>
    <t>Regulační klapka čtyřhranná 630x500 mm, ruční ovládání</t>
  </si>
  <si>
    <t>1.06</t>
  </si>
  <si>
    <t>Regulační klapka čtyřhranná 200x200 mm, ruční ovládání</t>
  </si>
  <si>
    <t>1.07</t>
  </si>
  <si>
    <t>Regulační klapka čtyřhranná 355x200 mm, ruční ovládání</t>
  </si>
  <si>
    <t>1.08</t>
  </si>
  <si>
    <t>Škrtící klapka kruhová d 150 mm, ruční ovládání</t>
  </si>
  <si>
    <t>Tlumiče hluku</t>
  </si>
  <si>
    <t>1.09</t>
  </si>
  <si>
    <t>Buňka tlumiče hluku 200x500x1000.1</t>
  </si>
  <si>
    <t>Koncové prvky</t>
  </si>
  <si>
    <t>1..10</t>
  </si>
  <si>
    <t>1..11</t>
  </si>
  <si>
    <t>1.12</t>
  </si>
  <si>
    <t>Textilní vyústka kruhová d 500 mm, celková délka 18500 mm, průtok 3750 m3/h, použitelný přetlak 50 Pa, mikroperforace, jednoduché zavěšení, háček, pozink. lanko, RAL 7035, včetně přechodového kusu ze čtyřhranného potrubí 630x500 mm</t>
  </si>
  <si>
    <t>1.13</t>
  </si>
  <si>
    <t>Odvodní výustka čtyřhranná; rozměry 800x200 mm, pozink.; jednořadá, horizontální orientace lamel; s regulací R1, s upínacím rámečkem.</t>
  </si>
  <si>
    <t>Čtyřhranné potrubí pozink. Sk. I</t>
  </si>
  <si>
    <t>1.14</t>
  </si>
  <si>
    <t>Trouba 200x200</t>
  </si>
  <si>
    <t>bm</t>
  </si>
  <si>
    <t>1.15</t>
  </si>
  <si>
    <t>Trouba 355x200</t>
  </si>
  <si>
    <t>1.16</t>
  </si>
  <si>
    <t>Trouba 355x315</t>
  </si>
  <si>
    <t>1.17</t>
  </si>
  <si>
    <t>Trouba 400x315</t>
  </si>
  <si>
    <t>1.18</t>
  </si>
  <si>
    <t>Trouba 630x225</t>
  </si>
  <si>
    <t>1.19</t>
  </si>
  <si>
    <t>Trouba 630x315</t>
  </si>
  <si>
    <t>1.20</t>
  </si>
  <si>
    <t>Trouba 800x200</t>
  </si>
  <si>
    <t>1.21</t>
  </si>
  <si>
    <t>Trouba 710x315</t>
  </si>
  <si>
    <t>1.22</t>
  </si>
  <si>
    <t>Trouba 800x225</t>
  </si>
  <si>
    <t>1.23</t>
  </si>
  <si>
    <t>Trouba 800x250</t>
  </si>
  <si>
    <t>1.24</t>
  </si>
  <si>
    <t>Trouba 710x400</t>
  </si>
  <si>
    <t>1.25</t>
  </si>
  <si>
    <t>Trouba 630x500</t>
  </si>
  <si>
    <t>1.26</t>
  </si>
  <si>
    <t>Trouba 900x250</t>
  </si>
  <si>
    <t>1.27</t>
  </si>
  <si>
    <t>Trouba 900x280</t>
  </si>
  <si>
    <t>1.28</t>
  </si>
  <si>
    <t>Trouba 800x400</t>
  </si>
  <si>
    <t>1.29</t>
  </si>
  <si>
    <t>Trouba 900x315</t>
  </si>
  <si>
    <t>1.30</t>
  </si>
  <si>
    <t>Trouba 900x400</t>
  </si>
  <si>
    <t>1.31</t>
  </si>
  <si>
    <t>Trouba 1000x315</t>
  </si>
  <si>
    <t>1.32</t>
  </si>
  <si>
    <t>Trouba 710x630</t>
  </si>
  <si>
    <t>1.33</t>
  </si>
  <si>
    <t>Trouba 900x500</t>
  </si>
  <si>
    <t>1.34</t>
  </si>
  <si>
    <t>Trouba 1000x400</t>
  </si>
  <si>
    <t>1.35</t>
  </si>
  <si>
    <t>Trouba 1000x500</t>
  </si>
  <si>
    <t>1.36</t>
  </si>
  <si>
    <t>Trouba 1200x400</t>
  </si>
  <si>
    <t>1.37</t>
  </si>
  <si>
    <t>Trouba 900x710</t>
  </si>
  <si>
    <t>1.38</t>
  </si>
  <si>
    <t>Trouba 1200x500</t>
  </si>
  <si>
    <t>1.39</t>
  </si>
  <si>
    <t>Trouba 1400x500</t>
  </si>
  <si>
    <t>1.40</t>
  </si>
  <si>
    <t>Trouba 1400x800</t>
  </si>
  <si>
    <t>1.41</t>
  </si>
  <si>
    <t>Oblouk 200 x 200 / R100 / 90°</t>
  </si>
  <si>
    <t>1.42</t>
  </si>
  <si>
    <t>Oblouk 200 x 200 / R150 / 90°</t>
  </si>
  <si>
    <t>1.43</t>
  </si>
  <si>
    <t>Oblouk 355 x 200 / R150 / 90°</t>
  </si>
  <si>
    <t>1.44</t>
  </si>
  <si>
    <t>Oblouk 355 x 315 / R150 / 90°</t>
  </si>
  <si>
    <t>1.45</t>
  </si>
  <si>
    <t>Oblouk 315 x 355 / R150 / 90°</t>
  </si>
  <si>
    <t>1.46</t>
  </si>
  <si>
    <t>Oblouk 630 x 500 / R150 / 90°</t>
  </si>
  <si>
    <t>1.47</t>
  </si>
  <si>
    <t>Oblouk 900 x 280 / R150 / 90°</t>
  </si>
  <si>
    <t>1.48</t>
  </si>
  <si>
    <t>Oblouk 710 x 630 / R150 / 90°</t>
  </si>
  <si>
    <t>1.49</t>
  </si>
  <si>
    <t>Oblouk 900 x 500 / R150 / 90°</t>
  </si>
  <si>
    <t>1.50</t>
  </si>
  <si>
    <t>Oblouk 710 x 900 / R150 / 90°</t>
  </si>
  <si>
    <t>1.51</t>
  </si>
  <si>
    <t>Oblouk 1400 x 500 / R150 / 90°</t>
  </si>
  <si>
    <t>1.52</t>
  </si>
  <si>
    <t>Oblouk přechodový 500 x 900 - 710 / R150</t>
  </si>
  <si>
    <t>1.53</t>
  </si>
  <si>
    <t>Oblouk přechodový 400 x 1200 - 500 / R150</t>
  </si>
  <si>
    <t>1.54</t>
  </si>
  <si>
    <t>Oblouk přechodový 900 x 500 - 1200 / R150</t>
  </si>
  <si>
    <t>1.55</t>
  </si>
  <si>
    <t>Oblouk přechodový 400 x 1200 - 630 / R150</t>
  </si>
  <si>
    <t>1.56</t>
  </si>
  <si>
    <t>Oblouk přechodový 710 x 630 - 1200 / R150</t>
  </si>
  <si>
    <t>1.57</t>
  </si>
  <si>
    <t>Oblouk přechodový 1000 x 500 - 1400 / R150</t>
  </si>
  <si>
    <t>1.58</t>
  </si>
  <si>
    <t>Přechod jednostranný 500 x 900 - 250 x 900 / 600</t>
  </si>
  <si>
    <t>1.59</t>
  </si>
  <si>
    <t>Přechod jednostranný 500 x 900 - 315 x 900 / 600</t>
  </si>
  <si>
    <t>1.60</t>
  </si>
  <si>
    <t>Přechod jednostranný 1400 x 500 - 900 x 500 / 500</t>
  </si>
  <si>
    <t>1.61</t>
  </si>
  <si>
    <t>Přechod jednostranný 1400 x 500 - 900 x 500 / 750</t>
  </si>
  <si>
    <t>1.62</t>
  </si>
  <si>
    <t>Přechod jednostranný 800 x 1400 - 500 x 1400 / 600</t>
  </si>
  <si>
    <t>1.63</t>
  </si>
  <si>
    <t>Přechod pravoúhlý 400 x 315 - 200 x 200 / 300</t>
  </si>
  <si>
    <t>1.64</t>
  </si>
  <si>
    <t>Přechod pravoúhlý 900 x 250 - 630 x 500 / 600</t>
  </si>
  <si>
    <t>1.65</t>
  </si>
  <si>
    <t>Přechod pravoúhlý 900 x 500 - 500 x 900 / 500</t>
  </si>
  <si>
    <t>1.66</t>
  </si>
  <si>
    <t>Přechod pravoúhlý 1400 x 500 - 710 x 630 / 750</t>
  </si>
  <si>
    <t>1.67</t>
  </si>
  <si>
    <t>Přechod souměrný 200 x 200 - ø200 / 300 na kruh</t>
  </si>
  <si>
    <t>1.68</t>
  </si>
  <si>
    <t>Přechod souměrný 200 x 200 - ø150 / 250 na kruh</t>
  </si>
  <si>
    <t>1.69</t>
  </si>
  <si>
    <t>Odbočka jednoduchá 900 x 500 - 900 - 630 / R150 / 970</t>
  </si>
  <si>
    <t>1.70</t>
  </si>
  <si>
    <t>Odbočka jednostranná přívodní 710 x 315 - 355 x 315 - 355 x 315 / 600 / R100</t>
  </si>
  <si>
    <t>1.71</t>
  </si>
  <si>
    <t>Odbočka jednostranná přívodní 1000 x 315 - 710 x 315 - 355 x 315 / 600 / R100</t>
  </si>
  <si>
    <t>1.72</t>
  </si>
  <si>
    <t>Odbočka jednostranná přívodní 1000 x 400 - 1000 x 315 - 355 x 315 / 600 / R100</t>
  </si>
  <si>
    <t>1.73</t>
  </si>
  <si>
    <t>Odbočka jednostranná přívodní 1000 x 500 - 900 x 500 - 1000 x 500 / 1340 / R150</t>
  </si>
  <si>
    <t>1.74</t>
  </si>
  <si>
    <t>Odbočka jednostranná přívodní 1000 x 500 - 1000 x 400 - 355 x 315 / 600 / R100</t>
  </si>
  <si>
    <t>1.75</t>
  </si>
  <si>
    <t>Odbočka jednostranná odtahová 400 x 315 - 400 x 315 - 355 x 315 / 600 / R100</t>
  </si>
  <si>
    <t>1.76</t>
  </si>
  <si>
    <t>Odbočka jednostranná odtahová 560 x 200 - 200 x 200 - 355 x 200 / 600 / R100</t>
  </si>
  <si>
    <t>1.77</t>
  </si>
  <si>
    <t>Odbočka jednostranná odtahová 630 x 225 - 560 x 200 - 800 x 200 / 1040 / R100</t>
  </si>
  <si>
    <t>1.78</t>
  </si>
  <si>
    <t>Odbočka jednostranná odtahová 710 x 225 - 630 x 225 - 200 x 200 / 440 / R100</t>
  </si>
  <si>
    <t>1.79</t>
  </si>
  <si>
    <t>Odbočka jednostranná odtahová 630 x 315 - 400 x 315 - 355 x 315 / 600 / R100</t>
  </si>
  <si>
    <t>1.80</t>
  </si>
  <si>
    <t>Odbočka jednostranná odtahová 800 x 225 - 710 x 225 - 800 x 200 / 1040 / R100</t>
  </si>
  <si>
    <t>1.81</t>
  </si>
  <si>
    <t>Odbočka jednostranná odtahová 800 x 250 - 800 x 225 - 200 x 200 / 440 / R100</t>
  </si>
  <si>
    <t>1.82</t>
  </si>
  <si>
    <t>Odbočka jednostranná odtahová 710 x 400 - 630 x 315 - 355 x 315 / 600 / R100</t>
  </si>
  <si>
    <t>1.83</t>
  </si>
  <si>
    <t>Odbočka jednostranná odtahová 900 x 250 - 800 x 250 - 800 x 200 / 1040 / R100</t>
  </si>
  <si>
    <t>1.84</t>
  </si>
  <si>
    <t>Odbočka jednostranná odtahová 900 x 280 - 900 x 280 - 200 x 200 / 440 / R100</t>
  </si>
  <si>
    <t>1.85</t>
  </si>
  <si>
    <t>Odbočka jednostranná odtahová 900 x 280 - 900 x 250 - 800 x 200 / 1040 / R100</t>
  </si>
  <si>
    <t>1.86</t>
  </si>
  <si>
    <t>Odbočka jednostranná odtahová 800 x 400 - 710 x 400 - 355 x 315 / 600 / R100</t>
  </si>
  <si>
    <t>1.87</t>
  </si>
  <si>
    <t>Odbočka jednostranná odtahová 900 x 315 - 900 x 280 - 355 x 200 / 600 / R100</t>
  </si>
  <si>
    <t>1.88</t>
  </si>
  <si>
    <t>Odbočka jednostranná odtahová 900 x 400 - 800 x 400 - 355 x 315 / 600 / R100</t>
  </si>
  <si>
    <t>1.89</t>
  </si>
  <si>
    <t>Odbočka jednostranná odtahová 900 x 500 - 900 x 500 - 900 x 500 / 1390 / R150</t>
  </si>
  <si>
    <t>1.90</t>
  </si>
  <si>
    <t>Odbočka jednostranná odtahová 900 x 500 - 900 x 400 - 355 x 315 / 600 / R100</t>
  </si>
  <si>
    <t>1.91</t>
  </si>
  <si>
    <t>Rozbočka 355 x 200 - 200 - 200 / R100</t>
  </si>
  <si>
    <t>1.92</t>
  </si>
  <si>
    <t>Odskok 900 x 280 / 900 / 250</t>
  </si>
  <si>
    <t>1.93</t>
  </si>
  <si>
    <t>Odskok 900 x 500 / 1500 / 300</t>
  </si>
  <si>
    <t>1.94</t>
  </si>
  <si>
    <t>Odskok 500 x 900 / 1000 / 300</t>
  </si>
  <si>
    <t>1.95</t>
  </si>
  <si>
    <t>Odskok 500 x 900 / 1500 / 365</t>
  </si>
  <si>
    <t>Kruhové potrubí</t>
  </si>
  <si>
    <t>1.96</t>
  </si>
  <si>
    <t>Potrubí Spiro pozink, d 150 mm</t>
  </si>
  <si>
    <t>1.97</t>
  </si>
  <si>
    <t>Potrubí Spiro pozink, d 200 mm</t>
  </si>
  <si>
    <t>1.98</t>
  </si>
  <si>
    <t>Oblouk segmentový 90°, d 150 mm Pz plech</t>
  </si>
  <si>
    <t>1.99</t>
  </si>
  <si>
    <t>Oblouk segmentový 90°, d 200 mm Pz plech</t>
  </si>
  <si>
    <t>1.100</t>
  </si>
  <si>
    <t>Vnější spojka ke spojování Spiro potrubí d 150 mm</t>
  </si>
  <si>
    <t>1.101</t>
  </si>
  <si>
    <t>Vnější spojka ke spojování Spiro potrubí d 200 mm</t>
  </si>
  <si>
    <t>Tepelné izolace</t>
  </si>
  <si>
    <t>1.102</t>
  </si>
  <si>
    <t>1.103</t>
  </si>
  <si>
    <t>Závěsy, závěsné lišty, závitové tyče, kruhové závěsy, hmoždinky, pomocné konstrukce</t>
  </si>
  <si>
    <t>1.104</t>
  </si>
  <si>
    <t>Montážní materiál celkem</t>
  </si>
  <si>
    <t>kpl</t>
  </si>
  <si>
    <t>Závěsy, závěsné lišty, závitové tyče, kruhové závěsy, hmoždinky, pomocné konstrukce, lepící pásky, šrouby, nýty, hmoždinky atd.</t>
  </si>
  <si>
    <t>Zednické výpomoci</t>
  </si>
  <si>
    <t>1.105</t>
  </si>
  <si>
    <t>Vybourání prostupů pro vedení vzduchotechnického potrubí, vyplnění otvorů, začištění a vymalování</t>
  </si>
  <si>
    <t>1.106</t>
  </si>
  <si>
    <t>Úklid</t>
  </si>
  <si>
    <t>1.107</t>
  </si>
  <si>
    <t xml:space="preserve">Přesun hmot pro vzduchotechniku, výška do 6 m  </t>
  </si>
  <si>
    <t>kg</t>
  </si>
  <si>
    <t>Doprava</t>
  </si>
  <si>
    <t>1.108</t>
  </si>
  <si>
    <t>Zařízení zař.01 - celkem</t>
  </si>
  <si>
    <t>Zařízení zař.02</t>
  </si>
  <si>
    <t>Venkovní kondenzační jednotka</t>
  </si>
  <si>
    <t>2.1</t>
  </si>
  <si>
    <t>Venkovní kondenzační jednotka pro přímý chladič ve VZT jednotce 
Chladicí výkon: 19,0 kW
Typ chladiva: R32
SEER: 5,4
Hl. ak. tlaku v 1 m: 58 dB(A)
Rozměry (VxŠxH): 1340x1050x330 mm
Hmotnost jednotky: 129 kg</t>
  </si>
  <si>
    <t>2.2</t>
  </si>
  <si>
    <t xml:space="preserve">Připojovací rozhraní pro VZT jednotky </t>
  </si>
  <si>
    <t>2.3</t>
  </si>
  <si>
    <t>Podstavná konstrukce pod kondenzační jednotku</t>
  </si>
  <si>
    <t>2.4</t>
  </si>
  <si>
    <t>Cu potrubí měkké izolované chladírenské d11/22</t>
  </si>
  <si>
    <t>Včetně vakuování, tlakování, doplnění chladiva a zkoušek</t>
  </si>
  <si>
    <t>2.5</t>
  </si>
  <si>
    <t>2.6</t>
  </si>
  <si>
    <t>Vybourání prostupů pro vedení potrubí, vyplnění otvorů, začištění a vymalování</t>
  </si>
  <si>
    <t>2.7</t>
  </si>
  <si>
    <t xml:space="preserve">Přesun hmot pro chlazení, výška do 6 m  </t>
  </si>
  <si>
    <t>2.8</t>
  </si>
  <si>
    <t>Zařízení zař.02 - celkem</t>
  </si>
  <si>
    <t>Zařízení zař.03</t>
  </si>
  <si>
    <t>Větrací strop</t>
  </si>
  <si>
    <t>3.1</t>
  </si>
  <si>
    <t>Celoplošný větrací strop v uzavřeném systému pro větrání kuchyně; pro odtah  přívod vzduchu; vč osvětlení, tukových předfiltrů; montážního a závěsného materiálu, vyrobeno na míru, vč montáže a zaškolení obsluhy; kompletace v celém prostoru
- podrobnější popis viz speficikace zařízení od výrobce</t>
  </si>
  <si>
    <t>3.2</t>
  </si>
  <si>
    <t xml:space="preserve">Přesun hmot, výška do 6 m  </t>
  </si>
  <si>
    <t>3.3</t>
  </si>
  <si>
    <t>Zařízení zař.03 - celkem</t>
  </si>
  <si>
    <t>Demontáže vzduchotechniky</t>
  </si>
  <si>
    <t>Demontáže potrubí a jednotek</t>
  </si>
  <si>
    <t>Demontáž potrubí plechového čtyřhranného do 0,4 m2  </t>
  </si>
  <si>
    <t>Demontáž digestoře</t>
  </si>
  <si>
    <t>Demontáž protidešťové žaluzie</t>
  </si>
  <si>
    <t>Demontáž ventilátoru</t>
  </si>
  <si>
    <t>Demontáž větrací jednotky</t>
  </si>
  <si>
    <t>Zazdění otvorů po demontovaném potrubí, začištění a vymalování</t>
  </si>
  <si>
    <t>Přesun demontovaných hmot - vzduchotechnika, H do 6 m  </t>
  </si>
  <si>
    <t>Demontáže vzduchotechniky - celkem</t>
  </si>
  <si>
    <t>Hodinové zúčtovací sazby</t>
  </si>
  <si>
    <t>Zpracování dodavatelské dokumentace</t>
  </si>
  <si>
    <t>Příprava ke komplexnímu vyzkoušení, oživení a vyregulování zařízení</t>
  </si>
  <si>
    <t>Komplexní vyzkoušení zařízení</t>
  </si>
  <si>
    <t>Vypracování provozních předpisů</t>
  </si>
  <si>
    <t>Projekt skutečného provedení</t>
  </si>
  <si>
    <t>Měření hlučnosti zařízení</t>
  </si>
  <si>
    <t>Hodinové zúčtovací sazby - celkem</t>
  </si>
  <si>
    <t>CELKEM bez DPH</t>
  </si>
  <si>
    <r>
      <t>Sací protidešťová žaluzie z eloxovaných hliníkových profilů 1400x800 mm, montážní rám, ochranná siť 10 x 10 mm, A</t>
    </r>
    <r>
      <rPr>
        <vertAlign val="subscript"/>
        <sz val="8"/>
        <color theme="1"/>
        <rFont val="Calibri"/>
        <family val="2"/>
        <charset val="238"/>
        <scheme val="minor"/>
      </rPr>
      <t>ef</t>
    </r>
    <r>
      <rPr>
        <sz val="8"/>
        <color theme="1"/>
        <rFont val="Calibri"/>
        <family val="2"/>
        <charset val="238"/>
        <scheme val="minor"/>
      </rPr>
      <t>= 0,73 m</t>
    </r>
    <r>
      <rPr>
        <vertAlign val="superscript"/>
        <sz val="8"/>
        <color theme="1"/>
        <rFont val="Calibri"/>
        <family val="2"/>
        <charset val="238"/>
        <scheme val="minor"/>
      </rPr>
      <t>2</t>
    </r>
  </si>
  <si>
    <r>
      <t>Výdechová protidešťová žaluzie z eloxovaných hliníkových profilů 1400x800 mm, montážní rám, ochranná siť 10 x 10 mm, A</t>
    </r>
    <r>
      <rPr>
        <vertAlign val="subscript"/>
        <sz val="8"/>
        <color theme="1"/>
        <rFont val="Calibri"/>
        <family val="2"/>
        <charset val="238"/>
        <scheme val="minor"/>
      </rPr>
      <t>ef</t>
    </r>
    <r>
      <rPr>
        <sz val="8"/>
        <color theme="1"/>
        <rFont val="Calibri"/>
        <family val="2"/>
        <charset val="238"/>
        <scheme val="minor"/>
      </rPr>
      <t>= 0,77 m</t>
    </r>
    <r>
      <rPr>
        <vertAlign val="superscript"/>
        <sz val="8"/>
        <color theme="1"/>
        <rFont val="Calibri"/>
        <family val="2"/>
        <charset val="238"/>
        <scheme val="minor"/>
      </rPr>
      <t>2</t>
    </r>
  </si>
  <si>
    <r>
      <t xml:space="preserve">Samolepící pás na bázi syntetického kaučuku s hliníkovou fólií tl. 20 mm, </t>
    </r>
    <r>
      <rPr>
        <sz val="8"/>
        <color theme="1"/>
        <rFont val="Calibri"/>
        <family val="2"/>
        <charset val="238"/>
      </rPr>
      <t>λ</t>
    </r>
    <r>
      <rPr>
        <sz val="8"/>
        <color theme="1"/>
        <rFont val="Calibri"/>
        <family val="2"/>
        <charset val="238"/>
        <scheme val="minor"/>
      </rPr>
      <t>=0,034 W/m.K</t>
    </r>
  </si>
  <si>
    <r>
      <t>m</t>
    </r>
    <r>
      <rPr>
        <vertAlign val="superscript"/>
        <sz val="8"/>
        <color theme="1"/>
        <rFont val="Calibri"/>
        <family val="2"/>
        <charset val="238"/>
        <scheme val="minor"/>
      </rPr>
      <t>2</t>
    </r>
  </si>
  <si>
    <r>
      <t xml:space="preserve">Samolepící pás na bázi syntetického kaučuku s hliníkovou fólií tl. 50 mm, </t>
    </r>
    <r>
      <rPr>
        <sz val="8"/>
        <color theme="1"/>
        <rFont val="Calibri"/>
        <family val="2"/>
        <charset val="238"/>
      </rPr>
      <t>λ</t>
    </r>
    <r>
      <rPr>
        <sz val="8"/>
        <color theme="1"/>
        <rFont val="Calibri"/>
        <family val="2"/>
        <charset val="238"/>
        <scheme val="minor"/>
      </rPr>
      <t>=0,034 W/m.K</t>
    </r>
  </si>
  <si>
    <t>POZ.</t>
  </si>
  <si>
    <t>Popis</t>
  </si>
  <si>
    <t>množství</t>
  </si>
  <si>
    <t>jednotková cena</t>
  </si>
  <si>
    <t>Cena celkem
(Kč bez DPH)</t>
  </si>
  <si>
    <t>Celkem cena za příslušnou profesi</t>
  </si>
  <si>
    <t>VRN 2%</t>
  </si>
  <si>
    <t>Otopná tělesa</t>
  </si>
  <si>
    <t>Deskové otopné těleso K- VK 11-6060</t>
  </si>
  <si>
    <t>Deskové otopné těleso K- VK 22-6060</t>
  </si>
  <si>
    <t>Deskové otopné těleso K- VK 22-6080</t>
  </si>
  <si>
    <t>Deskové otopné těleso K- VK 22-6100</t>
  </si>
  <si>
    <t>Deskové otopné těleso K- VK 22-6120</t>
  </si>
  <si>
    <t>Deskové otopné těleso K- VK 22-6140</t>
  </si>
  <si>
    <t>Deskové otopné těleso K- VK 22-6180</t>
  </si>
  <si>
    <t>Deskové otopné těleso K- VK 33-6180</t>
  </si>
  <si>
    <t xml:space="preserve">Připojovací  kombi šroubeni/TRV ventil pro VK připojení  vč svěrného šroubení
Termostatický ventil pro dynamické vyvážení a stabilizaci tl. diference </t>
  </si>
  <si>
    <t>Termohlavice pro OT - Desková</t>
  </si>
  <si>
    <t>Konzole pro zavěšení OT -deskové</t>
  </si>
  <si>
    <t xml:space="preserve">MTZ OT </t>
  </si>
  <si>
    <t>Potrubní systémy vč armatur</t>
  </si>
  <si>
    <t>Zhotovení přípojky DN15</t>
  </si>
  <si>
    <t>Zhotovení přípojky DN20</t>
  </si>
  <si>
    <t>Zhotovení přípojky DN25</t>
  </si>
  <si>
    <t>Zhotovení přípojky DN32</t>
  </si>
  <si>
    <t>Kulový kohout s vypouštěním  DN 20</t>
  </si>
  <si>
    <t>Kulový kohout s vypouštěním  DN 25</t>
  </si>
  <si>
    <t>Vypouštěcí kout DN 15</t>
  </si>
  <si>
    <t>Odvzdušňoací ventil automatický vč uzávěru</t>
  </si>
  <si>
    <t>Potrubí měděné d15x1 vč. tavrovek, prořezu a montáže</t>
  </si>
  <si>
    <t>Potrubí měděné d18x1 vč. tavrovek, prořezu a montáže</t>
  </si>
  <si>
    <t>Potrubí měděné d22x1 vč. tavrovek, prořezu a montáže</t>
  </si>
  <si>
    <t>Potrubí měděné d28x1 vč. tavrovek, prořezu a montáže</t>
  </si>
  <si>
    <t>Potrubí měděné d35x1.5 vč. tavrovek, prořezu a montáže</t>
  </si>
  <si>
    <t>Návleková izolace d22 tl 20mm vč. tavrovek, prořezu a montáže</t>
  </si>
  <si>
    <t>Návleková izolace d28 tl 20mm vč. tavrovek, prořezu a montáže</t>
  </si>
  <si>
    <t>Návleková izolace d35 tl 20mm vč. tavrovek, prořezu a montáže</t>
  </si>
  <si>
    <t>Příplatek za izolování tvarovek</t>
  </si>
  <si>
    <t>Příplatek za tvarovky do DN32</t>
  </si>
  <si>
    <t>Příplatek za drobný montážní materiál vč materiálu pro pájení</t>
  </si>
  <si>
    <t>Příplatek za konzole pro osazení systému do DN25</t>
  </si>
  <si>
    <t>Příplatek za kvedení v drážce</t>
  </si>
  <si>
    <t>MTZ kompletu potrubní systém   ostatní</t>
  </si>
  <si>
    <t>h</t>
  </si>
  <si>
    <t>Prostupy stavebními konstrukcemi vč zapravení  do DN50 vč požárních ucpávek</t>
  </si>
  <si>
    <t>Ostatní</t>
  </si>
  <si>
    <t>Demontáž st. otopné soustavy</t>
  </si>
  <si>
    <t xml:space="preserve">Topná zkouška </t>
  </si>
  <si>
    <t>Napuštění a vypuštění systému</t>
  </si>
  <si>
    <t>Požární dozor</t>
  </si>
  <si>
    <t>Zprovoznění vč vyregulování,odvzdušnění systému</t>
  </si>
  <si>
    <t>Doprava na staveniště</t>
  </si>
  <si>
    <t>km</t>
  </si>
  <si>
    <t>Náklady na za jistění staveniště</t>
  </si>
  <si>
    <t>Dokumentace skutečného provedení stavby</t>
  </si>
  <si>
    <t>Likvidace vzniklého odpadu</t>
  </si>
  <si>
    <t>Zdroj tepla</t>
  </si>
  <si>
    <t>Hlavní prvky</t>
  </si>
  <si>
    <t>Komplexní regualční modul vč směšovaných okruhů vč:
Doplňky k MaR
venkovní čidlo 1x
vnitřní čidlo 6x vč jímky
modul vzdálené správy 1x</t>
  </si>
  <si>
    <t xml:space="preserve">Předizolované potrubí chladiva Cu -předizolované </t>
  </si>
  <si>
    <t>Vyrovnávací nádoba - stacionární, 250 l,  izolace 100 mm vč pojistné sestavy</t>
  </si>
  <si>
    <t>Elektrokotel - max. 23 kW, oběhové čerpadlo, pojišťovací ventil</t>
  </si>
  <si>
    <t>Rozdělovač a sběrač topného systému vč konzole na stěnu
     1xVSTUP DN50
     3xVÝSTUP 2xDN25/1xDN32/1xDN40, ROZTEČ 250mm</t>
  </si>
  <si>
    <t>Třícestná směšovací sada pro UT OČ 25-60 230V řiditelné  s adaptivním řízením, 3-cestný ventil DN25 MIN kV=6,3 vč. pohonu,měřič tepla DN20 Qn=2, vyvaž. ventil DN25 kv=8,1  nastav dle schématu</t>
  </si>
  <si>
    <t>Třícestná směšovací sada pro UT OČ 25-60 230V řiditelné  s adaptivním řízením, 3-cestný ventil DN25 MIN kV=10 vč. pohonu,měřič tepla DN20 Qn=2, vyvaž. ventil DN25 kv=8,1  nastav dle schématu</t>
  </si>
  <si>
    <t>Podávací sestava VZT OČ 25-100 230V řiditelné a s adaptivním řízením,  pohonu,měřič tepla DN25 Qn=4, vyvaž. ventil DN40 kv=30  nastav dle schématu</t>
  </si>
  <si>
    <t>Třícestná směšovací sada pro UT OČ 25-60 230V řiditelné  s adaptivním řízením, 3-cestný ventil DN25 MIN kV=6,3 vč. pohonu 24V(UPRAVIT DLE VZT!!) vyvaž. ventil DN25 kv=8,1  nastav dle schémat</t>
  </si>
  <si>
    <t>Třícestná směšovací sada pro UT OČ 25-80 230V řiditelné  s adaptivním řízením, 3-cestný ventil DN25 MIN kV=10 vč. pohonu 24V(UPRAVIT DLE VZT!!)</t>
  </si>
  <si>
    <t>Oddělovací výměník, deskový, pájený vč izolace, oddělení vodního okruhu a MPG okruhu předehřívače VZT. Qc 25kW/ UT 55/45°C /MPG 35% 53/43°C</t>
  </si>
  <si>
    <t>Expanzní nádoba otopné soustavy  min. 18/6</t>
  </si>
  <si>
    <t>Expanzní nádoba otopné soustavy  min. 200/6</t>
  </si>
  <si>
    <t>Vodoměr dopouštějí vody DN15, Q=1,5</t>
  </si>
  <si>
    <t>Oddělovací člen soustavy UT od pitné vody</t>
  </si>
  <si>
    <t>Doplňovací  automat systému UT, 230V vč montáže a zprovoznění</t>
  </si>
  <si>
    <t>MTZ kompletu TČ vč elekrokotle, taktovacích zásobníku, rozdělovače sběrače a systému dopuštení vč ele a MaR zprovoznění</t>
  </si>
  <si>
    <t>MTZ ostatních hlavních prvků</t>
  </si>
  <si>
    <t>Zaškolení obsluhy, uvedení do provozu</t>
  </si>
  <si>
    <t>Potrubní systémy vč armatur UT</t>
  </si>
  <si>
    <t>Zhotovení přípojky DN40</t>
  </si>
  <si>
    <t>Zhotovení přípojky DN50</t>
  </si>
  <si>
    <t>Kulový kohout DN 15</t>
  </si>
  <si>
    <t>Kulový kohout DN 20</t>
  </si>
  <si>
    <t>Kulový kohout DN 25</t>
  </si>
  <si>
    <t>Kulový kohout DN 32</t>
  </si>
  <si>
    <t>Kulový kohout DN 40</t>
  </si>
  <si>
    <t>Kulový kohout DN 50</t>
  </si>
  <si>
    <t>Filtr DN 15</t>
  </si>
  <si>
    <t>Filtr DN 25</t>
  </si>
  <si>
    <t>Filtr DN 32</t>
  </si>
  <si>
    <t>Filtr DN 40</t>
  </si>
  <si>
    <t>Odlučovač kalů a nečistot  MAX. 300 μm DN25</t>
  </si>
  <si>
    <t>Zpětná klapka DN 15</t>
  </si>
  <si>
    <t>Zpětná klapka DN 25</t>
  </si>
  <si>
    <t>Zpětná klapka DN 32</t>
  </si>
  <si>
    <t>Zpětná klapka DN 40</t>
  </si>
  <si>
    <t>Teploměr d 100  O-120 C</t>
  </si>
  <si>
    <t>Tlakoměr  vč připojení d 100  0 - 800 kPa</t>
  </si>
  <si>
    <t>Potrubí černé bezešvé DN20 vč montáže, prořezu a tvarovek</t>
  </si>
  <si>
    <t>Potrubí černé bezešvé DN25 vč montáže, prořezu a tvarovek</t>
  </si>
  <si>
    <t>Potrubí černé bezešvé DN32 vč montáže, prořezu a tvarovek</t>
  </si>
  <si>
    <t>Potrubí černé bezešvé DN40 vč montáže, prořezu a tvarovek</t>
  </si>
  <si>
    <t>Potrubí černé bezešvé DN50 vč montáže, prořezu a tvarovek</t>
  </si>
  <si>
    <t>Návleková izolace minerální   DN20 tl  30 mm vč.  Montáže</t>
  </si>
  <si>
    <t>Návleková izolace minerální  DN25 tl  30 mm vč.  Montáže</t>
  </si>
  <si>
    <t>Návleková izolace  minerální DN32 tl  30 mm vč.  Montáže</t>
  </si>
  <si>
    <t>Návleková izolace minerální  DN40 tl  30 mm vč.  Montáže</t>
  </si>
  <si>
    <t>Návleková izolace minerální  DN50 tl  30 mm vč.  Montáže</t>
  </si>
  <si>
    <t>Potrubí plastové  d20x2,3 vč. tavrovek, izoalce prořezu a montáže</t>
  </si>
  <si>
    <t>Příplatek za tvarovky do DN50</t>
  </si>
  <si>
    <t>Příplatek za drobný montážní materiál vč materiálu pro svařování</t>
  </si>
  <si>
    <t>Příplatek za konzole pro osazení systému do DN50</t>
  </si>
  <si>
    <t>MTZ kompletu potrubní systém vč napojení  ostatní</t>
  </si>
  <si>
    <t>Prostupy stavebními konstrukcemi vč zapravení  do DN50 vž zapravení a požárních ucpávek</t>
  </si>
  <si>
    <t>Stavbení úpravy a demontáže</t>
  </si>
  <si>
    <t>Oplocení venkovní jednotky 
- pletivo, tvrdé, rozteč min 100mm, drát min 3mm vč. pevné stříšky, výška stříšky +2300mm
-konstrukce žárově zinkována
-rozměry  dle finálního výrobku</t>
  </si>
  <si>
    <t>Základové patky - beton vč. výztuže vč vsakovací vrstvy pro odvod kondenzátu
-rozměry  dle finálního výrobku</t>
  </si>
  <si>
    <t xml:space="preserve">Těsný prostup pro potrubí chladiva k venkonví jednotce ∅110, </t>
  </si>
  <si>
    <t>Těsný prostup el. vedení k venkovním jednotkám ∅75</t>
  </si>
  <si>
    <t xml:space="preserve">Stávající stacionární kotle 2ks vč připojení: UT -  od kotlů k místu napojení na R+S, komplet připojení PLN,odkouření -komplet </t>
  </si>
  <si>
    <t xml:space="preserve">Stávající závěsné kotle 2ks vč připojení: UT -  od kotlů k místu napojení na R+S, komplet připojení PLN,odkouření -komplet </t>
  </si>
  <si>
    <t xml:space="preserve">Stávající těleso R+S vč vystrojení </t>
  </si>
  <si>
    <t>Trasa plynu ke stacionárním kotlům DN40, celkem 16m,od napojení z páteřní trasy</t>
  </si>
  <si>
    <t>Trasa plynu závěsných kotlům DN32, celkem 9m, od napojení z páteřní trasy</t>
  </si>
  <si>
    <t>Těsnostní zkouška UT vč zprávy</t>
  </si>
  <si>
    <t>Zprovoznění systému - komplexní odzkoušení</t>
  </si>
  <si>
    <t>Dílenksá a výrobní dokumentace vč koordinací s ostatními profesemi</t>
  </si>
  <si>
    <t>Likvidace vzniklého odpadu vč ekologické likvidace</t>
  </si>
  <si>
    <r>
      <t xml:space="preserve">Tepelné čerpadlo vzduch  / voda, výkon min. 21 kW , chladivo R410A  reverzibilní, vč montážní sady, MIN. COP A2 / W35 = 3,4, MIN, provedení SPLIT nebo monoblok
</t>
    </r>
    <r>
      <rPr>
        <i/>
        <sz val="8"/>
        <rFont val="Arial"/>
        <family val="2"/>
        <charset val="238"/>
      </rPr>
      <t>Použitý zdroj tepla musí splňovat parametry definované nařízení Komise (EU) č. 813/2013, kterým se provádí směrnice Evropské­ho parlamentu a Rady 2009/125/ES, pokud jde o požadavky na ekodesign ohřívačů pro vytápění vnitřních prostorů a kombinovaných ohřívačů</t>
    </r>
  </si>
  <si>
    <t>akce:</t>
  </si>
  <si>
    <t>Kuchyně a jídelna ZŠ Rumburk</t>
  </si>
  <si>
    <t>část:</t>
  </si>
  <si>
    <t>D.1.4.4   elektro silnoproud</t>
  </si>
  <si>
    <t xml:space="preserve">             materiál</t>
  </si>
  <si>
    <t>pozice</t>
  </si>
  <si>
    <t>č.ceníku</t>
  </si>
  <si>
    <t>popis</t>
  </si>
  <si>
    <t>J.cena</t>
  </si>
  <si>
    <t xml:space="preserve">cena celkem </t>
  </si>
  <si>
    <t>Cenová soustava</t>
  </si>
  <si>
    <t>pojistková skříň HDS</t>
  </si>
  <si>
    <t>nn_01</t>
  </si>
  <si>
    <t>Pojistková skříň HDS pro jištění odběrů do 400A, osazená jednou sadou pojistkových spodků , se zámkem</t>
  </si>
  <si>
    <t>materiál</t>
  </si>
  <si>
    <t>elektroměrová skříň RE</t>
  </si>
  <si>
    <t>nn_02</t>
  </si>
  <si>
    <t>Elektroměrová skříň vestavná pro nepřímé měření do 400A</t>
  </si>
  <si>
    <t>hlavní vedení z RE do RH</t>
  </si>
  <si>
    <t>nn_03</t>
  </si>
  <si>
    <t>Kabel silový Cu, PVC izolace 450V/2,5kV, -40ºC - +70ºC, CYKY 3x240+120 mm2 odolnost proti šíření plamene dle ČSN EN 60332-1</t>
  </si>
  <si>
    <t>rozvaděč RH</t>
  </si>
  <si>
    <t>nn_04</t>
  </si>
  <si>
    <t>Rozvaděčová oceloplechová skříň 800x1800x400, 2 ks bočnice 400x1800, podstavce výšky 200mm, příslušenství pro rozvaděč (transparentní oka,  zemnění, kapsa na dokumenty, přípojnicový systém, ventilátor,světlo…)</t>
  </si>
  <si>
    <t>nn_05</t>
  </si>
  <si>
    <t>Hlavní jistič s funkcí hlavního vypínače 500A, příslušenství k hlavnímu jističi ( páka ručního pohonu, ložisko ručního pohonu, prodlužovací hřídel, podpěťová spoušť, atd.)</t>
  </si>
  <si>
    <t>nn_06</t>
  </si>
  <si>
    <t>Přepěťová ochrana B+C MAXI</t>
  </si>
  <si>
    <t>nn_07</t>
  </si>
  <si>
    <t>Jistič 3x100A char. B 10kA</t>
  </si>
  <si>
    <t>nn_08</t>
  </si>
  <si>
    <t>Jistič 3x80A char. B 10kA</t>
  </si>
  <si>
    <t>nn_09</t>
  </si>
  <si>
    <t>nn_10</t>
  </si>
  <si>
    <t>Jistič 3x40A char. B 10kA</t>
  </si>
  <si>
    <t>nn_11</t>
  </si>
  <si>
    <t>Jistič 3x32A char. B 10kA</t>
  </si>
  <si>
    <t>nn_12</t>
  </si>
  <si>
    <t>Jistič 3x32A char. C 10kA</t>
  </si>
  <si>
    <t>nn_13</t>
  </si>
  <si>
    <t>Jistič 3x25A char. B 10kA</t>
  </si>
  <si>
    <t>nn_14</t>
  </si>
  <si>
    <t>Jistič 3x20A char. B 10kA</t>
  </si>
  <si>
    <t>nn_15</t>
  </si>
  <si>
    <t>Jistič 3x16A char. C 10kA</t>
  </si>
  <si>
    <t>nn_16</t>
  </si>
  <si>
    <t>Jistič 3x16A char. B 10kA</t>
  </si>
  <si>
    <t>nn_17</t>
  </si>
  <si>
    <t>Jistič 1x16A char. B 10kA</t>
  </si>
  <si>
    <t>nn_18</t>
  </si>
  <si>
    <t>Jistič 1x16A char. C 10kA</t>
  </si>
  <si>
    <t>nn_19</t>
  </si>
  <si>
    <t>Proudový chránič s nadproudovou ochranou 1x16A char. B 003 AC 10kA</t>
  </si>
  <si>
    <t>nn_20</t>
  </si>
  <si>
    <t>Proudový chránič 3x25A 003 AC 10kA</t>
  </si>
  <si>
    <t>nn_21</t>
  </si>
  <si>
    <t>Proudový chránič 3x40A 003 AC 10kA</t>
  </si>
  <si>
    <t>nn_22</t>
  </si>
  <si>
    <t>Proudový chránič 3x100A 003 AC 10kA</t>
  </si>
  <si>
    <t>nn_23</t>
  </si>
  <si>
    <t>Ekvipotenciální svorkovnice</t>
  </si>
  <si>
    <t>nn_24</t>
  </si>
  <si>
    <t>Materiál nutný ke kompletaci rozvaděčů</t>
  </si>
  <si>
    <t>zásuvky a příslušenství</t>
  </si>
  <si>
    <t>nn_25</t>
  </si>
  <si>
    <t>Zásuvka 16A/230V  jednonásobná IP44 pod omítku bílá s clonkami</t>
  </si>
  <si>
    <t>materilá</t>
  </si>
  <si>
    <t>nn_26</t>
  </si>
  <si>
    <t>Rámeček jednonásobný bílý</t>
  </si>
  <si>
    <t>spínače</t>
  </si>
  <si>
    <t>nn_27</t>
  </si>
  <si>
    <t>Hlavní vypínač v krytu IP 65, 80A</t>
  </si>
  <si>
    <t>nn_28</t>
  </si>
  <si>
    <t>Hlavní vypínač v krytu IP 65, 40A</t>
  </si>
  <si>
    <t>nn_29</t>
  </si>
  <si>
    <t>Spínač jednopólový pod omítku, 10A/250V, řaz.1 IP20</t>
  </si>
  <si>
    <t>nn_30</t>
  </si>
  <si>
    <t>Kryt spínače bílý</t>
  </si>
  <si>
    <t>nn_31</t>
  </si>
  <si>
    <t>nn_32</t>
  </si>
  <si>
    <t>Přepínač střídavý pod omítku, 10A/250V, řaz.6 IP20</t>
  </si>
  <si>
    <t>nn_33</t>
  </si>
  <si>
    <t>nn_34</t>
  </si>
  <si>
    <t>nn_35</t>
  </si>
  <si>
    <t>Přepínač křížový pod omítku, 10A/250V, řaz. 7 IP20</t>
  </si>
  <si>
    <t>nn_36</t>
  </si>
  <si>
    <t>nn_37</t>
  </si>
  <si>
    <t>nn_38</t>
  </si>
  <si>
    <t>Tlačítkový ovladač hlavního vypínače s omezeným přístupem  1x spínací a1x rozpínací kontakt, TOTAL STOP IP55</t>
  </si>
  <si>
    <t>osvětlení</t>
  </si>
  <si>
    <t>nn_39</t>
  </si>
  <si>
    <t>LED 4000K, 5450lm/840, 36.1W, obdélníkové přisazené</t>
  </si>
  <si>
    <t>nn_40</t>
  </si>
  <si>
    <t>LED 4000K, 4000lm/840,600x600 40W, podhledové</t>
  </si>
  <si>
    <t>nn_41</t>
  </si>
  <si>
    <t>LED 4000K, 2200lm/840, 14W, kruhové přisazené</t>
  </si>
  <si>
    <t>nn_42</t>
  </si>
  <si>
    <t>Nouzové svítidlo 120lm/1h baterie</t>
  </si>
  <si>
    <t>nn_43</t>
  </si>
  <si>
    <t>R0001</t>
  </si>
  <si>
    <t>Příplatek za ekolikvidaci svítidla a světelného zdroje</t>
  </si>
  <si>
    <t>montážní materiál</t>
  </si>
  <si>
    <t>nn_44</t>
  </si>
  <si>
    <t xml:space="preserve">Krabice přístrojová pod omítku </t>
  </si>
  <si>
    <t>nn_45</t>
  </si>
  <si>
    <t>Krabice odbočná pod omítku</t>
  </si>
  <si>
    <t>nn_46</t>
  </si>
  <si>
    <t>Krabice rozvodná pod omítku</t>
  </si>
  <si>
    <t>nn_47</t>
  </si>
  <si>
    <t>Ocelová nosná konstrukce všeobecně kg</t>
  </si>
  <si>
    <t>nn_48</t>
  </si>
  <si>
    <t>Hmoždinky univerzální 10x60</t>
  </si>
  <si>
    <t>protipožární přepážky</t>
  </si>
  <si>
    <t>nn_49</t>
  </si>
  <si>
    <t>Požární prostupy stěnou</t>
  </si>
  <si>
    <t>kabely a vodiče</t>
  </si>
  <si>
    <t>nn_50</t>
  </si>
  <si>
    <t>nn_51</t>
  </si>
  <si>
    <t>Kabel silový Cu, PVC izolace 450V/2,5kV, -40ºC - +70ºC, 1-CYKY 5x25 mm2 odolnost proti šíření plamene dle ČSN EN 60332-1</t>
  </si>
  <si>
    <t>nn_52</t>
  </si>
  <si>
    <t>Kabel silový Cu, PVC izolace 450V/2,5kV, -40ºC - +70ºC, CYKY 5x16 mm2 odolnost proti šíření plamene dle ČSN EN 60332-1</t>
  </si>
  <si>
    <t>nn_53</t>
  </si>
  <si>
    <t>Kabel silový Cu, PVC izolace 450V/2,5kV, -40ºC - +70ºC, CYKY 5x10 mm2 odolnost proti šíření plamene dle ČSN EN 60332-1</t>
  </si>
  <si>
    <t>nn_54</t>
  </si>
  <si>
    <t>Kabel silový Cu, PVC izolace 450V/2,5kV, -40ºC - +70ºC, CYKY 5x6 mm2 odolnost proti šíření plamene dle ČSN EN 60332-1</t>
  </si>
  <si>
    <t>nn_55</t>
  </si>
  <si>
    <t>Kabel silový Cu, PVC izolace 450V/2,5kV, -40ºC - +70ºC, CYKY 5x4 mm2 odolnost proti šíření plamene dle ČSN EN 60332-1</t>
  </si>
  <si>
    <t>nn_56</t>
  </si>
  <si>
    <t>Kabel silový Cu, PVC izolace 450V/2,5kV, -40ºC - +70ºC, CYKY 3x2.5 mm2 odolnost proti šíření plamene dle ČSN EN 60332-1</t>
  </si>
  <si>
    <t>nn_57</t>
  </si>
  <si>
    <t>Kabel silový Cu, PVC izolace 450V/2,5kV, -40ºC - +70ºC, CYKY 3x1.5 mm2 odolnost proti šíření plamene dle ČSN EN 60332-1</t>
  </si>
  <si>
    <t>nn_58</t>
  </si>
  <si>
    <t>Vodič CY 6 zž - PVC izolovaný jednožilový vodič pro vnitřní vedení</t>
  </si>
  <si>
    <t>nn_59</t>
  </si>
  <si>
    <t>Vodič CY 25 zž - PVC izolovaný jednožilový vodič pro vnitřní vedení</t>
  </si>
  <si>
    <t>Kabel 1-CXKH-V-J P60-R B2CAS1D0 3x1,5</t>
  </si>
  <si>
    <t>ostatní</t>
  </si>
  <si>
    <t>nn_60</t>
  </si>
  <si>
    <t>Kabelová oka komplet</t>
  </si>
  <si>
    <t>nn_61</t>
  </si>
  <si>
    <t>Ostatní drobný elektroinstalační materiál (elektroinstalační trubky, lišty, úchytky, kabelová oka, vázací pásky atd.)</t>
  </si>
  <si>
    <t>materiál celkem bez DPH</t>
  </si>
  <si>
    <t xml:space="preserve">             montáž</t>
  </si>
  <si>
    <t>nn_62</t>
  </si>
  <si>
    <t>Montáž skříní bez zapojení vodičů tenkocementových přípojkových, typ [SP 0 až 2/1, ER 1.0 a 1.1]</t>
  </si>
  <si>
    <t>CS ÚRS 2024 01</t>
  </si>
  <si>
    <t>nn_63</t>
  </si>
  <si>
    <t>Montáž rozvodnic oceloplechových nebo plastových bez zapojení vodičů běžných, hmotnosti do 50 kg</t>
  </si>
  <si>
    <t>nn_64</t>
  </si>
  <si>
    <t>Montáž kabelů měděných bez ukončení uložených pevně plných kulatých nebo bezhalogenových (např. CYKY) počtu a průřezu žil 3x185+95 až 240+120 mm2</t>
  </si>
  <si>
    <t>nn_65</t>
  </si>
  <si>
    <t>Montáž rozváděčů skříňových nebo panelových bez zapojení vodičů dělitelných, hmotnosti jednoho pole do 300 kg</t>
  </si>
  <si>
    <t>nn_67</t>
  </si>
  <si>
    <t>Montáž přepěťových ochran nn se zapojením vodičů svodiče přepětí – typ 2 čtyřpólových jednodílných</t>
  </si>
  <si>
    <t>nn_68</t>
  </si>
  <si>
    <t xml:space="preserve">Montáž jističů se zapojením vodičů třípólových nn do 125A s krytem   </t>
  </si>
  <si>
    <t>nn_69</t>
  </si>
  <si>
    <t xml:space="preserve">Montáž jističů se zapojením vodičů třípólových nn do 63 A s krytem   </t>
  </si>
  <si>
    <t>nn_70</t>
  </si>
  <si>
    <t xml:space="preserve">Montáž jističů se zapojením vodičů třípólových nn do 25 A s krytem   </t>
  </si>
  <si>
    <t>nn_71</t>
  </si>
  <si>
    <t xml:space="preserve">Montáž jističů se zapojením vodičů jednopólových nn do 25 A s krytem   </t>
  </si>
  <si>
    <t>nn_72</t>
  </si>
  <si>
    <t>Montáž proudových chráničů se zapojením vodičů dvoupólových nn do 25 A s krytem</t>
  </si>
  <si>
    <t>nn_73</t>
  </si>
  <si>
    <t>Montáž proudových chráničů se zapojením vodičů čtyřpólových nn do 25 A s krytem</t>
  </si>
  <si>
    <t>nn_74</t>
  </si>
  <si>
    <t>Montáž proudových chráničů se zapojením vodičů čtyřpólových nn do 63 A s krytem</t>
  </si>
  <si>
    <t>nn_75</t>
  </si>
  <si>
    <t>Montáž proudových chráničů se zapojením vodičů čtyřpólových nn do 100 A s krytem</t>
  </si>
  <si>
    <t>nn_76</t>
  </si>
  <si>
    <t>Montáž svorkovnic do rozváděčů s popisnými štítky se zapojením vodičů na jedné straně nulových</t>
  </si>
  <si>
    <t>nn_77</t>
  </si>
  <si>
    <t>HZS.001</t>
  </si>
  <si>
    <t>Montáž ostatního drobného elektroinstalačnho materiálu nutného ke kompletaci rozvaděčů</t>
  </si>
  <si>
    <t>hod</t>
  </si>
  <si>
    <t>HZS</t>
  </si>
  <si>
    <t>nn_78</t>
  </si>
  <si>
    <t>741313042</t>
  </si>
  <si>
    <t>Montáž zásuvek domovních se zapojením vodičů šroubové připojení polozapuštěných nebo zapuštěných 10/16 A, provedení 2P + PE pro průběžnou montáž</t>
  </si>
  <si>
    <t>nn_79</t>
  </si>
  <si>
    <t>Montáž spínačů tří nebo čtyřpólových nástěnných se zapojením vodičů, pro prostředí venkovní nebo mokré do 63 A</t>
  </si>
  <si>
    <t>nn_80</t>
  </si>
  <si>
    <t>Montáž spínačů jedno nebo dvoupólových polozapuštěných nebo zapuštěných,šroubové připojení,  vypínačů řazení 1 - jednopólových</t>
  </si>
  <si>
    <t>nn_81</t>
  </si>
  <si>
    <t>Montáž spínačů jedno nebo dvoupólových polozapuštěných nebo zapuštěných, šroubové připojení, přepínačů řazení 6 - střídavých</t>
  </si>
  <si>
    <t>nn_82</t>
  </si>
  <si>
    <t>Montáž spínačů jedno nebo dvoupólových polozapuštěných nebo zapuštěných, šroubové připojení, přepínačů řazení 7 - křížových</t>
  </si>
  <si>
    <t>nn_83</t>
  </si>
  <si>
    <t>Montáž ovladačů tlačítkových ve skříni se zapojením vodičů 1 tlačítkových</t>
  </si>
  <si>
    <t>nn_84</t>
  </si>
  <si>
    <t>Montáž svítidel s integrovaným zdrojem LED se zapojením vodičů interiérových přisazených stropních hranatých nebo kruhových, plochy od 0,09 do 0,36 m2</t>
  </si>
  <si>
    <t>nn_85</t>
  </si>
  <si>
    <t>Montáž svítidel s integrovaným zdrojem LED se zapojením vodičů interiérových přisazených stropních hranatých nebo kruhových, plochy  0,09 m2</t>
  </si>
  <si>
    <t>nn_86</t>
  </si>
  <si>
    <t>Montáž svítidel s integrovaným zdrojem LED se zapojením vodičů interiérových vestavných stropních panelových hranatých nebo kruhových, plochy od 0,09 do 0,36m2</t>
  </si>
  <si>
    <t>nn_87</t>
  </si>
  <si>
    <t xml:space="preserve">Montáž krabic elektroinstalačních bez napojení na trubky a lišty, demontáže a montáže víčka a přístroje přístrojových zapuštěných plastových kruhových </t>
  </si>
  <si>
    <t>nn_88</t>
  </si>
  <si>
    <t>Montáž rozvodek se zapojením na svorkovnici zapuštěných plastových kruhových</t>
  </si>
  <si>
    <t>nn_89</t>
  </si>
  <si>
    <t>nn_90</t>
  </si>
  <si>
    <t>Montáž se zhotovením konstrukce pro rozvodny z profilů tenkostěnných</t>
  </si>
  <si>
    <t>nn_91</t>
  </si>
  <si>
    <t xml:space="preserve">Osazení kotevních prvků  hmoždinek včetně vyvrtání otvorů, pro upevnění elektroinstalací ve stěnách cihelných, vnějšího průměru do 8 mm   </t>
  </si>
  <si>
    <t>nn_93</t>
  </si>
  <si>
    <t xml:space="preserve">Montáž kabelů měděných bez ukončení uložených pevně plných kulatých nebo bezhalogenových (např.CYKY) počtu a průřezu žil 5x25 mm2 </t>
  </si>
  <si>
    <t>nn_94</t>
  </si>
  <si>
    <t xml:space="preserve">Montáž kabelů měděných bez ukončení uložených pevně plných kulatých nebo bezhalogenových (např.CYKY) počtu a průřezu žil 5x16 mm2 </t>
  </si>
  <si>
    <t>nn_95</t>
  </si>
  <si>
    <t xml:space="preserve">Montáž kabelů měděných bez ukončení uložených pod omítkou plných kulatých nebo bezhalogenových (např.CYKY) počtu a průřezu žil 5x10 mm2 </t>
  </si>
  <si>
    <t>nn_96</t>
  </si>
  <si>
    <t xml:space="preserve">Montáž kabelů měděných bez ukončení uložených pod omítkou plných kulatých nebo bezhalogenových (např.CYKY) počtu a průřezu žil 5x4 až 6 mm2 </t>
  </si>
  <si>
    <t>nn_97</t>
  </si>
  <si>
    <t xml:space="preserve">Montáž kabelů měděných bez ukončení uložených pod omítkou plných kulatých nebo bezhalogenových (např.CYKY) počtu a průřezu žil 3x2,5 až 6 mm2 </t>
  </si>
  <si>
    <t>nn_98</t>
  </si>
  <si>
    <t xml:space="preserve">Montáž kabelů měděných bez ukončení uložených pod omítkou plných kulatých nebo bezhalogenových (např.CYKY) počtu a průřezu žil 3x1,5 mm2 </t>
  </si>
  <si>
    <t>nn_99</t>
  </si>
  <si>
    <t>Montáž vodičů izolovaných měděných bez ukončení uložených pevně plných a laněných s PVC pláštěm, bezhalogenových, ohniodolných (např. CY, CHAH-V) průřezu žíly 0,55 až 16 mm2</t>
  </si>
  <si>
    <t>nn_100</t>
  </si>
  <si>
    <t>Montáž vodičů izolovaných měděných bez ukončení uložených pevně plných a laněných s PVC pláštěm, bezhalogenových, ohniodolných (např. CY, CHAH-V) průřezu žíly 25 až 35 mm2</t>
  </si>
  <si>
    <t>demontáže</t>
  </si>
  <si>
    <t>nn_101</t>
  </si>
  <si>
    <t>HZS.002</t>
  </si>
  <si>
    <t>Demontáž stávající elektroinstalace</t>
  </si>
  <si>
    <t>nn_102</t>
  </si>
  <si>
    <t>Poplatek za uložení stavebního odpadu (skládkovné) na skládce směsného stavebního a demoličního zatříděného do Katalogu odpadů pod kódem 17 09 04</t>
  </si>
  <si>
    <t>nn_103</t>
  </si>
  <si>
    <t>Montáž a zhotovení ohnivzdorných konstrukcí pro elektrozařízení přepážek z desek nebo vyztužených omítek silikátových s výplní ve stěnovém průchodu, tl. do 150 mm</t>
  </si>
  <si>
    <t>nn_104</t>
  </si>
  <si>
    <t>HZS.003</t>
  </si>
  <si>
    <t>Ukončení kabelů smršťovací záklopkou nebo páskou se zapojením bez letování na přístroji nebo svorkovnici v rozvaděči</t>
  </si>
  <si>
    <t>nn_105</t>
  </si>
  <si>
    <t>HZS.004</t>
  </si>
  <si>
    <t>Autorský dozor</t>
  </si>
  <si>
    <t>nn_106</t>
  </si>
  <si>
    <t>HZS.005</t>
  </si>
  <si>
    <t>Práce nezahrnuté v cenících 21M.46M, zapsané do montážního deníku a potvrzené investorem</t>
  </si>
  <si>
    <t>nn_107</t>
  </si>
  <si>
    <t>HZS.006</t>
  </si>
  <si>
    <t xml:space="preserve">Zakreslení skutečného stavu </t>
  </si>
  <si>
    <t>nn_108</t>
  </si>
  <si>
    <t>HZS.007</t>
  </si>
  <si>
    <t xml:space="preserve">Podíl prací jiných profesí než elektro </t>
  </si>
  <si>
    <t>nn_109</t>
  </si>
  <si>
    <t>HZS.008</t>
  </si>
  <si>
    <t>Koordinace profesí</t>
  </si>
  <si>
    <t>nn_110</t>
  </si>
  <si>
    <t>Zkoušky a prohlídky elektrických rozvodů a zařízení celková prohlídka a vyhotovení revizní zprávy pro objem montážních prací přes 100 do 500 tis. Kč</t>
  </si>
  <si>
    <t>nn_111</t>
  </si>
  <si>
    <t>Měření osvětlovacího zařízení intenzity osvětlení na pracovišti do 50 svítidel</t>
  </si>
  <si>
    <t>montáž celkem bez DPH</t>
  </si>
  <si>
    <t>Rekapitulace</t>
  </si>
  <si>
    <t>elektroinstalace</t>
  </si>
  <si>
    <t>doprava materiálu  3% z dodávky</t>
  </si>
  <si>
    <t>zařízení staveniště 3,5% z celkové ceny</t>
  </si>
  <si>
    <t>Větrání kuchyně a jídelny ZŠ Tyršova Rumburk</t>
  </si>
  <si>
    <t>Tyršova 1066/2, 408 01 Rumburk</t>
  </si>
  <si>
    <t>D.1.4.5   elektro silnoproud</t>
  </si>
  <si>
    <t>ovládací skříňka S01</t>
  </si>
  <si>
    <t>Ovládací skříňka nástěnná IP 54 se čtyřpolohovým přepínačem s přepínacími kontakty a pomocnými spínacími kontakty, bezpečnostní transformátor 230/24 V 50 Hz, 75 VA, jistícími prvky (viz výkresová část)</t>
  </si>
  <si>
    <t>Zásuvka RJ 45, UTP, 1 modul cat. 6</t>
  </si>
  <si>
    <t>Konektor RJ45 CAT6 UTP 8p8c nestíněný skládaný na drát</t>
  </si>
  <si>
    <t>Kabel silový Cu, PVC izolace 450V/2,5kV, -40ºC - +70ºC, CYKY J 4x1,5mm2 odolnost proti šíření plamene dle ČSN EN 60332-1</t>
  </si>
  <si>
    <t>Kabel pro vnitřní rozvody ve sdělovací technice, v telekomunikacích 2x2x0,5  /SYKFY, JYTY, J-Y(St)Y  /</t>
  </si>
  <si>
    <t>Kabel silový Cu, PVC izolace 450V/2,5kV, -40ºC - +70ºC, JYTY O 4x1mm2 odolnost proti šíření plamene dle ČSN EN 60332-1</t>
  </si>
  <si>
    <t xml:space="preserve">Kabel silový Cu, PVC izolace 450V/2,5kV, -40ºC - +70ºC, CYKY O-7x1,5 mm2 odolnost proti šíření plamene dle ČSN EN 60332-1 </t>
  </si>
  <si>
    <t>Nestíněný vnitřní kabel UTP cat 6</t>
  </si>
  <si>
    <t>Vodič 6 zž - PVC izolovaný jednožilový vodič pro vnitřní vedení</t>
  </si>
  <si>
    <t>Elektroinstalační lišta PVC 20x10  včetně rohů a koncovek</t>
  </si>
  <si>
    <t>Drátěný kabelový žlab FeZn 50/50</t>
  </si>
  <si>
    <t>Nosník kabelového žlabu 50</t>
  </si>
  <si>
    <t>Elektroinstalační drátěný žlab 35x100</t>
  </si>
  <si>
    <t>Elektroinstalační trubka ohebná PVC  průměr 23 mm</t>
  </si>
  <si>
    <t>Silikonový tmel pro utěsnění prostupů</t>
  </si>
  <si>
    <t>Požární prostupy stropem</t>
  </si>
  <si>
    <t>R.0002</t>
  </si>
  <si>
    <t>Materiál pro zednické práce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</si>
  <si>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</si>
  <si>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Montáž rozvodnic oceloplechových nebo plastových bez zapojení vodičů běžných, hmotnosti do 20 kg</t>
  </si>
  <si>
    <t>Montáž strukturované kabeláže zásuvek datových pod omítku, do nábytku, do parapetního žlabu nebo podlahové krabice 1 až 6 pozic</t>
  </si>
  <si>
    <t>Montáž strukturované kabeláže zásuvek datových popis portu zásuvky</t>
  </si>
  <si>
    <t>Montáž strukturované kabeláže měření segmentu metalického s vyhotovením protokolu</t>
  </si>
  <si>
    <t xml:space="preserve">Montáž kabelů měděných bez ukončení uložených pevně plných kulatých nebo bezhalogenových (např.CYKY) počtu a průřezu žil 4x1,5 až 4 mm2 </t>
  </si>
  <si>
    <t>Montáž kabelů měděných ovládacích bez ukončení uložených volně, stíněných ovládacích s plným jádrem (JYTY) počtu a průřezu žil 2 až 19x1 mm2</t>
  </si>
  <si>
    <t xml:space="preserve">Montáž kabelů měděných bez ukončení uložených pevně plných kulatých nebo bezhalogenových (např.CYKY) počtu a průřezu žil 7x1,5 až 2,5 mm2 </t>
  </si>
  <si>
    <t>Montáž kabelů sdělovacích pro vnitřní rozvody počtu žil do 15</t>
  </si>
  <si>
    <t>Montáž lišt a kanálků elektroinstalačních se spojkami, ohyby a rohy a s nasunutím do krabic vkládacích s víčkem, šířky do 60 mm</t>
  </si>
  <si>
    <t>Montáž žlabů bez stojiny a výložníků kovových s podpěrkami a příslušenstvím bez víka, šířky do 50 mm</t>
  </si>
  <si>
    <t>CS ÚRS 2023 01</t>
  </si>
  <si>
    <t>Montáž žlabů bez stojiny a výložníků kovových s podpěrkami a příslušenstvím bez víka, šířky do 100 mm</t>
  </si>
  <si>
    <t>Montáž trubek elektroinstalačních s nasunutím nebo našroubováním do krabic plastových ohebných, uložených pevně, vnější Ø přes 16 do 23 mm</t>
  </si>
  <si>
    <t>Utěsnění prostupů</t>
  </si>
  <si>
    <t>ukončení celoplastových kabelů</t>
  </si>
  <si>
    <t>Montáž a zhotovení ohnivzdorných konstrukcí pro elektrozařízení přepážek z desek nebo vyztužených omítek silikátových s výplní ve stropním průchodu, do 200 mm</t>
  </si>
  <si>
    <t>demontáže a opětné montáže demontovaného materiálu</t>
  </si>
  <si>
    <t>Demontáže, repase demontovaného materiálu, přeložky</t>
  </si>
  <si>
    <t>Montáž uzemnění VZT jednotek</t>
  </si>
  <si>
    <t>Manpulace ve stávajících rozvodech nn</t>
  </si>
  <si>
    <t>Práce nezahrnuté v cenících 21_M, 46 -M, PSV 800-741, PSV 800-742 a zapsané v montážním deníku a potvrzené investorem</t>
  </si>
  <si>
    <t>Zkoušky a prohlídky elektrických rozvodů a zařízení celková prohlídka a vyhotovení revizní zprávy pro objem montážních prací do 100 tis.Kč</t>
  </si>
  <si>
    <t>HZS.009</t>
  </si>
  <si>
    <t>Zednické výpomoce, sekání drážek, průrazy včetně vyplnění rýh pro kabely a začištění</t>
  </si>
  <si>
    <t>HZS.010</t>
  </si>
  <si>
    <t>Uvedení do provozu, zaškolení obsluhy</t>
  </si>
  <si>
    <t>HZS.011</t>
  </si>
  <si>
    <t>Ukončení slaboproudých kabelů se zapojením na svorkovnici v rozvaděči nebo na přístroji bez letování</t>
  </si>
  <si>
    <t xml:space="preserve">doprava osob a materiálu  </t>
  </si>
  <si>
    <t>likvidace odpadů</t>
  </si>
  <si>
    <t>Montáž ohříváků vody stojatých do 500 l, vč. dodávky - zásobník TV nepřímotopný Reflex Storatherm Aqua Heat Pump AH 500/1_B 1 výměník,</t>
  </si>
  <si>
    <t>LED 4000K, 2200lm/840, 14W, venkovní, s pohybovým čidlem</t>
  </si>
  <si>
    <t>Základové patky, ocelová konstrukce zastřešení vč. žárového zinkování, zastřešní plechem s povrchovou úpravou, instalační konzola venkovní jednotky vč izolátorů chvění, vč. výkopových prací a terénních úprav</t>
  </si>
  <si>
    <t>Zapravení otvoru po demontáži VZT ve střeše - zákryt plechem, utěsnění a doplnění polystyrenu tl. 300 mm (odhad), geotextilie a mPVC krytina. Otvor 500x500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</si>
</sst>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00"/>
    <numFmt numFmtId="166" formatCode="#,##0.00\ &quot;Kč&quot;"/>
    <numFmt numFmtId="167" formatCode="#,##0.00&quot; kg&quot;"/>
    <numFmt numFmtId="168" formatCode="_(#,##0.0??;\-\ #,##0.0??;&quot;–&quot;???;_(@_)"/>
    <numFmt numFmtId="169" formatCode="_(#,##0.00_);[Red]\-\ #,##0.00_);&quot;–&quot;??;_(@_)"/>
    <numFmt numFmtId="170" formatCode="0.0"/>
  </numFmts>
  <fonts count="46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vertAlign val="subscript"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Helv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rgb="FF969696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43" fontId="21" fillId="0" borderId="0" applyFont="0" applyFill="0" applyBorder="0" applyAlignment="0" applyProtection="0"/>
    <xf numFmtId="0" fontId="38" fillId="0" borderId="0" applyProtection="0"/>
    <xf numFmtId="0" fontId="38" fillId="0" borderId="0" applyProtection="0"/>
    <xf numFmtId="0" fontId="38" fillId="0" borderId="0" applyProtection="0"/>
    <xf numFmtId="0" fontId="40" fillId="0" borderId="0"/>
    <xf numFmtId="0" fontId="38" fillId="0" borderId="0" applyProtection="0"/>
    <xf numFmtId="0" fontId="1" fillId="0" borderId="0"/>
    <xf numFmtId="0" fontId="38" fillId="0" borderId="0" applyProtection="0"/>
    <xf numFmtId="0" fontId="38" fillId="0" borderId="0" applyProtection="0"/>
    <xf numFmtId="0" fontId="38" fillId="0" borderId="0" applyProtection="0"/>
    <xf numFmtId="0" fontId="21" fillId="0" borderId="0" applyProtection="0"/>
    <xf numFmtId="0" fontId="38" fillId="0" borderId="0" applyProtection="0"/>
    <xf numFmtId="0" fontId="38" fillId="0" borderId="0" applyProtection="0"/>
  </cellStyleXfs>
  <cellXfs count="80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0" fontId="19" fillId="0" borderId="0" xfId="0" applyFont="1" applyAlignment="1">
      <alignment horizontal="center" vertical="top" shrinkToFit="1"/>
    </xf>
    <xf numFmtId="165" fontId="19" fillId="0" borderId="0" xfId="0" applyNumberFormat="1" applyFont="1" applyAlignment="1">
      <alignment vertical="top" shrinkToFit="1"/>
    </xf>
    <xf numFmtId="4" fontId="19" fillId="0" borderId="0" xfId="0" applyNumberFormat="1" applyFont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9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23" fillId="5" borderId="47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48" xfId="0" applyFont="1" applyFill="1" applyBorder="1" applyAlignment="1" applyProtection="1">
      <alignment vertical="top" wrapText="1"/>
      <protection hidden="1"/>
    </xf>
    <xf numFmtId="0" fontId="23" fillId="5" borderId="48" xfId="0" applyFont="1" applyFill="1" applyBorder="1" applyAlignment="1" applyProtection="1">
      <alignment horizontal="center" vertical="top" wrapText="1"/>
      <protection hidden="1"/>
    </xf>
    <xf numFmtId="0" fontId="23" fillId="5" borderId="49" xfId="0" applyFont="1" applyFill="1" applyBorder="1" applyAlignment="1" applyProtection="1">
      <alignment horizontal="center" vertical="top" wrapText="1"/>
      <protection hidden="1"/>
    </xf>
    <xf numFmtId="49" fontId="0" fillId="6" borderId="50" xfId="0" applyNumberFormat="1" applyFill="1" applyBorder="1" applyAlignment="1" applyProtection="1">
      <alignment horizontal="center" vertical="center"/>
      <protection hidden="1"/>
    </xf>
    <xf numFmtId="0" fontId="24" fillId="6" borderId="39" xfId="0" applyFont="1" applyFill="1" applyBorder="1" applyProtection="1">
      <protection hidden="1"/>
    </xf>
    <xf numFmtId="0" fontId="0" fillId="6" borderId="39" xfId="0" applyFill="1" applyBorder="1" applyProtection="1">
      <protection hidden="1"/>
    </xf>
    <xf numFmtId="2" fontId="0" fillId="6" borderId="39" xfId="0" applyNumberFormat="1" applyFill="1" applyBorder="1" applyProtection="1">
      <protection hidden="1"/>
    </xf>
    <xf numFmtId="166" fontId="0" fillId="6" borderId="39" xfId="0" applyNumberFormat="1" applyFill="1" applyBorder="1" applyProtection="1">
      <protection hidden="1"/>
    </xf>
    <xf numFmtId="167" fontId="0" fillId="6" borderId="39" xfId="0" applyNumberFormat="1" applyFill="1" applyBorder="1" applyProtection="1">
      <protection hidden="1"/>
    </xf>
    <xf numFmtId="167" fontId="0" fillId="6" borderId="51" xfId="0" applyNumberFormat="1" applyFill="1" applyBorder="1" applyProtection="1">
      <protection hidden="1"/>
    </xf>
    <xf numFmtId="49" fontId="0" fillId="7" borderId="50" xfId="0" applyNumberFormat="1" applyFill="1" applyBorder="1" applyAlignment="1" applyProtection="1">
      <alignment horizontal="center" vertical="center"/>
      <protection hidden="1"/>
    </xf>
    <xf numFmtId="0" fontId="24" fillId="7" borderId="39" xfId="0" applyFont="1" applyFill="1" applyBorder="1" applyAlignment="1" applyProtection="1">
      <alignment wrapText="1"/>
      <protection hidden="1"/>
    </xf>
    <xf numFmtId="0" fontId="0" fillId="7" borderId="39" xfId="0" applyFill="1" applyBorder="1" applyProtection="1">
      <protection hidden="1"/>
    </xf>
    <xf numFmtId="2" fontId="0" fillId="7" borderId="39" xfId="0" applyNumberFormat="1" applyFill="1" applyBorder="1" applyProtection="1">
      <protection hidden="1"/>
    </xf>
    <xf numFmtId="166" fontId="0" fillId="7" borderId="39" xfId="0" applyNumberFormat="1" applyFill="1" applyBorder="1" applyProtection="1">
      <protection hidden="1"/>
    </xf>
    <xf numFmtId="166" fontId="22" fillId="7" borderId="39" xfId="0" applyNumberFormat="1" applyFont="1" applyFill="1" applyBorder="1" applyProtection="1">
      <protection hidden="1"/>
    </xf>
    <xf numFmtId="167" fontId="0" fillId="7" borderId="39" xfId="0" applyNumberFormat="1" applyFill="1" applyBorder="1" applyProtection="1">
      <protection hidden="1"/>
    </xf>
    <xf numFmtId="167" fontId="22" fillId="7" borderId="51" xfId="0" applyNumberFormat="1" applyFont="1" applyFill="1" applyBorder="1" applyProtection="1">
      <protection hidden="1"/>
    </xf>
    <xf numFmtId="49" fontId="25" fillId="0" borderId="50" xfId="0" applyNumberFormat="1" applyFont="1" applyBorder="1" applyAlignment="1" applyProtection="1">
      <alignment horizontal="center" vertical="center"/>
      <protection hidden="1"/>
    </xf>
    <xf numFmtId="0" fontId="25" fillId="0" borderId="39" xfId="0" applyFont="1" applyBorder="1" applyAlignment="1" applyProtection="1">
      <alignment vertical="top" wrapText="1"/>
      <protection hidden="1"/>
    </xf>
    <xf numFmtId="0" fontId="25" fillId="0" borderId="39" xfId="0" applyFont="1" applyBorder="1" applyProtection="1">
      <protection hidden="1"/>
    </xf>
    <xf numFmtId="2" fontId="25" fillId="0" borderId="39" xfId="0" applyNumberFormat="1" applyFont="1" applyBorder="1" applyProtection="1">
      <protection hidden="1"/>
    </xf>
    <xf numFmtId="166" fontId="25" fillId="0" borderId="39" xfId="0" applyNumberFormat="1" applyFont="1" applyBorder="1" applyProtection="1">
      <protection hidden="1"/>
    </xf>
    <xf numFmtId="167" fontId="25" fillId="0" borderId="39" xfId="0" applyNumberFormat="1" applyFont="1" applyBorder="1" applyProtection="1">
      <protection hidden="1"/>
    </xf>
    <xf numFmtId="167" fontId="25" fillId="0" borderId="51" xfId="0" applyNumberFormat="1" applyFont="1" applyBorder="1" applyProtection="1">
      <protection hidden="1"/>
    </xf>
    <xf numFmtId="49" fontId="26" fillId="0" borderId="50" xfId="0" applyNumberFormat="1" applyFont="1" applyBorder="1" applyAlignment="1" applyProtection="1">
      <alignment horizontal="center" vertical="center"/>
      <protection hidden="1"/>
    </xf>
    <xf numFmtId="0" fontId="26" fillId="0" borderId="39" xfId="0" applyFont="1" applyBorder="1" applyAlignment="1" applyProtection="1">
      <alignment vertical="top" wrapText="1"/>
      <protection hidden="1"/>
    </xf>
    <xf numFmtId="0" fontId="26" fillId="0" borderId="39" xfId="0" applyFont="1" applyBorder="1" applyAlignment="1" applyProtection="1">
      <alignment horizontal="center"/>
      <protection hidden="1"/>
    </xf>
    <xf numFmtId="0" fontId="26" fillId="0" borderId="51" xfId="0" applyFont="1" applyBorder="1" applyAlignment="1" applyProtection="1">
      <alignment horizontal="center"/>
      <protection hidden="1"/>
    </xf>
    <xf numFmtId="0" fontId="24" fillId="7" borderId="39" xfId="0" applyFont="1" applyFill="1" applyBorder="1" applyAlignment="1" applyProtection="1">
      <alignment vertical="top" wrapText="1"/>
      <protection hidden="1"/>
    </xf>
    <xf numFmtId="0" fontId="25" fillId="0" borderId="39" xfId="0" applyFont="1" applyBorder="1" applyAlignment="1" applyProtection="1">
      <alignment wrapText="1"/>
      <protection hidden="1"/>
    </xf>
    <xf numFmtId="0" fontId="26" fillId="0" borderId="39" xfId="0" applyFont="1" applyBorder="1" applyAlignment="1" applyProtection="1">
      <alignment wrapText="1"/>
      <protection hidden="1"/>
    </xf>
    <xf numFmtId="49" fontId="30" fillId="6" borderId="50" xfId="0" applyNumberFormat="1" applyFont="1" applyFill="1" applyBorder="1" applyAlignment="1" applyProtection="1">
      <alignment horizontal="center" vertical="center"/>
      <protection hidden="1"/>
    </xf>
    <xf numFmtId="0" fontId="30" fillId="6" borderId="39" xfId="0" applyFont="1" applyFill="1" applyBorder="1" applyProtection="1">
      <protection hidden="1"/>
    </xf>
    <xf numFmtId="2" fontId="30" fillId="6" borderId="39" xfId="0" applyNumberFormat="1" applyFont="1" applyFill="1" applyBorder="1" applyProtection="1">
      <protection hidden="1"/>
    </xf>
    <xf numFmtId="166" fontId="30" fillId="6" borderId="39" xfId="0" applyNumberFormat="1" applyFont="1" applyFill="1" applyBorder="1" applyProtection="1">
      <protection hidden="1"/>
    </xf>
    <xf numFmtId="167" fontId="30" fillId="6" borderId="51" xfId="0" applyNumberFormat="1" applyFont="1" applyFill="1" applyBorder="1" applyProtection="1">
      <protection hidden="1"/>
    </xf>
    <xf numFmtId="0" fontId="25" fillId="0" borderId="51" xfId="0" applyFont="1" applyBorder="1" applyProtection="1">
      <protection hidden="1"/>
    </xf>
    <xf numFmtId="0" fontId="25" fillId="0" borderId="39" xfId="0" applyFont="1" applyBorder="1" applyAlignment="1" applyProtection="1">
      <alignment horizontal="center"/>
      <protection hidden="1"/>
    </xf>
    <xf numFmtId="0" fontId="25" fillId="0" borderId="51" xfId="0" applyFont="1" applyBorder="1" applyAlignment="1" applyProtection="1">
      <alignment horizontal="center"/>
      <protection hidden="1"/>
    </xf>
    <xf numFmtId="167" fontId="24" fillId="6" borderId="51" xfId="0" applyNumberFormat="1" applyFont="1" applyFill="1" applyBorder="1" applyProtection="1">
      <protection hidden="1"/>
    </xf>
    <xf numFmtId="49" fontId="26" fillId="0" borderId="39" xfId="0" applyNumberFormat="1" applyFont="1" applyBorder="1" applyAlignment="1" applyProtection="1">
      <alignment horizontal="center" vertical="center"/>
      <protection hidden="1"/>
    </xf>
    <xf numFmtId="0" fontId="24" fillId="6" borderId="50" xfId="0" applyFont="1" applyFill="1" applyBorder="1" applyProtection="1">
      <protection hidden="1"/>
    </xf>
    <xf numFmtId="0" fontId="24" fillId="6" borderId="51" xfId="0" applyFont="1" applyFill="1" applyBorder="1" applyProtection="1">
      <protection hidden="1"/>
    </xf>
    <xf numFmtId="49" fontId="30" fillId="6" borderId="52" xfId="0" applyNumberFormat="1" applyFont="1" applyFill="1" applyBorder="1" applyAlignment="1" applyProtection="1">
      <alignment horizontal="center" vertical="center"/>
      <protection hidden="1"/>
    </xf>
    <xf numFmtId="0" fontId="30" fillId="6" borderId="53" xfId="0" applyFont="1" applyFill="1" applyBorder="1" applyProtection="1">
      <protection hidden="1"/>
    </xf>
    <xf numFmtId="2" fontId="30" fillId="6" borderId="53" xfId="0" applyNumberFormat="1" applyFont="1" applyFill="1" applyBorder="1" applyProtection="1">
      <protection hidden="1"/>
    </xf>
    <xf numFmtId="166" fontId="30" fillId="6" borderId="53" xfId="0" applyNumberFormat="1" applyFont="1" applyFill="1" applyBorder="1" applyProtection="1">
      <protection hidden="1"/>
    </xf>
    <xf numFmtId="166" fontId="30" fillId="6" borderId="54" xfId="0" applyNumberFormat="1" applyFont="1" applyFill="1" applyBorder="1" applyProtection="1">
      <protection hidden="1"/>
    </xf>
    <xf numFmtId="0" fontId="22" fillId="0" borderId="0" xfId="0" applyFont="1" applyAlignment="1" applyProtection="1">
      <alignment wrapText="1"/>
      <protection hidden="1"/>
    </xf>
    <xf numFmtId="0" fontId="11" fillId="0" borderId="0" xfId="0" applyFont="1"/>
    <xf numFmtId="166" fontId="11" fillId="0" borderId="0" xfId="0" applyNumberFormat="1" applyFont="1"/>
    <xf numFmtId="49" fontId="31" fillId="5" borderId="36" xfId="1" applyNumberFormat="1" applyFont="1" applyFill="1" applyBorder="1" applyAlignment="1" applyProtection="1">
      <alignment vertical="center" wrapText="1"/>
      <protection locked="0"/>
    </xf>
    <xf numFmtId="49" fontId="31" fillId="5" borderId="37" xfId="1" applyNumberFormat="1" applyFont="1" applyFill="1" applyBorder="1" applyAlignment="1" applyProtection="1">
      <alignment vertical="center" wrapText="1"/>
      <protection locked="0"/>
    </xf>
    <xf numFmtId="0" fontId="31" fillId="5" borderId="37" xfId="1" applyFont="1" applyFill="1" applyBorder="1" applyAlignment="1" applyProtection="1">
      <alignment horizontal="center" vertical="center" wrapText="1"/>
      <protection locked="0"/>
    </xf>
    <xf numFmtId="49" fontId="31" fillId="5" borderId="38" xfId="1" applyNumberFormat="1" applyFont="1" applyFill="1" applyBorder="1" applyAlignment="1" applyProtection="1">
      <alignment vertical="center" wrapText="1"/>
      <protection locked="0"/>
    </xf>
    <xf numFmtId="0" fontId="31" fillId="5" borderId="36" xfId="1" applyFont="1" applyFill="1" applyBorder="1" applyAlignment="1" applyProtection="1">
      <alignment vertical="center" wrapText="1"/>
      <protection locked="0"/>
    </xf>
    <xf numFmtId="0" fontId="31" fillId="5" borderId="37" xfId="1" applyFont="1" applyFill="1" applyBorder="1" applyAlignment="1" applyProtection="1">
      <alignment vertical="center" wrapText="1"/>
      <protection locked="0"/>
    </xf>
    <xf numFmtId="0" fontId="31" fillId="5" borderId="38" xfId="1" applyFont="1" applyFill="1" applyBorder="1" applyAlignment="1" applyProtection="1">
      <alignment vertical="center" wrapText="1"/>
      <protection locked="0"/>
    </xf>
    <xf numFmtId="49" fontId="32" fillId="5" borderId="36" xfId="1" applyNumberFormat="1" applyFont="1" applyFill="1" applyBorder="1" applyAlignment="1">
      <alignment horizontal="center" vertical="center" wrapText="1"/>
    </xf>
    <xf numFmtId="1" fontId="33" fillId="0" borderId="39" xfId="1" applyNumberFormat="1" applyFont="1" applyBorder="1" applyAlignment="1">
      <alignment horizontal="left" vertical="center" wrapText="1"/>
    </xf>
    <xf numFmtId="49" fontId="33" fillId="0" borderId="39" xfId="1" applyNumberFormat="1" applyFont="1" applyBorder="1" applyAlignment="1">
      <alignment horizontal="center" vertical="center" wrapText="1"/>
    </xf>
    <xf numFmtId="166" fontId="33" fillId="0" borderId="39" xfId="1" applyNumberFormat="1" applyFont="1" applyBorder="1" applyAlignment="1">
      <alignment horizontal="center" vertical="center" wrapText="1"/>
    </xf>
    <xf numFmtId="1" fontId="34" fillId="5" borderId="36" xfId="1" applyNumberFormat="1" applyFont="1" applyFill="1" applyBorder="1" applyAlignment="1">
      <alignment horizontal="center" vertical="center"/>
    </xf>
    <xf numFmtId="1" fontId="34" fillId="5" borderId="37" xfId="1" applyNumberFormat="1" applyFont="1" applyFill="1" applyBorder="1" applyAlignment="1">
      <alignment horizontal="left" vertical="center"/>
    </xf>
    <xf numFmtId="49" fontId="34" fillId="5" borderId="37" xfId="1" applyNumberFormat="1" applyFont="1" applyFill="1" applyBorder="1" applyAlignment="1">
      <alignment horizontal="left" vertical="center"/>
    </xf>
    <xf numFmtId="49" fontId="34" fillId="5" borderId="37" xfId="1" applyNumberFormat="1" applyFont="1" applyFill="1" applyBorder="1" applyAlignment="1">
      <alignment horizontal="center" vertical="center"/>
    </xf>
    <xf numFmtId="168" fontId="34" fillId="5" borderId="37" xfId="1" applyNumberFormat="1" applyFont="1" applyFill="1" applyBorder="1" applyAlignment="1">
      <alignment horizontal="center" vertical="center"/>
    </xf>
    <xf numFmtId="169" fontId="35" fillId="5" borderId="38" xfId="1" applyNumberFormat="1" applyFont="1" applyFill="1" applyBorder="1" applyAlignment="1">
      <alignment horizontal="center" vertical="center"/>
    </xf>
    <xf numFmtId="166" fontId="32" fillId="5" borderId="39" xfId="1" applyNumberFormat="1" applyFont="1" applyFill="1" applyBorder="1" applyAlignment="1">
      <alignment horizontal="right" vertical="center"/>
    </xf>
    <xf numFmtId="1" fontId="34" fillId="8" borderId="36" xfId="1" applyNumberFormat="1" applyFont="1" applyFill="1" applyBorder="1" applyAlignment="1">
      <alignment horizontal="center" vertical="center"/>
    </xf>
    <xf numFmtId="1" fontId="34" fillId="8" borderId="37" xfId="1" applyNumberFormat="1" applyFont="1" applyFill="1" applyBorder="1" applyAlignment="1">
      <alignment horizontal="left" vertical="center"/>
    </xf>
    <xf numFmtId="49" fontId="34" fillId="8" borderId="37" xfId="1" applyNumberFormat="1" applyFont="1" applyFill="1" applyBorder="1" applyAlignment="1">
      <alignment horizontal="left" vertical="center"/>
    </xf>
    <xf numFmtId="49" fontId="34" fillId="8" borderId="37" xfId="1" applyNumberFormat="1" applyFont="1" applyFill="1" applyBorder="1" applyAlignment="1">
      <alignment horizontal="center" vertical="center"/>
    </xf>
    <xf numFmtId="168" fontId="34" fillId="8" borderId="37" xfId="1" applyNumberFormat="1" applyFont="1" applyFill="1" applyBorder="1" applyAlignment="1">
      <alignment horizontal="center" vertical="center"/>
    </xf>
    <xf numFmtId="169" fontId="35" fillId="8" borderId="38" xfId="1" applyNumberFormat="1" applyFont="1" applyFill="1" applyBorder="1" applyAlignment="1">
      <alignment horizontal="center" vertical="center"/>
    </xf>
    <xf numFmtId="166" fontId="32" fillId="8" borderId="55" xfId="1" applyNumberFormat="1" applyFont="1" applyFill="1" applyBorder="1" applyAlignment="1">
      <alignment horizontal="right" vertical="center"/>
    </xf>
    <xf numFmtId="1" fontId="34" fillId="0" borderId="26" xfId="1" applyNumberFormat="1" applyFont="1" applyBorder="1" applyAlignment="1">
      <alignment horizontal="center" vertical="center"/>
    </xf>
    <xf numFmtId="1" fontId="34" fillId="0" borderId="0" xfId="1" applyNumberFormat="1" applyFont="1" applyAlignment="1">
      <alignment horizontal="left" vertical="center"/>
    </xf>
    <xf numFmtId="49" fontId="34" fillId="0" borderId="0" xfId="1" applyNumberFormat="1" applyFont="1" applyAlignment="1">
      <alignment horizontal="left" vertical="center"/>
    </xf>
    <xf numFmtId="49" fontId="34" fillId="0" borderId="0" xfId="1" applyNumberFormat="1" applyFont="1" applyAlignment="1">
      <alignment horizontal="center" vertical="center"/>
    </xf>
    <xf numFmtId="168" fontId="34" fillId="0" borderId="0" xfId="1" applyNumberFormat="1" applyFont="1" applyAlignment="1">
      <alignment horizontal="center" vertical="center"/>
    </xf>
    <xf numFmtId="169" fontId="35" fillId="0" borderId="0" xfId="1" applyNumberFormat="1" applyFont="1" applyAlignment="1">
      <alignment horizontal="center" vertical="center"/>
    </xf>
    <xf numFmtId="166" fontId="35" fillId="0" borderId="27" xfId="1" applyNumberFormat="1" applyFont="1" applyBorder="1" applyAlignment="1">
      <alignment horizontal="right" vertical="center"/>
    </xf>
    <xf numFmtId="1" fontId="35" fillId="9" borderId="39" xfId="1" applyNumberFormat="1" applyFont="1" applyFill="1" applyBorder="1" applyAlignment="1">
      <alignment horizontal="center" vertical="center"/>
    </xf>
    <xf numFmtId="1" fontId="35" fillId="9" borderId="36" xfId="1" applyNumberFormat="1" applyFont="1" applyFill="1" applyBorder="1" applyAlignment="1">
      <alignment horizontal="left" vertical="center"/>
    </xf>
    <xf numFmtId="49" fontId="35" fillId="9" borderId="36" xfId="1" applyNumberFormat="1" applyFont="1" applyFill="1" applyBorder="1" applyAlignment="1">
      <alignment horizontal="left" vertical="center" wrapText="1"/>
    </xf>
    <xf numFmtId="49" fontId="35" fillId="9" borderId="37" xfId="1" applyNumberFormat="1" applyFont="1" applyFill="1" applyBorder="1" applyAlignment="1">
      <alignment horizontal="center" vertical="center"/>
    </xf>
    <xf numFmtId="168" fontId="35" fillId="9" borderId="37" xfId="1" applyNumberFormat="1" applyFont="1" applyFill="1" applyBorder="1" applyAlignment="1">
      <alignment horizontal="center" vertical="center"/>
    </xf>
    <xf numFmtId="169" fontId="36" fillId="9" borderId="38" xfId="1" applyNumberFormat="1" applyFont="1" applyFill="1" applyBorder="1" applyAlignment="1">
      <alignment horizontal="center" vertical="center"/>
    </xf>
    <xf numFmtId="166" fontId="35" fillId="9" borderId="39" xfId="1" applyNumberFormat="1" applyFont="1" applyFill="1" applyBorder="1" applyAlignment="1">
      <alignment horizontal="right" vertical="center"/>
    </xf>
    <xf numFmtId="1" fontId="36" fillId="0" borderId="56" xfId="1" applyNumberFormat="1" applyFont="1" applyBorder="1" applyAlignment="1">
      <alignment horizontal="center" vertical="center"/>
    </xf>
    <xf numFmtId="1" fontId="36" fillId="0" borderId="57" xfId="1" applyNumberFormat="1" applyFont="1" applyBorder="1" applyAlignment="1">
      <alignment horizontal="left" vertical="center"/>
    </xf>
    <xf numFmtId="2" fontId="36" fillId="0" borderId="58" xfId="1" applyNumberFormat="1" applyFont="1" applyBorder="1" applyAlignment="1">
      <alignment horizontal="left" vertical="center" wrapText="1"/>
    </xf>
    <xf numFmtId="49" fontId="36" fillId="0" borderId="58" xfId="1" applyNumberFormat="1" applyFont="1" applyBorder="1" applyAlignment="1">
      <alignment horizontal="center" vertical="center"/>
    </xf>
    <xf numFmtId="168" fontId="3" fillId="0" borderId="58" xfId="1" applyNumberFormat="1" applyFont="1" applyBorder="1" applyAlignment="1">
      <alignment horizontal="center" vertical="center"/>
    </xf>
    <xf numFmtId="169" fontId="36" fillId="0" borderId="58" xfId="1" applyNumberFormat="1" applyFont="1" applyBorder="1" applyAlignment="1">
      <alignment horizontal="center" vertical="center"/>
    </xf>
    <xf numFmtId="166" fontId="36" fillId="0" borderId="59" xfId="1" applyNumberFormat="1" applyFont="1" applyBorder="1" applyAlignment="1">
      <alignment horizontal="right" vertical="center"/>
    </xf>
    <xf numFmtId="166" fontId="6" fillId="0" borderId="0" xfId="0" applyNumberFormat="1" applyFont="1"/>
    <xf numFmtId="0" fontId="38" fillId="0" borderId="0" xfId="0" applyFont="1"/>
    <xf numFmtId="0" fontId="39" fillId="0" borderId="0" xfId="0" applyFont="1"/>
    <xf numFmtId="0" fontId="39" fillId="0" borderId="47" xfId="0" applyFont="1" applyBorder="1" applyProtection="1">
      <protection locked="0"/>
    </xf>
    <xf numFmtId="0" fontId="39" fillId="0" borderId="48" xfId="0" applyFont="1" applyBorder="1" applyProtection="1">
      <protection locked="0"/>
    </xf>
    <xf numFmtId="0" fontId="39" fillId="0" borderId="48" xfId="0" applyFont="1" applyBorder="1" applyAlignment="1" applyProtection="1">
      <alignment wrapText="1"/>
      <protection locked="0"/>
    </xf>
    <xf numFmtId="0" fontId="39" fillId="0" borderId="60" xfId="0" applyFont="1" applyBorder="1" applyProtection="1">
      <protection locked="0"/>
    </xf>
    <xf numFmtId="0" fontId="39" fillId="0" borderId="62" xfId="0" applyFont="1" applyBorder="1" applyProtection="1">
      <protection locked="0"/>
    </xf>
    <xf numFmtId="0" fontId="39" fillId="0" borderId="63" xfId="0" applyFont="1" applyBorder="1" applyProtection="1">
      <protection locked="0"/>
    </xf>
    <xf numFmtId="0" fontId="39" fillId="0" borderId="64" xfId="0" applyFont="1" applyBorder="1" applyProtection="1">
      <protection locked="0"/>
    </xf>
    <xf numFmtId="0" fontId="39" fillId="0" borderId="64" xfId="0" applyFont="1" applyBorder="1" applyAlignment="1" applyProtection="1">
      <alignment wrapText="1"/>
      <protection locked="0"/>
    </xf>
    <xf numFmtId="0" fontId="39" fillId="0" borderId="64" xfId="0" applyFont="1" applyBorder="1" applyAlignment="1" applyProtection="1">
      <alignment horizontal="center"/>
      <protection locked="0"/>
    </xf>
    <xf numFmtId="0" fontId="39" fillId="0" borderId="65" xfId="0" applyFont="1" applyBorder="1" applyAlignment="1" applyProtection="1">
      <alignment horizontal="center"/>
      <protection locked="0"/>
    </xf>
    <xf numFmtId="0" fontId="39" fillId="0" borderId="65" xfId="0" applyFont="1" applyBorder="1" applyAlignment="1" applyProtection="1">
      <alignment horizontal="center" wrapText="1"/>
      <protection locked="0"/>
    </xf>
    <xf numFmtId="0" fontId="39" fillId="0" borderId="66" xfId="0" applyFont="1" applyBorder="1" applyAlignment="1" applyProtection="1">
      <alignment horizontal="left"/>
      <protection locked="0"/>
    </xf>
    <xf numFmtId="0" fontId="38" fillId="0" borderId="47" xfId="0" applyFont="1" applyBorder="1" applyProtection="1">
      <protection locked="0"/>
    </xf>
    <xf numFmtId="0" fontId="38" fillId="0" borderId="48" xfId="0" applyFont="1" applyBorder="1" applyProtection="1">
      <protection locked="0"/>
    </xf>
    <xf numFmtId="0" fontId="38" fillId="0" borderId="48" xfId="0" applyFont="1" applyBorder="1" applyAlignment="1" applyProtection="1">
      <alignment wrapText="1"/>
      <protection locked="0"/>
    </xf>
    <xf numFmtId="0" fontId="38" fillId="0" borderId="60" xfId="0" applyFont="1" applyBorder="1" applyProtection="1">
      <protection locked="0"/>
    </xf>
    <xf numFmtId="0" fontId="39" fillId="0" borderId="2" xfId="0" applyFont="1" applyBorder="1" applyProtection="1">
      <protection locked="0"/>
    </xf>
    <xf numFmtId="0" fontId="35" fillId="0" borderId="67" xfId="0" applyFont="1" applyBorder="1"/>
    <xf numFmtId="0" fontId="38" fillId="0" borderId="68" xfId="0" applyFont="1" applyBorder="1"/>
    <xf numFmtId="0" fontId="38" fillId="0" borderId="38" xfId="0" applyFont="1" applyBorder="1"/>
    <xf numFmtId="0" fontId="38" fillId="0" borderId="39" xfId="0" applyFont="1" applyBorder="1" applyAlignment="1">
      <alignment horizontal="left"/>
    </xf>
    <xf numFmtId="0" fontId="38" fillId="0" borderId="69" xfId="0" applyFont="1" applyBorder="1" applyAlignment="1">
      <alignment horizontal="right"/>
    </xf>
    <xf numFmtId="0" fontId="38" fillId="0" borderId="70" xfId="0" applyFont="1" applyBorder="1" applyAlignment="1">
      <alignment horizontal="right"/>
    </xf>
    <xf numFmtId="0" fontId="38" fillId="0" borderId="68" xfId="0" applyFont="1" applyBorder="1" applyAlignment="1">
      <alignment horizontal="right"/>
    </xf>
    <xf numFmtId="0" fontId="39" fillId="0" borderId="16" xfId="0" applyFont="1" applyBorder="1"/>
    <xf numFmtId="0" fontId="38" fillId="0" borderId="67" xfId="0" applyFont="1" applyBorder="1" applyAlignment="1">
      <alignment horizontal="left"/>
    </xf>
    <xf numFmtId="0" fontId="38" fillId="0" borderId="68" xfId="0" applyFont="1" applyBorder="1" applyAlignment="1">
      <alignment horizontal="center"/>
    </xf>
    <xf numFmtId="0" fontId="38" fillId="0" borderId="38" xfId="0" applyFont="1" applyBorder="1" applyAlignment="1">
      <alignment wrapText="1"/>
    </xf>
    <xf numFmtId="0" fontId="38" fillId="0" borderId="71" xfId="3" applyBorder="1" applyAlignment="1">
      <alignment horizontal="center"/>
    </xf>
    <xf numFmtId="0" fontId="38" fillId="0" borderId="71" xfId="0" applyFont="1" applyBorder="1" applyAlignment="1">
      <alignment wrapText="1"/>
    </xf>
    <xf numFmtId="0" fontId="38" fillId="0" borderId="71" xfId="0" applyFont="1" applyBorder="1" applyAlignment="1">
      <alignment horizontal="left"/>
    </xf>
    <xf numFmtId="0" fontId="38" fillId="0" borderId="38" xfId="3" applyBorder="1" applyAlignment="1">
      <alignment horizontal="center"/>
    </xf>
    <xf numFmtId="0" fontId="38" fillId="0" borderId="39" xfId="0" applyFont="1" applyBorder="1" applyAlignment="1">
      <alignment wrapText="1"/>
    </xf>
    <xf numFmtId="0" fontId="38" fillId="0" borderId="69" xfId="0" applyFont="1" applyBorder="1" applyAlignment="1">
      <alignment horizontal="left"/>
    </xf>
    <xf numFmtId="0" fontId="35" fillId="0" borderId="67" xfId="0" applyFont="1" applyBorder="1" applyAlignment="1">
      <alignment horizontal="left"/>
    </xf>
    <xf numFmtId="0" fontId="38" fillId="0" borderId="38" xfId="0" applyFont="1" applyBorder="1" applyAlignment="1">
      <alignment horizontal="center"/>
    </xf>
    <xf numFmtId="0" fontId="38" fillId="0" borderId="37" xfId="0" applyFont="1" applyBorder="1" applyAlignment="1">
      <alignment horizontal="left"/>
    </xf>
    <xf numFmtId="0" fontId="38" fillId="0" borderId="72" xfId="3" applyBorder="1" applyAlignment="1">
      <alignment horizontal="center"/>
    </xf>
    <xf numFmtId="0" fontId="38" fillId="0" borderId="72" xfId="0" applyFont="1" applyBorder="1" applyAlignment="1">
      <alignment wrapText="1"/>
    </xf>
    <xf numFmtId="0" fontId="1" fillId="0" borderId="72" xfId="1" applyBorder="1" applyAlignment="1" applyProtection="1">
      <alignment horizontal="center"/>
      <protection locked="0"/>
    </xf>
    <xf numFmtId="0" fontId="38" fillId="0" borderId="72" xfId="4" applyBorder="1" applyAlignment="1" applyProtection="1">
      <alignment wrapText="1"/>
      <protection locked="0"/>
    </xf>
    <xf numFmtId="0" fontId="38" fillId="0" borderId="70" xfId="0" applyFont="1" applyBorder="1"/>
    <xf numFmtId="0" fontId="38" fillId="0" borderId="55" xfId="5" applyBorder="1" applyAlignment="1">
      <alignment horizontal="center"/>
    </xf>
    <xf numFmtId="0" fontId="38" fillId="0" borderId="39" xfId="0" applyFont="1" applyBorder="1" applyAlignment="1">
      <alignment horizontal="left" wrapText="1"/>
    </xf>
    <xf numFmtId="0" fontId="38" fillId="0" borderId="39" xfId="3" applyBorder="1" applyAlignment="1">
      <alignment horizontal="center"/>
    </xf>
    <xf numFmtId="0" fontId="38" fillId="0" borderId="71" xfId="0" applyFont="1" applyBorder="1" applyAlignment="1">
      <alignment horizontal="center"/>
    </xf>
    <xf numFmtId="0" fontId="38" fillId="0" borderId="73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38" fillId="0" borderId="71" xfId="0" applyFont="1" applyBorder="1" applyAlignment="1">
      <alignment horizontal="left" wrapText="1"/>
    </xf>
    <xf numFmtId="0" fontId="38" fillId="0" borderId="71" xfId="0" applyFont="1" applyBorder="1" applyAlignment="1" applyProtection="1">
      <alignment horizontal="center"/>
      <protection locked="0"/>
    </xf>
    <xf numFmtId="0" fontId="38" fillId="0" borderId="71" xfId="0" applyFont="1" applyBorder="1" applyProtection="1">
      <protection locked="0"/>
    </xf>
    <xf numFmtId="0" fontId="39" fillId="0" borderId="16" xfId="0" applyFont="1" applyBorder="1" applyAlignment="1" applyProtection="1">
      <alignment wrapText="1"/>
      <protection locked="0"/>
    </xf>
    <xf numFmtId="0" fontId="38" fillId="0" borderId="71" xfId="0" applyFont="1" applyBorder="1"/>
    <xf numFmtId="0" fontId="38" fillId="0" borderId="71" xfId="0" applyFont="1" applyBorder="1" applyAlignment="1" applyProtection="1">
      <alignment wrapText="1"/>
      <protection locked="0"/>
    </xf>
    <xf numFmtId="0" fontId="38" fillId="0" borderId="71" xfId="6" applyFont="1" applyBorder="1" applyAlignment="1">
      <alignment horizontal="right" wrapText="1"/>
    </xf>
    <xf numFmtId="0" fontId="39" fillId="0" borderId="16" xfId="0" applyFont="1" applyBorder="1" applyProtection="1">
      <protection locked="0"/>
    </xf>
    <xf numFmtId="0" fontId="38" fillId="0" borderId="9" xfId="0" applyFont="1" applyBorder="1" applyAlignment="1">
      <alignment horizontal="left"/>
    </xf>
    <xf numFmtId="0" fontId="38" fillId="0" borderId="72" xfId="0" applyFont="1" applyBorder="1"/>
    <xf numFmtId="0" fontId="35" fillId="0" borderId="71" xfId="0" applyFont="1" applyBorder="1" applyAlignment="1">
      <alignment horizontal="left"/>
    </xf>
    <xf numFmtId="0" fontId="35" fillId="0" borderId="74" xfId="0" applyFont="1" applyBorder="1"/>
    <xf numFmtId="0" fontId="35" fillId="0" borderId="38" xfId="0" applyFont="1" applyBorder="1" applyAlignment="1">
      <alignment horizontal="center"/>
    </xf>
    <xf numFmtId="0" fontId="35" fillId="0" borderId="38" xfId="0" applyFont="1" applyBorder="1" applyAlignment="1">
      <alignment wrapText="1"/>
    </xf>
    <xf numFmtId="0" fontId="35" fillId="0" borderId="39" xfId="0" applyFont="1" applyBorder="1" applyAlignment="1">
      <alignment horizontal="left"/>
    </xf>
    <xf numFmtId="0" fontId="35" fillId="0" borderId="50" xfId="0" applyFont="1" applyBorder="1" applyAlignment="1">
      <alignment horizontal="left"/>
    </xf>
    <xf numFmtId="0" fontId="35" fillId="0" borderId="68" xfId="0" applyFont="1" applyBorder="1" applyAlignment="1">
      <alignment horizontal="center"/>
    </xf>
    <xf numFmtId="0" fontId="38" fillId="0" borderId="50" xfId="0" applyFont="1" applyBorder="1" applyAlignment="1">
      <alignment horizontal="left"/>
    </xf>
    <xf numFmtId="0" fontId="38" fillId="0" borderId="38" xfId="7" applyBorder="1" applyAlignment="1" applyProtection="1">
      <alignment wrapText="1"/>
      <protection locked="0"/>
    </xf>
    <xf numFmtId="0" fontId="38" fillId="0" borderId="38" xfId="7" applyBorder="1" applyAlignment="1" applyProtection="1">
      <alignment horizontal="left"/>
      <protection locked="0"/>
    </xf>
    <xf numFmtId="0" fontId="38" fillId="0" borderId="71" xfId="7" applyBorder="1" applyAlignment="1" applyProtection="1">
      <alignment horizontal="right"/>
      <protection locked="0"/>
    </xf>
    <xf numFmtId="0" fontId="38" fillId="0" borderId="39" xfId="0" applyFont="1" applyBorder="1"/>
    <xf numFmtId="0" fontId="38" fillId="0" borderId="38" xfId="0" applyFont="1" applyBorder="1" applyAlignment="1" applyProtection="1">
      <alignment horizontal="left"/>
      <protection locked="0"/>
    </xf>
    <xf numFmtId="0" fontId="38" fillId="0" borderId="39" xfId="0" applyFont="1" applyBorder="1" applyProtection="1">
      <protection locked="0"/>
    </xf>
    <xf numFmtId="0" fontId="38" fillId="0" borderId="39" xfId="0" applyFont="1" applyBorder="1" applyAlignment="1">
      <alignment horizontal="right"/>
    </xf>
    <xf numFmtId="0" fontId="38" fillId="0" borderId="50" xfId="0" applyFont="1" applyBorder="1"/>
    <xf numFmtId="0" fontId="35" fillId="0" borderId="74" xfId="0" applyFont="1" applyBorder="1" applyAlignment="1">
      <alignment horizontal="left"/>
    </xf>
    <xf numFmtId="0" fontId="38" fillId="0" borderId="75" xfId="0" applyFont="1" applyBorder="1" applyAlignment="1">
      <alignment horizontal="center"/>
    </xf>
    <xf numFmtId="0" fontId="38" fillId="0" borderId="76" xfId="8" applyFont="1" applyBorder="1"/>
    <xf numFmtId="0" fontId="38" fillId="0" borderId="55" xfId="0" applyFont="1" applyBorder="1" applyAlignment="1">
      <alignment horizontal="left"/>
    </xf>
    <xf numFmtId="0" fontId="38" fillId="0" borderId="55" xfId="8" applyFont="1" applyBorder="1" applyAlignment="1">
      <alignment horizontal="right"/>
    </xf>
    <xf numFmtId="0" fontId="38" fillId="0" borderId="28" xfId="0" applyFont="1" applyBorder="1" applyAlignment="1">
      <alignment horizontal="right"/>
    </xf>
    <xf numFmtId="0" fontId="38" fillId="0" borderId="77" xfId="0" applyFont="1" applyBorder="1" applyAlignment="1">
      <alignment horizontal="center"/>
    </xf>
    <xf numFmtId="49" fontId="38" fillId="0" borderId="39" xfId="0" applyNumberFormat="1" applyFont="1" applyBorder="1" applyAlignment="1">
      <alignment horizontal="left" wrapText="1"/>
    </xf>
    <xf numFmtId="0" fontId="38" fillId="0" borderId="39" xfId="0" applyFont="1" applyBorder="1" applyAlignment="1">
      <alignment horizontal="right" wrapText="1"/>
    </xf>
    <xf numFmtId="0" fontId="38" fillId="0" borderId="78" xfId="0" applyFont="1" applyBorder="1" applyAlignment="1">
      <alignment horizontal="right"/>
    </xf>
    <xf numFmtId="0" fontId="38" fillId="0" borderId="79" xfId="0" applyFont="1" applyBorder="1" applyAlignment="1">
      <alignment horizontal="right"/>
    </xf>
    <xf numFmtId="0" fontId="39" fillId="0" borderId="80" xfId="0" applyFont="1" applyBorder="1"/>
    <xf numFmtId="0" fontId="38" fillId="0" borderId="81" xfId="0" applyFont="1" applyBorder="1" applyAlignment="1">
      <alignment horizontal="center"/>
    </xf>
    <xf numFmtId="0" fontId="38" fillId="0" borderId="82" xfId="0" applyFont="1" applyBorder="1" applyAlignment="1">
      <alignment wrapText="1"/>
    </xf>
    <xf numFmtId="0" fontId="38" fillId="0" borderId="75" xfId="0" applyFont="1" applyBorder="1" applyAlignment="1" applyProtection="1">
      <alignment horizontal="left"/>
      <protection locked="0"/>
    </xf>
    <xf numFmtId="0" fontId="38" fillId="0" borderId="82" xfId="0" applyFont="1" applyBorder="1" applyProtection="1">
      <protection locked="0"/>
    </xf>
    <xf numFmtId="0" fontId="38" fillId="0" borderId="82" xfId="0" applyFont="1" applyBorder="1" applyAlignment="1">
      <alignment horizontal="right"/>
    </xf>
    <xf numFmtId="0" fontId="39" fillId="0" borderId="80" xfId="0" applyFont="1" applyBorder="1" applyProtection="1">
      <protection locked="0"/>
    </xf>
    <xf numFmtId="0" fontId="38" fillId="0" borderId="78" xfId="0" applyFont="1" applyBorder="1" applyAlignment="1">
      <alignment horizontal="center"/>
    </xf>
    <xf numFmtId="0" fontId="38" fillId="0" borderId="78" xfId="0" applyFont="1" applyBorder="1"/>
    <xf numFmtId="0" fontId="38" fillId="0" borderId="83" xfId="0" applyFont="1" applyBorder="1" applyAlignment="1" applyProtection="1">
      <alignment horizontal="left"/>
      <protection locked="0"/>
    </xf>
    <xf numFmtId="0" fontId="38" fillId="0" borderId="82" xfId="0" applyFont="1" applyBorder="1" applyAlignment="1">
      <alignment horizontal="center"/>
    </xf>
    <xf numFmtId="0" fontId="38" fillId="0" borderId="82" xfId="0" applyFont="1" applyBorder="1"/>
    <xf numFmtId="0" fontId="38" fillId="0" borderId="84" xfId="0" applyFont="1" applyBorder="1" applyAlignment="1" applyProtection="1">
      <alignment horizontal="left"/>
      <protection locked="0"/>
    </xf>
    <xf numFmtId="0" fontId="38" fillId="0" borderId="82" xfId="0" applyFont="1" applyBorder="1" applyAlignment="1" applyProtection="1">
      <alignment horizontal="center" wrapText="1"/>
      <protection locked="0"/>
    </xf>
    <xf numFmtId="0" fontId="38" fillId="0" borderId="82" xfId="0" applyFont="1" applyBorder="1" applyAlignment="1" applyProtection="1">
      <alignment wrapText="1"/>
      <protection locked="0"/>
    </xf>
    <xf numFmtId="0" fontId="38" fillId="0" borderId="85" xfId="0" applyFont="1" applyBorder="1" applyAlignment="1">
      <alignment wrapText="1"/>
    </xf>
    <xf numFmtId="0" fontId="38" fillId="0" borderId="86" xfId="0" applyFont="1" applyBorder="1" applyAlignment="1">
      <alignment horizontal="center"/>
    </xf>
    <xf numFmtId="0" fontId="38" fillId="0" borderId="85" xfId="0" applyFont="1" applyBorder="1"/>
    <xf numFmtId="0" fontId="38" fillId="0" borderId="87" xfId="0" applyFont="1" applyBorder="1"/>
    <xf numFmtId="0" fontId="38" fillId="0" borderId="88" xfId="0" applyFont="1" applyBorder="1" applyAlignment="1">
      <alignment horizontal="right"/>
    </xf>
    <xf numFmtId="0" fontId="38" fillId="0" borderId="89" xfId="0" applyFont="1" applyBorder="1" applyAlignment="1">
      <alignment horizontal="center" wrapText="1"/>
    </xf>
    <xf numFmtId="49" fontId="38" fillId="0" borderId="82" xfId="0" applyNumberFormat="1" applyFont="1" applyBorder="1" applyAlignment="1">
      <alignment horizontal="left" wrapText="1"/>
    </xf>
    <xf numFmtId="0" fontId="38" fillId="0" borderId="82" xfId="0" applyFont="1" applyBorder="1" applyAlignment="1">
      <alignment horizontal="right" wrapText="1"/>
    </xf>
    <xf numFmtId="0" fontId="39" fillId="0" borderId="80" xfId="0" applyFont="1" applyBorder="1" applyAlignment="1" applyProtection="1">
      <alignment wrapText="1"/>
      <protection locked="0"/>
    </xf>
    <xf numFmtId="0" fontId="41" fillId="0" borderId="38" xfId="0" applyFont="1" applyBorder="1" applyAlignment="1">
      <alignment horizontal="left" wrapText="1"/>
    </xf>
    <xf numFmtId="0" fontId="41" fillId="0" borderId="82" xfId="0" applyFont="1" applyBorder="1"/>
    <xf numFmtId="0" fontId="0" fillId="0" borderId="82" xfId="0" applyBorder="1" applyProtection="1">
      <protection locked="0"/>
    </xf>
    <xf numFmtId="0" fontId="42" fillId="0" borderId="80" xfId="0" applyFont="1" applyBorder="1" applyProtection="1">
      <protection locked="0"/>
    </xf>
    <xf numFmtId="0" fontId="38" fillId="0" borderId="38" xfId="0" applyFont="1" applyBorder="1" applyAlignment="1" applyProtection="1">
      <alignment wrapText="1"/>
      <protection locked="0"/>
    </xf>
    <xf numFmtId="0" fontId="38" fillId="0" borderId="82" xfId="0" applyFont="1" applyBorder="1" applyAlignment="1" applyProtection="1">
      <alignment horizontal="center"/>
      <protection locked="0"/>
    </xf>
    <xf numFmtId="0" fontId="38" fillId="0" borderId="82" xfId="3" applyBorder="1" applyAlignment="1">
      <alignment horizontal="center"/>
    </xf>
    <xf numFmtId="0" fontId="38" fillId="0" borderId="37" xfId="0" applyFont="1" applyBorder="1" applyAlignment="1" applyProtection="1">
      <alignment wrapText="1"/>
      <protection locked="0"/>
    </xf>
    <xf numFmtId="0" fontId="38" fillId="0" borderId="88" xfId="0" applyFont="1" applyBorder="1" applyProtection="1">
      <protection locked="0"/>
    </xf>
    <xf numFmtId="0" fontId="38" fillId="0" borderId="90" xfId="0" applyFont="1" applyBorder="1" applyAlignment="1" applyProtection="1">
      <alignment horizontal="left"/>
      <protection locked="0"/>
    </xf>
    <xf numFmtId="0" fontId="38" fillId="0" borderId="38" xfId="0" applyFont="1" applyBorder="1" applyAlignment="1" applyProtection="1">
      <alignment horizontal="right"/>
      <protection locked="0"/>
    </xf>
    <xf numFmtId="0" fontId="38" fillId="0" borderId="91" xfId="0" applyFont="1" applyBorder="1" applyAlignment="1" applyProtection="1">
      <alignment horizontal="center"/>
      <protection locked="0"/>
    </xf>
    <xf numFmtId="0" fontId="38" fillId="0" borderId="92" xfId="0" applyFont="1" applyBorder="1" applyProtection="1">
      <protection locked="0"/>
    </xf>
    <xf numFmtId="0" fontId="38" fillId="0" borderId="82" xfId="0" applyFont="1" applyBorder="1" applyAlignment="1" applyProtection="1">
      <alignment horizontal="left"/>
      <protection locked="0"/>
    </xf>
    <xf numFmtId="0" fontId="38" fillId="0" borderId="40" xfId="0" applyFont="1" applyBorder="1" applyAlignment="1" applyProtection="1">
      <alignment horizontal="right"/>
      <protection locked="0"/>
    </xf>
    <xf numFmtId="0" fontId="38" fillId="0" borderId="93" xfId="0" applyFont="1" applyBorder="1" applyAlignment="1" applyProtection="1">
      <alignment horizontal="right"/>
      <protection locked="0"/>
    </xf>
    <xf numFmtId="0" fontId="38" fillId="0" borderId="94" xfId="0" applyFont="1" applyBorder="1" applyAlignment="1" applyProtection="1">
      <alignment horizontal="right"/>
      <protection locked="0"/>
    </xf>
    <xf numFmtId="0" fontId="38" fillId="0" borderId="94" xfId="0" applyFont="1" applyBorder="1" applyProtection="1">
      <protection locked="0"/>
    </xf>
    <xf numFmtId="0" fontId="39" fillId="0" borderId="80" xfId="0" applyFont="1" applyBorder="1" applyAlignment="1" applyProtection="1">
      <alignment horizontal="left"/>
      <protection locked="0"/>
    </xf>
    <xf numFmtId="0" fontId="38" fillId="0" borderId="94" xfId="0" applyFont="1" applyBorder="1" applyAlignment="1">
      <alignment wrapText="1"/>
    </xf>
    <xf numFmtId="170" fontId="38" fillId="0" borderId="82" xfId="0" applyNumberFormat="1" applyFont="1" applyBorder="1" applyAlignment="1" applyProtection="1">
      <alignment horizontal="right"/>
      <protection locked="0"/>
    </xf>
    <xf numFmtId="0" fontId="38" fillId="0" borderId="94" xfId="0" applyFont="1" applyBorder="1" applyAlignment="1">
      <alignment horizontal="center"/>
    </xf>
    <xf numFmtId="0" fontId="38" fillId="0" borderId="94" xfId="0" applyFont="1" applyBorder="1" applyAlignment="1" applyProtection="1">
      <alignment wrapText="1"/>
      <protection locked="0"/>
    </xf>
    <xf numFmtId="0" fontId="35" fillId="0" borderId="50" xfId="0" applyFont="1" applyBorder="1"/>
    <xf numFmtId="0" fontId="38" fillId="0" borderId="95" xfId="0" applyFont="1" applyBorder="1" applyAlignment="1">
      <alignment horizontal="center"/>
    </xf>
    <xf numFmtId="0" fontId="38" fillId="0" borderId="82" xfId="6" applyFont="1" applyBorder="1" applyAlignment="1">
      <alignment horizontal="right" wrapText="1"/>
    </xf>
    <xf numFmtId="0" fontId="38" fillId="0" borderId="80" xfId="0" applyFont="1" applyBorder="1" applyProtection="1">
      <protection locked="0"/>
    </xf>
    <xf numFmtId="0" fontId="38" fillId="0" borderId="79" xfId="0" applyFont="1" applyBorder="1" applyAlignment="1">
      <alignment horizontal="center"/>
    </xf>
    <xf numFmtId="0" fontId="38" fillId="0" borderId="82" xfId="0" applyFont="1" applyBorder="1" applyAlignment="1">
      <alignment horizontal="left" wrapText="1"/>
    </xf>
    <xf numFmtId="0" fontId="38" fillId="0" borderId="82" xfId="4" applyBorder="1" applyAlignment="1">
      <alignment horizontal="left"/>
    </xf>
    <xf numFmtId="3" fontId="38" fillId="0" borderId="82" xfId="4" applyNumberFormat="1" applyBorder="1" applyAlignment="1" applyProtection="1">
      <alignment horizontal="right"/>
    </xf>
    <xf numFmtId="0" fontId="38" fillId="0" borderId="82" xfId="0" applyFont="1" applyBorder="1" applyAlignment="1">
      <alignment horizontal="left"/>
    </xf>
    <xf numFmtId="0" fontId="38" fillId="0" borderId="88" xfId="0" applyFont="1" applyBorder="1"/>
    <xf numFmtId="0" fontId="38" fillId="0" borderId="82" xfId="8" applyFont="1" applyBorder="1" applyAlignment="1">
      <alignment horizontal="right"/>
    </xf>
    <xf numFmtId="0" fontId="38" fillId="0" borderId="94" xfId="0" applyFont="1" applyBorder="1" applyAlignment="1">
      <alignment horizontal="left"/>
    </xf>
    <xf numFmtId="0" fontId="38" fillId="0" borderId="82" xfId="9" applyBorder="1" applyAlignment="1" applyProtection="1">
      <alignment horizontal="left"/>
      <protection locked="0"/>
    </xf>
    <xf numFmtId="0" fontId="1" fillId="0" borderId="82" xfId="1" applyBorder="1" applyAlignment="1" applyProtection="1">
      <alignment horizontal="right"/>
      <protection locked="0"/>
    </xf>
    <xf numFmtId="0" fontId="1" fillId="0" borderId="82" xfId="1" applyBorder="1" applyProtection="1">
      <protection locked="0"/>
    </xf>
    <xf numFmtId="0" fontId="41" fillId="0" borderId="82" xfId="0" applyFont="1" applyBorder="1" applyAlignment="1">
      <alignment wrapText="1"/>
    </xf>
    <xf numFmtId="0" fontId="38" fillId="0" borderId="55" xfId="0" applyFont="1" applyBorder="1" applyAlignment="1">
      <alignment horizontal="right"/>
    </xf>
    <xf numFmtId="0" fontId="38" fillId="0" borderId="55" xfId="0" applyFont="1" applyBorder="1" applyProtection="1">
      <protection locked="0"/>
    </xf>
    <xf numFmtId="0" fontId="35" fillId="0" borderId="50" xfId="1" applyFont="1" applyBorder="1" applyProtection="1">
      <protection locked="0"/>
    </xf>
    <xf numFmtId="0" fontId="38" fillId="0" borderId="94" xfId="0" applyFont="1" applyBorder="1" applyAlignment="1" applyProtection="1">
      <alignment horizontal="left"/>
      <protection locked="0"/>
    </xf>
    <xf numFmtId="3" fontId="38" fillId="0" borderId="55" xfId="0" applyNumberFormat="1" applyFont="1" applyBorder="1" applyAlignment="1" applyProtection="1">
      <alignment horizontal="right"/>
      <protection locked="0"/>
    </xf>
    <xf numFmtId="0" fontId="38" fillId="0" borderId="28" xfId="0" applyFont="1" applyBorder="1" applyAlignment="1" applyProtection="1">
      <alignment horizontal="right"/>
      <protection locked="0"/>
    </xf>
    <xf numFmtId="0" fontId="1" fillId="0" borderId="50" xfId="1" applyBorder="1" applyProtection="1">
      <protection locked="0"/>
    </xf>
    <xf numFmtId="0" fontId="38" fillId="0" borderId="96" xfId="0" applyFont="1" applyBorder="1" applyAlignment="1">
      <alignment horizontal="center" wrapText="1"/>
    </xf>
    <xf numFmtId="0" fontId="38" fillId="0" borderId="97" xfId="0" applyFont="1" applyBorder="1"/>
    <xf numFmtId="0" fontId="38" fillId="0" borderId="91" xfId="0" applyFont="1" applyBorder="1"/>
    <xf numFmtId="0" fontId="38" fillId="0" borderId="40" xfId="0" applyFont="1" applyBorder="1"/>
    <xf numFmtId="0" fontId="38" fillId="0" borderId="20" xfId="0" applyFont="1" applyBorder="1"/>
    <xf numFmtId="0" fontId="38" fillId="0" borderId="98" xfId="0" applyFont="1" applyBorder="1"/>
    <xf numFmtId="0" fontId="39" fillId="0" borderId="62" xfId="0" applyFont="1" applyBorder="1"/>
    <xf numFmtId="0" fontId="35" fillId="0" borderId="1" xfId="0" applyFont="1" applyBorder="1"/>
    <xf numFmtId="0" fontId="35" fillId="0" borderId="0" xfId="0" applyFont="1"/>
    <xf numFmtId="43" fontId="35" fillId="0" borderId="0" xfId="2" applyFont="1"/>
    <xf numFmtId="0" fontId="39" fillId="0" borderId="2" xfId="0" applyFont="1" applyBorder="1"/>
    <xf numFmtId="0" fontId="38" fillId="0" borderId="3" xfId="0" applyFont="1" applyBorder="1"/>
    <xf numFmtId="0" fontId="38" fillId="0" borderId="4" xfId="0" applyFont="1" applyBorder="1"/>
    <xf numFmtId="0" fontId="39" fillId="0" borderId="5" xfId="0" applyFont="1" applyBorder="1"/>
    <xf numFmtId="0" fontId="38" fillId="10" borderId="0" xfId="0" applyFont="1" applyFill="1"/>
    <xf numFmtId="0" fontId="38" fillId="0" borderId="79" xfId="0" applyFont="1" applyBorder="1"/>
    <xf numFmtId="0" fontId="38" fillId="0" borderId="90" xfId="3" applyBorder="1" applyAlignment="1">
      <alignment horizontal="center" wrapText="1"/>
    </xf>
    <xf numFmtId="0" fontId="38" fillId="0" borderId="0" xfId="0" applyFont="1" applyAlignment="1">
      <alignment wrapText="1"/>
    </xf>
    <xf numFmtId="0" fontId="38" fillId="0" borderId="90" xfId="0" applyFont="1" applyBorder="1" applyAlignment="1">
      <alignment horizontal="left"/>
    </xf>
    <xf numFmtId="0" fontId="39" fillId="0" borderId="80" xfId="0" applyFont="1" applyBorder="1" applyAlignment="1" applyProtection="1">
      <alignment horizontal="left" wrapText="1"/>
      <protection locked="0"/>
    </xf>
    <xf numFmtId="0" fontId="38" fillId="0" borderId="38" xfId="3" applyBorder="1" applyAlignment="1">
      <alignment horizontal="center" wrapText="1"/>
    </xf>
    <xf numFmtId="0" fontId="38" fillId="0" borderId="79" xfId="0" applyFont="1" applyBorder="1" applyAlignment="1">
      <alignment horizontal="center" wrapText="1"/>
    </xf>
    <xf numFmtId="0" fontId="38" fillId="0" borderId="38" xfId="0" applyFont="1" applyBorder="1" applyAlignment="1">
      <alignment horizontal="center" wrapText="1"/>
    </xf>
    <xf numFmtId="0" fontId="38" fillId="0" borderId="99" xfId="0" applyFont="1" applyBorder="1" applyAlignment="1">
      <alignment horizontal="left"/>
    </xf>
    <xf numFmtId="0" fontId="38" fillId="0" borderId="82" xfId="3" applyBorder="1" applyAlignment="1">
      <alignment horizontal="center" wrapText="1"/>
    </xf>
    <xf numFmtId="0" fontId="38" fillId="0" borderId="87" xfId="0" applyFont="1" applyBorder="1" applyAlignment="1">
      <alignment wrapText="1"/>
    </xf>
    <xf numFmtId="0" fontId="38" fillId="0" borderId="38" xfId="6" applyFont="1" applyBorder="1" applyAlignment="1">
      <alignment horizontal="right" wrapText="1"/>
    </xf>
    <xf numFmtId="0" fontId="42" fillId="0" borderId="80" xfId="0" applyFont="1" applyBorder="1" applyAlignment="1" applyProtection="1">
      <alignment wrapText="1"/>
      <protection locked="0"/>
    </xf>
    <xf numFmtId="0" fontId="1" fillId="0" borderId="38" xfId="1" applyBorder="1" applyAlignment="1" applyProtection="1">
      <alignment horizontal="center" wrapText="1"/>
      <protection locked="0"/>
    </xf>
    <xf numFmtId="0" fontId="38" fillId="0" borderId="38" xfId="4" applyBorder="1" applyAlignment="1" applyProtection="1">
      <alignment wrapText="1"/>
      <protection locked="0"/>
    </xf>
    <xf numFmtId="0" fontId="38" fillId="0" borderId="55" xfId="5" applyBorder="1" applyAlignment="1">
      <alignment horizontal="center" wrapText="1"/>
    </xf>
    <xf numFmtId="0" fontId="38" fillId="0" borderId="90" xfId="0" applyFont="1" applyBorder="1" applyAlignment="1">
      <alignment wrapText="1"/>
    </xf>
    <xf numFmtId="0" fontId="38" fillId="0" borderId="94" xfId="3" applyBorder="1" applyAlignment="1">
      <alignment horizontal="center" wrapText="1"/>
    </xf>
    <xf numFmtId="0" fontId="38" fillId="0" borderId="87" xfId="0" applyFont="1" applyBorder="1" applyAlignment="1">
      <alignment horizontal="center" wrapText="1"/>
    </xf>
    <xf numFmtId="0" fontId="38" fillId="0" borderId="94" xfId="6" applyFont="1" applyBorder="1" applyAlignment="1">
      <alignment horizontal="right" wrapText="1"/>
    </xf>
    <xf numFmtId="0" fontId="38" fillId="0" borderId="82" xfId="0" applyFont="1" applyBorder="1" applyAlignment="1">
      <alignment horizontal="center" wrapText="1"/>
    </xf>
    <xf numFmtId="0" fontId="38" fillId="0" borderId="100" xfId="0" applyFont="1" applyBorder="1" applyAlignment="1" applyProtection="1">
      <alignment horizontal="center" wrapText="1"/>
      <protection locked="0"/>
    </xf>
    <xf numFmtId="0" fontId="38" fillId="0" borderId="82" xfId="0" applyFont="1" applyBorder="1" applyAlignment="1" applyProtection="1">
      <alignment horizontal="left" wrapText="1"/>
      <protection locked="0"/>
    </xf>
    <xf numFmtId="0" fontId="1" fillId="0" borderId="94" xfId="1" applyBorder="1" applyAlignment="1" applyProtection="1">
      <alignment horizontal="center"/>
      <protection locked="0"/>
    </xf>
    <xf numFmtId="0" fontId="38" fillId="0" borderId="94" xfId="0" applyFont="1" applyBorder="1"/>
    <xf numFmtId="0" fontId="35" fillId="0" borderId="82" xfId="0" applyFont="1" applyBorder="1" applyAlignment="1">
      <alignment horizontal="left"/>
    </xf>
    <xf numFmtId="0" fontId="35" fillId="0" borderId="94" xfId="0" applyFont="1" applyBorder="1" applyAlignment="1">
      <alignment horizontal="center"/>
    </xf>
    <xf numFmtId="0" fontId="35" fillId="0" borderId="94" xfId="0" applyFont="1" applyBorder="1" applyAlignment="1">
      <alignment wrapText="1"/>
    </xf>
    <xf numFmtId="0" fontId="35" fillId="0" borderId="79" xfId="0" applyFont="1" applyBorder="1" applyAlignment="1">
      <alignment horizontal="center"/>
    </xf>
    <xf numFmtId="49" fontId="38" fillId="0" borderId="82" xfId="0" applyNumberFormat="1" applyFont="1" applyBorder="1" applyAlignment="1">
      <alignment horizontal="center" wrapText="1"/>
    </xf>
    <xf numFmtId="0" fontId="38" fillId="0" borderId="82" xfId="7" applyBorder="1" applyAlignment="1" applyProtection="1">
      <alignment horizontal="right"/>
      <protection locked="0"/>
    </xf>
    <xf numFmtId="0" fontId="38" fillId="0" borderId="89" xfId="0" applyFont="1" applyBorder="1" applyAlignment="1" applyProtection="1">
      <alignment horizontal="left"/>
      <protection locked="0"/>
    </xf>
    <xf numFmtId="0" fontId="38" fillId="0" borderId="84" xfId="0" applyFont="1" applyBorder="1" applyProtection="1">
      <protection locked="0"/>
    </xf>
    <xf numFmtId="0" fontId="38" fillId="0" borderId="55" xfId="0" applyFont="1" applyBorder="1" applyAlignment="1">
      <alignment horizontal="center"/>
    </xf>
    <xf numFmtId="0" fontId="38" fillId="0" borderId="84" xfId="0" applyFont="1" applyBorder="1" applyAlignment="1" applyProtection="1">
      <alignment wrapText="1"/>
      <protection locked="0"/>
    </xf>
    <xf numFmtId="0" fontId="38" fillId="0" borderId="84" xfId="0" applyFont="1" applyBorder="1"/>
    <xf numFmtId="0" fontId="38" fillId="0" borderId="85" xfId="0" applyFont="1" applyBorder="1" applyAlignment="1" applyProtection="1">
      <alignment horizontal="right"/>
      <protection locked="0"/>
    </xf>
    <xf numFmtId="0" fontId="38" fillId="0" borderId="87" xfId="0" applyFont="1" applyBorder="1" applyAlignment="1" applyProtection="1">
      <alignment horizontal="right"/>
      <protection locked="0"/>
    </xf>
    <xf numFmtId="0" fontId="1" fillId="0" borderId="82" xfId="1" applyBorder="1" applyAlignment="1">
      <alignment horizontal="center" wrapText="1"/>
    </xf>
    <xf numFmtId="0" fontId="38" fillId="0" borderId="84" xfId="0" applyFont="1" applyBorder="1" applyAlignment="1" applyProtection="1">
      <alignment horizontal="right"/>
      <protection locked="0"/>
    </xf>
    <xf numFmtId="0" fontId="38" fillId="0" borderId="82" xfId="0" applyFont="1" applyBorder="1" applyAlignment="1" applyProtection="1">
      <alignment horizontal="right"/>
      <protection locked="0"/>
    </xf>
    <xf numFmtId="0" fontId="38" fillId="0" borderId="84" xfId="6" applyFont="1" applyBorder="1" applyAlignment="1">
      <alignment horizontal="right" wrapText="1"/>
    </xf>
    <xf numFmtId="0" fontId="38" fillId="0" borderId="101" xfId="0" applyFont="1" applyBorder="1" applyAlignment="1">
      <alignment horizontal="left"/>
    </xf>
    <xf numFmtId="0" fontId="38" fillId="0" borderId="84" xfId="0" applyFont="1" applyBorder="1" applyAlignment="1">
      <alignment horizontal="left"/>
    </xf>
    <xf numFmtId="0" fontId="38" fillId="0" borderId="102" xfId="0" applyFont="1" applyBorder="1" applyAlignment="1" applyProtection="1">
      <alignment horizontal="left" wrapText="1"/>
      <protection locked="0"/>
    </xf>
    <xf numFmtId="0" fontId="38" fillId="0" borderId="84" xfId="0" applyFont="1" applyBorder="1" applyAlignment="1">
      <alignment wrapText="1"/>
    </xf>
    <xf numFmtId="0" fontId="38" fillId="0" borderId="84" xfId="0" applyFont="1" applyBorder="1" applyAlignment="1">
      <alignment horizontal="right"/>
    </xf>
    <xf numFmtId="0" fontId="38" fillId="0" borderId="14" xfId="0" applyFont="1" applyBorder="1" applyAlignment="1">
      <alignment horizontal="left"/>
    </xf>
    <xf numFmtId="0" fontId="38" fillId="0" borderId="28" xfId="5" applyBorder="1" applyAlignment="1">
      <alignment horizontal="center"/>
    </xf>
    <xf numFmtId="0" fontId="38" fillId="0" borderId="84" xfId="0" applyFont="1" applyBorder="1" applyAlignment="1">
      <alignment horizontal="left" wrapText="1"/>
    </xf>
    <xf numFmtId="3" fontId="38" fillId="0" borderId="28" xfId="0" applyNumberFormat="1" applyFont="1" applyBorder="1" applyAlignment="1" applyProtection="1">
      <alignment horizontal="right"/>
      <protection locked="0"/>
    </xf>
    <xf numFmtId="0" fontId="38" fillId="0" borderId="28" xfId="0" applyFont="1" applyBorder="1" applyAlignment="1">
      <alignment horizontal="center"/>
    </xf>
    <xf numFmtId="0" fontId="38" fillId="0" borderId="27" xfId="0" applyFont="1" applyBorder="1" applyAlignment="1">
      <alignment wrapText="1"/>
    </xf>
    <xf numFmtId="0" fontId="38" fillId="0" borderId="84" xfId="0" applyFont="1" applyBorder="1" applyAlignment="1">
      <alignment horizontal="center"/>
    </xf>
    <xf numFmtId="0" fontId="38" fillId="0" borderId="87" xfId="0" applyFont="1" applyBorder="1" applyAlignment="1" applyProtection="1">
      <alignment wrapText="1"/>
      <protection locked="0"/>
    </xf>
    <xf numFmtId="0" fontId="38" fillId="0" borderId="87" xfId="0" applyFont="1" applyBorder="1" applyProtection="1">
      <protection locked="0"/>
    </xf>
    <xf numFmtId="0" fontId="38" fillId="0" borderId="103" xfId="0" applyFont="1" applyBorder="1" applyProtection="1">
      <protection locked="0"/>
    </xf>
    <xf numFmtId="0" fontId="42" fillId="0" borderId="8" xfId="0" applyFont="1" applyBorder="1" applyProtection="1">
      <protection locked="0"/>
    </xf>
    <xf numFmtId="0" fontId="38" fillId="0" borderId="81" xfId="0" applyFont="1" applyBorder="1" applyAlignment="1" applyProtection="1">
      <alignment horizontal="left" wrapText="1"/>
      <protection locked="0"/>
    </xf>
    <xf numFmtId="0" fontId="38" fillId="0" borderId="81" xfId="0" applyFont="1" applyBorder="1" applyProtection="1">
      <protection locked="0"/>
    </xf>
    <xf numFmtId="0" fontId="38" fillId="0" borderId="83" xfId="0" applyFont="1" applyBorder="1" applyProtection="1">
      <protection locked="0"/>
    </xf>
    <xf numFmtId="0" fontId="38" fillId="0" borderId="81" xfId="0" applyFont="1" applyBorder="1" applyAlignment="1" applyProtection="1">
      <alignment horizontal="left"/>
      <protection locked="0"/>
    </xf>
    <xf numFmtId="0" fontId="38" fillId="0" borderId="78" xfId="0" applyFont="1" applyBorder="1" applyAlignment="1" applyProtection="1">
      <alignment horizontal="left" wrapText="1"/>
      <protection locked="0"/>
    </xf>
    <xf numFmtId="0" fontId="38" fillId="0" borderId="78" xfId="0" applyFont="1" applyBorder="1" applyAlignment="1" applyProtection="1">
      <alignment horizontal="left"/>
      <protection locked="0"/>
    </xf>
    <xf numFmtId="0" fontId="38" fillId="0" borderId="104" xfId="0" applyFont="1" applyBorder="1" applyAlignment="1" applyProtection="1">
      <alignment horizontal="right"/>
      <protection locked="0"/>
    </xf>
    <xf numFmtId="0" fontId="38" fillId="0" borderId="105" xfId="0" applyFont="1" applyBorder="1" applyProtection="1">
      <protection locked="0"/>
    </xf>
    <xf numFmtId="0" fontId="1" fillId="0" borderId="52" xfId="1" applyBorder="1" applyAlignment="1">
      <alignment wrapText="1"/>
    </xf>
    <xf numFmtId="0" fontId="38" fillId="0" borderId="53" xfId="0" applyFont="1" applyBorder="1" applyAlignment="1">
      <alignment horizontal="center" wrapText="1"/>
    </xf>
    <xf numFmtId="0" fontId="38" fillId="0" borderId="53" xfId="0" applyFont="1" applyBorder="1" applyAlignment="1">
      <alignment wrapText="1"/>
    </xf>
    <xf numFmtId="0" fontId="38" fillId="0" borderId="106" xfId="0" applyFont="1" applyBorder="1" applyAlignment="1">
      <alignment horizontal="left" wrapText="1"/>
    </xf>
    <xf numFmtId="0" fontId="38" fillId="0" borderId="64" xfId="0" applyFont="1" applyBorder="1" applyAlignment="1">
      <alignment wrapText="1"/>
    </xf>
    <xf numFmtId="0" fontId="38" fillId="0" borderId="65" xfId="0" applyFont="1" applyBorder="1" applyAlignment="1" applyProtection="1">
      <alignment wrapText="1"/>
      <protection locked="0"/>
    </xf>
    <xf numFmtId="0" fontId="38" fillId="0" borderId="53" xfId="0" applyFont="1" applyBorder="1" applyAlignment="1" applyProtection="1">
      <alignment wrapText="1"/>
      <protection locked="0"/>
    </xf>
    <xf numFmtId="0" fontId="0" fillId="0" borderId="5" xfId="0" applyBorder="1"/>
    <xf numFmtId="0" fontId="38" fillId="0" borderId="20" xfId="5" applyBorder="1"/>
    <xf numFmtId="0" fontId="38" fillId="0" borderId="98" xfId="5" applyBorder="1"/>
    <xf numFmtId="0" fontId="38" fillId="0" borderId="98" xfId="5" applyBorder="1" applyAlignment="1">
      <alignment horizontal="right"/>
    </xf>
    <xf numFmtId="0" fontId="0" fillId="0" borderId="62" xfId="0" applyBorder="1"/>
    <xf numFmtId="0" fontId="35" fillId="0" borderId="1" xfId="5" applyFont="1" applyBorder="1"/>
    <xf numFmtId="0" fontId="35" fillId="0" borderId="0" xfId="5" applyFont="1"/>
    <xf numFmtId="0" fontId="35" fillId="0" borderId="0" xfId="5" applyFont="1" applyAlignment="1">
      <alignment horizontal="right"/>
    </xf>
    <xf numFmtId="43" fontId="35" fillId="0" borderId="0" xfId="2" applyFont="1" applyAlignment="1">
      <alignment horizontal="right"/>
    </xf>
    <xf numFmtId="0" fontId="39" fillId="0" borderId="2" xfId="0" applyFont="1" applyBorder="1" applyAlignment="1" applyProtection="1">
      <alignment horizontal="left" wrapText="1"/>
      <protection locked="0"/>
    </xf>
    <xf numFmtId="0" fontId="38" fillId="0" borderId="3" xfId="5" applyBorder="1"/>
    <xf numFmtId="0" fontId="38" fillId="0" borderId="4" xfId="5" applyBorder="1"/>
    <xf numFmtId="0" fontId="38" fillId="0" borderId="4" xfId="5" applyBorder="1" applyAlignment="1">
      <alignment horizontal="right"/>
    </xf>
    <xf numFmtId="0" fontId="42" fillId="0" borderId="5" xfId="0" applyFont="1" applyBorder="1" applyAlignment="1" applyProtection="1">
      <alignment wrapText="1"/>
      <protection locked="0"/>
    </xf>
    <xf numFmtId="43" fontId="6" fillId="0" borderId="0" xfId="2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43" fillId="0" borderId="0" xfId="0" applyFont="1"/>
    <xf numFmtId="0" fontId="39" fillId="0" borderId="98" xfId="0" applyFont="1" applyBorder="1" applyAlignment="1" applyProtection="1">
      <alignment wrapText="1"/>
      <protection locked="0"/>
    </xf>
    <xf numFmtId="0" fontId="42" fillId="0" borderId="62" xfId="0" applyFont="1" applyBorder="1" applyProtection="1">
      <protection locked="0"/>
    </xf>
    <xf numFmtId="0" fontId="39" fillId="0" borderId="4" xfId="0" applyFont="1" applyBorder="1" applyAlignment="1" applyProtection="1">
      <alignment wrapText="1"/>
      <protection locked="0"/>
    </xf>
    <xf numFmtId="0" fontId="16" fillId="0" borderId="66" xfId="0" applyFont="1" applyBorder="1" applyAlignment="1" applyProtection="1">
      <alignment horizontal="left"/>
      <protection locked="0"/>
    </xf>
    <xf numFmtId="0" fontId="41" fillId="0" borderId="108" xfId="0" applyFont="1" applyBorder="1"/>
    <xf numFmtId="0" fontId="44" fillId="0" borderId="61" xfId="10" applyFont="1" applyBorder="1" applyAlignment="1" applyProtection="1">
      <alignment horizontal="center"/>
    </xf>
    <xf numFmtId="0" fontId="38" fillId="0" borderId="109" xfId="0" applyFont="1" applyBorder="1" applyAlignment="1">
      <alignment horizontal="left" wrapText="1"/>
    </xf>
    <xf numFmtId="0" fontId="1" fillId="0" borderId="24" xfId="1" applyBorder="1"/>
    <xf numFmtId="0" fontId="41" fillId="0" borderId="110" xfId="0" applyFont="1" applyBorder="1" applyAlignment="1">
      <alignment horizontal="right"/>
    </xf>
    <xf numFmtId="0" fontId="41" fillId="0" borderId="110" xfId="0" applyFont="1" applyBorder="1" applyAlignment="1" applyProtection="1">
      <alignment horizontal="right"/>
      <protection locked="0"/>
    </xf>
    <xf numFmtId="0" fontId="41" fillId="0" borderId="111" xfId="0" applyFont="1" applyBorder="1" applyAlignment="1" applyProtection="1">
      <alignment horizontal="right"/>
      <protection locked="0"/>
    </xf>
    <xf numFmtId="0" fontId="0" fillId="0" borderId="50" xfId="0" applyBorder="1"/>
    <xf numFmtId="0" fontId="44" fillId="0" borderId="84" xfId="10" applyFont="1" applyBorder="1" applyAlignment="1" applyProtection="1">
      <alignment horizontal="center"/>
    </xf>
    <xf numFmtId="0" fontId="1" fillId="0" borderId="99" xfId="1" applyBorder="1"/>
    <xf numFmtId="0" fontId="0" fillId="0" borderId="88" xfId="0" applyBorder="1" applyAlignment="1">
      <alignment horizontal="right"/>
    </xf>
    <xf numFmtId="0" fontId="0" fillId="0" borderId="88" xfId="0" applyBorder="1" applyAlignment="1" applyProtection="1">
      <alignment horizontal="right"/>
      <protection locked="0"/>
    </xf>
    <xf numFmtId="0" fontId="0" fillId="0" borderId="79" xfId="0" applyBorder="1" applyAlignment="1" applyProtection="1">
      <alignment horizontal="right"/>
      <protection locked="0"/>
    </xf>
    <xf numFmtId="0" fontId="43" fillId="0" borderId="67" xfId="0" applyFont="1" applyBorder="1" applyAlignment="1">
      <alignment horizontal="left"/>
    </xf>
    <xf numFmtId="0" fontId="44" fillId="0" borderId="79" xfId="0" applyFont="1" applyBorder="1" applyAlignment="1">
      <alignment horizontal="center"/>
    </xf>
    <xf numFmtId="0" fontId="0" fillId="0" borderId="82" xfId="0" applyBorder="1" applyAlignment="1">
      <alignment wrapText="1"/>
    </xf>
    <xf numFmtId="0" fontId="0" fillId="0" borderId="69" xfId="0" applyBorder="1" applyAlignment="1">
      <alignment horizontal="center"/>
    </xf>
    <xf numFmtId="0" fontId="44" fillId="0" borderId="84" xfId="0" applyFont="1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67" xfId="0" applyBorder="1" applyAlignment="1">
      <alignment horizontal="left"/>
    </xf>
    <xf numFmtId="0" fontId="1" fillId="0" borderId="84" xfId="1" applyBorder="1" applyAlignment="1" applyProtection="1">
      <alignment horizontal="center"/>
      <protection locked="0"/>
    </xf>
    <xf numFmtId="0" fontId="38" fillId="0" borderId="82" xfId="4" applyBorder="1" applyAlignment="1" applyProtection="1">
      <alignment wrapText="1"/>
      <protection locked="0"/>
    </xf>
    <xf numFmtId="0" fontId="0" fillId="0" borderId="74" xfId="0" applyBorder="1"/>
    <xf numFmtId="0" fontId="0" fillId="0" borderId="69" xfId="0" applyBorder="1" applyAlignment="1">
      <alignment horizontal="right"/>
    </xf>
    <xf numFmtId="0" fontId="43" fillId="0" borderId="74" xfId="0" applyFont="1" applyBorder="1"/>
    <xf numFmtId="0" fontId="35" fillId="0" borderId="84" xfId="0" applyFont="1" applyBorder="1" applyAlignment="1">
      <alignment horizontal="center"/>
    </xf>
    <xf numFmtId="0" fontId="35" fillId="0" borderId="84" xfId="0" applyFont="1" applyBorder="1" applyAlignment="1">
      <alignment horizontal="left" wrapText="1"/>
    </xf>
    <xf numFmtId="0" fontId="35" fillId="0" borderId="82" xfId="0" applyFont="1" applyBorder="1"/>
    <xf numFmtId="0" fontId="0" fillId="0" borderId="82" xfId="0" applyBorder="1" applyAlignment="1">
      <alignment horizontal="center"/>
    </xf>
    <xf numFmtId="0" fontId="0" fillId="0" borderId="84" xfId="0" applyBorder="1"/>
    <xf numFmtId="0" fontId="0" fillId="0" borderId="50" xfId="0" applyBorder="1" applyAlignment="1">
      <alignment horizontal="left"/>
    </xf>
    <xf numFmtId="0" fontId="38" fillId="0" borderId="82" xfId="8" applyFont="1" applyBorder="1"/>
    <xf numFmtId="0" fontId="0" fillId="0" borderId="82" xfId="0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38" fillId="0" borderId="82" xfId="11" applyBorder="1" applyAlignment="1" applyProtection="1">
      <alignment wrapText="1"/>
      <protection locked="0"/>
    </xf>
    <xf numFmtId="0" fontId="45" fillId="0" borderId="82" xfId="0" applyFont="1" applyBorder="1" applyAlignment="1">
      <alignment horizontal="left" wrapText="1"/>
    </xf>
    <xf numFmtId="0" fontId="38" fillId="0" borderId="82" xfId="9" applyBorder="1" applyProtection="1"/>
    <xf numFmtId="0" fontId="0" fillId="0" borderId="82" xfId="0" applyBorder="1"/>
    <xf numFmtId="0" fontId="0" fillId="0" borderId="84" xfId="0" applyBorder="1" applyAlignment="1">
      <alignment wrapText="1"/>
    </xf>
    <xf numFmtId="0" fontId="44" fillId="0" borderId="84" xfId="0" applyFont="1" applyBorder="1"/>
    <xf numFmtId="3" fontId="38" fillId="0" borderId="82" xfId="4" applyNumberFormat="1" applyBorder="1" applyProtection="1"/>
    <xf numFmtId="0" fontId="45" fillId="0" borderId="84" xfId="0" applyFont="1" applyBorder="1" applyAlignment="1">
      <alignment wrapText="1"/>
    </xf>
    <xf numFmtId="1" fontId="38" fillId="0" borderId="82" xfId="0" applyNumberFormat="1" applyFont="1" applyBorder="1"/>
    <xf numFmtId="3" fontId="0" fillId="0" borderId="88" xfId="0" applyNumberFormat="1" applyBorder="1" applyAlignment="1">
      <alignment horizontal="right"/>
    </xf>
    <xf numFmtId="0" fontId="0" fillId="0" borderId="14" xfId="0" applyBorder="1" applyAlignment="1">
      <alignment horizontal="left" wrapText="1"/>
    </xf>
    <xf numFmtId="49" fontId="45" fillId="0" borderId="84" xfId="0" applyNumberFormat="1" applyFont="1" applyBorder="1" applyAlignment="1">
      <alignment horizontal="left" wrapText="1"/>
    </xf>
    <xf numFmtId="0" fontId="0" fillId="0" borderId="69" xfId="0" applyBorder="1" applyAlignment="1">
      <alignment horizontal="right" wrapText="1"/>
    </xf>
    <xf numFmtId="0" fontId="38" fillId="0" borderId="112" xfId="0" applyFont="1" applyBorder="1" applyAlignment="1" applyProtection="1">
      <alignment wrapText="1"/>
      <protection locked="0"/>
    </xf>
    <xf numFmtId="0" fontId="38" fillId="0" borderId="82" xfId="12" applyFont="1" applyBorder="1" applyAlignment="1" applyProtection="1">
      <alignment horizontal="center"/>
    </xf>
    <xf numFmtId="0" fontId="38" fillId="0" borderId="82" xfId="12" applyFont="1" applyBorder="1" applyProtection="1"/>
    <xf numFmtId="0" fontId="44" fillId="0" borderId="82" xfId="12" applyFont="1" applyBorder="1" applyProtection="1"/>
    <xf numFmtId="0" fontId="0" fillId="0" borderId="82" xfId="0" applyBorder="1" applyAlignment="1">
      <alignment horizontal="right" wrapText="1"/>
    </xf>
    <xf numFmtId="0" fontId="44" fillId="0" borderId="82" xfId="0" applyFont="1" applyBorder="1" applyAlignment="1" applyProtection="1">
      <alignment horizontal="right" wrapText="1"/>
      <protection locked="0"/>
    </xf>
    <xf numFmtId="0" fontId="44" fillId="0" borderId="84" xfId="0" applyFont="1" applyBorder="1" applyAlignment="1">
      <alignment horizontal="left" wrapText="1"/>
    </xf>
    <xf numFmtId="0" fontId="44" fillId="0" borderId="82" xfId="0" applyFont="1" applyBorder="1"/>
    <xf numFmtId="0" fontId="38" fillId="0" borderId="84" xfId="13" applyBorder="1" applyAlignment="1" applyProtection="1">
      <alignment horizontal="left"/>
    </xf>
    <xf numFmtId="0" fontId="38" fillId="0" borderId="82" xfId="13" applyBorder="1" applyAlignment="1" applyProtection="1">
      <alignment horizontal="left" wrapText="1"/>
    </xf>
    <xf numFmtId="0" fontId="38" fillId="0" borderId="84" xfId="13" applyBorder="1" applyProtection="1"/>
    <xf numFmtId="0" fontId="44" fillId="0" borderId="82" xfId="13" applyFont="1" applyBorder="1" applyAlignment="1" applyProtection="1">
      <alignment horizontal="right"/>
      <protection locked="0"/>
    </xf>
    <xf numFmtId="0" fontId="38" fillId="0" borderId="88" xfId="0" applyFont="1" applyBorder="1" applyAlignment="1">
      <alignment horizontal="center"/>
    </xf>
    <xf numFmtId="0" fontId="44" fillId="0" borderId="88" xfId="0" applyFont="1" applyBorder="1" applyAlignment="1">
      <alignment horizontal="left"/>
    </xf>
    <xf numFmtId="0" fontId="45" fillId="0" borderId="90" xfId="0" applyFont="1" applyBorder="1"/>
    <xf numFmtId="0" fontId="45" fillId="0" borderId="90" xfId="0" applyFont="1" applyBorder="1" applyProtection="1">
      <protection locked="0"/>
    </xf>
    <xf numFmtId="0" fontId="0" fillId="0" borderId="14" xfId="0" applyBorder="1" applyAlignment="1">
      <alignment horizontal="left"/>
    </xf>
    <xf numFmtId="0" fontId="38" fillId="0" borderId="84" xfId="13" applyBorder="1" applyAlignment="1" applyProtection="1">
      <alignment horizontal="left" wrapText="1"/>
    </xf>
    <xf numFmtId="0" fontId="38" fillId="0" borderId="28" xfId="13" applyBorder="1" applyProtection="1"/>
    <xf numFmtId="0" fontId="44" fillId="0" borderId="55" xfId="13" applyFont="1" applyBorder="1" applyAlignment="1" applyProtection="1">
      <alignment horizontal="right"/>
      <protection locked="0"/>
    </xf>
    <xf numFmtId="0" fontId="38" fillId="0" borderId="50" xfId="0" applyFont="1" applyBorder="1" applyAlignment="1">
      <alignment wrapText="1"/>
    </xf>
    <xf numFmtId="0" fontId="38" fillId="0" borderId="82" xfId="8" applyFont="1" applyBorder="1" applyAlignment="1">
      <alignment wrapText="1"/>
    </xf>
    <xf numFmtId="0" fontId="38" fillId="0" borderId="82" xfId="0" applyFont="1" applyBorder="1" applyAlignment="1" applyProtection="1">
      <alignment horizontal="right" wrapText="1"/>
      <protection locked="0"/>
    </xf>
    <xf numFmtId="0" fontId="38" fillId="0" borderId="113" xfId="0" applyFont="1" applyBorder="1" applyAlignment="1">
      <alignment horizontal="center"/>
    </xf>
    <xf numFmtId="0" fontId="1" fillId="0" borderId="50" xfId="1" applyBorder="1"/>
    <xf numFmtId="0" fontId="44" fillId="0" borderId="82" xfId="0" applyFont="1" applyBorder="1" applyAlignment="1">
      <alignment horizontal="left" wrapText="1"/>
    </xf>
    <xf numFmtId="0" fontId="38" fillId="0" borderId="55" xfId="0" applyFont="1" applyBorder="1"/>
    <xf numFmtId="0" fontId="0" fillId="0" borderId="69" xfId="0" applyBorder="1" applyAlignment="1" applyProtection="1">
      <alignment horizontal="right"/>
      <protection locked="0"/>
    </xf>
    <xf numFmtId="0" fontId="35" fillId="0" borderId="50" xfId="1" applyFont="1" applyBorder="1"/>
    <xf numFmtId="0" fontId="38" fillId="0" borderId="28" xfId="0" applyFont="1" applyBorder="1" applyProtection="1">
      <protection locked="0"/>
    </xf>
    <xf numFmtId="0" fontId="38" fillId="0" borderId="87" xfId="0" applyFont="1" applyBorder="1" applyAlignment="1">
      <alignment horizontal="center"/>
    </xf>
    <xf numFmtId="0" fontId="38" fillId="0" borderId="114" xfId="13" applyBorder="1" applyProtection="1"/>
    <xf numFmtId="0" fontId="38" fillId="0" borderId="115" xfId="13" applyBorder="1" applyAlignment="1" applyProtection="1">
      <alignment horizontal="right"/>
    </xf>
    <xf numFmtId="0" fontId="38" fillId="0" borderId="116" xfId="13" applyBorder="1" applyAlignment="1" applyProtection="1">
      <alignment horizontal="right"/>
      <protection locked="0"/>
    </xf>
    <xf numFmtId="0" fontId="38" fillId="0" borderId="88" xfId="0" applyFont="1" applyBorder="1" applyAlignment="1">
      <alignment horizontal="center" wrapText="1"/>
    </xf>
    <xf numFmtId="0" fontId="0" fillId="0" borderId="82" xfId="0" applyBorder="1" applyAlignment="1" applyProtection="1">
      <alignment wrapText="1"/>
      <protection locked="0"/>
    </xf>
    <xf numFmtId="0" fontId="1" fillId="0" borderId="117" xfId="1" applyBorder="1"/>
    <xf numFmtId="0" fontId="44" fillId="0" borderId="87" xfId="0" applyFont="1" applyBorder="1" applyAlignment="1">
      <alignment horizontal="left" wrapText="1"/>
    </xf>
    <xf numFmtId="0" fontId="38" fillId="0" borderId="27" xfId="0" applyFont="1" applyBorder="1" applyAlignment="1">
      <alignment horizontal="left"/>
    </xf>
    <xf numFmtId="0" fontId="0" fillId="0" borderId="27" xfId="0" applyBorder="1" applyProtection="1">
      <protection locked="0"/>
    </xf>
    <xf numFmtId="0" fontId="42" fillId="0" borderId="118" xfId="0" applyFont="1" applyBorder="1" applyProtection="1">
      <protection locked="0"/>
    </xf>
    <xf numFmtId="0" fontId="0" fillId="0" borderId="98" xfId="0" applyBorder="1"/>
    <xf numFmtId="0" fontId="0" fillId="0" borderId="98" xfId="0" applyBorder="1" applyAlignment="1">
      <alignment horizontal="left"/>
    </xf>
    <xf numFmtId="0" fontId="0" fillId="0" borderId="98" xfId="0" applyBorder="1" applyProtection="1">
      <protection locked="0"/>
    </xf>
    <xf numFmtId="0" fontId="0" fillId="0" borderId="62" xfId="0" applyBorder="1" applyProtection="1">
      <protection locked="0"/>
    </xf>
    <xf numFmtId="0" fontId="43" fillId="0" borderId="1" xfId="0" applyFont="1" applyBorder="1"/>
    <xf numFmtId="0" fontId="43" fillId="0" borderId="0" xfId="0" applyFont="1" applyAlignment="1">
      <alignment horizontal="left"/>
    </xf>
    <xf numFmtId="0" fontId="43" fillId="0" borderId="0" xfId="0" applyFont="1" applyProtection="1">
      <protection locked="0"/>
    </xf>
    <xf numFmtId="43" fontId="43" fillId="0" borderId="0" xfId="2" applyFont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10" xfId="0" applyBorder="1" applyAlignment="1" applyProtection="1">
      <alignment horizontal="right"/>
      <protection locked="0"/>
    </xf>
    <xf numFmtId="0" fontId="0" fillId="0" borderId="111" xfId="0" applyBorder="1" applyAlignment="1" applyProtection="1">
      <alignment horizontal="right"/>
      <protection locked="0"/>
    </xf>
    <xf numFmtId="0" fontId="38" fillId="0" borderId="82" xfId="4" applyBorder="1" applyAlignment="1">
      <alignment horizontal="left" wrapText="1"/>
    </xf>
    <xf numFmtId="0" fontId="38" fillId="0" borderId="84" xfId="4" applyBorder="1" applyAlignment="1">
      <alignment horizontal="right" wrapText="1"/>
    </xf>
    <xf numFmtId="0" fontId="44" fillId="0" borderId="84" xfId="14" applyFont="1" applyBorder="1" applyAlignment="1">
      <alignment horizontal="right" wrapText="1"/>
    </xf>
    <xf numFmtId="0" fontId="38" fillId="0" borderId="95" xfId="4" applyBorder="1" applyAlignment="1">
      <alignment horizontal="right"/>
    </xf>
    <xf numFmtId="0" fontId="38" fillId="0" borderId="84" xfId="4" applyBorder="1" applyAlignment="1">
      <alignment horizontal="right"/>
    </xf>
    <xf numFmtId="0" fontId="41" fillId="0" borderId="82" xfId="0" applyFont="1" applyBorder="1" applyAlignment="1">
      <alignment horizontal="center"/>
    </xf>
    <xf numFmtId="0" fontId="38" fillId="0" borderId="95" xfId="0" applyFont="1" applyBorder="1" applyAlignment="1">
      <alignment wrapText="1"/>
    </xf>
    <xf numFmtId="0" fontId="41" fillId="0" borderId="84" xfId="0" applyFont="1" applyBorder="1" applyAlignment="1">
      <alignment horizontal="right"/>
    </xf>
    <xf numFmtId="0" fontId="41" fillId="0" borderId="69" xfId="0" applyFont="1" applyBorder="1" applyAlignment="1" applyProtection="1">
      <alignment horizontal="right"/>
      <protection locked="0"/>
    </xf>
    <xf numFmtId="0" fontId="38" fillId="0" borderId="82" xfId="11" applyBorder="1" applyProtection="1">
      <protection locked="0"/>
    </xf>
    <xf numFmtId="0" fontId="38" fillId="0" borderId="82" xfId="5" applyBorder="1" applyAlignment="1">
      <alignment horizontal="center"/>
    </xf>
    <xf numFmtId="0" fontId="38" fillId="0" borderId="82" xfId="5" applyBorder="1" applyAlignment="1">
      <alignment wrapText="1"/>
    </xf>
    <xf numFmtId="0" fontId="38" fillId="0" borderId="115" xfId="0" applyFont="1" applyBorder="1" applyAlignment="1">
      <alignment horizontal="center"/>
    </xf>
    <xf numFmtId="0" fontId="38" fillId="0" borderId="119" xfId="0" applyFont="1" applyBorder="1" applyAlignment="1">
      <alignment wrapText="1"/>
    </xf>
    <xf numFmtId="0" fontId="0" fillId="0" borderId="55" xfId="0" applyBorder="1" applyProtection="1">
      <protection locked="0"/>
    </xf>
    <xf numFmtId="0" fontId="38" fillId="0" borderId="27" xfId="0" applyFont="1" applyBorder="1" applyAlignment="1" applyProtection="1">
      <alignment horizontal="right"/>
      <protection locked="0"/>
    </xf>
    <xf numFmtId="0" fontId="0" fillId="0" borderId="82" xfId="0" applyBorder="1" applyAlignment="1" applyProtection="1">
      <alignment horizontal="center" wrapText="1"/>
      <protection locked="0"/>
    </xf>
    <xf numFmtId="0" fontId="38" fillId="0" borderId="84" xfId="12" applyFont="1" applyBorder="1" applyAlignment="1" applyProtection="1">
      <alignment horizontal="center"/>
    </xf>
    <xf numFmtId="0" fontId="41" fillId="0" borderId="82" xfId="0" applyFont="1" applyBorder="1" applyAlignment="1">
      <alignment horizontal="left" wrapText="1"/>
    </xf>
    <xf numFmtId="0" fontId="41" fillId="0" borderId="69" xfId="0" applyFont="1" applyBorder="1" applyAlignment="1">
      <alignment horizontal="center"/>
    </xf>
    <xf numFmtId="0" fontId="41" fillId="0" borderId="88" xfId="0" applyFont="1" applyBorder="1" applyAlignment="1">
      <alignment horizontal="right"/>
    </xf>
    <xf numFmtId="0" fontId="41" fillId="0" borderId="88" xfId="0" applyFont="1" applyBorder="1" applyAlignment="1" applyProtection="1">
      <alignment horizontal="right"/>
      <protection locked="0"/>
    </xf>
    <xf numFmtId="0" fontId="41" fillId="0" borderId="67" xfId="0" applyFont="1" applyBorder="1" applyAlignment="1">
      <alignment horizontal="left"/>
    </xf>
    <xf numFmtId="0" fontId="38" fillId="0" borderId="113" xfId="0" applyFont="1" applyBorder="1" applyAlignment="1" applyProtection="1">
      <alignment horizontal="center"/>
      <protection locked="0"/>
    </xf>
    <xf numFmtId="0" fontId="38" fillId="0" borderId="55" xfId="0" applyFont="1" applyBorder="1" applyAlignment="1" applyProtection="1">
      <alignment wrapText="1"/>
      <protection locked="0"/>
    </xf>
    <xf numFmtId="0" fontId="0" fillId="0" borderId="55" xfId="0" applyBorder="1" applyAlignment="1" applyProtection="1">
      <alignment horizontal="right"/>
      <protection locked="0"/>
    </xf>
    <xf numFmtId="0" fontId="1" fillId="0" borderId="50" xfId="1" applyBorder="1" applyAlignment="1">
      <alignment wrapText="1"/>
    </xf>
    <xf numFmtId="0" fontId="38" fillId="0" borderId="28" xfId="0" applyFont="1" applyBorder="1"/>
    <xf numFmtId="0" fontId="38" fillId="0" borderId="99" xfId="0" applyFont="1" applyBorder="1" applyAlignment="1">
      <alignment horizontal="left" wrapText="1"/>
    </xf>
    <xf numFmtId="0" fontId="41" fillId="0" borderId="79" xfId="0" applyFont="1" applyBorder="1" applyAlignment="1" applyProtection="1">
      <alignment horizontal="right"/>
      <protection locked="0"/>
    </xf>
    <xf numFmtId="0" fontId="39" fillId="0" borderId="118" xfId="0" applyFont="1" applyBorder="1" applyAlignment="1" applyProtection="1">
      <alignment horizontal="left"/>
      <protection locked="0"/>
    </xf>
    <xf numFmtId="0" fontId="38" fillId="0" borderId="55" xfId="0" applyFont="1" applyBorder="1" applyAlignment="1">
      <alignment horizontal="left" wrapText="1"/>
    </xf>
    <xf numFmtId="0" fontId="38" fillId="0" borderId="28" xfId="0" applyFont="1" applyBorder="1" applyAlignment="1">
      <alignment horizontal="left"/>
    </xf>
    <xf numFmtId="0" fontId="38" fillId="0" borderId="82" xfId="11" applyBorder="1" applyAlignment="1" applyProtection="1">
      <alignment horizontal="left" wrapText="1"/>
    </xf>
    <xf numFmtId="0" fontId="38" fillId="0" borderId="84" xfId="11" applyBorder="1" applyAlignment="1" applyProtection="1">
      <alignment wrapText="1"/>
    </xf>
    <xf numFmtId="0" fontId="1" fillId="0" borderId="120" xfId="1" applyBorder="1"/>
    <xf numFmtId="0" fontId="38" fillId="0" borderId="121" xfId="0" applyFont="1" applyBorder="1" applyAlignment="1">
      <alignment horizontal="center" wrapText="1"/>
    </xf>
    <xf numFmtId="0" fontId="0" fillId="0" borderId="95" xfId="0" applyBorder="1" applyAlignment="1">
      <alignment wrapText="1"/>
    </xf>
    <xf numFmtId="0" fontId="0" fillId="0" borderId="113" xfId="0" applyBorder="1" applyAlignment="1">
      <alignment wrapText="1"/>
    </xf>
    <xf numFmtId="0" fontId="0" fillId="0" borderId="113" xfId="0" applyBorder="1" applyAlignment="1" applyProtection="1">
      <alignment wrapText="1"/>
      <protection locked="0"/>
    </xf>
    <xf numFmtId="0" fontId="0" fillId="0" borderId="122" xfId="0" applyBorder="1" applyAlignment="1" applyProtection="1">
      <alignment horizontal="right"/>
      <protection locked="0"/>
    </xf>
    <xf numFmtId="43" fontId="0" fillId="0" borderId="0" xfId="2" applyFont="1"/>
    <xf numFmtId="0" fontId="38" fillId="0" borderId="90" xfId="0" applyFont="1" applyBorder="1" applyAlignment="1" applyProtection="1">
      <alignment horizontal="center" wrapText="1"/>
      <protection locked="0"/>
    </xf>
    <xf numFmtId="0" fontId="38" fillId="0" borderId="102" xfId="0" applyFont="1" applyBorder="1" applyAlignment="1" applyProtection="1">
      <alignment wrapText="1"/>
      <protection locked="0"/>
    </xf>
    <xf numFmtId="49" fontId="38" fillId="0" borderId="90" xfId="0" applyNumberFormat="1" applyFont="1" applyBorder="1" applyAlignment="1">
      <alignment horizontal="left" wrapText="1"/>
    </xf>
    <xf numFmtId="0" fontId="38" fillId="0" borderId="90" xfId="0" applyFont="1" applyBorder="1" applyAlignment="1">
      <alignment horizontal="right" wrapText="1"/>
    </xf>
    <xf numFmtId="0" fontId="38" fillId="0" borderId="90" xfId="0" applyFont="1" applyBorder="1" applyAlignment="1">
      <alignment horizontal="right"/>
    </xf>
    <xf numFmtId="166" fontId="25" fillId="0" borderId="39" xfId="0" applyNumberFormat="1" applyFont="1" applyBorder="1" applyAlignment="1" applyProtection="1">
      <alignment horizontal="right"/>
      <protection hidden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33" fillId="0" borderId="36" xfId="1" applyNumberFormat="1" applyFont="1" applyBorder="1" applyAlignment="1">
      <alignment horizontal="center" vertical="center" wrapText="1"/>
    </xf>
    <xf numFmtId="49" fontId="33" fillId="0" borderId="37" xfId="1" applyNumberFormat="1" applyFont="1" applyBorder="1" applyAlignment="1">
      <alignment horizontal="center" vertical="center" wrapText="1"/>
    </xf>
    <xf numFmtId="49" fontId="33" fillId="0" borderId="38" xfId="1" applyNumberFormat="1" applyFont="1" applyBorder="1" applyAlignment="1">
      <alignment horizontal="center" vertical="center" wrapText="1"/>
    </xf>
    <xf numFmtId="0" fontId="39" fillId="0" borderId="24" xfId="0" applyFont="1" applyBorder="1" applyAlignment="1" applyProtection="1">
      <alignment horizontal="center"/>
      <protection locked="0"/>
    </xf>
    <xf numFmtId="0" fontId="39" fillId="0" borderId="61" xfId="0" applyFont="1" applyBorder="1" applyAlignment="1" applyProtection="1">
      <alignment horizontal="center"/>
      <protection locked="0"/>
    </xf>
    <xf numFmtId="0" fontId="39" fillId="0" borderId="107" xfId="0" applyFont="1" applyBorder="1" applyAlignment="1" applyProtection="1">
      <alignment horizontal="center"/>
      <protection locked="0"/>
    </xf>
  </cellXfs>
  <cellStyles count="15">
    <cellStyle name="Čárka" xfId="2" builtinId="3"/>
    <cellStyle name="Normální" xfId="0" builtinId="0"/>
    <cellStyle name="normální 11" xfId="7" xr:uid="{F7B55AB4-164C-4D9E-9B3B-9FF3DDCCBA74}"/>
    <cellStyle name="normální 12" xfId="14" xr:uid="{A23ADC5C-99D0-45FF-8C47-29AF8393CE2B}"/>
    <cellStyle name="normální 16" xfId="4" xr:uid="{858F1275-91FE-4374-B2BF-0BDEA8C72A2B}"/>
    <cellStyle name="normální 17" xfId="9" xr:uid="{B052212E-9CD1-41C0-BD44-73C43F2F3105}"/>
    <cellStyle name="normální 2" xfId="1" xr:uid="{00000000-0005-0000-0000-000001000000}"/>
    <cellStyle name="normální 21" xfId="13" xr:uid="{645D4BE7-93EC-415D-8AA1-7496891FBF92}"/>
    <cellStyle name="normální 23" xfId="12" xr:uid="{DAA1798A-B83D-4900-86B5-315E08E5895D}"/>
    <cellStyle name="normální 3" xfId="10" xr:uid="{A4FEAA21-CF06-45FD-8CE8-E36C86974736}"/>
    <cellStyle name="normální 4" xfId="5" xr:uid="{141CD1D2-9704-4D4D-983F-3BEC8C5314E5}"/>
    <cellStyle name="normální 6" xfId="11" xr:uid="{23AE19BF-1E1F-4E7B-A656-C1C926DB7557}"/>
    <cellStyle name="normální 8" xfId="3" xr:uid="{F4D2EBE0-08EC-430D-AD53-C7F368662DC3}"/>
    <cellStyle name="normální_List1" xfId="8" xr:uid="{97D72EFA-8ACC-4126-9C71-7B78A36E02C5}"/>
    <cellStyle name="normální_SK" xfId="6" xr:uid="{7181C733-0E24-4E6D-8464-13A0345FD0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ichal\PRACE\Michal%20v&#353;e\Pr&#225;ce\&#268;ern&#253;\2023\Rumburk%20j&#237;delna\Ostatn&#237;\D.1.4.3-UT_ZSRU_12_VVR.XLSX" TargetMode="External"/><Relationship Id="rId1" Type="http://schemas.openxmlformats.org/officeDocument/2006/relationships/externalLinkPath" Target="file:///D:\michal\PRACE\Michal%20v&#353;e\Pr&#225;ce\&#268;ern&#253;\2023\Rumburk%20j&#237;delna\Ostatn&#237;\D.1.4.3-UT_ZSRU_12_VV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uhrn"/>
      <sheetName val="OS"/>
      <sheetName val="Zdroj"/>
    </sheetNames>
    <sheetDataSet>
      <sheetData sheetId="0">
        <row r="6">
          <cell r="C6" t="str">
            <v>STAVEBNÍ ÚPRAVY BUDOVY KUCHYNĚ
A JÍDELNY Tyršova 949/4, Rumburk</v>
          </cell>
        </row>
        <row r="15">
          <cell r="C15" t="str">
            <v>Otopná soustava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0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15" t="s">
        <v>4</v>
      </c>
      <c r="C1" s="716"/>
      <c r="D1" s="716"/>
      <c r="E1" s="716"/>
      <c r="F1" s="716"/>
      <c r="G1" s="716"/>
      <c r="H1" s="716"/>
      <c r="I1" s="716"/>
      <c r="J1" s="717"/>
    </row>
    <row r="2" spans="1:15" ht="36" customHeight="1" x14ac:dyDescent="0.2">
      <c r="A2" s="2"/>
      <c r="B2" s="76" t="s">
        <v>24</v>
      </c>
      <c r="C2" s="77"/>
      <c r="D2" s="78" t="s">
        <v>41</v>
      </c>
      <c r="E2" s="724" t="s">
        <v>42</v>
      </c>
      <c r="F2" s="725"/>
      <c r="G2" s="725"/>
      <c r="H2" s="725"/>
      <c r="I2" s="725"/>
      <c r="J2" s="726"/>
      <c r="O2" s="1"/>
    </row>
    <row r="3" spans="1:15" ht="27" hidden="1" customHeight="1" x14ac:dyDescent="0.2">
      <c r="A3" s="2"/>
      <c r="B3" s="79"/>
      <c r="C3" s="77"/>
      <c r="D3" s="80"/>
      <c r="E3" s="727"/>
      <c r="F3" s="728"/>
      <c r="G3" s="728"/>
      <c r="H3" s="728"/>
      <c r="I3" s="728"/>
      <c r="J3" s="729"/>
    </row>
    <row r="4" spans="1:15" ht="23.25" customHeight="1" x14ac:dyDescent="0.2">
      <c r="A4" s="2"/>
      <c r="B4" s="81"/>
      <c r="C4" s="82"/>
      <c r="D4" s="83"/>
      <c r="E4" s="737"/>
      <c r="F4" s="737"/>
      <c r="G4" s="737"/>
      <c r="H4" s="737"/>
      <c r="I4" s="737"/>
      <c r="J4" s="738"/>
    </row>
    <row r="5" spans="1:15" ht="24" customHeight="1" x14ac:dyDescent="0.2">
      <c r="A5" s="2"/>
      <c r="B5" s="31" t="s">
        <v>23</v>
      </c>
      <c r="D5" s="741"/>
      <c r="E5" s="742"/>
      <c r="F5" s="742"/>
      <c r="G5" s="74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743"/>
      <c r="E6" s="744"/>
      <c r="F6" s="744"/>
      <c r="G6" s="74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745"/>
      <c r="F7" s="746"/>
      <c r="G7" s="74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731"/>
      <c r="E11" s="731"/>
      <c r="F11" s="731"/>
      <c r="G11" s="731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736"/>
      <c r="E12" s="736"/>
      <c r="F12" s="736"/>
      <c r="G12" s="736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739"/>
      <c r="F13" s="740"/>
      <c r="G13" s="74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730"/>
      <c r="F15" s="730"/>
      <c r="G15" s="732"/>
      <c r="H15" s="732"/>
      <c r="I15" s="732" t="s">
        <v>31</v>
      </c>
      <c r="J15" s="733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721"/>
      <c r="F16" s="722"/>
      <c r="G16" s="721"/>
      <c r="H16" s="722"/>
      <c r="I16" s="721">
        <f>SUMIF(F51:F86,A16,I51:I86)+SUMIF(F51:F86,"PSU",I51:I86)</f>
        <v>0</v>
      </c>
      <c r="J16" s="723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721"/>
      <c r="F17" s="722"/>
      <c r="G17" s="721"/>
      <c r="H17" s="722"/>
      <c r="I17" s="721">
        <f>SUMIF(F51:F86,A17,I51:I86)</f>
        <v>0</v>
      </c>
      <c r="J17" s="723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721"/>
      <c r="F18" s="722"/>
      <c r="G18" s="721"/>
      <c r="H18" s="722"/>
      <c r="I18" s="721">
        <f>SUMIF(F51:F86,A18,I51:I86)</f>
        <v>0</v>
      </c>
      <c r="J18" s="723"/>
    </row>
    <row r="19" spans="1:10" ht="23.25" customHeight="1" x14ac:dyDescent="0.2">
      <c r="A19" s="138" t="s">
        <v>125</v>
      </c>
      <c r="B19" s="38" t="s">
        <v>29</v>
      </c>
      <c r="C19" s="62"/>
      <c r="D19" s="63"/>
      <c r="E19" s="721"/>
      <c r="F19" s="722"/>
      <c r="G19" s="721"/>
      <c r="H19" s="722"/>
      <c r="I19" s="721">
        <f>SUMIF(F51:F86,A19,I51:I86)</f>
        <v>0</v>
      </c>
      <c r="J19" s="723"/>
    </row>
    <row r="20" spans="1:10" ht="23.25" customHeight="1" x14ac:dyDescent="0.2">
      <c r="A20" s="138" t="s">
        <v>124</v>
      </c>
      <c r="B20" s="38" t="s">
        <v>30</v>
      </c>
      <c r="C20" s="62"/>
      <c r="D20" s="63"/>
      <c r="E20" s="721"/>
      <c r="F20" s="722"/>
      <c r="G20" s="721"/>
      <c r="H20" s="722"/>
      <c r="I20" s="721">
        <f>SUMIF(F51:F86,A20,I51:I86)</f>
        <v>0</v>
      </c>
      <c r="J20" s="723"/>
    </row>
    <row r="21" spans="1:10" ht="23.25" customHeight="1" x14ac:dyDescent="0.2">
      <c r="A21" s="2"/>
      <c r="B21" s="48" t="s">
        <v>31</v>
      </c>
      <c r="C21" s="64"/>
      <c r="D21" s="65"/>
      <c r="E21" s="734"/>
      <c r="F21" s="735"/>
      <c r="G21" s="734"/>
      <c r="H21" s="735"/>
      <c r="I21" s="734">
        <f>SUM(I16:J20)</f>
        <v>0</v>
      </c>
      <c r="J21" s="75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750">
        <f>ZakladDPHSniVypocet</f>
        <v>0</v>
      </c>
      <c r="H23" s="751"/>
      <c r="I23" s="75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748">
        <f>A23</f>
        <v>0</v>
      </c>
      <c r="H24" s="749"/>
      <c r="I24" s="74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750">
        <f>ZakladDPHZaklVypocet</f>
        <v>0</v>
      </c>
      <c r="H25" s="751"/>
      <c r="I25" s="75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18">
        <f>A25</f>
        <v>0</v>
      </c>
      <c r="H26" s="719"/>
      <c r="I26" s="71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720">
        <f>CenaCelkem-(ZakladDPHSni+DPHSni+ZakladDPHZakl+DPHZakl)</f>
        <v>0</v>
      </c>
      <c r="H27" s="720"/>
      <c r="I27" s="720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754">
        <f>ZakladDPHSniVypocet+ZakladDPHZaklVypocet</f>
        <v>0</v>
      </c>
      <c r="H28" s="754"/>
      <c r="I28" s="754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753">
        <f>A27</f>
        <v>0</v>
      </c>
      <c r="H29" s="753"/>
      <c r="I29" s="753"/>
      <c r="J29" s="118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755"/>
      <c r="E34" s="756"/>
      <c r="G34" s="757"/>
      <c r="H34" s="758"/>
      <c r="I34" s="758"/>
      <c r="J34" s="25"/>
    </row>
    <row r="35" spans="1:10" ht="12.75" customHeight="1" x14ac:dyDescent="0.2">
      <c r="A35" s="2"/>
      <c r="B35" s="2"/>
      <c r="D35" s="747" t="s">
        <v>2</v>
      </c>
      <c r="E35" s="74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43</v>
      </c>
      <c r="C39" s="759"/>
      <c r="D39" s="759"/>
      <c r="E39" s="759"/>
      <c r="F39" s="98">
        <f>'01 2023097 Pol'!AE759+'02 2023097 Pol'!AE546</f>
        <v>0</v>
      </c>
      <c r="G39" s="99">
        <f>'01 2023097 Pol'!AF759+'02 2023097 Pol'!AF546</f>
        <v>0</v>
      </c>
      <c r="H39" s="100">
        <f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 t="s">
        <v>44</v>
      </c>
      <c r="C40" s="760" t="s">
        <v>45</v>
      </c>
      <c r="D40" s="760"/>
      <c r="E40" s="760"/>
      <c r="F40" s="103">
        <f>'01 2023097 Pol'!AE759</f>
        <v>0</v>
      </c>
      <c r="G40" s="104">
        <f>'01 2023097 Pol'!AF759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">
      <c r="A41" s="87">
        <v>3</v>
      </c>
      <c r="B41" s="106" t="s">
        <v>41</v>
      </c>
      <c r="C41" s="759" t="s">
        <v>46</v>
      </c>
      <c r="D41" s="759"/>
      <c r="E41" s="759"/>
      <c r="F41" s="107">
        <f>'01 2023097 Pol'!AE759</f>
        <v>0</v>
      </c>
      <c r="G41" s="100">
        <f>'01 2023097 Pol'!AF759</f>
        <v>0</v>
      </c>
      <c r="H41" s="100">
        <f>(F41*SazbaDPH1/100)+(G41*SazbaDPH2/100)</f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">
      <c r="A42" s="87">
        <v>2</v>
      </c>
      <c r="B42" s="102" t="s">
        <v>47</v>
      </c>
      <c r="C42" s="760" t="s">
        <v>48</v>
      </c>
      <c r="D42" s="760"/>
      <c r="E42" s="760"/>
      <c r="F42" s="103">
        <f>'02 2023097 Pol'!AE546</f>
        <v>0</v>
      </c>
      <c r="G42" s="104">
        <f>'02 2023097 Pol'!AF546</f>
        <v>0</v>
      </c>
      <c r="H42" s="104">
        <f>(F42*SazbaDPH1/100)+(G42*SazbaDPH2/100)</f>
        <v>0</v>
      </c>
      <c r="I42" s="104">
        <f>F42+G42+H42</f>
        <v>0</v>
      </c>
      <c r="J42" s="105" t="str">
        <f>IF(CenaCelkemVypocet=0,"",I42/CenaCelkemVypocet*100)</f>
        <v/>
      </c>
    </row>
    <row r="43" spans="1:10" ht="25.5" customHeight="1" x14ac:dyDescent="0.2">
      <c r="A43" s="87">
        <v>3</v>
      </c>
      <c r="B43" s="106" t="s">
        <v>41</v>
      </c>
      <c r="C43" s="759" t="s">
        <v>46</v>
      </c>
      <c r="D43" s="759"/>
      <c r="E43" s="759"/>
      <c r="F43" s="107">
        <f>'02 2023097 Pol'!AE546</f>
        <v>0</v>
      </c>
      <c r="G43" s="100">
        <f>'02 2023097 Pol'!AF546</f>
        <v>0</v>
      </c>
      <c r="H43" s="100">
        <f>(F43*SazbaDPH1/100)+(G43*SazbaDPH2/100)</f>
        <v>0</v>
      </c>
      <c r="I43" s="100">
        <f>F43+G43+H43</f>
        <v>0</v>
      </c>
      <c r="J43" s="101" t="str">
        <f>IF(CenaCelkemVypocet=0,"",I43/CenaCelkemVypocet*100)</f>
        <v/>
      </c>
    </row>
    <row r="44" spans="1:10" ht="25.5" customHeight="1" x14ac:dyDescent="0.2">
      <c r="A44" s="87"/>
      <c r="B44" s="761" t="s">
        <v>49</v>
      </c>
      <c r="C44" s="762"/>
      <c r="D44" s="762"/>
      <c r="E44" s="763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8" spans="1:10" ht="15.75" x14ac:dyDescent="0.25">
      <c r="B48" s="119" t="s">
        <v>51</v>
      </c>
    </row>
    <row r="50" spans="1:10" ht="25.5" customHeight="1" x14ac:dyDescent="0.2">
      <c r="A50" s="121"/>
      <c r="B50" s="124" t="s">
        <v>18</v>
      </c>
      <c r="C50" s="124" t="s">
        <v>6</v>
      </c>
      <c r="D50" s="125"/>
      <c r="E50" s="125"/>
      <c r="F50" s="126" t="s">
        <v>52</v>
      </c>
      <c r="G50" s="126"/>
      <c r="H50" s="126"/>
      <c r="I50" s="126" t="s">
        <v>31</v>
      </c>
      <c r="J50" s="126" t="s">
        <v>0</v>
      </c>
    </row>
    <row r="51" spans="1:10" ht="36.75" customHeight="1" x14ac:dyDescent="0.2">
      <c r="A51" s="122"/>
      <c r="B51" s="127" t="s">
        <v>53</v>
      </c>
      <c r="C51" s="764" t="s">
        <v>54</v>
      </c>
      <c r="D51" s="765"/>
      <c r="E51" s="765"/>
      <c r="F51" s="134" t="s">
        <v>26</v>
      </c>
      <c r="G51" s="135"/>
      <c r="H51" s="135"/>
      <c r="I51" s="135">
        <f>'01 2023097 Pol'!G8+'02 2023097 Pol'!G8</f>
        <v>0</v>
      </c>
      <c r="J51" s="131" t="str">
        <f>IF(I87=0,"",I51/I87*100)</f>
        <v/>
      </c>
    </row>
    <row r="52" spans="1:10" ht="36.75" customHeight="1" x14ac:dyDescent="0.2">
      <c r="A52" s="122"/>
      <c r="B52" s="127" t="s">
        <v>55</v>
      </c>
      <c r="C52" s="764" t="s">
        <v>56</v>
      </c>
      <c r="D52" s="765"/>
      <c r="E52" s="765"/>
      <c r="F52" s="134" t="s">
        <v>26</v>
      </c>
      <c r="G52" s="135"/>
      <c r="H52" s="135"/>
      <c r="I52" s="135">
        <f>'02 2023097 Pol'!G21</f>
        <v>0</v>
      </c>
      <c r="J52" s="131" t="str">
        <f>IF(I87=0,"",I52/I87*100)</f>
        <v/>
      </c>
    </row>
    <row r="53" spans="1:10" ht="36.75" customHeight="1" x14ac:dyDescent="0.2">
      <c r="A53" s="122"/>
      <c r="B53" s="127" t="s">
        <v>57</v>
      </c>
      <c r="C53" s="764" t="s">
        <v>58</v>
      </c>
      <c r="D53" s="765"/>
      <c r="E53" s="765"/>
      <c r="F53" s="134" t="s">
        <v>26</v>
      </c>
      <c r="G53" s="135"/>
      <c r="H53" s="135"/>
      <c r="I53" s="135">
        <f>'02 2023097 Pol'!G65</f>
        <v>0</v>
      </c>
      <c r="J53" s="131" t="str">
        <f>IF(I87=0,"",I53/I87*100)</f>
        <v/>
      </c>
    </row>
    <row r="54" spans="1:10" ht="36.75" customHeight="1" x14ac:dyDescent="0.2">
      <c r="A54" s="122"/>
      <c r="B54" s="127" t="s">
        <v>59</v>
      </c>
      <c r="C54" s="764" t="s">
        <v>60</v>
      </c>
      <c r="D54" s="765"/>
      <c r="E54" s="765"/>
      <c r="F54" s="134" t="s">
        <v>26</v>
      </c>
      <c r="G54" s="135"/>
      <c r="H54" s="135"/>
      <c r="I54" s="135">
        <f>'01 2023097 Pol'!G102</f>
        <v>0</v>
      </c>
      <c r="J54" s="131" t="str">
        <f>IF(I87=0,"",I54/I87*100)</f>
        <v/>
      </c>
    </row>
    <row r="55" spans="1:10" ht="36.75" customHeight="1" x14ac:dyDescent="0.2">
      <c r="A55" s="122"/>
      <c r="B55" s="127" t="s">
        <v>61</v>
      </c>
      <c r="C55" s="764" t="s">
        <v>62</v>
      </c>
      <c r="D55" s="765"/>
      <c r="E55" s="765"/>
      <c r="F55" s="134" t="s">
        <v>26</v>
      </c>
      <c r="G55" s="135"/>
      <c r="H55" s="135"/>
      <c r="I55" s="135">
        <f>'01 2023097 Pol'!G138+'02 2023097 Pol'!G68</f>
        <v>0</v>
      </c>
      <c r="J55" s="131" t="str">
        <f>IF(I87=0,"",I55/I87*100)</f>
        <v/>
      </c>
    </row>
    <row r="56" spans="1:10" ht="36.75" customHeight="1" x14ac:dyDescent="0.2">
      <c r="A56" s="122"/>
      <c r="B56" s="127" t="s">
        <v>63</v>
      </c>
      <c r="C56" s="764" t="s">
        <v>64</v>
      </c>
      <c r="D56" s="765"/>
      <c r="E56" s="765"/>
      <c r="F56" s="134" t="s">
        <v>26</v>
      </c>
      <c r="G56" s="135"/>
      <c r="H56" s="135"/>
      <c r="I56" s="135">
        <f>'01 2023097 Pol'!G149</f>
        <v>0</v>
      </c>
      <c r="J56" s="131" t="str">
        <f>IF(I87=0,"",I56/I87*100)</f>
        <v/>
      </c>
    </row>
    <row r="57" spans="1:10" ht="36.75" customHeight="1" x14ac:dyDescent="0.2">
      <c r="A57" s="122"/>
      <c r="B57" s="127" t="s">
        <v>65</v>
      </c>
      <c r="C57" s="764" t="s">
        <v>66</v>
      </c>
      <c r="D57" s="765"/>
      <c r="E57" s="765"/>
      <c r="F57" s="134" t="s">
        <v>26</v>
      </c>
      <c r="G57" s="135"/>
      <c r="H57" s="135"/>
      <c r="I57" s="135">
        <f>'02 2023097 Pol'!G181</f>
        <v>0</v>
      </c>
      <c r="J57" s="131" t="str">
        <f>IF(I87=0,"",I57/I87*100)</f>
        <v/>
      </c>
    </row>
    <row r="58" spans="1:10" ht="36.75" customHeight="1" x14ac:dyDescent="0.2">
      <c r="A58" s="122"/>
      <c r="B58" s="127" t="s">
        <v>67</v>
      </c>
      <c r="C58" s="764" t="s">
        <v>68</v>
      </c>
      <c r="D58" s="765"/>
      <c r="E58" s="765"/>
      <c r="F58" s="134" t="s">
        <v>26</v>
      </c>
      <c r="G58" s="135"/>
      <c r="H58" s="135"/>
      <c r="I58" s="135">
        <f>'02 2023097 Pol'!G193</f>
        <v>0</v>
      </c>
      <c r="J58" s="131" t="str">
        <f>IF(I87=0,"",I58/I87*100)</f>
        <v/>
      </c>
    </row>
    <row r="59" spans="1:10" ht="36.75" customHeight="1" x14ac:dyDescent="0.2">
      <c r="A59" s="122"/>
      <c r="B59" s="127" t="s">
        <v>69</v>
      </c>
      <c r="C59" s="764" t="s">
        <v>70</v>
      </c>
      <c r="D59" s="765"/>
      <c r="E59" s="765"/>
      <c r="F59" s="134" t="s">
        <v>26</v>
      </c>
      <c r="G59" s="135"/>
      <c r="H59" s="135"/>
      <c r="I59" s="135">
        <f>'01 2023097 Pol'!G469</f>
        <v>0</v>
      </c>
      <c r="J59" s="131" t="str">
        <f>IF(I87=0,"",I59/I87*100)</f>
        <v/>
      </c>
    </row>
    <row r="60" spans="1:10" ht="36.75" customHeight="1" x14ac:dyDescent="0.2">
      <c r="A60" s="122"/>
      <c r="B60" s="127" t="s">
        <v>71</v>
      </c>
      <c r="C60" s="764" t="s">
        <v>72</v>
      </c>
      <c r="D60" s="765"/>
      <c r="E60" s="765"/>
      <c r="F60" s="134" t="s">
        <v>26</v>
      </c>
      <c r="G60" s="135"/>
      <c r="H60" s="135"/>
      <c r="I60" s="135">
        <f>'01 2023097 Pol'!G472+'02 2023097 Pol'!G200</f>
        <v>0</v>
      </c>
      <c r="J60" s="131" t="str">
        <f>IF(I87=0,"",I60/I87*100)</f>
        <v/>
      </c>
    </row>
    <row r="61" spans="1:10" ht="36.75" customHeight="1" x14ac:dyDescent="0.2">
      <c r="A61" s="122"/>
      <c r="B61" s="127" t="s">
        <v>73</v>
      </c>
      <c r="C61" s="764" t="s">
        <v>74</v>
      </c>
      <c r="D61" s="765"/>
      <c r="E61" s="765"/>
      <c r="F61" s="134" t="s">
        <v>26</v>
      </c>
      <c r="G61" s="135"/>
      <c r="H61" s="135"/>
      <c r="I61" s="135">
        <f>'01 2023097 Pol'!G482+'02 2023097 Pol'!G203</f>
        <v>0</v>
      </c>
      <c r="J61" s="131" t="str">
        <f>IF(I87=0,"",I61/I87*100)</f>
        <v/>
      </c>
    </row>
    <row r="62" spans="1:10" ht="36.75" customHeight="1" x14ac:dyDescent="0.2">
      <c r="A62" s="122"/>
      <c r="B62" s="127" t="s">
        <v>75</v>
      </c>
      <c r="C62" s="764" t="s">
        <v>76</v>
      </c>
      <c r="D62" s="765"/>
      <c r="E62" s="765"/>
      <c r="F62" s="134" t="s">
        <v>26</v>
      </c>
      <c r="G62" s="135"/>
      <c r="H62" s="135"/>
      <c r="I62" s="135">
        <f>'01 2023097 Pol'!G500+'02 2023097 Pol'!G242</f>
        <v>0</v>
      </c>
      <c r="J62" s="131" t="str">
        <f>IF(I87=0,"",I62/I87*100)</f>
        <v/>
      </c>
    </row>
    <row r="63" spans="1:10" ht="36.75" customHeight="1" x14ac:dyDescent="0.2">
      <c r="A63" s="122"/>
      <c r="B63" s="127" t="s">
        <v>77</v>
      </c>
      <c r="C63" s="764" t="s">
        <v>78</v>
      </c>
      <c r="D63" s="765"/>
      <c r="E63" s="765"/>
      <c r="F63" s="134" t="s">
        <v>26</v>
      </c>
      <c r="G63" s="135"/>
      <c r="H63" s="135"/>
      <c r="I63" s="135">
        <f>'01 2023097 Pol'!G570+'02 2023097 Pol'!G325</f>
        <v>0</v>
      </c>
      <c r="J63" s="131" t="str">
        <f>IF(I87=0,"",I63/I87*100)</f>
        <v/>
      </c>
    </row>
    <row r="64" spans="1:10" ht="36.75" customHeight="1" x14ac:dyDescent="0.2">
      <c r="A64" s="122"/>
      <c r="B64" s="127" t="s">
        <v>79</v>
      </c>
      <c r="C64" s="764" t="s">
        <v>80</v>
      </c>
      <c r="D64" s="765"/>
      <c r="E64" s="765"/>
      <c r="F64" s="134" t="s">
        <v>27</v>
      </c>
      <c r="G64" s="135"/>
      <c r="H64" s="135"/>
      <c r="I64" s="135">
        <f>'01 2023097 Pol'!G572</f>
        <v>0</v>
      </c>
      <c r="J64" s="131" t="str">
        <f>IF(I87=0,"",I64/I87*100)</f>
        <v/>
      </c>
    </row>
    <row r="65" spans="1:10" ht="36.75" customHeight="1" x14ac:dyDescent="0.2">
      <c r="A65" s="122"/>
      <c r="B65" s="127" t="s">
        <v>81</v>
      </c>
      <c r="C65" s="764" t="s">
        <v>82</v>
      </c>
      <c r="D65" s="765"/>
      <c r="E65" s="765"/>
      <c r="F65" s="134" t="s">
        <v>27</v>
      </c>
      <c r="G65" s="135"/>
      <c r="H65" s="135"/>
      <c r="I65" s="135">
        <f>'01 2023097 Pol'!G608</f>
        <v>0</v>
      </c>
      <c r="J65" s="131" t="str">
        <f>IF(I87=0,"",I65/I87*100)</f>
        <v/>
      </c>
    </row>
    <row r="66" spans="1:10" ht="36.75" customHeight="1" x14ac:dyDescent="0.2">
      <c r="A66" s="122"/>
      <c r="B66" s="127" t="s">
        <v>83</v>
      </c>
      <c r="C66" s="764" t="s">
        <v>84</v>
      </c>
      <c r="D66" s="765"/>
      <c r="E66" s="765"/>
      <c r="F66" s="134" t="s">
        <v>27</v>
      </c>
      <c r="G66" s="135"/>
      <c r="H66" s="135"/>
      <c r="I66" s="135">
        <f>'01 2023097 Pol'!G644</f>
        <v>0</v>
      </c>
      <c r="J66" s="131" t="str">
        <f>IF(I87=0,"",I66/I87*100)</f>
        <v/>
      </c>
    </row>
    <row r="67" spans="1:10" ht="36.75" customHeight="1" x14ac:dyDescent="0.2">
      <c r="A67" s="122"/>
      <c r="B67" s="127" t="s">
        <v>85</v>
      </c>
      <c r="C67" s="764" t="s">
        <v>86</v>
      </c>
      <c r="D67" s="765"/>
      <c r="E67" s="765"/>
      <c r="F67" s="134" t="s">
        <v>27</v>
      </c>
      <c r="G67" s="135"/>
      <c r="H67" s="135"/>
      <c r="I67" s="135">
        <f>'02 2023097 Pol'!G327</f>
        <v>0</v>
      </c>
      <c r="J67" s="131" t="str">
        <f>IF(I87=0,"",I67/I87*100)</f>
        <v/>
      </c>
    </row>
    <row r="68" spans="1:10" ht="36.75" customHeight="1" x14ac:dyDescent="0.2">
      <c r="A68" s="122"/>
      <c r="B68" s="127" t="s">
        <v>87</v>
      </c>
      <c r="C68" s="764" t="s">
        <v>88</v>
      </c>
      <c r="D68" s="765"/>
      <c r="E68" s="765"/>
      <c r="F68" s="134" t="s">
        <v>27</v>
      </c>
      <c r="G68" s="135"/>
      <c r="H68" s="135"/>
      <c r="I68" s="135">
        <f>'02 2023097 Pol'!G352</f>
        <v>0</v>
      </c>
      <c r="J68" s="131" t="str">
        <f>IF(I87=0,"",I68/I87*100)</f>
        <v/>
      </c>
    </row>
    <row r="69" spans="1:10" ht="36.75" customHeight="1" x14ac:dyDescent="0.2">
      <c r="A69" s="122"/>
      <c r="B69" s="127" t="s">
        <v>89</v>
      </c>
      <c r="C69" s="764" t="s">
        <v>90</v>
      </c>
      <c r="D69" s="765"/>
      <c r="E69" s="765"/>
      <c r="F69" s="134" t="s">
        <v>27</v>
      </c>
      <c r="G69" s="135"/>
      <c r="H69" s="135"/>
      <c r="I69" s="135">
        <f>'02 2023097 Pol'!G389</f>
        <v>0</v>
      </c>
      <c r="J69" s="131" t="str">
        <f>IF(I87=0,"",I69/I87*100)</f>
        <v/>
      </c>
    </row>
    <row r="70" spans="1:10" ht="36.75" customHeight="1" x14ac:dyDescent="0.2">
      <c r="A70" s="122"/>
      <c r="B70" s="127" t="s">
        <v>91</v>
      </c>
      <c r="C70" s="764" t="s">
        <v>92</v>
      </c>
      <c r="D70" s="765"/>
      <c r="E70" s="765"/>
      <c r="F70" s="134" t="s">
        <v>27</v>
      </c>
      <c r="G70" s="135"/>
      <c r="H70" s="135"/>
      <c r="I70" s="135">
        <f>'02 2023097 Pol'!G394</f>
        <v>0</v>
      </c>
      <c r="J70" s="131" t="str">
        <f>IF(I87=0,"",I70/I87*100)</f>
        <v/>
      </c>
    </row>
    <row r="71" spans="1:10" ht="36.75" customHeight="1" x14ac:dyDescent="0.2">
      <c r="A71" s="122"/>
      <c r="B71" s="127" t="s">
        <v>93</v>
      </c>
      <c r="C71" s="764" t="s">
        <v>94</v>
      </c>
      <c r="D71" s="765"/>
      <c r="E71" s="765"/>
      <c r="F71" s="134" t="s">
        <v>27</v>
      </c>
      <c r="G71" s="135"/>
      <c r="H71" s="135"/>
      <c r="I71" s="135">
        <f>'01 2023097 Pol'!G653+'02 2023097 Pol'!G405</f>
        <v>0</v>
      </c>
      <c r="J71" s="131" t="str">
        <f>IF(I87=0,"",I71/I87*100)</f>
        <v/>
      </c>
    </row>
    <row r="72" spans="1:10" ht="36.75" customHeight="1" x14ac:dyDescent="0.2">
      <c r="A72" s="122"/>
      <c r="B72" s="127" t="s">
        <v>95</v>
      </c>
      <c r="C72" s="764" t="s">
        <v>96</v>
      </c>
      <c r="D72" s="765"/>
      <c r="E72" s="765"/>
      <c r="F72" s="134" t="s">
        <v>27</v>
      </c>
      <c r="G72" s="135"/>
      <c r="H72" s="135"/>
      <c r="I72" s="135">
        <f>'02 2023097 Pol'!G407</f>
        <v>0</v>
      </c>
      <c r="J72" s="131" t="str">
        <f>IF(I87=0,"",I72/I87*100)</f>
        <v/>
      </c>
    </row>
    <row r="73" spans="1:10" ht="36.75" customHeight="1" x14ac:dyDescent="0.2">
      <c r="A73" s="122"/>
      <c r="B73" s="127" t="s">
        <v>97</v>
      </c>
      <c r="C73" s="764" t="s">
        <v>98</v>
      </c>
      <c r="D73" s="765"/>
      <c r="E73" s="765"/>
      <c r="F73" s="134" t="s">
        <v>27</v>
      </c>
      <c r="G73" s="135"/>
      <c r="H73" s="135"/>
      <c r="I73" s="135">
        <f>'02 2023097 Pol'!G409</f>
        <v>0</v>
      </c>
      <c r="J73" s="131" t="str">
        <f>IF(I87=0,"",I73/I87*100)</f>
        <v/>
      </c>
    </row>
    <row r="74" spans="1:10" ht="36.75" customHeight="1" x14ac:dyDescent="0.2">
      <c r="A74" s="122"/>
      <c r="B74" s="127" t="s">
        <v>99</v>
      </c>
      <c r="C74" s="764" t="s">
        <v>100</v>
      </c>
      <c r="D74" s="765"/>
      <c r="E74" s="765"/>
      <c r="F74" s="134" t="s">
        <v>27</v>
      </c>
      <c r="G74" s="135"/>
      <c r="H74" s="135"/>
      <c r="I74" s="135">
        <f>'01 2023097 Pol'!G655</f>
        <v>0</v>
      </c>
      <c r="J74" s="131" t="str">
        <f>IF(I87=0,"",I74/I87*100)</f>
        <v/>
      </c>
    </row>
    <row r="75" spans="1:10" ht="36.75" customHeight="1" x14ac:dyDescent="0.2">
      <c r="A75" s="122"/>
      <c r="B75" s="127" t="s">
        <v>101</v>
      </c>
      <c r="C75" s="764" t="s">
        <v>102</v>
      </c>
      <c r="D75" s="765"/>
      <c r="E75" s="765"/>
      <c r="F75" s="134" t="s">
        <v>27</v>
      </c>
      <c r="G75" s="135"/>
      <c r="H75" s="135"/>
      <c r="I75" s="135">
        <f>'01 2023097 Pol'!G665</f>
        <v>0</v>
      </c>
      <c r="J75" s="131" t="str">
        <f>IF(I87=0,"",I75/I87*100)</f>
        <v/>
      </c>
    </row>
    <row r="76" spans="1:10" ht="36.75" customHeight="1" x14ac:dyDescent="0.2">
      <c r="A76" s="122"/>
      <c r="B76" s="127" t="s">
        <v>103</v>
      </c>
      <c r="C76" s="764" t="s">
        <v>104</v>
      </c>
      <c r="D76" s="765"/>
      <c r="E76" s="765"/>
      <c r="F76" s="134" t="s">
        <v>27</v>
      </c>
      <c r="G76" s="135"/>
      <c r="H76" s="135"/>
      <c r="I76" s="135">
        <f>'01 2023097 Pol'!G669</f>
        <v>0</v>
      </c>
      <c r="J76" s="131" t="str">
        <f>IF(I87=0,"",I76/I87*100)</f>
        <v/>
      </c>
    </row>
    <row r="77" spans="1:10" ht="36.75" customHeight="1" x14ac:dyDescent="0.2">
      <c r="A77" s="122"/>
      <c r="B77" s="127" t="s">
        <v>105</v>
      </c>
      <c r="C77" s="764" t="s">
        <v>106</v>
      </c>
      <c r="D77" s="765"/>
      <c r="E77" s="765"/>
      <c r="F77" s="134" t="s">
        <v>27</v>
      </c>
      <c r="G77" s="135"/>
      <c r="H77" s="135"/>
      <c r="I77" s="135">
        <f>'02 2023097 Pol'!G412</f>
        <v>0</v>
      </c>
      <c r="J77" s="131" t="str">
        <f>IF(I87=0,"",I77/I87*100)</f>
        <v/>
      </c>
    </row>
    <row r="78" spans="1:10" ht="36.75" customHeight="1" x14ac:dyDescent="0.2">
      <c r="A78" s="122"/>
      <c r="B78" s="127" t="s">
        <v>107</v>
      </c>
      <c r="C78" s="764" t="s">
        <v>108</v>
      </c>
      <c r="D78" s="765"/>
      <c r="E78" s="765"/>
      <c r="F78" s="134" t="s">
        <v>27</v>
      </c>
      <c r="G78" s="135"/>
      <c r="H78" s="135"/>
      <c r="I78" s="135">
        <f>'01 2023097 Pol'!G710+'02 2023097 Pol'!G426</f>
        <v>0</v>
      </c>
      <c r="J78" s="131" t="str">
        <f>IF(I87=0,"",I78/I87*100)</f>
        <v/>
      </c>
    </row>
    <row r="79" spans="1:10" ht="36.75" customHeight="1" x14ac:dyDescent="0.2">
      <c r="A79" s="122"/>
      <c r="B79" s="127" t="s">
        <v>109</v>
      </c>
      <c r="C79" s="764" t="s">
        <v>110</v>
      </c>
      <c r="D79" s="765"/>
      <c r="E79" s="765"/>
      <c r="F79" s="134" t="s">
        <v>27</v>
      </c>
      <c r="G79" s="135"/>
      <c r="H79" s="135"/>
      <c r="I79" s="135">
        <f>'01 2023097 Pol'!G717</f>
        <v>0</v>
      </c>
      <c r="J79" s="131" t="str">
        <f>IF(I87=0,"",I79/I87*100)</f>
        <v/>
      </c>
    </row>
    <row r="80" spans="1:10" ht="36.75" customHeight="1" x14ac:dyDescent="0.2">
      <c r="A80" s="122"/>
      <c r="B80" s="127" t="s">
        <v>111</v>
      </c>
      <c r="C80" s="764" t="s">
        <v>112</v>
      </c>
      <c r="D80" s="765"/>
      <c r="E80" s="765"/>
      <c r="F80" s="134" t="s">
        <v>27</v>
      </c>
      <c r="G80" s="135"/>
      <c r="H80" s="135"/>
      <c r="I80" s="135">
        <f>'02 2023097 Pol'!G433</f>
        <v>0</v>
      </c>
      <c r="J80" s="131" t="str">
        <f>IF(I87=0,"",I80/I87*100)</f>
        <v/>
      </c>
    </row>
    <row r="81" spans="1:10" ht="36.75" customHeight="1" x14ac:dyDescent="0.2">
      <c r="A81" s="122"/>
      <c r="B81" s="127" t="s">
        <v>113</v>
      </c>
      <c r="C81" s="764" t="s">
        <v>114</v>
      </c>
      <c r="D81" s="765"/>
      <c r="E81" s="765"/>
      <c r="F81" s="134" t="s">
        <v>27</v>
      </c>
      <c r="G81" s="135"/>
      <c r="H81" s="135"/>
      <c r="I81" s="135">
        <f>'02 2023097 Pol'!G453</f>
        <v>0</v>
      </c>
      <c r="J81" s="131" t="str">
        <f>IF(I87=0,"",I81/I87*100)</f>
        <v/>
      </c>
    </row>
    <row r="82" spans="1:10" ht="36.75" customHeight="1" x14ac:dyDescent="0.2">
      <c r="A82" s="122"/>
      <c r="B82" s="127" t="s">
        <v>115</v>
      </c>
      <c r="C82" s="764" t="s">
        <v>116</v>
      </c>
      <c r="D82" s="765"/>
      <c r="E82" s="765"/>
      <c r="F82" s="134" t="s">
        <v>27</v>
      </c>
      <c r="G82" s="135"/>
      <c r="H82" s="135"/>
      <c r="I82" s="135">
        <f>'01 2023097 Pol'!G727+'02 2023097 Pol'!G484</f>
        <v>0</v>
      </c>
      <c r="J82" s="131" t="str">
        <f>IF(I87=0,"",I82/I87*100)</f>
        <v/>
      </c>
    </row>
    <row r="83" spans="1:10" ht="36.75" customHeight="1" x14ac:dyDescent="0.2">
      <c r="A83" s="122"/>
      <c r="B83" s="127" t="s">
        <v>117</v>
      </c>
      <c r="C83" s="764" t="s">
        <v>118</v>
      </c>
      <c r="D83" s="765"/>
      <c r="E83" s="765"/>
      <c r="F83" s="134" t="s">
        <v>27</v>
      </c>
      <c r="G83" s="135"/>
      <c r="H83" s="135"/>
      <c r="I83" s="135">
        <f>'01 2023097 Pol'!G731+'02 2023097 Pol'!G491</f>
        <v>0</v>
      </c>
      <c r="J83" s="131" t="str">
        <f>IF(I87=0,"",I83/I87*100)</f>
        <v/>
      </c>
    </row>
    <row r="84" spans="1:10" ht="36.75" customHeight="1" x14ac:dyDescent="0.2">
      <c r="A84" s="122"/>
      <c r="B84" s="127" t="s">
        <v>119</v>
      </c>
      <c r="C84" s="764" t="s">
        <v>120</v>
      </c>
      <c r="D84" s="765"/>
      <c r="E84" s="765"/>
      <c r="F84" s="134" t="s">
        <v>28</v>
      </c>
      <c r="G84" s="135"/>
      <c r="H84" s="135"/>
      <c r="I84" s="135">
        <f>'01 2023097 Pol'!G738+'02 2023097 Pol'!G535</f>
        <v>0</v>
      </c>
      <c r="J84" s="131" t="str">
        <f>IF(I87=0,"",I84/I87*100)</f>
        <v/>
      </c>
    </row>
    <row r="85" spans="1:10" ht="36.75" customHeight="1" x14ac:dyDescent="0.2">
      <c r="A85" s="122"/>
      <c r="B85" s="127" t="s">
        <v>121</v>
      </c>
      <c r="C85" s="764" t="s">
        <v>122</v>
      </c>
      <c r="D85" s="765"/>
      <c r="E85" s="765"/>
      <c r="F85" s="134" t="s">
        <v>123</v>
      </c>
      <c r="G85" s="135"/>
      <c r="H85" s="135"/>
      <c r="I85" s="135">
        <f>'01 2023097 Pol'!G744+'02 2023097 Pol'!G538</f>
        <v>0</v>
      </c>
      <c r="J85" s="131" t="str">
        <f>IF(I87=0,"",I85/I87*100)</f>
        <v/>
      </c>
    </row>
    <row r="86" spans="1:10" ht="36.75" customHeight="1" x14ac:dyDescent="0.2">
      <c r="A86" s="122"/>
      <c r="B86" s="127" t="s">
        <v>124</v>
      </c>
      <c r="C86" s="764" t="s">
        <v>30</v>
      </c>
      <c r="D86" s="765"/>
      <c r="E86" s="765"/>
      <c r="F86" s="134" t="s">
        <v>124</v>
      </c>
      <c r="G86" s="135"/>
      <c r="H86" s="135"/>
      <c r="I86" s="135">
        <f>'01 2023097 Pol'!G751</f>
        <v>0</v>
      </c>
      <c r="J86" s="131" t="str">
        <f>IF(I87=0,"",I86/I87*100)</f>
        <v/>
      </c>
    </row>
    <row r="87" spans="1:10" ht="25.5" customHeight="1" x14ac:dyDescent="0.2">
      <c r="A87" s="123"/>
      <c r="B87" s="128" t="s">
        <v>1</v>
      </c>
      <c r="C87" s="129"/>
      <c r="D87" s="130"/>
      <c r="E87" s="130"/>
      <c r="F87" s="136"/>
      <c r="G87" s="137"/>
      <c r="H87" s="137"/>
      <c r="I87" s="137">
        <f>SUM(I51:I86)</f>
        <v>0</v>
      </c>
      <c r="J87" s="132">
        <f>SUM(J51:J86)</f>
        <v>0</v>
      </c>
    </row>
    <row r="88" spans="1:10" x14ac:dyDescent="0.2">
      <c r="F88" s="86"/>
      <c r="G88" s="86"/>
      <c r="H88" s="86"/>
      <c r="I88" s="86"/>
      <c r="J88" s="133"/>
    </row>
    <row r="89" spans="1:10" x14ac:dyDescent="0.2">
      <c r="F89" s="86"/>
      <c r="G89" s="86"/>
      <c r="H89" s="86"/>
      <c r="I89" s="86"/>
      <c r="J89" s="133"/>
    </row>
    <row r="90" spans="1:10" x14ac:dyDescent="0.2">
      <c r="F90" s="86"/>
      <c r="G90" s="86"/>
      <c r="H90" s="86"/>
      <c r="I90" s="86"/>
      <c r="J90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C85:E85"/>
    <mergeCell ref="C86:E86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766" t="s">
        <v>7</v>
      </c>
      <c r="B1" s="766"/>
      <c r="C1" s="767"/>
      <c r="D1" s="766"/>
      <c r="E1" s="766"/>
      <c r="F1" s="766"/>
      <c r="G1" s="766"/>
    </row>
    <row r="2" spans="1:7" ht="24.95" customHeight="1" x14ac:dyDescent="0.2">
      <c r="A2" s="50" t="s">
        <v>8</v>
      </c>
      <c r="B2" s="49"/>
      <c r="C2" s="768"/>
      <c r="D2" s="768"/>
      <c r="E2" s="768"/>
      <c r="F2" s="768"/>
      <c r="G2" s="769"/>
    </row>
    <row r="3" spans="1:7" ht="24.95" customHeight="1" x14ac:dyDescent="0.2">
      <c r="A3" s="50" t="s">
        <v>9</v>
      </c>
      <c r="B3" s="49"/>
      <c r="C3" s="768"/>
      <c r="D3" s="768"/>
      <c r="E3" s="768"/>
      <c r="F3" s="768"/>
      <c r="G3" s="769"/>
    </row>
    <row r="4" spans="1:7" ht="24.95" customHeight="1" x14ac:dyDescent="0.2">
      <c r="A4" s="50" t="s">
        <v>10</v>
      </c>
      <c r="B4" s="49"/>
      <c r="C4" s="768"/>
      <c r="D4" s="768"/>
      <c r="E4" s="768"/>
      <c r="F4" s="768"/>
      <c r="G4" s="76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8A8B-1586-49BE-98D7-7F5BF53829B5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786" t="s">
        <v>7</v>
      </c>
      <c r="B1" s="786"/>
      <c r="C1" s="786"/>
      <c r="D1" s="786"/>
      <c r="E1" s="786"/>
      <c r="F1" s="786"/>
      <c r="G1" s="786"/>
      <c r="AG1" t="s">
        <v>126</v>
      </c>
    </row>
    <row r="2" spans="1:60" ht="25.15" customHeight="1" x14ac:dyDescent="0.2">
      <c r="A2" s="50" t="s">
        <v>8</v>
      </c>
      <c r="B2" s="49" t="s">
        <v>41</v>
      </c>
      <c r="C2" s="787" t="s">
        <v>42</v>
      </c>
      <c r="D2" s="788"/>
      <c r="E2" s="788"/>
      <c r="F2" s="788"/>
      <c r="G2" s="789"/>
      <c r="AG2" t="s">
        <v>127</v>
      </c>
    </row>
    <row r="3" spans="1:60" ht="25.15" customHeight="1" x14ac:dyDescent="0.2">
      <c r="A3" s="50" t="s">
        <v>9</v>
      </c>
      <c r="B3" s="49" t="s">
        <v>44</v>
      </c>
      <c r="C3" s="787" t="s">
        <v>45</v>
      </c>
      <c r="D3" s="788"/>
      <c r="E3" s="788"/>
      <c r="F3" s="788"/>
      <c r="G3" s="789"/>
      <c r="AC3" s="120" t="s">
        <v>127</v>
      </c>
      <c r="AG3" t="s">
        <v>128</v>
      </c>
    </row>
    <row r="4" spans="1:60" ht="25.15" customHeight="1" x14ac:dyDescent="0.2">
      <c r="A4" s="139" t="s">
        <v>10</v>
      </c>
      <c r="B4" s="140" t="s">
        <v>41</v>
      </c>
      <c r="C4" s="790" t="s">
        <v>46</v>
      </c>
      <c r="D4" s="791"/>
      <c r="E4" s="791"/>
      <c r="F4" s="791"/>
      <c r="G4" s="792"/>
      <c r="AG4" t="s">
        <v>129</v>
      </c>
    </row>
    <row r="5" spans="1:60" x14ac:dyDescent="0.2">
      <c r="D5" s="10"/>
    </row>
    <row r="6" spans="1:60" ht="38.25" x14ac:dyDescent="0.2">
      <c r="A6" s="142" t="s">
        <v>130</v>
      </c>
      <c r="B6" s="144" t="s">
        <v>131</v>
      </c>
      <c r="C6" s="144" t="s">
        <v>132</v>
      </c>
      <c r="D6" s="143" t="s">
        <v>133</v>
      </c>
      <c r="E6" s="142" t="s">
        <v>134</v>
      </c>
      <c r="F6" s="141" t="s">
        <v>135</v>
      </c>
      <c r="G6" s="142" t="s">
        <v>31</v>
      </c>
      <c r="H6" s="145" t="s">
        <v>32</v>
      </c>
      <c r="I6" s="145" t="s">
        <v>136</v>
      </c>
      <c r="J6" s="145" t="s">
        <v>33</v>
      </c>
      <c r="K6" s="145" t="s">
        <v>137</v>
      </c>
      <c r="L6" s="145" t="s">
        <v>138</v>
      </c>
      <c r="M6" s="145" t="s">
        <v>139</v>
      </c>
      <c r="N6" s="145" t="s">
        <v>140</v>
      </c>
      <c r="O6" s="145" t="s">
        <v>141</v>
      </c>
      <c r="P6" s="145" t="s">
        <v>142</v>
      </c>
      <c r="Q6" s="145" t="s">
        <v>143</v>
      </c>
      <c r="R6" s="145" t="s">
        <v>144</v>
      </c>
      <c r="S6" s="145" t="s">
        <v>145</v>
      </c>
      <c r="T6" s="145" t="s">
        <v>146</v>
      </c>
      <c r="U6" s="145" t="s">
        <v>147</v>
      </c>
      <c r="V6" s="145" t="s">
        <v>148</v>
      </c>
      <c r="W6" s="145" t="s">
        <v>149</v>
      </c>
      <c r="X6" s="145" t="s">
        <v>150</v>
      </c>
      <c r="Y6" s="145" t="s">
        <v>151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5" t="s">
        <v>152</v>
      </c>
      <c r="B8" s="166" t="s">
        <v>53</v>
      </c>
      <c r="C8" s="187" t="s">
        <v>54</v>
      </c>
      <c r="D8" s="167"/>
      <c r="E8" s="168"/>
      <c r="F8" s="169"/>
      <c r="G8" s="169">
        <f>SUMIF(AG9:AG101,"&lt;&gt;NOR",G9:G101)</f>
        <v>0</v>
      </c>
      <c r="H8" s="169"/>
      <c r="I8" s="169">
        <f>SUM(I9:I101)</f>
        <v>0</v>
      </c>
      <c r="J8" s="169"/>
      <c r="K8" s="169">
        <f>SUM(K9:K101)</f>
        <v>0</v>
      </c>
      <c r="L8" s="169"/>
      <c r="M8" s="169">
        <f>SUM(M9:M101)</f>
        <v>0</v>
      </c>
      <c r="N8" s="168"/>
      <c r="O8" s="168">
        <f>SUM(O9:O101)</f>
        <v>0</v>
      </c>
      <c r="P8" s="168"/>
      <c r="Q8" s="168">
        <f>SUM(Q9:Q101)</f>
        <v>0.35</v>
      </c>
      <c r="R8" s="169"/>
      <c r="S8" s="169"/>
      <c r="T8" s="170"/>
      <c r="U8" s="164"/>
      <c r="V8" s="164">
        <f>SUM(V9:V101)</f>
        <v>68.56</v>
      </c>
      <c r="W8" s="164"/>
      <c r="X8" s="164"/>
      <c r="Y8" s="164"/>
      <c r="AG8" t="s">
        <v>153</v>
      </c>
    </row>
    <row r="9" spans="1:60" outlineLevel="1" x14ac:dyDescent="0.2">
      <c r="A9" s="179">
        <v>1</v>
      </c>
      <c r="B9" s="180" t="s">
        <v>154</v>
      </c>
      <c r="C9" s="188" t="s">
        <v>155</v>
      </c>
      <c r="D9" s="181" t="s">
        <v>156</v>
      </c>
      <c r="E9" s="182">
        <v>50</v>
      </c>
      <c r="F9" s="183"/>
      <c r="G9" s="184">
        <f>ROUND(E9*F9,2)</f>
        <v>0</v>
      </c>
      <c r="H9" s="183"/>
      <c r="I9" s="184">
        <f>ROUND(E9*H9,2)</f>
        <v>0</v>
      </c>
      <c r="J9" s="183"/>
      <c r="K9" s="184">
        <f>ROUND(E9*J9,2)</f>
        <v>0</v>
      </c>
      <c r="L9" s="184">
        <v>21</v>
      </c>
      <c r="M9" s="184">
        <f>G9*(1+L9/100)</f>
        <v>0</v>
      </c>
      <c r="N9" s="182">
        <v>0</v>
      </c>
      <c r="O9" s="182">
        <f>ROUND(E9*N9,2)</f>
        <v>0</v>
      </c>
      <c r="P9" s="182">
        <v>0</v>
      </c>
      <c r="Q9" s="182">
        <f>ROUND(E9*P9,2)</f>
        <v>0</v>
      </c>
      <c r="R9" s="184"/>
      <c r="S9" s="184" t="s">
        <v>157</v>
      </c>
      <c r="T9" s="185" t="s">
        <v>157</v>
      </c>
      <c r="U9" s="156">
        <v>0.17199999999999999</v>
      </c>
      <c r="V9" s="156">
        <f>ROUND(E9*U9,2)</f>
        <v>8.6</v>
      </c>
      <c r="W9" s="156"/>
      <c r="X9" s="156" t="s">
        <v>158</v>
      </c>
      <c r="Y9" s="156" t="s">
        <v>159</v>
      </c>
      <c r="Z9" s="146"/>
      <c r="AA9" s="146"/>
      <c r="AB9" s="146"/>
      <c r="AC9" s="146"/>
      <c r="AD9" s="146"/>
      <c r="AE9" s="146"/>
      <c r="AF9" s="146"/>
      <c r="AG9" s="146" t="s">
        <v>160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72">
        <v>2</v>
      </c>
      <c r="B10" s="173" t="s">
        <v>161</v>
      </c>
      <c r="C10" s="189" t="s">
        <v>162</v>
      </c>
      <c r="D10" s="174" t="s">
        <v>156</v>
      </c>
      <c r="E10" s="175">
        <v>36.875999999999998</v>
      </c>
      <c r="F10" s="176"/>
      <c r="G10" s="177">
        <f>ROUND(E10*F10,2)</f>
        <v>0</v>
      </c>
      <c r="H10" s="176"/>
      <c r="I10" s="177">
        <f>ROUND(E10*H10,2)</f>
        <v>0</v>
      </c>
      <c r="J10" s="176"/>
      <c r="K10" s="177">
        <f>ROUND(E10*J10,2)</f>
        <v>0</v>
      </c>
      <c r="L10" s="177">
        <v>21</v>
      </c>
      <c r="M10" s="177">
        <f>G10*(1+L10/100)</f>
        <v>0</v>
      </c>
      <c r="N10" s="175">
        <v>0</v>
      </c>
      <c r="O10" s="175">
        <f>ROUND(E10*N10,2)</f>
        <v>0</v>
      </c>
      <c r="P10" s="175">
        <v>0</v>
      </c>
      <c r="Q10" s="175">
        <f>ROUND(E10*P10,2)</f>
        <v>0</v>
      </c>
      <c r="R10" s="177"/>
      <c r="S10" s="177" t="s">
        <v>157</v>
      </c>
      <c r="T10" s="178" t="s">
        <v>157</v>
      </c>
      <c r="U10" s="156">
        <v>0.16</v>
      </c>
      <c r="V10" s="156">
        <f>ROUND(E10*U10,2)</f>
        <v>5.9</v>
      </c>
      <c r="W10" s="156"/>
      <c r="X10" s="156" t="s">
        <v>158</v>
      </c>
      <c r="Y10" s="156" t="s">
        <v>159</v>
      </c>
      <c r="Z10" s="146"/>
      <c r="AA10" s="146"/>
      <c r="AB10" s="146"/>
      <c r="AC10" s="146"/>
      <c r="AD10" s="146"/>
      <c r="AE10" s="146"/>
      <c r="AF10" s="146"/>
      <c r="AG10" s="146" t="s">
        <v>160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190" t="s">
        <v>163</v>
      </c>
      <c r="D11" s="157"/>
      <c r="E11" s="158"/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164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190" t="s">
        <v>165</v>
      </c>
      <c r="D12" s="157"/>
      <c r="E12" s="158">
        <v>11.183999999999999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164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190" t="s">
        <v>166</v>
      </c>
      <c r="D13" s="157"/>
      <c r="E13" s="158"/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164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3" x14ac:dyDescent="0.2">
      <c r="A14" s="153"/>
      <c r="B14" s="154"/>
      <c r="C14" s="190" t="s">
        <v>167</v>
      </c>
      <c r="D14" s="157"/>
      <c r="E14" s="158">
        <v>6.1360000000000001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164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3" x14ac:dyDescent="0.2">
      <c r="A15" s="153"/>
      <c r="B15" s="154"/>
      <c r="C15" s="190" t="s">
        <v>168</v>
      </c>
      <c r="D15" s="157"/>
      <c r="E15" s="158"/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164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90" t="s">
        <v>169</v>
      </c>
      <c r="D16" s="157"/>
      <c r="E16" s="158">
        <v>6.048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164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">
      <c r="A17" s="153"/>
      <c r="B17" s="154"/>
      <c r="C17" s="190" t="s">
        <v>170</v>
      </c>
      <c r="D17" s="157"/>
      <c r="E17" s="158"/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164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90" t="s">
        <v>171</v>
      </c>
      <c r="D18" s="157"/>
      <c r="E18" s="158">
        <v>0.98399999999999999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164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">
      <c r="A19" s="153"/>
      <c r="B19" s="154"/>
      <c r="C19" s="190" t="s">
        <v>172</v>
      </c>
      <c r="D19" s="157"/>
      <c r="E19" s="158"/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164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190" t="s">
        <v>173</v>
      </c>
      <c r="D20" s="157"/>
      <c r="E20" s="158"/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164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190" t="s">
        <v>174</v>
      </c>
      <c r="D21" s="157"/>
      <c r="E21" s="158"/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164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190" t="s">
        <v>175</v>
      </c>
      <c r="D22" s="157"/>
      <c r="E22" s="158">
        <v>12.523999999999999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164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190" t="s">
        <v>176</v>
      </c>
      <c r="D23" s="157"/>
      <c r="E23" s="158"/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164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190" t="s">
        <v>177</v>
      </c>
      <c r="D24" s="157"/>
      <c r="E24" s="158"/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164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72">
        <v>3</v>
      </c>
      <c r="B25" s="173" t="s">
        <v>178</v>
      </c>
      <c r="C25" s="189" t="s">
        <v>179</v>
      </c>
      <c r="D25" s="174" t="s">
        <v>156</v>
      </c>
      <c r="E25" s="175">
        <v>0.98399999999999999</v>
      </c>
      <c r="F25" s="176"/>
      <c r="G25" s="177">
        <f>ROUND(E25*F25,2)</f>
        <v>0</v>
      </c>
      <c r="H25" s="176"/>
      <c r="I25" s="177">
        <f>ROUND(E25*H25,2)</f>
        <v>0</v>
      </c>
      <c r="J25" s="176"/>
      <c r="K25" s="177">
        <f>ROUND(E25*J25,2)</f>
        <v>0</v>
      </c>
      <c r="L25" s="177">
        <v>21</v>
      </c>
      <c r="M25" s="177">
        <f>G25*(1+L25/100)</f>
        <v>0</v>
      </c>
      <c r="N25" s="175">
        <v>0</v>
      </c>
      <c r="O25" s="175">
        <f>ROUND(E25*N25,2)</f>
        <v>0</v>
      </c>
      <c r="P25" s="175">
        <v>0.36</v>
      </c>
      <c r="Q25" s="175">
        <f>ROUND(E25*P25,2)</f>
        <v>0.35</v>
      </c>
      <c r="R25" s="177"/>
      <c r="S25" s="177" t="s">
        <v>157</v>
      </c>
      <c r="T25" s="178" t="s">
        <v>157</v>
      </c>
      <c r="U25" s="156">
        <v>1.2270000000000001</v>
      </c>
      <c r="V25" s="156">
        <f>ROUND(E25*U25,2)</f>
        <v>1.21</v>
      </c>
      <c r="W25" s="156"/>
      <c r="X25" s="156" t="s">
        <v>158</v>
      </c>
      <c r="Y25" s="156" t="s">
        <v>159</v>
      </c>
      <c r="Z25" s="146"/>
      <c r="AA25" s="146"/>
      <c r="AB25" s="146"/>
      <c r="AC25" s="146"/>
      <c r="AD25" s="146"/>
      <c r="AE25" s="146"/>
      <c r="AF25" s="146"/>
      <c r="AG25" s="146" t="s">
        <v>160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">
      <c r="A26" s="153"/>
      <c r="B26" s="154"/>
      <c r="C26" s="190" t="s">
        <v>170</v>
      </c>
      <c r="D26" s="157"/>
      <c r="E26" s="158"/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164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90" t="s">
        <v>171</v>
      </c>
      <c r="D27" s="157"/>
      <c r="E27" s="158">
        <v>0.98399999999999999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164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72">
        <v>4</v>
      </c>
      <c r="B28" s="173" t="s">
        <v>180</v>
      </c>
      <c r="C28" s="189" t="s">
        <v>181</v>
      </c>
      <c r="D28" s="174" t="s">
        <v>182</v>
      </c>
      <c r="E28" s="175">
        <v>7.1003999999999996</v>
      </c>
      <c r="F28" s="176"/>
      <c r="G28" s="177">
        <f>ROUND(E28*F28,2)</f>
        <v>0</v>
      </c>
      <c r="H28" s="176"/>
      <c r="I28" s="177">
        <f>ROUND(E28*H28,2)</f>
        <v>0</v>
      </c>
      <c r="J28" s="176"/>
      <c r="K28" s="177">
        <f>ROUND(E28*J28,2)</f>
        <v>0</v>
      </c>
      <c r="L28" s="177">
        <v>21</v>
      </c>
      <c r="M28" s="177">
        <f>G28*(1+L28/100)</f>
        <v>0</v>
      </c>
      <c r="N28" s="175">
        <v>0</v>
      </c>
      <c r="O28" s="175">
        <f>ROUND(E28*N28,2)</f>
        <v>0</v>
      </c>
      <c r="P28" s="175">
        <v>0</v>
      </c>
      <c r="Q28" s="175">
        <f>ROUND(E28*P28,2)</f>
        <v>0</v>
      </c>
      <c r="R28" s="177"/>
      <c r="S28" s="177" t="s">
        <v>157</v>
      </c>
      <c r="T28" s="178" t="s">
        <v>157</v>
      </c>
      <c r="U28" s="156">
        <v>0.36499999999999999</v>
      </c>
      <c r="V28" s="156">
        <f>ROUND(E28*U28,2)</f>
        <v>2.59</v>
      </c>
      <c r="W28" s="156"/>
      <c r="X28" s="156" t="s">
        <v>158</v>
      </c>
      <c r="Y28" s="156" t="s">
        <v>159</v>
      </c>
      <c r="Z28" s="146"/>
      <c r="AA28" s="146"/>
      <c r="AB28" s="146"/>
      <c r="AC28" s="146"/>
      <c r="AD28" s="146"/>
      <c r="AE28" s="146"/>
      <c r="AF28" s="146"/>
      <c r="AG28" s="146" t="s">
        <v>160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190" t="s">
        <v>183</v>
      </c>
      <c r="D29" s="157"/>
      <c r="E29" s="158"/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164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">
      <c r="A30" s="153"/>
      <c r="B30" s="154"/>
      <c r="C30" s="190" t="s">
        <v>184</v>
      </c>
      <c r="D30" s="157"/>
      <c r="E30" s="158"/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164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190" t="s">
        <v>163</v>
      </c>
      <c r="D31" s="157"/>
      <c r="E31" s="158"/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164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90" t="s">
        <v>185</v>
      </c>
      <c r="D32" s="157"/>
      <c r="E32" s="158">
        <v>1.6776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164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190" t="s">
        <v>166</v>
      </c>
      <c r="D33" s="157"/>
      <c r="E33" s="158"/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164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90" t="s">
        <v>186</v>
      </c>
      <c r="D34" s="157"/>
      <c r="E34" s="158">
        <v>0.9204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164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90" t="s">
        <v>168</v>
      </c>
      <c r="D35" s="157"/>
      <c r="E35" s="158"/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164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90" t="s">
        <v>187</v>
      </c>
      <c r="D36" s="157"/>
      <c r="E36" s="158">
        <v>0.90720000000000001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164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90" t="s">
        <v>170</v>
      </c>
      <c r="D37" s="157"/>
      <c r="E37" s="158"/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164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90" t="s">
        <v>188</v>
      </c>
      <c r="D38" s="157"/>
      <c r="E38" s="158">
        <v>0.14760000000000001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164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90" t="s">
        <v>172</v>
      </c>
      <c r="D39" s="157"/>
      <c r="E39" s="158"/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164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90" t="s">
        <v>189</v>
      </c>
      <c r="D40" s="157"/>
      <c r="E40" s="158">
        <v>0.77039999999999997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164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90" t="s">
        <v>174</v>
      </c>
      <c r="D41" s="157"/>
      <c r="E41" s="158"/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164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90" t="s">
        <v>190</v>
      </c>
      <c r="D42" s="157"/>
      <c r="E42" s="158">
        <v>1.8786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164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90" t="s">
        <v>176</v>
      </c>
      <c r="D43" s="157"/>
      <c r="E43" s="158"/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164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90" t="s">
        <v>191</v>
      </c>
      <c r="D44" s="157"/>
      <c r="E44" s="158">
        <v>0.65100000000000002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164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91" t="s">
        <v>192</v>
      </c>
      <c r="D45" s="159"/>
      <c r="E45" s="160">
        <v>6.9527999999999999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164</v>
      </c>
      <c r="AH45" s="146">
        <v>1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">
      <c r="A46" s="153"/>
      <c r="B46" s="154"/>
      <c r="C46" s="190" t="s">
        <v>193</v>
      </c>
      <c r="D46" s="157"/>
      <c r="E46" s="158"/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164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190" t="s">
        <v>188</v>
      </c>
      <c r="D47" s="157"/>
      <c r="E47" s="158">
        <v>0.14760000000000001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164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72">
        <v>5</v>
      </c>
      <c r="B48" s="173" t="s">
        <v>194</v>
      </c>
      <c r="C48" s="189" t="s">
        <v>195</v>
      </c>
      <c r="D48" s="174" t="s">
        <v>182</v>
      </c>
      <c r="E48" s="175">
        <v>7.1003999999999996</v>
      </c>
      <c r="F48" s="176"/>
      <c r="G48" s="177">
        <f>ROUND(E48*F48,2)</f>
        <v>0</v>
      </c>
      <c r="H48" s="176"/>
      <c r="I48" s="177">
        <f>ROUND(E48*H48,2)</f>
        <v>0</v>
      </c>
      <c r="J48" s="176"/>
      <c r="K48" s="177">
        <f>ROUND(E48*J48,2)</f>
        <v>0</v>
      </c>
      <c r="L48" s="177">
        <v>21</v>
      </c>
      <c r="M48" s="177">
        <f>G48*(1+L48/100)</f>
        <v>0</v>
      </c>
      <c r="N48" s="175">
        <v>0</v>
      </c>
      <c r="O48" s="175">
        <f>ROUND(E48*N48,2)</f>
        <v>0</v>
      </c>
      <c r="P48" s="175">
        <v>0</v>
      </c>
      <c r="Q48" s="175">
        <f>ROUND(E48*P48,2)</f>
        <v>0</v>
      </c>
      <c r="R48" s="177"/>
      <c r="S48" s="177" t="s">
        <v>157</v>
      </c>
      <c r="T48" s="178" t="s">
        <v>157</v>
      </c>
      <c r="U48" s="156">
        <v>3.5329999999999999</v>
      </c>
      <c r="V48" s="156">
        <f>ROUND(E48*U48,2)</f>
        <v>25.09</v>
      </c>
      <c r="W48" s="156"/>
      <c r="X48" s="156" t="s">
        <v>158</v>
      </c>
      <c r="Y48" s="156" t="s">
        <v>159</v>
      </c>
      <c r="Z48" s="146"/>
      <c r="AA48" s="146"/>
      <c r="AB48" s="146"/>
      <c r="AC48" s="146"/>
      <c r="AD48" s="146"/>
      <c r="AE48" s="146"/>
      <c r="AF48" s="146"/>
      <c r="AG48" s="146" t="s">
        <v>160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190" t="s">
        <v>183</v>
      </c>
      <c r="D49" s="157"/>
      <c r="E49" s="158"/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164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">
      <c r="A50" s="153"/>
      <c r="B50" s="154"/>
      <c r="C50" s="190" t="s">
        <v>184</v>
      </c>
      <c r="D50" s="157"/>
      <c r="E50" s="158"/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164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190" t="s">
        <v>163</v>
      </c>
      <c r="D51" s="157"/>
      <c r="E51" s="158"/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164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190" t="s">
        <v>185</v>
      </c>
      <c r="D52" s="157"/>
      <c r="E52" s="158">
        <v>1.6776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164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90" t="s">
        <v>166</v>
      </c>
      <c r="D53" s="157"/>
      <c r="E53" s="158"/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164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">
      <c r="A54" s="153"/>
      <c r="B54" s="154"/>
      <c r="C54" s="190" t="s">
        <v>186</v>
      </c>
      <c r="D54" s="157"/>
      <c r="E54" s="158">
        <v>0.9204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164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3" x14ac:dyDescent="0.2">
      <c r="A55" s="153"/>
      <c r="B55" s="154"/>
      <c r="C55" s="190" t="s">
        <v>168</v>
      </c>
      <c r="D55" s="157"/>
      <c r="E55" s="158"/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164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">
      <c r="A56" s="153"/>
      <c r="B56" s="154"/>
      <c r="C56" s="190" t="s">
        <v>187</v>
      </c>
      <c r="D56" s="157"/>
      <c r="E56" s="158">
        <v>0.90720000000000001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164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90" t="s">
        <v>170</v>
      </c>
      <c r="D57" s="157"/>
      <c r="E57" s="158"/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164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90" t="s">
        <v>188</v>
      </c>
      <c r="D58" s="157"/>
      <c r="E58" s="158">
        <v>0.14760000000000001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164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">
      <c r="A59" s="153"/>
      <c r="B59" s="154"/>
      <c r="C59" s="190" t="s">
        <v>172</v>
      </c>
      <c r="D59" s="157"/>
      <c r="E59" s="158"/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164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90" t="s">
        <v>189</v>
      </c>
      <c r="D60" s="157"/>
      <c r="E60" s="158">
        <v>0.77039999999999997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164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3" x14ac:dyDescent="0.2">
      <c r="A61" s="153"/>
      <c r="B61" s="154"/>
      <c r="C61" s="190" t="s">
        <v>174</v>
      </c>
      <c r="D61" s="157"/>
      <c r="E61" s="158"/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164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190" t="s">
        <v>190</v>
      </c>
      <c r="D62" s="157"/>
      <c r="E62" s="158">
        <v>1.8786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164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90" t="s">
        <v>176</v>
      </c>
      <c r="D63" s="157"/>
      <c r="E63" s="158"/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164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90" t="s">
        <v>191</v>
      </c>
      <c r="D64" s="157"/>
      <c r="E64" s="158">
        <v>0.65100000000000002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164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91" t="s">
        <v>192</v>
      </c>
      <c r="D65" s="159"/>
      <c r="E65" s="160">
        <v>6.9527999999999999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164</v>
      </c>
      <c r="AH65" s="146">
        <v>1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190" t="s">
        <v>193</v>
      </c>
      <c r="D66" s="157"/>
      <c r="E66" s="158"/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164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">
      <c r="A67" s="153"/>
      <c r="B67" s="154"/>
      <c r="C67" s="190" t="s">
        <v>188</v>
      </c>
      <c r="D67" s="157"/>
      <c r="E67" s="158">
        <v>0.14760000000000001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164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22.5" outlineLevel="1" x14ac:dyDescent="0.2">
      <c r="A68" s="172">
        <v>6</v>
      </c>
      <c r="B68" s="173" t="s">
        <v>196</v>
      </c>
      <c r="C68" s="189" t="s">
        <v>197</v>
      </c>
      <c r="D68" s="174" t="s">
        <v>182</v>
      </c>
      <c r="E68" s="175">
        <v>4.2897600000000002</v>
      </c>
      <c r="F68" s="176"/>
      <c r="G68" s="177">
        <f>ROUND(E68*F68,2)</f>
        <v>0</v>
      </c>
      <c r="H68" s="176"/>
      <c r="I68" s="177">
        <f>ROUND(E68*H68,2)</f>
        <v>0</v>
      </c>
      <c r="J68" s="176"/>
      <c r="K68" s="177">
        <f>ROUND(E68*J68,2)</f>
        <v>0</v>
      </c>
      <c r="L68" s="177">
        <v>21</v>
      </c>
      <c r="M68" s="177">
        <f>G68*(1+L68/100)</f>
        <v>0</v>
      </c>
      <c r="N68" s="175">
        <v>0</v>
      </c>
      <c r="O68" s="175">
        <f>ROUND(E68*N68,2)</f>
        <v>0</v>
      </c>
      <c r="P68" s="175">
        <v>0</v>
      </c>
      <c r="Q68" s="175">
        <f>ROUND(E68*P68,2)</f>
        <v>0</v>
      </c>
      <c r="R68" s="177"/>
      <c r="S68" s="177" t="s">
        <v>157</v>
      </c>
      <c r="T68" s="178" t="s">
        <v>157</v>
      </c>
      <c r="U68" s="156">
        <v>1.0999999999999999E-2</v>
      </c>
      <c r="V68" s="156">
        <f>ROUND(E68*U68,2)</f>
        <v>0.05</v>
      </c>
      <c r="W68" s="156"/>
      <c r="X68" s="156" t="s">
        <v>158</v>
      </c>
      <c r="Y68" s="156" t="s">
        <v>159</v>
      </c>
      <c r="Z68" s="146"/>
      <c r="AA68" s="146"/>
      <c r="AB68" s="146"/>
      <c r="AC68" s="146"/>
      <c r="AD68" s="146"/>
      <c r="AE68" s="146"/>
      <c r="AF68" s="146"/>
      <c r="AG68" s="146" t="s">
        <v>160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2" x14ac:dyDescent="0.2">
      <c r="A69" s="153"/>
      <c r="B69" s="154"/>
      <c r="C69" s="190" t="s">
        <v>198</v>
      </c>
      <c r="D69" s="157"/>
      <c r="E69" s="158">
        <v>7.1003999999999996</v>
      </c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164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">
      <c r="A70" s="153"/>
      <c r="B70" s="154"/>
      <c r="C70" s="190" t="s">
        <v>199</v>
      </c>
      <c r="D70" s="157"/>
      <c r="E70" s="158">
        <v>7.1003999999999996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164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190" t="s">
        <v>200</v>
      </c>
      <c r="D71" s="157"/>
      <c r="E71" s="158">
        <v>-9.9110399999999998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164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72">
        <v>7</v>
      </c>
      <c r="B72" s="173" t="s">
        <v>201</v>
      </c>
      <c r="C72" s="189" t="s">
        <v>202</v>
      </c>
      <c r="D72" s="174" t="s">
        <v>182</v>
      </c>
      <c r="E72" s="175">
        <v>124.40304</v>
      </c>
      <c r="F72" s="176"/>
      <c r="G72" s="177">
        <f>ROUND(E72*F72,2)</f>
        <v>0</v>
      </c>
      <c r="H72" s="176"/>
      <c r="I72" s="177">
        <f>ROUND(E72*H72,2)</f>
        <v>0</v>
      </c>
      <c r="J72" s="176"/>
      <c r="K72" s="177">
        <f>ROUND(E72*J72,2)</f>
        <v>0</v>
      </c>
      <c r="L72" s="177">
        <v>21</v>
      </c>
      <c r="M72" s="177">
        <f>G72*(1+L72/100)</f>
        <v>0</v>
      </c>
      <c r="N72" s="175">
        <v>0</v>
      </c>
      <c r="O72" s="175">
        <f>ROUND(E72*N72,2)</f>
        <v>0</v>
      </c>
      <c r="P72" s="175">
        <v>0</v>
      </c>
      <c r="Q72" s="175">
        <f>ROUND(E72*P72,2)</f>
        <v>0</v>
      </c>
      <c r="R72" s="177"/>
      <c r="S72" s="177" t="s">
        <v>157</v>
      </c>
      <c r="T72" s="178" t="s">
        <v>157</v>
      </c>
      <c r="U72" s="156">
        <v>0</v>
      </c>
      <c r="V72" s="156">
        <f>ROUND(E72*U72,2)</f>
        <v>0</v>
      </c>
      <c r="W72" s="156"/>
      <c r="X72" s="156" t="s">
        <v>158</v>
      </c>
      <c r="Y72" s="156" t="s">
        <v>159</v>
      </c>
      <c r="Z72" s="146"/>
      <c r="AA72" s="146"/>
      <c r="AB72" s="146"/>
      <c r="AC72" s="146"/>
      <c r="AD72" s="146"/>
      <c r="AE72" s="146"/>
      <c r="AF72" s="146"/>
      <c r="AG72" s="146" t="s">
        <v>160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">
      <c r="A73" s="153"/>
      <c r="B73" s="154"/>
      <c r="C73" s="190" t="s">
        <v>203</v>
      </c>
      <c r="D73" s="157"/>
      <c r="E73" s="158">
        <v>124.40304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164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22.5" outlineLevel="1" x14ac:dyDescent="0.2">
      <c r="A74" s="172">
        <v>8</v>
      </c>
      <c r="B74" s="173" t="s">
        <v>204</v>
      </c>
      <c r="C74" s="189" t="s">
        <v>205</v>
      </c>
      <c r="D74" s="174" t="s">
        <v>182</v>
      </c>
      <c r="E74" s="175">
        <v>4.2897600000000002</v>
      </c>
      <c r="F74" s="176"/>
      <c r="G74" s="177">
        <f>ROUND(E74*F74,2)</f>
        <v>0</v>
      </c>
      <c r="H74" s="176"/>
      <c r="I74" s="177">
        <f>ROUND(E74*H74,2)</f>
        <v>0</v>
      </c>
      <c r="J74" s="176"/>
      <c r="K74" s="177">
        <f>ROUND(E74*J74,2)</f>
        <v>0</v>
      </c>
      <c r="L74" s="177">
        <v>21</v>
      </c>
      <c r="M74" s="177">
        <f>G74*(1+L74/100)</f>
        <v>0</v>
      </c>
      <c r="N74" s="175">
        <v>0</v>
      </c>
      <c r="O74" s="175">
        <f>ROUND(E74*N74,2)</f>
        <v>0</v>
      </c>
      <c r="P74" s="175">
        <v>0</v>
      </c>
      <c r="Q74" s="175">
        <f>ROUND(E74*P74,2)</f>
        <v>0</v>
      </c>
      <c r="R74" s="177"/>
      <c r="S74" s="177" t="s">
        <v>157</v>
      </c>
      <c r="T74" s="178" t="s">
        <v>157</v>
      </c>
      <c r="U74" s="156">
        <v>0.66800000000000004</v>
      </c>
      <c r="V74" s="156">
        <f>ROUND(E74*U74,2)</f>
        <v>2.87</v>
      </c>
      <c r="W74" s="156"/>
      <c r="X74" s="156" t="s">
        <v>158</v>
      </c>
      <c r="Y74" s="156" t="s">
        <v>159</v>
      </c>
      <c r="Z74" s="146"/>
      <c r="AA74" s="146"/>
      <c r="AB74" s="146"/>
      <c r="AC74" s="146"/>
      <c r="AD74" s="146"/>
      <c r="AE74" s="146"/>
      <c r="AF74" s="146"/>
      <c r="AG74" s="146" t="s">
        <v>160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190" t="s">
        <v>198</v>
      </c>
      <c r="D75" s="157"/>
      <c r="E75" s="158">
        <v>7.1003999999999996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164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90" t="s">
        <v>199</v>
      </c>
      <c r="D76" s="157"/>
      <c r="E76" s="158">
        <v>7.1003999999999996</v>
      </c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164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190" t="s">
        <v>200</v>
      </c>
      <c r="D77" s="157"/>
      <c r="E77" s="158">
        <v>-9.9110399999999998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164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72">
        <v>9</v>
      </c>
      <c r="B78" s="173" t="s">
        <v>206</v>
      </c>
      <c r="C78" s="189" t="s">
        <v>207</v>
      </c>
      <c r="D78" s="174" t="s">
        <v>182</v>
      </c>
      <c r="E78" s="175">
        <v>4.2897600000000002</v>
      </c>
      <c r="F78" s="176"/>
      <c r="G78" s="177">
        <f>ROUND(E78*F78,2)</f>
        <v>0</v>
      </c>
      <c r="H78" s="176"/>
      <c r="I78" s="177">
        <f>ROUND(E78*H78,2)</f>
        <v>0</v>
      </c>
      <c r="J78" s="176"/>
      <c r="K78" s="177">
        <f>ROUND(E78*J78,2)</f>
        <v>0</v>
      </c>
      <c r="L78" s="177">
        <v>21</v>
      </c>
      <c r="M78" s="177">
        <f>G78*(1+L78/100)</f>
        <v>0</v>
      </c>
      <c r="N78" s="175">
        <v>0</v>
      </c>
      <c r="O78" s="175">
        <f>ROUND(E78*N78,2)</f>
        <v>0</v>
      </c>
      <c r="P78" s="175">
        <v>0</v>
      </c>
      <c r="Q78" s="175">
        <f>ROUND(E78*P78,2)</f>
        <v>0</v>
      </c>
      <c r="R78" s="177"/>
      <c r="S78" s="177" t="s">
        <v>157</v>
      </c>
      <c r="T78" s="178" t="s">
        <v>157</v>
      </c>
      <c r="U78" s="156">
        <v>0.59099999999999997</v>
      </c>
      <c r="V78" s="156">
        <f>ROUND(E78*U78,2)</f>
        <v>2.54</v>
      </c>
      <c r="W78" s="156"/>
      <c r="X78" s="156" t="s">
        <v>158</v>
      </c>
      <c r="Y78" s="156" t="s">
        <v>159</v>
      </c>
      <c r="Z78" s="146"/>
      <c r="AA78" s="146"/>
      <c r="AB78" s="146"/>
      <c r="AC78" s="146"/>
      <c r="AD78" s="146"/>
      <c r="AE78" s="146"/>
      <c r="AF78" s="146"/>
      <c r="AG78" s="146" t="s">
        <v>160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153"/>
      <c r="B79" s="154"/>
      <c r="C79" s="190" t="s">
        <v>208</v>
      </c>
      <c r="D79" s="157"/>
      <c r="E79" s="158">
        <v>4.2897600000000002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164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79">
        <v>10</v>
      </c>
      <c r="B80" s="180" t="s">
        <v>209</v>
      </c>
      <c r="C80" s="188" t="s">
        <v>210</v>
      </c>
      <c r="D80" s="181" t="s">
        <v>182</v>
      </c>
      <c r="E80" s="182">
        <v>4.2897600000000002</v>
      </c>
      <c r="F80" s="183"/>
      <c r="G80" s="184">
        <f>ROUND(E80*F80,2)</f>
        <v>0</v>
      </c>
      <c r="H80" s="183"/>
      <c r="I80" s="184">
        <f>ROUND(E80*H80,2)</f>
        <v>0</v>
      </c>
      <c r="J80" s="183"/>
      <c r="K80" s="184">
        <f>ROUND(E80*J80,2)</f>
        <v>0</v>
      </c>
      <c r="L80" s="184">
        <v>21</v>
      </c>
      <c r="M80" s="184">
        <f>G80*(1+L80/100)</f>
        <v>0</v>
      </c>
      <c r="N80" s="182">
        <v>0</v>
      </c>
      <c r="O80" s="182">
        <f>ROUND(E80*N80,2)</f>
        <v>0</v>
      </c>
      <c r="P80" s="182">
        <v>0</v>
      </c>
      <c r="Q80" s="182">
        <f>ROUND(E80*P80,2)</f>
        <v>0</v>
      </c>
      <c r="R80" s="184"/>
      <c r="S80" s="184" t="s">
        <v>157</v>
      </c>
      <c r="T80" s="185" t="s">
        <v>157</v>
      </c>
      <c r="U80" s="156">
        <v>1.9379999999999999</v>
      </c>
      <c r="V80" s="156">
        <f>ROUND(E80*U80,2)</f>
        <v>8.31</v>
      </c>
      <c r="W80" s="156"/>
      <c r="X80" s="156" t="s">
        <v>158</v>
      </c>
      <c r="Y80" s="156" t="s">
        <v>159</v>
      </c>
      <c r="Z80" s="146"/>
      <c r="AA80" s="146"/>
      <c r="AB80" s="146"/>
      <c r="AC80" s="146"/>
      <c r="AD80" s="146"/>
      <c r="AE80" s="146"/>
      <c r="AF80" s="146"/>
      <c r="AG80" s="146" t="s">
        <v>160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72">
        <v>11</v>
      </c>
      <c r="B81" s="173" t="s">
        <v>211</v>
      </c>
      <c r="C81" s="189" t="s">
        <v>212</v>
      </c>
      <c r="D81" s="174" t="s">
        <v>182</v>
      </c>
      <c r="E81" s="175">
        <v>9.9110399999999998</v>
      </c>
      <c r="F81" s="176"/>
      <c r="G81" s="177">
        <f>ROUND(E81*F81,2)</f>
        <v>0</v>
      </c>
      <c r="H81" s="176"/>
      <c r="I81" s="177">
        <f>ROUND(E81*H81,2)</f>
        <v>0</v>
      </c>
      <c r="J81" s="176"/>
      <c r="K81" s="177">
        <f>ROUND(E81*J81,2)</f>
        <v>0</v>
      </c>
      <c r="L81" s="177">
        <v>21</v>
      </c>
      <c r="M81" s="177">
        <f>G81*(1+L81/100)</f>
        <v>0</v>
      </c>
      <c r="N81" s="175">
        <v>0</v>
      </c>
      <c r="O81" s="175">
        <f>ROUND(E81*N81,2)</f>
        <v>0</v>
      </c>
      <c r="P81" s="175">
        <v>0</v>
      </c>
      <c r="Q81" s="175">
        <f>ROUND(E81*P81,2)</f>
        <v>0</v>
      </c>
      <c r="R81" s="177"/>
      <c r="S81" s="177" t="s">
        <v>157</v>
      </c>
      <c r="T81" s="178" t="s">
        <v>157</v>
      </c>
      <c r="U81" s="156">
        <v>1.1499999999999999</v>
      </c>
      <c r="V81" s="156">
        <f>ROUND(E81*U81,2)</f>
        <v>11.4</v>
      </c>
      <c r="W81" s="156"/>
      <c r="X81" s="156" t="s">
        <v>158</v>
      </c>
      <c r="Y81" s="156" t="s">
        <v>159</v>
      </c>
      <c r="Z81" s="146"/>
      <c r="AA81" s="146"/>
      <c r="AB81" s="146"/>
      <c r="AC81" s="146"/>
      <c r="AD81" s="146"/>
      <c r="AE81" s="146"/>
      <c r="AF81" s="146"/>
      <c r="AG81" s="146" t="s">
        <v>160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190" t="s">
        <v>183</v>
      </c>
      <c r="D82" s="157"/>
      <c r="E82" s="158"/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164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90" t="s">
        <v>163</v>
      </c>
      <c r="D83" s="157"/>
      <c r="E83" s="158"/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164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90" t="s">
        <v>213</v>
      </c>
      <c r="D84" s="157"/>
      <c r="E84" s="158">
        <v>2.3486400000000001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164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">
      <c r="A85" s="153"/>
      <c r="B85" s="154"/>
      <c r="C85" s="190" t="s">
        <v>166</v>
      </c>
      <c r="D85" s="157"/>
      <c r="E85" s="158"/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164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190" t="s">
        <v>214</v>
      </c>
      <c r="D86" s="157"/>
      <c r="E86" s="158">
        <v>1.2885599999999999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164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190" t="s">
        <v>168</v>
      </c>
      <c r="D87" s="157"/>
      <c r="E87" s="158"/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164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90" t="s">
        <v>215</v>
      </c>
      <c r="D88" s="157"/>
      <c r="E88" s="158">
        <v>1.2700800000000001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164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90" t="s">
        <v>170</v>
      </c>
      <c r="D89" s="157"/>
      <c r="E89" s="158"/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164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190" t="s">
        <v>216</v>
      </c>
      <c r="D90" s="157"/>
      <c r="E90" s="158">
        <v>0.17712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164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90" t="s">
        <v>172</v>
      </c>
      <c r="D91" s="157"/>
      <c r="E91" s="158"/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164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90" t="s">
        <v>217</v>
      </c>
      <c r="D92" s="157"/>
      <c r="E92" s="158">
        <v>1.07856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164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90" t="s">
        <v>174</v>
      </c>
      <c r="D93" s="157"/>
      <c r="E93" s="158"/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164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90" t="s">
        <v>218</v>
      </c>
      <c r="D94" s="157"/>
      <c r="E94" s="158">
        <v>2.6300400000000002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164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90" t="s">
        <v>176</v>
      </c>
      <c r="D95" s="157"/>
      <c r="E95" s="158"/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164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90" t="s">
        <v>219</v>
      </c>
      <c r="D96" s="157"/>
      <c r="E96" s="158">
        <v>0.91139999999999999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164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91" t="s">
        <v>192</v>
      </c>
      <c r="D97" s="159"/>
      <c r="E97" s="160">
        <v>9.7043999999999997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164</v>
      </c>
      <c r="AH97" s="146">
        <v>1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">
      <c r="A98" s="153"/>
      <c r="B98" s="154"/>
      <c r="C98" s="190" t="s">
        <v>193</v>
      </c>
      <c r="D98" s="157"/>
      <c r="E98" s="158"/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164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3"/>
      <c r="B99" s="154"/>
      <c r="C99" s="190" t="s">
        <v>220</v>
      </c>
      <c r="D99" s="157"/>
      <c r="E99" s="158">
        <v>0.20663999999999999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164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">
      <c r="A100" s="153"/>
      <c r="B100" s="154"/>
      <c r="C100" s="191" t="s">
        <v>192</v>
      </c>
      <c r="D100" s="159"/>
      <c r="E100" s="160">
        <v>0.20663999999999999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164</v>
      </c>
      <c r="AH100" s="146">
        <v>1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ht="22.5" outlineLevel="1" x14ac:dyDescent="0.2">
      <c r="A101" s="179">
        <v>12</v>
      </c>
      <c r="B101" s="180" t="s">
        <v>221</v>
      </c>
      <c r="C101" s="188" t="s">
        <v>222</v>
      </c>
      <c r="D101" s="181" t="s">
        <v>182</v>
      </c>
      <c r="E101" s="182">
        <v>4.2897600000000002</v>
      </c>
      <c r="F101" s="183"/>
      <c r="G101" s="184">
        <f>ROUND(E101*F101,2)</f>
        <v>0</v>
      </c>
      <c r="H101" s="183"/>
      <c r="I101" s="184">
        <f>ROUND(E101*H101,2)</f>
        <v>0</v>
      </c>
      <c r="J101" s="183"/>
      <c r="K101" s="184">
        <f>ROUND(E101*J101,2)</f>
        <v>0</v>
      </c>
      <c r="L101" s="184">
        <v>21</v>
      </c>
      <c r="M101" s="184">
        <f>G101*(1+L101/100)</f>
        <v>0</v>
      </c>
      <c r="N101" s="182">
        <v>0</v>
      </c>
      <c r="O101" s="182">
        <f>ROUND(E101*N101,2)</f>
        <v>0</v>
      </c>
      <c r="P101" s="182">
        <v>0</v>
      </c>
      <c r="Q101" s="182">
        <f>ROUND(E101*P101,2)</f>
        <v>0</v>
      </c>
      <c r="R101" s="184"/>
      <c r="S101" s="184" t="s">
        <v>157</v>
      </c>
      <c r="T101" s="185" t="s">
        <v>157</v>
      </c>
      <c r="U101" s="156">
        <v>0</v>
      </c>
      <c r="V101" s="156">
        <f>ROUND(E101*U101,2)</f>
        <v>0</v>
      </c>
      <c r="W101" s="156"/>
      <c r="X101" s="156" t="s">
        <v>158</v>
      </c>
      <c r="Y101" s="156" t="s">
        <v>159</v>
      </c>
      <c r="Z101" s="146"/>
      <c r="AA101" s="146"/>
      <c r="AB101" s="146"/>
      <c r="AC101" s="146"/>
      <c r="AD101" s="146"/>
      <c r="AE101" s="146"/>
      <c r="AF101" s="146"/>
      <c r="AG101" s="146" t="s">
        <v>160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x14ac:dyDescent="0.2">
      <c r="A102" s="165" t="s">
        <v>152</v>
      </c>
      <c r="B102" s="166" t="s">
        <v>59</v>
      </c>
      <c r="C102" s="187" t="s">
        <v>60</v>
      </c>
      <c r="D102" s="167"/>
      <c r="E102" s="168"/>
      <c r="F102" s="169"/>
      <c r="G102" s="169">
        <f>SUMIF(AG103:AG137,"&lt;&gt;NOR",G103:G137)</f>
        <v>0</v>
      </c>
      <c r="H102" s="169"/>
      <c r="I102" s="169">
        <f>SUM(I103:I137)</f>
        <v>0</v>
      </c>
      <c r="J102" s="169"/>
      <c r="K102" s="169">
        <f>SUM(K103:K137)</f>
        <v>0</v>
      </c>
      <c r="L102" s="169"/>
      <c r="M102" s="169">
        <f>SUM(M103:M137)</f>
        <v>0</v>
      </c>
      <c r="N102" s="168"/>
      <c r="O102" s="168">
        <f>SUM(O103:O137)</f>
        <v>11.120000000000001</v>
      </c>
      <c r="P102" s="168"/>
      <c r="Q102" s="168">
        <f>SUM(Q103:Q137)</f>
        <v>0</v>
      </c>
      <c r="R102" s="169"/>
      <c r="S102" s="169"/>
      <c r="T102" s="170"/>
      <c r="U102" s="164"/>
      <c r="V102" s="164">
        <f>SUM(V103:V137)</f>
        <v>20.11</v>
      </c>
      <c r="W102" s="164"/>
      <c r="X102" s="164"/>
      <c r="Y102" s="164"/>
      <c r="AG102" t="s">
        <v>153</v>
      </c>
    </row>
    <row r="103" spans="1:60" outlineLevel="1" x14ac:dyDescent="0.2">
      <c r="A103" s="172">
        <v>13</v>
      </c>
      <c r="B103" s="173" t="s">
        <v>223</v>
      </c>
      <c r="C103" s="189" t="s">
        <v>224</v>
      </c>
      <c r="D103" s="174" t="s">
        <v>156</v>
      </c>
      <c r="E103" s="175">
        <v>46.76</v>
      </c>
      <c r="F103" s="176"/>
      <c r="G103" s="177">
        <f>ROUND(E103*F103,2)</f>
        <v>0</v>
      </c>
      <c r="H103" s="176"/>
      <c r="I103" s="177">
        <f>ROUND(E103*H103,2)</f>
        <v>0</v>
      </c>
      <c r="J103" s="176"/>
      <c r="K103" s="177">
        <f>ROUND(E103*J103,2)</f>
        <v>0</v>
      </c>
      <c r="L103" s="177">
        <v>21</v>
      </c>
      <c r="M103" s="177">
        <f>G103*(1+L103/100)</f>
        <v>0</v>
      </c>
      <c r="N103" s="175">
        <v>0.16192000000000001</v>
      </c>
      <c r="O103" s="175">
        <f>ROUND(E103*N103,2)</f>
        <v>7.57</v>
      </c>
      <c r="P103" s="175">
        <v>0</v>
      </c>
      <c r="Q103" s="175">
        <f>ROUND(E103*P103,2)</f>
        <v>0</v>
      </c>
      <c r="R103" s="177"/>
      <c r="S103" s="177" t="s">
        <v>157</v>
      </c>
      <c r="T103" s="178" t="s">
        <v>157</v>
      </c>
      <c r="U103" s="156">
        <v>0.05</v>
      </c>
      <c r="V103" s="156">
        <f>ROUND(E103*U103,2)</f>
        <v>2.34</v>
      </c>
      <c r="W103" s="156"/>
      <c r="X103" s="156" t="s">
        <v>158</v>
      </c>
      <c r="Y103" s="156" t="s">
        <v>159</v>
      </c>
      <c r="Z103" s="146"/>
      <c r="AA103" s="146"/>
      <c r="AB103" s="146"/>
      <c r="AC103" s="146"/>
      <c r="AD103" s="146"/>
      <c r="AE103" s="146"/>
      <c r="AF103" s="146"/>
      <c r="AG103" s="146" t="s">
        <v>160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2" x14ac:dyDescent="0.2">
      <c r="A104" s="153"/>
      <c r="B104" s="154"/>
      <c r="C104" s="190" t="s">
        <v>225</v>
      </c>
      <c r="D104" s="157"/>
      <c r="E104" s="158"/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164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">
      <c r="A105" s="153"/>
      <c r="B105" s="154"/>
      <c r="C105" s="190" t="s">
        <v>163</v>
      </c>
      <c r="D105" s="157"/>
      <c r="E105" s="158"/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164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190" t="s">
        <v>226</v>
      </c>
      <c r="D106" s="157"/>
      <c r="E106" s="158">
        <v>11.32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164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">
      <c r="A107" s="153"/>
      <c r="B107" s="154"/>
      <c r="C107" s="190" t="s">
        <v>166</v>
      </c>
      <c r="D107" s="157"/>
      <c r="E107" s="158"/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164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">
      <c r="A108" s="153"/>
      <c r="B108" s="154"/>
      <c r="C108" s="190" t="s">
        <v>167</v>
      </c>
      <c r="D108" s="157"/>
      <c r="E108" s="158">
        <v>6.1360000000000001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164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90" t="s">
        <v>168</v>
      </c>
      <c r="D109" s="157"/>
      <c r="E109" s="158"/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164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190" t="s">
        <v>169</v>
      </c>
      <c r="D110" s="157"/>
      <c r="E110" s="158">
        <v>6.048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164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190" t="s">
        <v>170</v>
      </c>
      <c r="D111" s="157"/>
      <c r="E111" s="158"/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164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">
      <c r="A112" s="153"/>
      <c r="B112" s="154"/>
      <c r="C112" s="190" t="s">
        <v>171</v>
      </c>
      <c r="D112" s="157"/>
      <c r="E112" s="158">
        <v>0.98399999999999999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164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">
      <c r="A113" s="153"/>
      <c r="B113" s="154"/>
      <c r="C113" s="190" t="s">
        <v>172</v>
      </c>
      <c r="D113" s="157"/>
      <c r="E113" s="158"/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164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190" t="s">
        <v>227</v>
      </c>
      <c r="D114" s="157"/>
      <c r="E114" s="158">
        <v>5.2720000000000002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164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190" t="s">
        <v>174</v>
      </c>
      <c r="D115" s="157"/>
      <c r="E115" s="158"/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164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190" t="s">
        <v>228</v>
      </c>
      <c r="D116" s="157"/>
      <c r="E116" s="158">
        <v>12.66</v>
      </c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164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53"/>
      <c r="B117" s="154"/>
      <c r="C117" s="190" t="s">
        <v>176</v>
      </c>
      <c r="D117" s="157"/>
      <c r="E117" s="158"/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164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">
      <c r="A118" s="153"/>
      <c r="B118" s="154"/>
      <c r="C118" s="190" t="s">
        <v>229</v>
      </c>
      <c r="D118" s="157"/>
      <c r="E118" s="158">
        <v>4.34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164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">
      <c r="A119" s="172">
        <v>14</v>
      </c>
      <c r="B119" s="173" t="s">
        <v>230</v>
      </c>
      <c r="C119" s="189" t="s">
        <v>231</v>
      </c>
      <c r="D119" s="174" t="s">
        <v>156</v>
      </c>
      <c r="E119" s="175">
        <v>0.59040000000000004</v>
      </c>
      <c r="F119" s="176"/>
      <c r="G119" s="177">
        <f>ROUND(E119*F119,2)</f>
        <v>0</v>
      </c>
      <c r="H119" s="176"/>
      <c r="I119" s="177">
        <f>ROUND(E119*H119,2)</f>
        <v>0</v>
      </c>
      <c r="J119" s="176"/>
      <c r="K119" s="177">
        <f>ROUND(E119*J119,2)</f>
        <v>0</v>
      </c>
      <c r="L119" s="177">
        <v>21</v>
      </c>
      <c r="M119" s="177">
        <f>G119*(1+L119/100)</f>
        <v>0</v>
      </c>
      <c r="N119" s="175">
        <v>0.30302000000000001</v>
      </c>
      <c r="O119" s="175">
        <f>ROUND(E119*N119,2)</f>
        <v>0.18</v>
      </c>
      <c r="P119" s="175">
        <v>0</v>
      </c>
      <c r="Q119" s="175">
        <f>ROUND(E119*P119,2)</f>
        <v>0</v>
      </c>
      <c r="R119" s="177"/>
      <c r="S119" s="177" t="s">
        <v>157</v>
      </c>
      <c r="T119" s="178" t="s">
        <v>157</v>
      </c>
      <c r="U119" s="156">
        <v>0.38800000000000001</v>
      </c>
      <c r="V119" s="156">
        <f>ROUND(E119*U119,2)</f>
        <v>0.23</v>
      </c>
      <c r="W119" s="156"/>
      <c r="X119" s="156" t="s">
        <v>158</v>
      </c>
      <c r="Y119" s="156" t="s">
        <v>159</v>
      </c>
      <c r="Z119" s="146"/>
      <c r="AA119" s="146"/>
      <c r="AB119" s="146"/>
      <c r="AC119" s="146"/>
      <c r="AD119" s="146"/>
      <c r="AE119" s="146"/>
      <c r="AF119" s="146"/>
      <c r="AG119" s="146" t="s">
        <v>160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">
      <c r="A120" s="153"/>
      <c r="B120" s="154"/>
      <c r="C120" s="190" t="s">
        <v>170</v>
      </c>
      <c r="D120" s="157"/>
      <c r="E120" s="158"/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164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90" t="s">
        <v>232</v>
      </c>
      <c r="D121" s="157"/>
      <c r="E121" s="158">
        <v>0.59040000000000004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164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1" x14ac:dyDescent="0.2">
      <c r="A122" s="172">
        <v>15</v>
      </c>
      <c r="B122" s="173" t="s">
        <v>233</v>
      </c>
      <c r="C122" s="189" t="s">
        <v>234</v>
      </c>
      <c r="D122" s="174" t="s">
        <v>156</v>
      </c>
      <c r="E122" s="175">
        <v>46.76</v>
      </c>
      <c r="F122" s="176"/>
      <c r="G122" s="177">
        <f>ROUND(E122*F122,2)</f>
        <v>0</v>
      </c>
      <c r="H122" s="176"/>
      <c r="I122" s="177">
        <f>ROUND(E122*H122,2)</f>
        <v>0</v>
      </c>
      <c r="J122" s="176"/>
      <c r="K122" s="177">
        <f>ROUND(E122*J122,2)</f>
        <v>0</v>
      </c>
      <c r="L122" s="177">
        <v>21</v>
      </c>
      <c r="M122" s="177">
        <f>G122*(1+L122/100)</f>
        <v>0</v>
      </c>
      <c r="N122" s="175">
        <v>7.1999999999999995E-2</v>
      </c>
      <c r="O122" s="175">
        <f>ROUND(E122*N122,2)</f>
        <v>3.37</v>
      </c>
      <c r="P122" s="175">
        <v>0</v>
      </c>
      <c r="Q122" s="175">
        <f>ROUND(E122*P122,2)</f>
        <v>0</v>
      </c>
      <c r="R122" s="177"/>
      <c r="S122" s="177" t="s">
        <v>157</v>
      </c>
      <c r="T122" s="178" t="s">
        <v>157</v>
      </c>
      <c r="U122" s="156">
        <v>0.375</v>
      </c>
      <c r="V122" s="156">
        <f>ROUND(E122*U122,2)</f>
        <v>17.54</v>
      </c>
      <c r="W122" s="156"/>
      <c r="X122" s="156" t="s">
        <v>158</v>
      </c>
      <c r="Y122" s="156" t="s">
        <v>159</v>
      </c>
      <c r="Z122" s="146"/>
      <c r="AA122" s="146"/>
      <c r="AB122" s="146"/>
      <c r="AC122" s="146"/>
      <c r="AD122" s="146"/>
      <c r="AE122" s="146"/>
      <c r="AF122" s="146"/>
      <c r="AG122" s="146" t="s">
        <v>160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2" x14ac:dyDescent="0.2">
      <c r="A123" s="153"/>
      <c r="B123" s="154"/>
      <c r="C123" s="190" t="s">
        <v>225</v>
      </c>
      <c r="D123" s="157"/>
      <c r="E123" s="158"/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164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">
      <c r="A124" s="153"/>
      <c r="B124" s="154"/>
      <c r="C124" s="190" t="s">
        <v>163</v>
      </c>
      <c r="D124" s="157"/>
      <c r="E124" s="158"/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164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">
      <c r="A125" s="153"/>
      <c r="B125" s="154"/>
      <c r="C125" s="190" t="s">
        <v>226</v>
      </c>
      <c r="D125" s="157"/>
      <c r="E125" s="158">
        <v>11.32</v>
      </c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164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153"/>
      <c r="B126" s="154"/>
      <c r="C126" s="190" t="s">
        <v>166</v>
      </c>
      <c r="D126" s="157"/>
      <c r="E126" s="158"/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164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">
      <c r="A127" s="153"/>
      <c r="B127" s="154"/>
      <c r="C127" s="190" t="s">
        <v>167</v>
      </c>
      <c r="D127" s="157"/>
      <c r="E127" s="158">
        <v>6.1360000000000001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164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">
      <c r="A128" s="153"/>
      <c r="B128" s="154"/>
      <c r="C128" s="190" t="s">
        <v>168</v>
      </c>
      <c r="D128" s="157"/>
      <c r="E128" s="158"/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164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90" t="s">
        <v>169</v>
      </c>
      <c r="D129" s="157"/>
      <c r="E129" s="158">
        <v>6.048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164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">
      <c r="A130" s="153"/>
      <c r="B130" s="154"/>
      <c r="C130" s="190" t="s">
        <v>170</v>
      </c>
      <c r="D130" s="157"/>
      <c r="E130" s="158"/>
      <c r="F130" s="156"/>
      <c r="G130" s="156"/>
      <c r="H130" s="156"/>
      <c r="I130" s="156"/>
      <c r="J130" s="156"/>
      <c r="K130" s="156"/>
      <c r="L130" s="156"/>
      <c r="M130" s="156"/>
      <c r="N130" s="155"/>
      <c r="O130" s="155"/>
      <c r="P130" s="155"/>
      <c r="Q130" s="155"/>
      <c r="R130" s="156"/>
      <c r="S130" s="156"/>
      <c r="T130" s="156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164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3" x14ac:dyDescent="0.2">
      <c r="A131" s="153"/>
      <c r="B131" s="154"/>
      <c r="C131" s="190" t="s">
        <v>171</v>
      </c>
      <c r="D131" s="157"/>
      <c r="E131" s="158">
        <v>0.98399999999999999</v>
      </c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164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">
      <c r="A132" s="153"/>
      <c r="B132" s="154"/>
      <c r="C132" s="190" t="s">
        <v>172</v>
      </c>
      <c r="D132" s="157"/>
      <c r="E132" s="158"/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164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">
      <c r="A133" s="153"/>
      <c r="B133" s="154"/>
      <c r="C133" s="190" t="s">
        <v>227</v>
      </c>
      <c r="D133" s="157"/>
      <c r="E133" s="158">
        <v>5.2720000000000002</v>
      </c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164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">
      <c r="A134" s="153"/>
      <c r="B134" s="154"/>
      <c r="C134" s="190" t="s">
        <v>174</v>
      </c>
      <c r="D134" s="157"/>
      <c r="E134" s="158"/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164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">
      <c r="A135" s="153"/>
      <c r="B135" s="154"/>
      <c r="C135" s="190" t="s">
        <v>228</v>
      </c>
      <c r="D135" s="157"/>
      <c r="E135" s="158">
        <v>12.66</v>
      </c>
      <c r="F135" s="156"/>
      <c r="G135" s="156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164</v>
      </c>
      <c r="AH135" s="146">
        <v>0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">
      <c r="A136" s="153"/>
      <c r="B136" s="154"/>
      <c r="C136" s="190" t="s">
        <v>176</v>
      </c>
      <c r="D136" s="157"/>
      <c r="E136" s="158"/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164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">
      <c r="A137" s="153"/>
      <c r="B137" s="154"/>
      <c r="C137" s="190" t="s">
        <v>229</v>
      </c>
      <c r="D137" s="157"/>
      <c r="E137" s="158">
        <v>4.34</v>
      </c>
      <c r="F137" s="156"/>
      <c r="G137" s="15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164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x14ac:dyDescent="0.2">
      <c r="A138" s="165" t="s">
        <v>152</v>
      </c>
      <c r="B138" s="166" t="s">
        <v>61</v>
      </c>
      <c r="C138" s="187" t="s">
        <v>62</v>
      </c>
      <c r="D138" s="167"/>
      <c r="E138" s="168"/>
      <c r="F138" s="169"/>
      <c r="G138" s="169">
        <f>SUMIF(AG139:AG148,"&lt;&gt;NOR",G139:G148)</f>
        <v>0</v>
      </c>
      <c r="H138" s="169"/>
      <c r="I138" s="169">
        <f>SUM(I139:I148)</f>
        <v>0</v>
      </c>
      <c r="J138" s="169"/>
      <c r="K138" s="169">
        <f>SUM(K139:K148)</f>
        <v>0</v>
      </c>
      <c r="L138" s="169"/>
      <c r="M138" s="169">
        <f>SUM(M139:M148)</f>
        <v>0</v>
      </c>
      <c r="N138" s="168"/>
      <c r="O138" s="168">
        <f>SUM(O139:O148)</f>
        <v>0.21</v>
      </c>
      <c r="P138" s="168"/>
      <c r="Q138" s="168">
        <f>SUM(Q139:Q148)</f>
        <v>0</v>
      </c>
      <c r="R138" s="169"/>
      <c r="S138" s="169"/>
      <c r="T138" s="170"/>
      <c r="U138" s="164"/>
      <c r="V138" s="164">
        <f>SUM(V139:V148)</f>
        <v>5.0699999999999994</v>
      </c>
      <c r="W138" s="164"/>
      <c r="X138" s="164"/>
      <c r="Y138" s="164"/>
      <c r="AG138" t="s">
        <v>153</v>
      </c>
    </row>
    <row r="139" spans="1:60" outlineLevel="1" x14ac:dyDescent="0.2">
      <c r="A139" s="172">
        <v>16</v>
      </c>
      <c r="B139" s="173" t="s">
        <v>235</v>
      </c>
      <c r="C139" s="189" t="s">
        <v>236</v>
      </c>
      <c r="D139" s="174" t="s">
        <v>156</v>
      </c>
      <c r="E139" s="175">
        <v>6.5674999999999999</v>
      </c>
      <c r="F139" s="176"/>
      <c r="G139" s="177">
        <f>ROUND(E139*F139,2)</f>
        <v>0</v>
      </c>
      <c r="H139" s="176"/>
      <c r="I139" s="177">
        <f>ROUND(E139*H139,2)</f>
        <v>0</v>
      </c>
      <c r="J139" s="176"/>
      <c r="K139" s="177">
        <f>ROUND(E139*J139,2)</f>
        <v>0</v>
      </c>
      <c r="L139" s="177">
        <v>21</v>
      </c>
      <c r="M139" s="177">
        <f>G139*(1+L139/100)</f>
        <v>0</v>
      </c>
      <c r="N139" s="175">
        <v>4.0000000000000003E-5</v>
      </c>
      <c r="O139" s="175">
        <f>ROUND(E139*N139,2)</f>
        <v>0</v>
      </c>
      <c r="P139" s="175">
        <v>0</v>
      </c>
      <c r="Q139" s="175">
        <f>ROUND(E139*P139,2)</f>
        <v>0</v>
      </c>
      <c r="R139" s="177"/>
      <c r="S139" s="177" t="s">
        <v>157</v>
      </c>
      <c r="T139" s="178" t="s">
        <v>157</v>
      </c>
      <c r="U139" s="156">
        <v>7.8E-2</v>
      </c>
      <c r="V139" s="156">
        <f>ROUND(E139*U139,2)</f>
        <v>0.51</v>
      </c>
      <c r="W139" s="156"/>
      <c r="X139" s="156" t="s">
        <v>158</v>
      </c>
      <c r="Y139" s="156" t="s">
        <v>159</v>
      </c>
      <c r="Z139" s="146"/>
      <c r="AA139" s="146"/>
      <c r="AB139" s="146"/>
      <c r="AC139" s="146"/>
      <c r="AD139" s="146"/>
      <c r="AE139" s="146"/>
      <c r="AF139" s="146"/>
      <c r="AG139" s="146" t="s">
        <v>160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2" x14ac:dyDescent="0.2">
      <c r="A140" s="153"/>
      <c r="B140" s="154"/>
      <c r="C140" s="190" t="s">
        <v>237</v>
      </c>
      <c r="D140" s="157"/>
      <c r="E140" s="158">
        <v>0.63249999999999995</v>
      </c>
      <c r="F140" s="156"/>
      <c r="G140" s="156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164</v>
      </c>
      <c r="AH140" s="146">
        <v>0</v>
      </c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3" x14ac:dyDescent="0.2">
      <c r="A141" s="153"/>
      <c r="B141" s="154"/>
      <c r="C141" s="190" t="s">
        <v>238</v>
      </c>
      <c r="D141" s="157"/>
      <c r="E141" s="158">
        <v>2.04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164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3" x14ac:dyDescent="0.2">
      <c r="A142" s="153"/>
      <c r="B142" s="154"/>
      <c r="C142" s="190" t="s">
        <v>239</v>
      </c>
      <c r="D142" s="157"/>
      <c r="E142" s="158">
        <v>3.895</v>
      </c>
      <c r="F142" s="156"/>
      <c r="G142" s="156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164</v>
      </c>
      <c r="AH142" s="146">
        <v>0</v>
      </c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1" x14ac:dyDescent="0.2">
      <c r="A143" s="172">
        <v>17</v>
      </c>
      <c r="B143" s="173" t="s">
        <v>240</v>
      </c>
      <c r="C143" s="189" t="s">
        <v>241</v>
      </c>
      <c r="D143" s="174" t="s">
        <v>156</v>
      </c>
      <c r="E143" s="175">
        <v>3.87</v>
      </c>
      <c r="F143" s="176"/>
      <c r="G143" s="177">
        <f>ROUND(E143*F143,2)</f>
        <v>0</v>
      </c>
      <c r="H143" s="176"/>
      <c r="I143" s="177">
        <f>ROUND(E143*H143,2)</f>
        <v>0</v>
      </c>
      <c r="J143" s="176"/>
      <c r="K143" s="177">
        <f>ROUND(E143*J143,2)</f>
        <v>0</v>
      </c>
      <c r="L143" s="177">
        <v>21</v>
      </c>
      <c r="M143" s="177">
        <f>G143*(1+L143/100)</f>
        <v>0</v>
      </c>
      <c r="N143" s="175">
        <v>5.3690000000000002E-2</v>
      </c>
      <c r="O143" s="175">
        <f>ROUND(E143*N143,2)</f>
        <v>0.21</v>
      </c>
      <c r="P143" s="175">
        <v>0</v>
      </c>
      <c r="Q143" s="175">
        <f>ROUND(E143*P143,2)</f>
        <v>0</v>
      </c>
      <c r="R143" s="177"/>
      <c r="S143" s="177" t="s">
        <v>157</v>
      </c>
      <c r="T143" s="178" t="s">
        <v>157</v>
      </c>
      <c r="U143" s="156">
        <v>1.17717</v>
      </c>
      <c r="V143" s="156">
        <f>ROUND(E143*U143,2)</f>
        <v>4.5599999999999996</v>
      </c>
      <c r="W143" s="156"/>
      <c r="X143" s="156" t="s">
        <v>158</v>
      </c>
      <c r="Y143" s="156" t="s">
        <v>159</v>
      </c>
      <c r="Z143" s="146"/>
      <c r="AA143" s="146"/>
      <c r="AB143" s="146"/>
      <c r="AC143" s="146"/>
      <c r="AD143" s="146"/>
      <c r="AE143" s="146"/>
      <c r="AF143" s="146"/>
      <c r="AG143" s="146" t="s">
        <v>160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2" x14ac:dyDescent="0.2">
      <c r="A144" s="153"/>
      <c r="B144" s="154"/>
      <c r="C144" s="190" t="s">
        <v>242</v>
      </c>
      <c r="D144" s="157"/>
      <c r="E144" s="158"/>
      <c r="F144" s="156"/>
      <c r="G144" s="156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164</v>
      </c>
      <c r="AH144" s="146">
        <v>0</v>
      </c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3" x14ac:dyDescent="0.2">
      <c r="A145" s="153"/>
      <c r="B145" s="154"/>
      <c r="C145" s="190" t="s">
        <v>243</v>
      </c>
      <c r="D145" s="157"/>
      <c r="E145" s="158">
        <v>2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164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3" x14ac:dyDescent="0.2">
      <c r="A146" s="153"/>
      <c r="B146" s="154"/>
      <c r="C146" s="190" t="s">
        <v>244</v>
      </c>
      <c r="D146" s="157"/>
      <c r="E146" s="158"/>
      <c r="F146" s="156"/>
      <c r="G146" s="156"/>
      <c r="H146" s="156"/>
      <c r="I146" s="156"/>
      <c r="J146" s="156"/>
      <c r="K146" s="156"/>
      <c r="L146" s="156"/>
      <c r="M146" s="156"/>
      <c r="N146" s="155"/>
      <c r="O146" s="155"/>
      <c r="P146" s="155"/>
      <c r="Q146" s="155"/>
      <c r="R146" s="156"/>
      <c r="S146" s="156"/>
      <c r="T146" s="156"/>
      <c r="U146" s="156"/>
      <c r="V146" s="156"/>
      <c r="W146" s="156"/>
      <c r="X146" s="156"/>
      <c r="Y146" s="156"/>
      <c r="Z146" s="146"/>
      <c r="AA146" s="146"/>
      <c r="AB146" s="146"/>
      <c r="AC146" s="146"/>
      <c r="AD146" s="146"/>
      <c r="AE146" s="146"/>
      <c r="AF146" s="146"/>
      <c r="AG146" s="146" t="s">
        <v>164</v>
      </c>
      <c r="AH146" s="146">
        <v>0</v>
      </c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3" x14ac:dyDescent="0.2">
      <c r="A147" s="153"/>
      <c r="B147" s="154"/>
      <c r="C147" s="190" t="s">
        <v>245</v>
      </c>
      <c r="D147" s="157"/>
      <c r="E147" s="158">
        <v>0.56999999999999995</v>
      </c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164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">
      <c r="A148" s="153"/>
      <c r="B148" s="154"/>
      <c r="C148" s="190" t="s">
        <v>246</v>
      </c>
      <c r="D148" s="157"/>
      <c r="E148" s="158">
        <v>1.3</v>
      </c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164</v>
      </c>
      <c r="AH148" s="146">
        <v>0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x14ac:dyDescent="0.2">
      <c r="A149" s="165" t="s">
        <v>152</v>
      </c>
      <c r="B149" s="166" t="s">
        <v>63</v>
      </c>
      <c r="C149" s="187" t="s">
        <v>64</v>
      </c>
      <c r="D149" s="167"/>
      <c r="E149" s="168"/>
      <c r="F149" s="169"/>
      <c r="G149" s="169">
        <f>SUMIF(AG150:AG468,"&lt;&gt;NOR",G150:G468)</f>
        <v>0</v>
      </c>
      <c r="H149" s="169"/>
      <c r="I149" s="169">
        <f>SUM(I150:I468)</f>
        <v>0</v>
      </c>
      <c r="J149" s="169"/>
      <c r="K149" s="169">
        <f>SUM(K150:K468)</f>
        <v>0</v>
      </c>
      <c r="L149" s="169"/>
      <c r="M149" s="169">
        <f>SUM(M150:M468)</f>
        <v>0</v>
      </c>
      <c r="N149" s="168"/>
      <c r="O149" s="168">
        <f>SUM(O150:O468)</f>
        <v>12.859999999999996</v>
      </c>
      <c r="P149" s="168"/>
      <c r="Q149" s="168">
        <f>SUM(Q150:Q468)</f>
        <v>0</v>
      </c>
      <c r="R149" s="169"/>
      <c r="S149" s="169"/>
      <c r="T149" s="170"/>
      <c r="U149" s="164"/>
      <c r="V149" s="164">
        <f>SUM(V150:V468)</f>
        <v>1058.5700000000002</v>
      </c>
      <c r="W149" s="164"/>
      <c r="X149" s="164"/>
      <c r="Y149" s="164"/>
      <c r="AG149" t="s">
        <v>153</v>
      </c>
    </row>
    <row r="150" spans="1:60" ht="33.75" outlineLevel="1" x14ac:dyDescent="0.2">
      <c r="A150" s="172">
        <v>18</v>
      </c>
      <c r="B150" s="173" t="s">
        <v>247</v>
      </c>
      <c r="C150" s="189" t="s">
        <v>248</v>
      </c>
      <c r="D150" s="174" t="s">
        <v>156</v>
      </c>
      <c r="E150" s="175">
        <v>84.744</v>
      </c>
      <c r="F150" s="176"/>
      <c r="G150" s="177">
        <f>ROUND(E150*F150,2)</f>
        <v>0</v>
      </c>
      <c r="H150" s="176"/>
      <c r="I150" s="177">
        <f>ROUND(E150*H150,2)</f>
        <v>0</v>
      </c>
      <c r="J150" s="176"/>
      <c r="K150" s="177">
        <f>ROUND(E150*J150,2)</f>
        <v>0</v>
      </c>
      <c r="L150" s="177">
        <v>21</v>
      </c>
      <c r="M150" s="177">
        <f>G150*(1+L150/100)</f>
        <v>0</v>
      </c>
      <c r="N150" s="175">
        <v>2.7599999999999999E-3</v>
      </c>
      <c r="O150" s="175">
        <f>ROUND(E150*N150,2)</f>
        <v>0.23</v>
      </c>
      <c r="P150" s="175">
        <v>0</v>
      </c>
      <c r="Q150" s="175">
        <f>ROUND(E150*P150,2)</f>
        <v>0</v>
      </c>
      <c r="R150" s="177"/>
      <c r="S150" s="177" t="s">
        <v>157</v>
      </c>
      <c r="T150" s="178" t="s">
        <v>157</v>
      </c>
      <c r="U150" s="156">
        <v>0.32233000000000001</v>
      </c>
      <c r="V150" s="156">
        <f>ROUND(E150*U150,2)</f>
        <v>27.32</v>
      </c>
      <c r="W150" s="156"/>
      <c r="X150" s="156" t="s">
        <v>158</v>
      </c>
      <c r="Y150" s="156" t="s">
        <v>159</v>
      </c>
      <c r="Z150" s="146"/>
      <c r="AA150" s="146"/>
      <c r="AB150" s="146"/>
      <c r="AC150" s="146"/>
      <c r="AD150" s="146"/>
      <c r="AE150" s="146"/>
      <c r="AF150" s="146"/>
      <c r="AG150" s="146" t="s">
        <v>160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">
      <c r="A151" s="153"/>
      <c r="B151" s="154"/>
      <c r="C151" s="782" t="s">
        <v>249</v>
      </c>
      <c r="D151" s="783"/>
      <c r="E151" s="783"/>
      <c r="F151" s="783"/>
      <c r="G151" s="783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250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">
      <c r="A152" s="153"/>
      <c r="B152" s="154"/>
      <c r="C152" s="784" t="s">
        <v>251</v>
      </c>
      <c r="D152" s="785"/>
      <c r="E152" s="785"/>
      <c r="F152" s="785"/>
      <c r="G152" s="785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250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2" x14ac:dyDescent="0.2">
      <c r="A153" s="153"/>
      <c r="B153" s="154"/>
      <c r="C153" s="190" t="s">
        <v>252</v>
      </c>
      <c r="D153" s="157"/>
      <c r="E153" s="158"/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164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3" x14ac:dyDescent="0.2">
      <c r="A154" s="153"/>
      <c r="B154" s="154"/>
      <c r="C154" s="190" t="s">
        <v>163</v>
      </c>
      <c r="D154" s="157"/>
      <c r="E154" s="158"/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164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3" x14ac:dyDescent="0.2">
      <c r="A155" s="153"/>
      <c r="B155" s="154"/>
      <c r="C155" s="190" t="s">
        <v>253</v>
      </c>
      <c r="D155" s="157"/>
      <c r="E155" s="158">
        <v>10.8864</v>
      </c>
      <c r="F155" s="156"/>
      <c r="G155" s="156"/>
      <c r="H155" s="156"/>
      <c r="I155" s="156"/>
      <c r="J155" s="156"/>
      <c r="K155" s="156"/>
      <c r="L155" s="156"/>
      <c r="M155" s="156"/>
      <c r="N155" s="155"/>
      <c r="O155" s="155"/>
      <c r="P155" s="155"/>
      <c r="Q155" s="155"/>
      <c r="R155" s="156"/>
      <c r="S155" s="156"/>
      <c r="T155" s="156"/>
      <c r="U155" s="156"/>
      <c r="V155" s="156"/>
      <c r="W155" s="156"/>
      <c r="X155" s="156"/>
      <c r="Y155" s="156"/>
      <c r="Z155" s="146"/>
      <c r="AA155" s="146"/>
      <c r="AB155" s="146"/>
      <c r="AC155" s="146"/>
      <c r="AD155" s="146"/>
      <c r="AE155" s="146"/>
      <c r="AF155" s="146"/>
      <c r="AG155" s="146" t="s">
        <v>164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3" x14ac:dyDescent="0.2">
      <c r="A156" s="153"/>
      <c r="B156" s="154"/>
      <c r="C156" s="190" t="s">
        <v>168</v>
      </c>
      <c r="D156" s="157"/>
      <c r="E156" s="158"/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164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">
      <c r="A157" s="153"/>
      <c r="B157" s="154"/>
      <c r="C157" s="190" t="s">
        <v>253</v>
      </c>
      <c r="D157" s="157"/>
      <c r="E157" s="158">
        <v>10.8864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164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">
      <c r="A158" s="153"/>
      <c r="B158" s="154"/>
      <c r="C158" s="190" t="s">
        <v>166</v>
      </c>
      <c r="D158" s="157"/>
      <c r="E158" s="158"/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164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">
      <c r="A159" s="153"/>
      <c r="B159" s="154"/>
      <c r="C159" s="190" t="s">
        <v>254</v>
      </c>
      <c r="D159" s="157"/>
      <c r="E159" s="158">
        <v>30.6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164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">
      <c r="A160" s="153"/>
      <c r="B160" s="154"/>
      <c r="C160" s="190" t="s">
        <v>174</v>
      </c>
      <c r="D160" s="157"/>
      <c r="E160" s="158"/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164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">
      <c r="A161" s="153"/>
      <c r="B161" s="154"/>
      <c r="C161" s="190" t="s">
        <v>254</v>
      </c>
      <c r="D161" s="157"/>
      <c r="E161" s="158">
        <v>30.6</v>
      </c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164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">
      <c r="A162" s="153"/>
      <c r="B162" s="154"/>
      <c r="C162" s="191" t="s">
        <v>192</v>
      </c>
      <c r="D162" s="159"/>
      <c r="E162" s="160">
        <v>82.972800000000007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164</v>
      </c>
      <c r="AH162" s="146">
        <v>1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3" x14ac:dyDescent="0.2">
      <c r="A163" s="153"/>
      <c r="B163" s="154"/>
      <c r="C163" s="190" t="s">
        <v>170</v>
      </c>
      <c r="D163" s="157"/>
      <c r="E163" s="158"/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164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">
      <c r="A164" s="153"/>
      <c r="B164" s="154"/>
      <c r="C164" s="190" t="s">
        <v>255</v>
      </c>
      <c r="D164" s="157"/>
      <c r="E164" s="158">
        <v>1.7712000000000001</v>
      </c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164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3" x14ac:dyDescent="0.2">
      <c r="A165" s="153"/>
      <c r="B165" s="154"/>
      <c r="C165" s="191" t="s">
        <v>192</v>
      </c>
      <c r="D165" s="159"/>
      <c r="E165" s="160">
        <v>1.7712000000000001</v>
      </c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164</v>
      </c>
      <c r="AH165" s="146">
        <v>1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ht="33.75" outlineLevel="1" x14ac:dyDescent="0.2">
      <c r="A166" s="172">
        <v>19</v>
      </c>
      <c r="B166" s="173" t="s">
        <v>256</v>
      </c>
      <c r="C166" s="189" t="s">
        <v>257</v>
      </c>
      <c r="D166" s="174" t="s">
        <v>156</v>
      </c>
      <c r="E166" s="175">
        <v>447.77213</v>
      </c>
      <c r="F166" s="176"/>
      <c r="G166" s="177">
        <f>ROUND(E166*F166,2)</f>
        <v>0</v>
      </c>
      <c r="H166" s="176"/>
      <c r="I166" s="177">
        <f>ROUND(E166*H166,2)</f>
        <v>0</v>
      </c>
      <c r="J166" s="176"/>
      <c r="K166" s="177">
        <f>ROUND(E166*J166,2)</f>
        <v>0</v>
      </c>
      <c r="L166" s="177">
        <v>21</v>
      </c>
      <c r="M166" s="177">
        <f>G166*(1+L166/100)</f>
        <v>0</v>
      </c>
      <c r="N166" s="175">
        <v>2.31E-3</v>
      </c>
      <c r="O166" s="175">
        <f>ROUND(E166*N166,2)</f>
        <v>1.03</v>
      </c>
      <c r="P166" s="175">
        <v>0</v>
      </c>
      <c r="Q166" s="175">
        <f>ROUND(E166*P166,2)</f>
        <v>0</v>
      </c>
      <c r="R166" s="177"/>
      <c r="S166" s="177" t="s">
        <v>157</v>
      </c>
      <c r="T166" s="178" t="s">
        <v>157</v>
      </c>
      <c r="U166" s="156">
        <v>0.24234</v>
      </c>
      <c r="V166" s="156">
        <f>ROUND(E166*U166,2)</f>
        <v>108.51</v>
      </c>
      <c r="W166" s="156"/>
      <c r="X166" s="156" t="s">
        <v>158</v>
      </c>
      <c r="Y166" s="156" t="s">
        <v>159</v>
      </c>
      <c r="Z166" s="146"/>
      <c r="AA166" s="146"/>
      <c r="AB166" s="146"/>
      <c r="AC166" s="146"/>
      <c r="AD166" s="146"/>
      <c r="AE166" s="146"/>
      <c r="AF166" s="146"/>
      <c r="AG166" s="146" t="s">
        <v>160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2" x14ac:dyDescent="0.2">
      <c r="A167" s="153"/>
      <c r="B167" s="154"/>
      <c r="C167" s="782" t="s">
        <v>249</v>
      </c>
      <c r="D167" s="783"/>
      <c r="E167" s="783"/>
      <c r="F167" s="783"/>
      <c r="G167" s="783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250</v>
      </c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">
      <c r="A168" s="153"/>
      <c r="B168" s="154"/>
      <c r="C168" s="784" t="s">
        <v>251</v>
      </c>
      <c r="D168" s="785"/>
      <c r="E168" s="785"/>
      <c r="F168" s="785"/>
      <c r="G168" s="785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250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2" x14ac:dyDescent="0.2">
      <c r="A169" s="153"/>
      <c r="B169" s="154"/>
      <c r="C169" s="190" t="s">
        <v>258</v>
      </c>
      <c r="D169" s="157"/>
      <c r="E169" s="158">
        <v>400.51963000000001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164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3" x14ac:dyDescent="0.2">
      <c r="A170" s="153"/>
      <c r="B170" s="154"/>
      <c r="C170" s="191" t="s">
        <v>192</v>
      </c>
      <c r="D170" s="159"/>
      <c r="E170" s="160">
        <v>400.51963000000001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164</v>
      </c>
      <c r="AH170" s="146">
        <v>1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">
      <c r="A171" s="153"/>
      <c r="B171" s="154"/>
      <c r="C171" s="190" t="s">
        <v>259</v>
      </c>
      <c r="D171" s="157"/>
      <c r="E171" s="158"/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164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">
      <c r="A172" s="153"/>
      <c r="B172" s="154"/>
      <c r="C172" s="190" t="s">
        <v>260</v>
      </c>
      <c r="D172" s="157"/>
      <c r="E172" s="158"/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164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">
      <c r="A173" s="153"/>
      <c r="B173" s="154"/>
      <c r="C173" s="190" t="s">
        <v>261</v>
      </c>
      <c r="D173" s="157"/>
      <c r="E173" s="158">
        <v>30.24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164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3" x14ac:dyDescent="0.2">
      <c r="A174" s="153"/>
      <c r="B174" s="154"/>
      <c r="C174" s="190" t="s">
        <v>262</v>
      </c>
      <c r="D174" s="157"/>
      <c r="E174" s="158">
        <v>10.92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164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">
      <c r="A175" s="153"/>
      <c r="B175" s="154"/>
      <c r="C175" s="190" t="s">
        <v>263</v>
      </c>
      <c r="D175" s="157"/>
      <c r="E175" s="158">
        <v>1.23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164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">
      <c r="A176" s="153"/>
      <c r="B176" s="154"/>
      <c r="C176" s="190" t="s">
        <v>264</v>
      </c>
      <c r="D176" s="157"/>
      <c r="E176" s="158"/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164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">
      <c r="A177" s="153"/>
      <c r="B177" s="154"/>
      <c r="C177" s="190" t="s">
        <v>265</v>
      </c>
      <c r="D177" s="157"/>
      <c r="E177" s="158">
        <v>0.71250000000000002</v>
      </c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164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3" x14ac:dyDescent="0.2">
      <c r="A178" s="153"/>
      <c r="B178" s="154"/>
      <c r="C178" s="190" t="s">
        <v>266</v>
      </c>
      <c r="D178" s="157"/>
      <c r="E178" s="158">
        <v>1.625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164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">
      <c r="A179" s="153"/>
      <c r="B179" s="154"/>
      <c r="C179" s="190" t="s">
        <v>267</v>
      </c>
      <c r="D179" s="157"/>
      <c r="E179" s="158">
        <v>2.5249999999999999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164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3" x14ac:dyDescent="0.2">
      <c r="A180" s="153"/>
      <c r="B180" s="154"/>
      <c r="C180" s="191" t="s">
        <v>192</v>
      </c>
      <c r="D180" s="159"/>
      <c r="E180" s="160">
        <v>47.252499999999998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164</v>
      </c>
      <c r="AH180" s="146">
        <v>1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1" x14ac:dyDescent="0.2">
      <c r="A181" s="172">
        <v>20</v>
      </c>
      <c r="B181" s="173" t="s">
        <v>268</v>
      </c>
      <c r="C181" s="189" t="s">
        <v>269</v>
      </c>
      <c r="D181" s="174" t="s">
        <v>156</v>
      </c>
      <c r="E181" s="175">
        <v>532.51612999999998</v>
      </c>
      <c r="F181" s="176"/>
      <c r="G181" s="177">
        <f>ROUND(E181*F181,2)</f>
        <v>0</v>
      </c>
      <c r="H181" s="176"/>
      <c r="I181" s="177">
        <f>ROUND(E181*H181,2)</f>
        <v>0</v>
      </c>
      <c r="J181" s="176"/>
      <c r="K181" s="177">
        <f>ROUND(E181*J181,2)</f>
        <v>0</v>
      </c>
      <c r="L181" s="177">
        <v>21</v>
      </c>
      <c r="M181" s="177">
        <f>G181*(1+L181/100)</f>
        <v>0</v>
      </c>
      <c r="N181" s="175">
        <v>3.8000000000000002E-4</v>
      </c>
      <c r="O181" s="175">
        <f>ROUND(E181*N181,2)</f>
        <v>0.2</v>
      </c>
      <c r="P181" s="175">
        <v>0</v>
      </c>
      <c r="Q181" s="175">
        <f>ROUND(E181*P181,2)</f>
        <v>0</v>
      </c>
      <c r="R181" s="177"/>
      <c r="S181" s="177" t="s">
        <v>157</v>
      </c>
      <c r="T181" s="178" t="s">
        <v>157</v>
      </c>
      <c r="U181" s="156">
        <v>7.0000000000000007E-2</v>
      </c>
      <c r="V181" s="156">
        <f>ROUND(E181*U181,2)</f>
        <v>37.28</v>
      </c>
      <c r="W181" s="156"/>
      <c r="X181" s="156" t="s">
        <v>158</v>
      </c>
      <c r="Y181" s="156" t="s">
        <v>159</v>
      </c>
      <c r="Z181" s="146"/>
      <c r="AA181" s="146"/>
      <c r="AB181" s="146"/>
      <c r="AC181" s="146"/>
      <c r="AD181" s="146"/>
      <c r="AE181" s="146"/>
      <c r="AF181" s="146"/>
      <c r="AG181" s="146" t="s">
        <v>160</v>
      </c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2" x14ac:dyDescent="0.2">
      <c r="A182" s="153"/>
      <c r="B182" s="154"/>
      <c r="C182" s="190" t="s">
        <v>270</v>
      </c>
      <c r="D182" s="157"/>
      <c r="E182" s="158">
        <v>84.744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164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3" x14ac:dyDescent="0.2">
      <c r="A183" s="153"/>
      <c r="B183" s="154"/>
      <c r="C183" s="190" t="s">
        <v>271</v>
      </c>
      <c r="D183" s="157"/>
      <c r="E183" s="158">
        <v>447.77213</v>
      </c>
      <c r="F183" s="156"/>
      <c r="G183" s="156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164</v>
      </c>
      <c r="AH183" s="146">
        <v>0</v>
      </c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1" x14ac:dyDescent="0.2">
      <c r="A184" s="172">
        <v>21</v>
      </c>
      <c r="B184" s="173" t="s">
        <v>272</v>
      </c>
      <c r="C184" s="189" t="s">
        <v>273</v>
      </c>
      <c r="D184" s="174" t="s">
        <v>156</v>
      </c>
      <c r="E184" s="175">
        <v>103.7675</v>
      </c>
      <c r="F184" s="176"/>
      <c r="G184" s="177">
        <f>ROUND(E184*F184,2)</f>
        <v>0</v>
      </c>
      <c r="H184" s="176"/>
      <c r="I184" s="177">
        <f>ROUND(E184*H184,2)</f>
        <v>0</v>
      </c>
      <c r="J184" s="176"/>
      <c r="K184" s="177">
        <f>ROUND(E184*J184,2)</f>
        <v>0</v>
      </c>
      <c r="L184" s="177">
        <v>21</v>
      </c>
      <c r="M184" s="177">
        <f>G184*(1+L184/100)</f>
        <v>0</v>
      </c>
      <c r="N184" s="175">
        <v>4.0000000000000003E-5</v>
      </c>
      <c r="O184" s="175">
        <f>ROUND(E184*N184,2)</f>
        <v>0</v>
      </c>
      <c r="P184" s="175">
        <v>0</v>
      </c>
      <c r="Q184" s="175">
        <f>ROUND(E184*P184,2)</f>
        <v>0</v>
      </c>
      <c r="R184" s="177"/>
      <c r="S184" s="177" t="s">
        <v>157</v>
      </c>
      <c r="T184" s="178" t="s">
        <v>157</v>
      </c>
      <c r="U184" s="156">
        <v>7.8E-2</v>
      </c>
      <c r="V184" s="156">
        <f>ROUND(E184*U184,2)</f>
        <v>8.09</v>
      </c>
      <c r="W184" s="156"/>
      <c r="X184" s="156" t="s">
        <v>158</v>
      </c>
      <c r="Y184" s="156" t="s">
        <v>159</v>
      </c>
      <c r="Z184" s="146"/>
      <c r="AA184" s="146"/>
      <c r="AB184" s="146"/>
      <c r="AC184" s="146"/>
      <c r="AD184" s="146"/>
      <c r="AE184" s="146"/>
      <c r="AF184" s="146"/>
      <c r="AG184" s="146" t="s">
        <v>160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2" x14ac:dyDescent="0.2">
      <c r="A185" s="153"/>
      <c r="B185" s="154"/>
      <c r="C185" s="190" t="s">
        <v>274</v>
      </c>
      <c r="D185" s="157"/>
      <c r="E185" s="158"/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164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3" x14ac:dyDescent="0.2">
      <c r="A186" s="153"/>
      <c r="B186" s="154"/>
      <c r="C186" s="190" t="s">
        <v>237</v>
      </c>
      <c r="D186" s="157"/>
      <c r="E186" s="158">
        <v>0.63249999999999995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164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3" x14ac:dyDescent="0.2">
      <c r="A187" s="153"/>
      <c r="B187" s="154"/>
      <c r="C187" s="190" t="s">
        <v>238</v>
      </c>
      <c r="D187" s="157"/>
      <c r="E187" s="158">
        <v>2.04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164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">
      <c r="A188" s="153"/>
      <c r="B188" s="154"/>
      <c r="C188" s="190" t="s">
        <v>239</v>
      </c>
      <c r="D188" s="157"/>
      <c r="E188" s="158">
        <v>3.895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164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">
      <c r="A189" s="153"/>
      <c r="B189" s="154"/>
      <c r="C189" s="190" t="s">
        <v>260</v>
      </c>
      <c r="D189" s="157"/>
      <c r="E189" s="158"/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164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">
      <c r="A190" s="153"/>
      <c r="B190" s="154"/>
      <c r="C190" s="190" t="s">
        <v>174</v>
      </c>
      <c r="D190" s="157"/>
      <c r="E190" s="158"/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164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">
      <c r="A191" s="153"/>
      <c r="B191" s="154"/>
      <c r="C191" s="190" t="s">
        <v>275</v>
      </c>
      <c r="D191" s="157"/>
      <c r="E191" s="158">
        <v>32.76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164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">
      <c r="A192" s="153"/>
      <c r="B192" s="154"/>
      <c r="C192" s="190" t="s">
        <v>276</v>
      </c>
      <c r="D192" s="157"/>
      <c r="E192" s="158"/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164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">
      <c r="A193" s="153"/>
      <c r="B193" s="154"/>
      <c r="C193" s="190" t="s">
        <v>277</v>
      </c>
      <c r="D193" s="157"/>
      <c r="E193" s="158">
        <v>15.12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164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3" x14ac:dyDescent="0.2">
      <c r="A194" s="153"/>
      <c r="B194" s="154"/>
      <c r="C194" s="190" t="s">
        <v>166</v>
      </c>
      <c r="D194" s="157"/>
      <c r="E194" s="158"/>
      <c r="F194" s="156"/>
      <c r="G194" s="15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164</v>
      </c>
      <c r="AH194" s="146">
        <v>0</v>
      </c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3" x14ac:dyDescent="0.2">
      <c r="A195" s="153"/>
      <c r="B195" s="154"/>
      <c r="C195" s="190" t="s">
        <v>278</v>
      </c>
      <c r="D195" s="157"/>
      <c r="E195" s="158">
        <v>12.6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164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">
      <c r="A196" s="153"/>
      <c r="B196" s="154"/>
      <c r="C196" s="190" t="s">
        <v>279</v>
      </c>
      <c r="D196" s="157"/>
      <c r="E196" s="158">
        <v>12.6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164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">
      <c r="A197" s="153"/>
      <c r="B197" s="154"/>
      <c r="C197" s="190" t="s">
        <v>163</v>
      </c>
      <c r="D197" s="157"/>
      <c r="E197" s="158"/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164</v>
      </c>
      <c r="AH197" s="146">
        <v>0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">
      <c r="A198" s="153"/>
      <c r="B198" s="154"/>
      <c r="C198" s="190" t="s">
        <v>280</v>
      </c>
      <c r="D198" s="157"/>
      <c r="E198" s="158">
        <v>10.8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164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">
      <c r="A199" s="153"/>
      <c r="B199" s="154"/>
      <c r="C199" s="190" t="s">
        <v>281</v>
      </c>
      <c r="D199" s="157"/>
      <c r="E199" s="158">
        <v>10.08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164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">
      <c r="A200" s="153"/>
      <c r="B200" s="154"/>
      <c r="C200" s="190" t="s">
        <v>282</v>
      </c>
      <c r="D200" s="157"/>
      <c r="E200" s="158">
        <v>3.24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164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1" x14ac:dyDescent="0.2">
      <c r="A201" s="172">
        <v>22</v>
      </c>
      <c r="B201" s="173" t="s">
        <v>283</v>
      </c>
      <c r="C201" s="189" t="s">
        <v>284</v>
      </c>
      <c r="D201" s="174" t="s">
        <v>156</v>
      </c>
      <c r="E201" s="175">
        <v>20.1645</v>
      </c>
      <c r="F201" s="176"/>
      <c r="G201" s="177">
        <f>ROUND(E201*F201,2)</f>
        <v>0</v>
      </c>
      <c r="H201" s="176"/>
      <c r="I201" s="177">
        <f>ROUND(E201*H201,2)</f>
        <v>0</v>
      </c>
      <c r="J201" s="176"/>
      <c r="K201" s="177">
        <f>ROUND(E201*J201,2)</f>
        <v>0</v>
      </c>
      <c r="L201" s="177">
        <v>21</v>
      </c>
      <c r="M201" s="177">
        <f>G201*(1+L201/100)</f>
        <v>0</v>
      </c>
      <c r="N201" s="175">
        <v>9.3200000000000002E-3</v>
      </c>
      <c r="O201" s="175">
        <f>ROUND(E201*N201,2)</f>
        <v>0.19</v>
      </c>
      <c r="P201" s="175">
        <v>0</v>
      </c>
      <c r="Q201" s="175">
        <f>ROUND(E201*P201,2)</f>
        <v>0</v>
      </c>
      <c r="R201" s="177"/>
      <c r="S201" s="177" t="s">
        <v>157</v>
      </c>
      <c r="T201" s="178" t="s">
        <v>157</v>
      </c>
      <c r="U201" s="156">
        <v>0.85699999999999998</v>
      </c>
      <c r="V201" s="156">
        <f>ROUND(E201*U201,2)</f>
        <v>17.28</v>
      </c>
      <c r="W201" s="156"/>
      <c r="X201" s="156" t="s">
        <v>158</v>
      </c>
      <c r="Y201" s="156" t="s">
        <v>159</v>
      </c>
      <c r="Z201" s="146"/>
      <c r="AA201" s="146"/>
      <c r="AB201" s="146"/>
      <c r="AC201" s="146"/>
      <c r="AD201" s="146"/>
      <c r="AE201" s="146"/>
      <c r="AF201" s="146"/>
      <c r="AG201" s="146" t="s">
        <v>160</v>
      </c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2" x14ac:dyDescent="0.2">
      <c r="A202" s="153"/>
      <c r="B202" s="154"/>
      <c r="C202" s="782" t="s">
        <v>285</v>
      </c>
      <c r="D202" s="783"/>
      <c r="E202" s="783"/>
      <c r="F202" s="783"/>
      <c r="G202" s="783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250</v>
      </c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2" x14ac:dyDescent="0.2">
      <c r="A203" s="153"/>
      <c r="B203" s="154"/>
      <c r="C203" s="190" t="s">
        <v>286</v>
      </c>
      <c r="D203" s="157"/>
      <c r="E203" s="158"/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164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">
      <c r="A204" s="153"/>
      <c r="B204" s="154"/>
      <c r="C204" s="190" t="s">
        <v>163</v>
      </c>
      <c r="D204" s="157"/>
      <c r="E204" s="158"/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164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">
      <c r="A205" s="153"/>
      <c r="B205" s="154"/>
      <c r="C205" s="190" t="s">
        <v>287</v>
      </c>
      <c r="D205" s="157"/>
      <c r="E205" s="158">
        <v>4.125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164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">
      <c r="A206" s="153"/>
      <c r="B206" s="154"/>
      <c r="C206" s="190" t="s">
        <v>166</v>
      </c>
      <c r="D206" s="157"/>
      <c r="E206" s="158"/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164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">
      <c r="A207" s="153"/>
      <c r="B207" s="154"/>
      <c r="C207" s="190" t="s">
        <v>288</v>
      </c>
      <c r="D207" s="157"/>
      <c r="E207" s="158">
        <v>2.3010000000000002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164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">
      <c r="A208" s="153"/>
      <c r="B208" s="154"/>
      <c r="C208" s="190" t="s">
        <v>168</v>
      </c>
      <c r="D208" s="157"/>
      <c r="E208" s="158"/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164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">
      <c r="A209" s="153"/>
      <c r="B209" s="154"/>
      <c r="C209" s="190" t="s">
        <v>289</v>
      </c>
      <c r="D209" s="157"/>
      <c r="E209" s="158">
        <v>2.2679999999999998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164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">
      <c r="A210" s="153"/>
      <c r="B210" s="154"/>
      <c r="C210" s="190" t="s">
        <v>166</v>
      </c>
      <c r="D210" s="157"/>
      <c r="E210" s="158"/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164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3" x14ac:dyDescent="0.2">
      <c r="A211" s="153"/>
      <c r="B211" s="154"/>
      <c r="C211" s="190" t="s">
        <v>290</v>
      </c>
      <c r="D211" s="157"/>
      <c r="E211" s="158">
        <v>3.2385000000000002</v>
      </c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164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outlineLevel="3" x14ac:dyDescent="0.2">
      <c r="A212" s="153"/>
      <c r="B212" s="154"/>
      <c r="C212" s="190" t="s">
        <v>276</v>
      </c>
      <c r="D212" s="157"/>
      <c r="E212" s="158"/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164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">
      <c r="A213" s="153"/>
      <c r="B213" s="154"/>
      <c r="C213" s="190" t="s">
        <v>291</v>
      </c>
      <c r="D213" s="157"/>
      <c r="E213" s="158">
        <v>1.857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164</v>
      </c>
      <c r="AH213" s="146">
        <v>0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">
      <c r="A214" s="153"/>
      <c r="B214" s="154"/>
      <c r="C214" s="190" t="s">
        <v>174</v>
      </c>
      <c r="D214" s="157"/>
      <c r="E214" s="158"/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164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">
      <c r="A215" s="153"/>
      <c r="B215" s="154"/>
      <c r="C215" s="190" t="s">
        <v>292</v>
      </c>
      <c r="D215" s="157"/>
      <c r="E215" s="158">
        <v>4.7474999999999996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164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">
      <c r="A216" s="153"/>
      <c r="B216" s="154"/>
      <c r="C216" s="190" t="s">
        <v>293</v>
      </c>
      <c r="D216" s="157"/>
      <c r="E216" s="158">
        <v>1.6274999999999999</v>
      </c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164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ht="22.5" outlineLevel="1" x14ac:dyDescent="0.2">
      <c r="A217" s="172">
        <v>23</v>
      </c>
      <c r="B217" s="173" t="s">
        <v>294</v>
      </c>
      <c r="C217" s="189" t="s">
        <v>295</v>
      </c>
      <c r="D217" s="174" t="s">
        <v>156</v>
      </c>
      <c r="E217" s="175">
        <v>102.813</v>
      </c>
      <c r="F217" s="176"/>
      <c r="G217" s="177">
        <f>ROUND(E217*F217,2)</f>
        <v>0</v>
      </c>
      <c r="H217" s="176"/>
      <c r="I217" s="177">
        <f>ROUND(E217*H217,2)</f>
        <v>0</v>
      </c>
      <c r="J217" s="176"/>
      <c r="K217" s="177">
        <f>ROUND(E217*J217,2)</f>
        <v>0</v>
      </c>
      <c r="L217" s="177">
        <v>21</v>
      </c>
      <c r="M217" s="177">
        <f>G217*(1+L217/100)</f>
        <v>0</v>
      </c>
      <c r="N217" s="175">
        <v>1.1820000000000001E-2</v>
      </c>
      <c r="O217" s="175">
        <f>ROUND(E217*N217,2)</f>
        <v>1.22</v>
      </c>
      <c r="P217" s="175">
        <v>0</v>
      </c>
      <c r="Q217" s="175">
        <f>ROUND(E217*P217,2)</f>
        <v>0</v>
      </c>
      <c r="R217" s="177"/>
      <c r="S217" s="177" t="s">
        <v>157</v>
      </c>
      <c r="T217" s="178" t="s">
        <v>157</v>
      </c>
      <c r="U217" s="156">
        <v>0.85699999999999998</v>
      </c>
      <c r="V217" s="156">
        <f>ROUND(E217*U217,2)</f>
        <v>88.11</v>
      </c>
      <c r="W217" s="156"/>
      <c r="X217" s="156" t="s">
        <v>158</v>
      </c>
      <c r="Y217" s="156" t="s">
        <v>159</v>
      </c>
      <c r="Z217" s="146"/>
      <c r="AA217" s="146"/>
      <c r="AB217" s="146"/>
      <c r="AC217" s="146"/>
      <c r="AD217" s="146"/>
      <c r="AE217" s="146"/>
      <c r="AF217" s="146"/>
      <c r="AG217" s="146" t="s">
        <v>160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">
      <c r="A218" s="153"/>
      <c r="B218" s="154"/>
      <c r="C218" s="782" t="s">
        <v>285</v>
      </c>
      <c r="D218" s="783"/>
      <c r="E218" s="783"/>
      <c r="F218" s="783"/>
      <c r="G218" s="783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250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2" x14ac:dyDescent="0.2">
      <c r="A219" s="153"/>
      <c r="B219" s="154"/>
      <c r="C219" s="190" t="s">
        <v>163</v>
      </c>
      <c r="D219" s="157"/>
      <c r="E219" s="158"/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164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3" x14ac:dyDescent="0.2">
      <c r="A220" s="153"/>
      <c r="B220" s="154"/>
      <c r="C220" s="190" t="s">
        <v>296</v>
      </c>
      <c r="D220" s="157"/>
      <c r="E220" s="158">
        <v>16.5</v>
      </c>
      <c r="F220" s="156"/>
      <c r="G220" s="156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164</v>
      </c>
      <c r="AH220" s="146">
        <v>0</v>
      </c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3" x14ac:dyDescent="0.2">
      <c r="A221" s="153"/>
      <c r="B221" s="154"/>
      <c r="C221" s="190" t="s">
        <v>166</v>
      </c>
      <c r="D221" s="157"/>
      <c r="E221" s="158"/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164</v>
      </c>
      <c r="AH221" s="146">
        <v>0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3" x14ac:dyDescent="0.2">
      <c r="A222" s="153"/>
      <c r="B222" s="154"/>
      <c r="C222" s="190" t="s">
        <v>297</v>
      </c>
      <c r="D222" s="157"/>
      <c r="E222" s="158">
        <v>9.2040000000000006</v>
      </c>
      <c r="F222" s="156"/>
      <c r="G222" s="156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164</v>
      </c>
      <c r="AH222" s="146">
        <v>0</v>
      </c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3" x14ac:dyDescent="0.2">
      <c r="A223" s="153"/>
      <c r="B223" s="154"/>
      <c r="C223" s="190" t="s">
        <v>168</v>
      </c>
      <c r="D223" s="157"/>
      <c r="E223" s="158"/>
      <c r="F223" s="156"/>
      <c r="G223" s="156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164</v>
      </c>
      <c r="AH223" s="146">
        <v>0</v>
      </c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3" x14ac:dyDescent="0.2">
      <c r="A224" s="153"/>
      <c r="B224" s="154"/>
      <c r="C224" s="190" t="s">
        <v>298</v>
      </c>
      <c r="D224" s="157"/>
      <c r="E224" s="158">
        <v>9.0719999999999992</v>
      </c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164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3" x14ac:dyDescent="0.2">
      <c r="A225" s="153"/>
      <c r="B225" s="154"/>
      <c r="C225" s="190" t="s">
        <v>166</v>
      </c>
      <c r="D225" s="157"/>
      <c r="E225" s="158"/>
      <c r="F225" s="156"/>
      <c r="G225" s="156"/>
      <c r="H225" s="156"/>
      <c r="I225" s="156"/>
      <c r="J225" s="156"/>
      <c r="K225" s="156"/>
      <c r="L225" s="156"/>
      <c r="M225" s="156"/>
      <c r="N225" s="155"/>
      <c r="O225" s="155"/>
      <c r="P225" s="155"/>
      <c r="Q225" s="155"/>
      <c r="R225" s="156"/>
      <c r="S225" s="156"/>
      <c r="T225" s="156"/>
      <c r="U225" s="156"/>
      <c r="V225" s="156"/>
      <c r="W225" s="156"/>
      <c r="X225" s="156"/>
      <c r="Y225" s="156"/>
      <c r="Z225" s="146"/>
      <c r="AA225" s="146"/>
      <c r="AB225" s="146"/>
      <c r="AC225" s="146"/>
      <c r="AD225" s="146"/>
      <c r="AE225" s="146"/>
      <c r="AF225" s="146"/>
      <c r="AG225" s="146" t="s">
        <v>164</v>
      </c>
      <c r="AH225" s="146">
        <v>0</v>
      </c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3" x14ac:dyDescent="0.2">
      <c r="A226" s="153"/>
      <c r="B226" s="154"/>
      <c r="C226" s="190" t="s">
        <v>299</v>
      </c>
      <c r="D226" s="157"/>
      <c r="E226" s="158">
        <v>12.954000000000001</v>
      </c>
      <c r="F226" s="156"/>
      <c r="G226" s="156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164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3" x14ac:dyDescent="0.2">
      <c r="A227" s="153"/>
      <c r="B227" s="154"/>
      <c r="C227" s="190" t="s">
        <v>276</v>
      </c>
      <c r="D227" s="157"/>
      <c r="E227" s="158"/>
      <c r="F227" s="156"/>
      <c r="G227" s="156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164</v>
      </c>
      <c r="AH227" s="146">
        <v>0</v>
      </c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3" x14ac:dyDescent="0.2">
      <c r="A228" s="153"/>
      <c r="B228" s="154"/>
      <c r="C228" s="190" t="s">
        <v>300</v>
      </c>
      <c r="D228" s="157"/>
      <c r="E228" s="158">
        <v>7.4279999999999999</v>
      </c>
      <c r="F228" s="156"/>
      <c r="G228" s="156"/>
      <c r="H228" s="156"/>
      <c r="I228" s="156"/>
      <c r="J228" s="156"/>
      <c r="K228" s="156"/>
      <c r="L228" s="156"/>
      <c r="M228" s="156"/>
      <c r="N228" s="155"/>
      <c r="O228" s="155"/>
      <c r="P228" s="155"/>
      <c r="Q228" s="155"/>
      <c r="R228" s="156"/>
      <c r="S228" s="156"/>
      <c r="T228" s="156"/>
      <c r="U228" s="156"/>
      <c r="V228" s="156"/>
      <c r="W228" s="156"/>
      <c r="X228" s="156"/>
      <c r="Y228" s="156"/>
      <c r="Z228" s="146"/>
      <c r="AA228" s="146"/>
      <c r="AB228" s="146"/>
      <c r="AC228" s="146"/>
      <c r="AD228" s="146"/>
      <c r="AE228" s="146"/>
      <c r="AF228" s="146"/>
      <c r="AG228" s="146" t="s">
        <v>164</v>
      </c>
      <c r="AH228" s="146">
        <v>0</v>
      </c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3" x14ac:dyDescent="0.2">
      <c r="A229" s="153"/>
      <c r="B229" s="154"/>
      <c r="C229" s="190" t="s">
        <v>174</v>
      </c>
      <c r="D229" s="157"/>
      <c r="E229" s="158"/>
      <c r="F229" s="156"/>
      <c r="G229" s="156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164</v>
      </c>
      <c r="AH229" s="146">
        <v>0</v>
      </c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outlineLevel="3" x14ac:dyDescent="0.2">
      <c r="A230" s="153"/>
      <c r="B230" s="154"/>
      <c r="C230" s="190" t="s">
        <v>301</v>
      </c>
      <c r="D230" s="157"/>
      <c r="E230" s="158">
        <v>41.145000000000003</v>
      </c>
      <c r="F230" s="156"/>
      <c r="G230" s="156"/>
      <c r="H230" s="156"/>
      <c r="I230" s="156"/>
      <c r="J230" s="156"/>
      <c r="K230" s="156"/>
      <c r="L230" s="156"/>
      <c r="M230" s="156"/>
      <c r="N230" s="155"/>
      <c r="O230" s="155"/>
      <c r="P230" s="155"/>
      <c r="Q230" s="155"/>
      <c r="R230" s="156"/>
      <c r="S230" s="156"/>
      <c r="T230" s="156"/>
      <c r="U230" s="156"/>
      <c r="V230" s="156"/>
      <c r="W230" s="156"/>
      <c r="X230" s="156"/>
      <c r="Y230" s="156"/>
      <c r="Z230" s="146"/>
      <c r="AA230" s="146"/>
      <c r="AB230" s="146"/>
      <c r="AC230" s="146"/>
      <c r="AD230" s="146"/>
      <c r="AE230" s="146"/>
      <c r="AF230" s="146"/>
      <c r="AG230" s="146" t="s">
        <v>164</v>
      </c>
      <c r="AH230" s="146">
        <v>0</v>
      </c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3" x14ac:dyDescent="0.2">
      <c r="A231" s="153"/>
      <c r="B231" s="154"/>
      <c r="C231" s="190" t="s">
        <v>302</v>
      </c>
      <c r="D231" s="157"/>
      <c r="E231" s="158">
        <v>6.51</v>
      </c>
      <c r="F231" s="156"/>
      <c r="G231" s="156"/>
      <c r="H231" s="156"/>
      <c r="I231" s="156"/>
      <c r="J231" s="156"/>
      <c r="K231" s="156"/>
      <c r="L231" s="156"/>
      <c r="M231" s="156"/>
      <c r="N231" s="155"/>
      <c r="O231" s="155"/>
      <c r="P231" s="155"/>
      <c r="Q231" s="155"/>
      <c r="R231" s="156"/>
      <c r="S231" s="156"/>
      <c r="T231" s="156"/>
      <c r="U231" s="156"/>
      <c r="V231" s="156"/>
      <c r="W231" s="156"/>
      <c r="X231" s="156"/>
      <c r="Y231" s="156"/>
      <c r="Z231" s="146"/>
      <c r="AA231" s="146"/>
      <c r="AB231" s="146"/>
      <c r="AC231" s="146"/>
      <c r="AD231" s="146"/>
      <c r="AE231" s="146"/>
      <c r="AF231" s="146"/>
      <c r="AG231" s="146" t="s">
        <v>164</v>
      </c>
      <c r="AH231" s="146">
        <v>0</v>
      </c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ht="22.5" outlineLevel="1" x14ac:dyDescent="0.2">
      <c r="A232" s="172">
        <v>24</v>
      </c>
      <c r="B232" s="173" t="s">
        <v>303</v>
      </c>
      <c r="C232" s="189" t="s">
        <v>304</v>
      </c>
      <c r="D232" s="174" t="s">
        <v>156</v>
      </c>
      <c r="E232" s="175">
        <v>2.952</v>
      </c>
      <c r="F232" s="176"/>
      <c r="G232" s="177">
        <f>ROUND(E232*F232,2)</f>
        <v>0</v>
      </c>
      <c r="H232" s="176"/>
      <c r="I232" s="177">
        <f>ROUND(E232*H232,2)</f>
        <v>0</v>
      </c>
      <c r="J232" s="176"/>
      <c r="K232" s="177">
        <f>ROUND(E232*J232,2)</f>
        <v>0</v>
      </c>
      <c r="L232" s="177">
        <v>21</v>
      </c>
      <c r="M232" s="177">
        <f>G232*(1+L232/100)</f>
        <v>0</v>
      </c>
      <c r="N232" s="175">
        <v>1.325E-2</v>
      </c>
      <c r="O232" s="175">
        <f>ROUND(E232*N232,2)</f>
        <v>0.04</v>
      </c>
      <c r="P232" s="175">
        <v>0</v>
      </c>
      <c r="Q232" s="175">
        <f>ROUND(E232*P232,2)</f>
        <v>0</v>
      </c>
      <c r="R232" s="177"/>
      <c r="S232" s="177" t="s">
        <v>157</v>
      </c>
      <c r="T232" s="178" t="s">
        <v>157</v>
      </c>
      <c r="U232" s="156">
        <v>0.85699999999999998</v>
      </c>
      <c r="V232" s="156">
        <f>ROUND(E232*U232,2)</f>
        <v>2.5299999999999998</v>
      </c>
      <c r="W232" s="156"/>
      <c r="X232" s="156" t="s">
        <v>158</v>
      </c>
      <c r="Y232" s="156" t="s">
        <v>159</v>
      </c>
      <c r="Z232" s="146"/>
      <c r="AA232" s="146"/>
      <c r="AB232" s="146"/>
      <c r="AC232" s="146"/>
      <c r="AD232" s="146"/>
      <c r="AE232" s="146"/>
      <c r="AF232" s="146"/>
      <c r="AG232" s="146" t="s">
        <v>160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2" x14ac:dyDescent="0.2">
      <c r="A233" s="153"/>
      <c r="B233" s="154"/>
      <c r="C233" s="782" t="s">
        <v>285</v>
      </c>
      <c r="D233" s="783"/>
      <c r="E233" s="783"/>
      <c r="F233" s="783"/>
      <c r="G233" s="783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250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2" x14ac:dyDescent="0.2">
      <c r="A234" s="153"/>
      <c r="B234" s="154"/>
      <c r="C234" s="190" t="s">
        <v>170</v>
      </c>
      <c r="D234" s="157"/>
      <c r="E234" s="158"/>
      <c r="F234" s="156"/>
      <c r="G234" s="156"/>
      <c r="H234" s="156"/>
      <c r="I234" s="156"/>
      <c r="J234" s="156"/>
      <c r="K234" s="156"/>
      <c r="L234" s="156"/>
      <c r="M234" s="156"/>
      <c r="N234" s="155"/>
      <c r="O234" s="155"/>
      <c r="P234" s="155"/>
      <c r="Q234" s="155"/>
      <c r="R234" s="156"/>
      <c r="S234" s="156"/>
      <c r="T234" s="156"/>
      <c r="U234" s="156"/>
      <c r="V234" s="156"/>
      <c r="W234" s="156"/>
      <c r="X234" s="156"/>
      <c r="Y234" s="156"/>
      <c r="Z234" s="146"/>
      <c r="AA234" s="146"/>
      <c r="AB234" s="146"/>
      <c r="AC234" s="146"/>
      <c r="AD234" s="146"/>
      <c r="AE234" s="146"/>
      <c r="AF234" s="146"/>
      <c r="AG234" s="146" t="s">
        <v>164</v>
      </c>
      <c r="AH234" s="146">
        <v>0</v>
      </c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3" x14ac:dyDescent="0.2">
      <c r="A235" s="153"/>
      <c r="B235" s="154"/>
      <c r="C235" s="190" t="s">
        <v>305</v>
      </c>
      <c r="D235" s="157"/>
      <c r="E235" s="158">
        <v>2.952</v>
      </c>
      <c r="F235" s="156"/>
      <c r="G235" s="156"/>
      <c r="H235" s="156"/>
      <c r="I235" s="156"/>
      <c r="J235" s="156"/>
      <c r="K235" s="156"/>
      <c r="L235" s="156"/>
      <c r="M235" s="156"/>
      <c r="N235" s="155"/>
      <c r="O235" s="155"/>
      <c r="P235" s="155"/>
      <c r="Q235" s="155"/>
      <c r="R235" s="156"/>
      <c r="S235" s="156"/>
      <c r="T235" s="156"/>
      <c r="U235" s="156"/>
      <c r="V235" s="156"/>
      <c r="W235" s="156"/>
      <c r="X235" s="156"/>
      <c r="Y235" s="156"/>
      <c r="Z235" s="146"/>
      <c r="AA235" s="146"/>
      <c r="AB235" s="146"/>
      <c r="AC235" s="146"/>
      <c r="AD235" s="146"/>
      <c r="AE235" s="146"/>
      <c r="AF235" s="146"/>
      <c r="AG235" s="146" t="s">
        <v>164</v>
      </c>
      <c r="AH235" s="146">
        <v>0</v>
      </c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ht="22.5" outlineLevel="1" x14ac:dyDescent="0.2">
      <c r="A236" s="172">
        <v>25</v>
      </c>
      <c r="B236" s="173" t="s">
        <v>306</v>
      </c>
      <c r="C236" s="189" t="s">
        <v>307</v>
      </c>
      <c r="D236" s="174" t="s">
        <v>156</v>
      </c>
      <c r="E236" s="175">
        <v>57.673000000000002</v>
      </c>
      <c r="F236" s="176"/>
      <c r="G236" s="177">
        <f>ROUND(E236*F236,2)</f>
        <v>0</v>
      </c>
      <c r="H236" s="176"/>
      <c r="I236" s="177">
        <f>ROUND(E236*H236,2)</f>
        <v>0</v>
      </c>
      <c r="J236" s="176"/>
      <c r="K236" s="177">
        <f>ROUND(E236*J236,2)</f>
        <v>0</v>
      </c>
      <c r="L236" s="177">
        <v>21</v>
      </c>
      <c r="M236" s="177">
        <f>G236*(1+L236/100)</f>
        <v>0</v>
      </c>
      <c r="N236" s="175">
        <v>8.6999999999999994E-3</v>
      </c>
      <c r="O236" s="175">
        <f>ROUND(E236*N236,2)</f>
        <v>0.5</v>
      </c>
      <c r="P236" s="175">
        <v>0</v>
      </c>
      <c r="Q236" s="175">
        <f>ROUND(E236*P236,2)</f>
        <v>0</v>
      </c>
      <c r="R236" s="177"/>
      <c r="S236" s="177" t="s">
        <v>157</v>
      </c>
      <c r="T236" s="178" t="s">
        <v>157</v>
      </c>
      <c r="U236" s="156">
        <v>0.85699999999999998</v>
      </c>
      <c r="V236" s="156">
        <f>ROUND(E236*U236,2)</f>
        <v>49.43</v>
      </c>
      <c r="W236" s="156"/>
      <c r="X236" s="156" t="s">
        <v>158</v>
      </c>
      <c r="Y236" s="156" t="s">
        <v>159</v>
      </c>
      <c r="Z236" s="146"/>
      <c r="AA236" s="146"/>
      <c r="AB236" s="146"/>
      <c r="AC236" s="146"/>
      <c r="AD236" s="146"/>
      <c r="AE236" s="146"/>
      <c r="AF236" s="146"/>
      <c r="AG236" s="146" t="s">
        <v>160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2" x14ac:dyDescent="0.2">
      <c r="A237" s="153"/>
      <c r="B237" s="154"/>
      <c r="C237" s="190" t="s">
        <v>308</v>
      </c>
      <c r="D237" s="157"/>
      <c r="E237" s="158"/>
      <c r="F237" s="156"/>
      <c r="G237" s="156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164</v>
      </c>
      <c r="AH237" s="146">
        <v>0</v>
      </c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outlineLevel="3" x14ac:dyDescent="0.2">
      <c r="A238" s="153"/>
      <c r="B238" s="154"/>
      <c r="C238" s="190" t="s">
        <v>163</v>
      </c>
      <c r="D238" s="157"/>
      <c r="E238" s="158"/>
      <c r="F238" s="156"/>
      <c r="G238" s="156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164</v>
      </c>
      <c r="AH238" s="146">
        <v>0</v>
      </c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3" x14ac:dyDescent="0.2">
      <c r="A239" s="153"/>
      <c r="B239" s="154"/>
      <c r="C239" s="190" t="s">
        <v>309</v>
      </c>
      <c r="D239" s="157"/>
      <c r="E239" s="158">
        <v>7.4088000000000003</v>
      </c>
      <c r="F239" s="156"/>
      <c r="G239" s="156"/>
      <c r="H239" s="156"/>
      <c r="I239" s="156"/>
      <c r="J239" s="156"/>
      <c r="K239" s="156"/>
      <c r="L239" s="156"/>
      <c r="M239" s="156"/>
      <c r="N239" s="155"/>
      <c r="O239" s="155"/>
      <c r="P239" s="155"/>
      <c r="Q239" s="155"/>
      <c r="R239" s="156"/>
      <c r="S239" s="156"/>
      <c r="T239" s="156"/>
      <c r="U239" s="156"/>
      <c r="V239" s="156"/>
      <c r="W239" s="156"/>
      <c r="X239" s="156"/>
      <c r="Y239" s="156"/>
      <c r="Z239" s="146"/>
      <c r="AA239" s="146"/>
      <c r="AB239" s="146"/>
      <c r="AC239" s="146"/>
      <c r="AD239" s="146"/>
      <c r="AE239" s="146"/>
      <c r="AF239" s="146"/>
      <c r="AG239" s="146" t="s">
        <v>164</v>
      </c>
      <c r="AH239" s="146">
        <v>0</v>
      </c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3" x14ac:dyDescent="0.2">
      <c r="A240" s="153"/>
      <c r="B240" s="154"/>
      <c r="C240" s="190" t="s">
        <v>168</v>
      </c>
      <c r="D240" s="157"/>
      <c r="E240" s="158"/>
      <c r="F240" s="156"/>
      <c r="G240" s="156"/>
      <c r="H240" s="156"/>
      <c r="I240" s="156"/>
      <c r="J240" s="156"/>
      <c r="K240" s="156"/>
      <c r="L240" s="156"/>
      <c r="M240" s="156"/>
      <c r="N240" s="155"/>
      <c r="O240" s="155"/>
      <c r="P240" s="155"/>
      <c r="Q240" s="155"/>
      <c r="R240" s="156"/>
      <c r="S240" s="156"/>
      <c r="T240" s="156"/>
      <c r="U240" s="156"/>
      <c r="V240" s="156"/>
      <c r="W240" s="156"/>
      <c r="X240" s="156"/>
      <c r="Y240" s="156"/>
      <c r="Z240" s="146"/>
      <c r="AA240" s="146"/>
      <c r="AB240" s="146"/>
      <c r="AC240" s="146"/>
      <c r="AD240" s="146"/>
      <c r="AE240" s="146"/>
      <c r="AF240" s="146"/>
      <c r="AG240" s="146" t="s">
        <v>164</v>
      </c>
      <c r="AH240" s="146">
        <v>0</v>
      </c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3" x14ac:dyDescent="0.2">
      <c r="A241" s="153"/>
      <c r="B241" s="154"/>
      <c r="C241" s="190" t="s">
        <v>309</v>
      </c>
      <c r="D241" s="157"/>
      <c r="E241" s="158">
        <v>7.4088000000000003</v>
      </c>
      <c r="F241" s="156"/>
      <c r="G241" s="156"/>
      <c r="H241" s="156"/>
      <c r="I241" s="156"/>
      <c r="J241" s="156"/>
      <c r="K241" s="156"/>
      <c r="L241" s="156"/>
      <c r="M241" s="156"/>
      <c r="N241" s="155"/>
      <c r="O241" s="155"/>
      <c r="P241" s="155"/>
      <c r="Q241" s="155"/>
      <c r="R241" s="156"/>
      <c r="S241" s="156"/>
      <c r="T241" s="156"/>
      <c r="U241" s="156"/>
      <c r="V241" s="156"/>
      <c r="W241" s="156"/>
      <c r="X241" s="156"/>
      <c r="Y241" s="156"/>
      <c r="Z241" s="146"/>
      <c r="AA241" s="146"/>
      <c r="AB241" s="146"/>
      <c r="AC241" s="146"/>
      <c r="AD241" s="146"/>
      <c r="AE241" s="146"/>
      <c r="AF241" s="146"/>
      <c r="AG241" s="146" t="s">
        <v>164</v>
      </c>
      <c r="AH241" s="146">
        <v>0</v>
      </c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3" x14ac:dyDescent="0.2">
      <c r="A242" s="153"/>
      <c r="B242" s="154"/>
      <c r="C242" s="190" t="s">
        <v>166</v>
      </c>
      <c r="D242" s="157"/>
      <c r="E242" s="158"/>
      <c r="F242" s="156"/>
      <c r="G242" s="156"/>
      <c r="H242" s="156"/>
      <c r="I242" s="156"/>
      <c r="J242" s="156"/>
      <c r="K242" s="156"/>
      <c r="L242" s="156"/>
      <c r="M242" s="156"/>
      <c r="N242" s="155"/>
      <c r="O242" s="155"/>
      <c r="P242" s="155"/>
      <c r="Q242" s="155"/>
      <c r="R242" s="156"/>
      <c r="S242" s="156"/>
      <c r="T242" s="156"/>
      <c r="U242" s="156"/>
      <c r="V242" s="156"/>
      <c r="W242" s="156"/>
      <c r="X242" s="156"/>
      <c r="Y242" s="156"/>
      <c r="Z242" s="146"/>
      <c r="AA242" s="146"/>
      <c r="AB242" s="146"/>
      <c r="AC242" s="146"/>
      <c r="AD242" s="146"/>
      <c r="AE242" s="146"/>
      <c r="AF242" s="146"/>
      <c r="AG242" s="146" t="s">
        <v>164</v>
      </c>
      <c r="AH242" s="146">
        <v>0</v>
      </c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3" x14ac:dyDescent="0.2">
      <c r="A243" s="153"/>
      <c r="B243" s="154"/>
      <c r="C243" s="190" t="s">
        <v>310</v>
      </c>
      <c r="D243" s="157"/>
      <c r="E243" s="158">
        <v>20.824999999999999</v>
      </c>
      <c r="F243" s="156"/>
      <c r="G243" s="156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164</v>
      </c>
      <c r="AH243" s="146">
        <v>0</v>
      </c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3" x14ac:dyDescent="0.2">
      <c r="A244" s="153"/>
      <c r="B244" s="154"/>
      <c r="C244" s="190" t="s">
        <v>174</v>
      </c>
      <c r="D244" s="157"/>
      <c r="E244" s="158"/>
      <c r="F244" s="156"/>
      <c r="G244" s="156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164</v>
      </c>
      <c r="AH244" s="146">
        <v>0</v>
      </c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3" x14ac:dyDescent="0.2">
      <c r="A245" s="153"/>
      <c r="B245" s="154"/>
      <c r="C245" s="190" t="s">
        <v>310</v>
      </c>
      <c r="D245" s="157"/>
      <c r="E245" s="158">
        <v>20.824999999999999</v>
      </c>
      <c r="F245" s="156"/>
      <c r="G245" s="156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164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outlineLevel="3" x14ac:dyDescent="0.2">
      <c r="A246" s="153"/>
      <c r="B246" s="154"/>
      <c r="C246" s="191" t="s">
        <v>192</v>
      </c>
      <c r="D246" s="159"/>
      <c r="E246" s="160">
        <v>56.467599999999997</v>
      </c>
      <c r="F246" s="156"/>
      <c r="G246" s="156"/>
      <c r="H246" s="156"/>
      <c r="I246" s="156"/>
      <c r="J246" s="156"/>
      <c r="K246" s="156"/>
      <c r="L246" s="156"/>
      <c r="M246" s="156"/>
      <c r="N246" s="155"/>
      <c r="O246" s="155"/>
      <c r="P246" s="155"/>
      <c r="Q246" s="155"/>
      <c r="R246" s="156"/>
      <c r="S246" s="156"/>
      <c r="T246" s="156"/>
      <c r="U246" s="156"/>
      <c r="V246" s="156"/>
      <c r="W246" s="156"/>
      <c r="X246" s="156"/>
      <c r="Y246" s="156"/>
      <c r="Z246" s="146"/>
      <c r="AA246" s="146"/>
      <c r="AB246" s="146"/>
      <c r="AC246" s="146"/>
      <c r="AD246" s="146"/>
      <c r="AE246" s="146"/>
      <c r="AF246" s="146"/>
      <c r="AG246" s="146" t="s">
        <v>164</v>
      </c>
      <c r="AH246" s="146">
        <v>1</v>
      </c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outlineLevel="3" x14ac:dyDescent="0.2">
      <c r="A247" s="153"/>
      <c r="B247" s="154"/>
      <c r="C247" s="190" t="s">
        <v>170</v>
      </c>
      <c r="D247" s="157"/>
      <c r="E247" s="158"/>
      <c r="F247" s="156"/>
      <c r="G247" s="156"/>
      <c r="H247" s="156"/>
      <c r="I247" s="156"/>
      <c r="J247" s="156"/>
      <c r="K247" s="156"/>
      <c r="L247" s="156"/>
      <c r="M247" s="156"/>
      <c r="N247" s="155"/>
      <c r="O247" s="155"/>
      <c r="P247" s="155"/>
      <c r="Q247" s="155"/>
      <c r="R247" s="156"/>
      <c r="S247" s="156"/>
      <c r="T247" s="156"/>
      <c r="U247" s="156"/>
      <c r="V247" s="156"/>
      <c r="W247" s="156"/>
      <c r="X247" s="156"/>
      <c r="Y247" s="156"/>
      <c r="Z247" s="146"/>
      <c r="AA247" s="146"/>
      <c r="AB247" s="146"/>
      <c r="AC247" s="146"/>
      <c r="AD247" s="146"/>
      <c r="AE247" s="146"/>
      <c r="AF247" s="146"/>
      <c r="AG247" s="146" t="s">
        <v>164</v>
      </c>
      <c r="AH247" s="146">
        <v>0</v>
      </c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outlineLevel="3" x14ac:dyDescent="0.2">
      <c r="A248" s="153"/>
      <c r="B248" s="154"/>
      <c r="C248" s="190" t="s">
        <v>311</v>
      </c>
      <c r="D248" s="157"/>
      <c r="E248" s="158">
        <v>1.2054</v>
      </c>
      <c r="F248" s="156"/>
      <c r="G248" s="156"/>
      <c r="H248" s="156"/>
      <c r="I248" s="156"/>
      <c r="J248" s="156"/>
      <c r="K248" s="156"/>
      <c r="L248" s="156"/>
      <c r="M248" s="156"/>
      <c r="N248" s="155"/>
      <c r="O248" s="155"/>
      <c r="P248" s="155"/>
      <c r="Q248" s="155"/>
      <c r="R248" s="156"/>
      <c r="S248" s="156"/>
      <c r="T248" s="156"/>
      <c r="U248" s="156"/>
      <c r="V248" s="156"/>
      <c r="W248" s="156"/>
      <c r="X248" s="156"/>
      <c r="Y248" s="156"/>
      <c r="Z248" s="146"/>
      <c r="AA248" s="146"/>
      <c r="AB248" s="146"/>
      <c r="AC248" s="146"/>
      <c r="AD248" s="146"/>
      <c r="AE248" s="146"/>
      <c r="AF248" s="146"/>
      <c r="AG248" s="146" t="s">
        <v>164</v>
      </c>
      <c r="AH248" s="146">
        <v>0</v>
      </c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3" x14ac:dyDescent="0.2">
      <c r="A249" s="153"/>
      <c r="B249" s="154"/>
      <c r="C249" s="191" t="s">
        <v>192</v>
      </c>
      <c r="D249" s="159"/>
      <c r="E249" s="160">
        <v>1.2054</v>
      </c>
      <c r="F249" s="156"/>
      <c r="G249" s="156"/>
      <c r="H249" s="156"/>
      <c r="I249" s="156"/>
      <c r="J249" s="156"/>
      <c r="K249" s="156"/>
      <c r="L249" s="156"/>
      <c r="M249" s="156"/>
      <c r="N249" s="155"/>
      <c r="O249" s="155"/>
      <c r="P249" s="155"/>
      <c r="Q249" s="155"/>
      <c r="R249" s="156"/>
      <c r="S249" s="156"/>
      <c r="T249" s="156"/>
      <c r="U249" s="156"/>
      <c r="V249" s="156"/>
      <c r="W249" s="156"/>
      <c r="X249" s="156"/>
      <c r="Y249" s="156"/>
      <c r="Z249" s="146"/>
      <c r="AA249" s="146"/>
      <c r="AB249" s="146"/>
      <c r="AC249" s="146"/>
      <c r="AD249" s="146"/>
      <c r="AE249" s="146"/>
      <c r="AF249" s="146"/>
      <c r="AG249" s="146" t="s">
        <v>164</v>
      </c>
      <c r="AH249" s="146">
        <v>1</v>
      </c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ht="22.5" outlineLevel="1" x14ac:dyDescent="0.2">
      <c r="A250" s="172">
        <v>26</v>
      </c>
      <c r="B250" s="173" t="s">
        <v>312</v>
      </c>
      <c r="C250" s="189" t="s">
        <v>313</v>
      </c>
      <c r="D250" s="174" t="s">
        <v>156</v>
      </c>
      <c r="E250" s="175">
        <v>391.39112999999998</v>
      </c>
      <c r="F250" s="176"/>
      <c r="G250" s="177">
        <f>ROUND(E250*F250,2)</f>
        <v>0</v>
      </c>
      <c r="H250" s="176"/>
      <c r="I250" s="177">
        <f>ROUND(E250*H250,2)</f>
        <v>0</v>
      </c>
      <c r="J250" s="176"/>
      <c r="K250" s="177">
        <f>ROUND(E250*J250,2)</f>
        <v>0</v>
      </c>
      <c r="L250" s="177">
        <v>21</v>
      </c>
      <c r="M250" s="177">
        <f>G250*(1+L250/100)</f>
        <v>0</v>
      </c>
      <c r="N250" s="175">
        <v>9.8700000000000003E-3</v>
      </c>
      <c r="O250" s="175">
        <f>ROUND(E250*N250,2)</f>
        <v>3.86</v>
      </c>
      <c r="P250" s="175">
        <v>0</v>
      </c>
      <c r="Q250" s="175">
        <f>ROUND(E250*P250,2)</f>
        <v>0</v>
      </c>
      <c r="R250" s="177"/>
      <c r="S250" s="177" t="s">
        <v>157</v>
      </c>
      <c r="T250" s="178" t="s">
        <v>157</v>
      </c>
      <c r="U250" s="156">
        <v>0.85699999999999998</v>
      </c>
      <c r="V250" s="156">
        <f>ROUND(E250*U250,2)</f>
        <v>335.42</v>
      </c>
      <c r="W250" s="156"/>
      <c r="X250" s="156" t="s">
        <v>158</v>
      </c>
      <c r="Y250" s="156" t="s">
        <v>159</v>
      </c>
      <c r="Z250" s="146"/>
      <c r="AA250" s="146"/>
      <c r="AB250" s="146"/>
      <c r="AC250" s="146"/>
      <c r="AD250" s="146"/>
      <c r="AE250" s="146"/>
      <c r="AF250" s="146"/>
      <c r="AG250" s="146" t="s">
        <v>160</v>
      </c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ht="33.75" outlineLevel="2" x14ac:dyDescent="0.2">
      <c r="A251" s="153"/>
      <c r="B251" s="154"/>
      <c r="C251" s="782" t="s">
        <v>314</v>
      </c>
      <c r="D251" s="783"/>
      <c r="E251" s="783"/>
      <c r="F251" s="783"/>
      <c r="G251" s="783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250</v>
      </c>
      <c r="AH251" s="146"/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86" t="str">
        <f>C251</f>
        <v>Položka obsahuje: nanesení lepicího tmelu na izolační desky, nalepení desek, zajištění talířovými hmoždinkami (6 ks/m2), přebroušení desek, natažení stěrky, vtlačení výztužné tkaniny (1,15 m2/m2), přehlazení stěrky,</v>
      </c>
      <c r="BB251" s="146"/>
      <c r="BC251" s="146"/>
      <c r="BD251" s="146"/>
      <c r="BE251" s="146"/>
      <c r="BF251" s="146"/>
      <c r="BG251" s="146"/>
      <c r="BH251" s="146"/>
    </row>
    <row r="252" spans="1:60" outlineLevel="3" x14ac:dyDescent="0.2">
      <c r="A252" s="153"/>
      <c r="B252" s="154"/>
      <c r="C252" s="192" t="s">
        <v>315</v>
      </c>
      <c r="D252" s="161"/>
      <c r="E252" s="162"/>
      <c r="F252" s="163"/>
      <c r="G252" s="163"/>
      <c r="H252" s="156"/>
      <c r="I252" s="156"/>
      <c r="J252" s="156"/>
      <c r="K252" s="156"/>
      <c r="L252" s="156"/>
      <c r="M252" s="156"/>
      <c r="N252" s="155"/>
      <c r="O252" s="155"/>
      <c r="P252" s="155"/>
      <c r="Q252" s="155"/>
      <c r="R252" s="156"/>
      <c r="S252" s="156"/>
      <c r="T252" s="156"/>
      <c r="U252" s="156"/>
      <c r="V252" s="156"/>
      <c r="W252" s="156"/>
      <c r="X252" s="156"/>
      <c r="Y252" s="156"/>
      <c r="Z252" s="146"/>
      <c r="AA252" s="146"/>
      <c r="AB252" s="146"/>
      <c r="AC252" s="146"/>
      <c r="AD252" s="146"/>
      <c r="AE252" s="146"/>
      <c r="AF252" s="146"/>
      <c r="AG252" s="146" t="s">
        <v>250</v>
      </c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3" x14ac:dyDescent="0.2">
      <c r="A253" s="153"/>
      <c r="B253" s="154"/>
      <c r="C253" s="784" t="s">
        <v>316</v>
      </c>
      <c r="D253" s="785"/>
      <c r="E253" s="785"/>
      <c r="F253" s="785"/>
      <c r="G253" s="785"/>
      <c r="H253" s="156"/>
      <c r="I253" s="156"/>
      <c r="J253" s="156"/>
      <c r="K253" s="156"/>
      <c r="L253" s="156"/>
      <c r="M253" s="156"/>
      <c r="N253" s="155"/>
      <c r="O253" s="155"/>
      <c r="P253" s="155"/>
      <c r="Q253" s="155"/>
      <c r="R253" s="156"/>
      <c r="S253" s="156"/>
      <c r="T253" s="156"/>
      <c r="U253" s="156"/>
      <c r="V253" s="156"/>
      <c r="W253" s="156"/>
      <c r="X253" s="156"/>
      <c r="Y253" s="156"/>
      <c r="Z253" s="146"/>
      <c r="AA253" s="146"/>
      <c r="AB253" s="146"/>
      <c r="AC253" s="146"/>
      <c r="AD253" s="146"/>
      <c r="AE253" s="146"/>
      <c r="AF253" s="146"/>
      <c r="AG253" s="146" t="s">
        <v>250</v>
      </c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2" x14ac:dyDescent="0.2">
      <c r="A254" s="153"/>
      <c r="B254" s="154"/>
      <c r="C254" s="190" t="s">
        <v>163</v>
      </c>
      <c r="D254" s="157"/>
      <c r="E254" s="158"/>
      <c r="F254" s="156"/>
      <c r="G254" s="156"/>
      <c r="H254" s="156"/>
      <c r="I254" s="156"/>
      <c r="J254" s="156"/>
      <c r="K254" s="156"/>
      <c r="L254" s="156"/>
      <c r="M254" s="156"/>
      <c r="N254" s="155"/>
      <c r="O254" s="155"/>
      <c r="P254" s="155"/>
      <c r="Q254" s="155"/>
      <c r="R254" s="156"/>
      <c r="S254" s="156"/>
      <c r="T254" s="156"/>
      <c r="U254" s="156"/>
      <c r="V254" s="156"/>
      <c r="W254" s="156"/>
      <c r="X254" s="156"/>
      <c r="Y254" s="156"/>
      <c r="Z254" s="146"/>
      <c r="AA254" s="146"/>
      <c r="AB254" s="146"/>
      <c r="AC254" s="146"/>
      <c r="AD254" s="146"/>
      <c r="AE254" s="146"/>
      <c r="AF254" s="146"/>
      <c r="AG254" s="146" t="s">
        <v>164</v>
      </c>
      <c r="AH254" s="146">
        <v>0</v>
      </c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outlineLevel="3" x14ac:dyDescent="0.2">
      <c r="A255" s="153"/>
      <c r="B255" s="154"/>
      <c r="C255" s="190" t="s">
        <v>317</v>
      </c>
      <c r="D255" s="157"/>
      <c r="E255" s="158">
        <v>56.948</v>
      </c>
      <c r="F255" s="156"/>
      <c r="G255" s="15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164</v>
      </c>
      <c r="AH255" s="146">
        <v>0</v>
      </c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3" x14ac:dyDescent="0.2">
      <c r="A256" s="153"/>
      <c r="B256" s="154"/>
      <c r="C256" s="190" t="s">
        <v>318</v>
      </c>
      <c r="D256" s="157"/>
      <c r="E256" s="158">
        <v>-10.08</v>
      </c>
      <c r="F256" s="156"/>
      <c r="G256" s="156"/>
      <c r="H256" s="156"/>
      <c r="I256" s="156"/>
      <c r="J256" s="156"/>
      <c r="K256" s="156"/>
      <c r="L256" s="156"/>
      <c r="M256" s="156"/>
      <c r="N256" s="155"/>
      <c r="O256" s="155"/>
      <c r="P256" s="155"/>
      <c r="Q256" s="155"/>
      <c r="R256" s="156"/>
      <c r="S256" s="156"/>
      <c r="T256" s="156"/>
      <c r="U256" s="156"/>
      <c r="V256" s="156"/>
      <c r="W256" s="156"/>
      <c r="X256" s="156"/>
      <c r="Y256" s="156"/>
      <c r="Z256" s="146"/>
      <c r="AA256" s="146"/>
      <c r="AB256" s="146"/>
      <c r="AC256" s="146"/>
      <c r="AD256" s="146"/>
      <c r="AE256" s="146"/>
      <c r="AF256" s="146"/>
      <c r="AG256" s="146" t="s">
        <v>164</v>
      </c>
      <c r="AH256" s="146">
        <v>0</v>
      </c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3" x14ac:dyDescent="0.2">
      <c r="A257" s="153"/>
      <c r="B257" s="154"/>
      <c r="C257" s="190" t="s">
        <v>319</v>
      </c>
      <c r="D257" s="157"/>
      <c r="E257" s="158">
        <v>-1.9475</v>
      </c>
      <c r="F257" s="156"/>
      <c r="G257" s="156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164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3" x14ac:dyDescent="0.2">
      <c r="A258" s="153"/>
      <c r="B258" s="154"/>
      <c r="C258" s="190" t="s">
        <v>320</v>
      </c>
      <c r="D258" s="157"/>
      <c r="E258" s="158">
        <v>43.999200000000002</v>
      </c>
      <c r="F258" s="156"/>
      <c r="G258" s="156"/>
      <c r="H258" s="156"/>
      <c r="I258" s="156"/>
      <c r="J258" s="156"/>
      <c r="K258" s="156"/>
      <c r="L258" s="156"/>
      <c r="M258" s="156"/>
      <c r="N258" s="155"/>
      <c r="O258" s="155"/>
      <c r="P258" s="155"/>
      <c r="Q258" s="155"/>
      <c r="R258" s="156"/>
      <c r="S258" s="156"/>
      <c r="T258" s="156"/>
      <c r="U258" s="156"/>
      <c r="V258" s="156"/>
      <c r="W258" s="156"/>
      <c r="X258" s="156"/>
      <c r="Y258" s="156"/>
      <c r="Z258" s="146"/>
      <c r="AA258" s="146"/>
      <c r="AB258" s="146"/>
      <c r="AC258" s="146"/>
      <c r="AD258" s="146"/>
      <c r="AE258" s="146"/>
      <c r="AF258" s="146"/>
      <c r="AG258" s="146" t="s">
        <v>164</v>
      </c>
      <c r="AH258" s="146">
        <v>0</v>
      </c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3" x14ac:dyDescent="0.2">
      <c r="A259" s="153"/>
      <c r="B259" s="154"/>
      <c r="C259" s="190" t="s">
        <v>321</v>
      </c>
      <c r="D259" s="157"/>
      <c r="E259" s="158">
        <v>-10.8</v>
      </c>
      <c r="F259" s="156"/>
      <c r="G259" s="156"/>
      <c r="H259" s="156"/>
      <c r="I259" s="156"/>
      <c r="J259" s="156"/>
      <c r="K259" s="156"/>
      <c r="L259" s="156"/>
      <c r="M259" s="156"/>
      <c r="N259" s="155"/>
      <c r="O259" s="155"/>
      <c r="P259" s="155"/>
      <c r="Q259" s="155"/>
      <c r="R259" s="156"/>
      <c r="S259" s="156"/>
      <c r="T259" s="156"/>
      <c r="U259" s="156"/>
      <c r="V259" s="156"/>
      <c r="W259" s="156"/>
      <c r="X259" s="156"/>
      <c r="Y259" s="156"/>
      <c r="Z259" s="146"/>
      <c r="AA259" s="146"/>
      <c r="AB259" s="146"/>
      <c r="AC259" s="146"/>
      <c r="AD259" s="146"/>
      <c r="AE259" s="146"/>
      <c r="AF259" s="146"/>
      <c r="AG259" s="146" t="s">
        <v>164</v>
      </c>
      <c r="AH259" s="146">
        <v>0</v>
      </c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3" x14ac:dyDescent="0.2">
      <c r="A260" s="153"/>
      <c r="B260" s="154"/>
      <c r="C260" s="190" t="s">
        <v>166</v>
      </c>
      <c r="D260" s="157"/>
      <c r="E260" s="158"/>
      <c r="F260" s="156"/>
      <c r="G260" s="15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164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3" x14ac:dyDescent="0.2">
      <c r="A261" s="153"/>
      <c r="B261" s="154"/>
      <c r="C261" s="190" t="s">
        <v>322</v>
      </c>
      <c r="D261" s="157"/>
      <c r="E261" s="158">
        <v>58.092579999999998</v>
      </c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164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3" x14ac:dyDescent="0.2">
      <c r="A262" s="153"/>
      <c r="B262" s="154"/>
      <c r="C262" s="190" t="s">
        <v>323</v>
      </c>
      <c r="D262" s="157"/>
      <c r="E262" s="158">
        <v>-5.4</v>
      </c>
      <c r="F262" s="156"/>
      <c r="G262" s="156"/>
      <c r="H262" s="156"/>
      <c r="I262" s="156"/>
      <c r="J262" s="156"/>
      <c r="K262" s="156"/>
      <c r="L262" s="156"/>
      <c r="M262" s="156"/>
      <c r="N262" s="155"/>
      <c r="O262" s="155"/>
      <c r="P262" s="155"/>
      <c r="Q262" s="155"/>
      <c r="R262" s="156"/>
      <c r="S262" s="156"/>
      <c r="T262" s="156"/>
      <c r="U262" s="156"/>
      <c r="V262" s="156"/>
      <c r="W262" s="156"/>
      <c r="X262" s="156"/>
      <c r="Y262" s="156"/>
      <c r="Z262" s="146"/>
      <c r="AA262" s="146"/>
      <c r="AB262" s="146"/>
      <c r="AC262" s="146"/>
      <c r="AD262" s="146"/>
      <c r="AE262" s="146"/>
      <c r="AF262" s="146"/>
      <c r="AG262" s="146" t="s">
        <v>164</v>
      </c>
      <c r="AH262" s="146">
        <v>0</v>
      </c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3" x14ac:dyDescent="0.2">
      <c r="A263" s="153"/>
      <c r="B263" s="154"/>
      <c r="C263" s="190" t="s">
        <v>324</v>
      </c>
      <c r="D263" s="157"/>
      <c r="E263" s="158">
        <v>-3.24</v>
      </c>
      <c r="F263" s="156"/>
      <c r="G263" s="156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164</v>
      </c>
      <c r="AH263" s="146">
        <v>0</v>
      </c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3" x14ac:dyDescent="0.2">
      <c r="A264" s="153"/>
      <c r="B264" s="154"/>
      <c r="C264" s="190" t="s">
        <v>168</v>
      </c>
      <c r="D264" s="157"/>
      <c r="E264" s="158"/>
      <c r="F264" s="156"/>
      <c r="G264" s="156"/>
      <c r="H264" s="156"/>
      <c r="I264" s="156"/>
      <c r="J264" s="156"/>
      <c r="K264" s="156"/>
      <c r="L264" s="156"/>
      <c r="M264" s="156"/>
      <c r="N264" s="155"/>
      <c r="O264" s="155"/>
      <c r="P264" s="155"/>
      <c r="Q264" s="155"/>
      <c r="R264" s="156"/>
      <c r="S264" s="156"/>
      <c r="T264" s="156"/>
      <c r="U264" s="156"/>
      <c r="V264" s="156"/>
      <c r="W264" s="156"/>
      <c r="X264" s="156"/>
      <c r="Y264" s="156"/>
      <c r="Z264" s="146"/>
      <c r="AA264" s="146"/>
      <c r="AB264" s="146"/>
      <c r="AC264" s="146"/>
      <c r="AD264" s="146"/>
      <c r="AE264" s="146"/>
      <c r="AF264" s="146"/>
      <c r="AG264" s="146" t="s">
        <v>164</v>
      </c>
      <c r="AH264" s="146">
        <v>0</v>
      </c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3" x14ac:dyDescent="0.2">
      <c r="A265" s="153"/>
      <c r="B265" s="154"/>
      <c r="C265" s="190" t="s">
        <v>325</v>
      </c>
      <c r="D265" s="157"/>
      <c r="E265" s="158">
        <v>46.267200000000003</v>
      </c>
      <c r="F265" s="156"/>
      <c r="G265" s="156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164</v>
      </c>
      <c r="AH265" s="146">
        <v>0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3" x14ac:dyDescent="0.2">
      <c r="A266" s="153"/>
      <c r="B266" s="154"/>
      <c r="C266" s="190" t="s">
        <v>326</v>
      </c>
      <c r="D266" s="157"/>
      <c r="E266" s="158">
        <v>-7.2</v>
      </c>
      <c r="F266" s="156"/>
      <c r="G266" s="156"/>
      <c r="H266" s="156"/>
      <c r="I266" s="156"/>
      <c r="J266" s="156"/>
      <c r="K266" s="156"/>
      <c r="L266" s="156"/>
      <c r="M266" s="156"/>
      <c r="N266" s="155"/>
      <c r="O266" s="155"/>
      <c r="P266" s="155"/>
      <c r="Q266" s="155"/>
      <c r="R266" s="156"/>
      <c r="S266" s="156"/>
      <c r="T266" s="156"/>
      <c r="U266" s="156"/>
      <c r="V266" s="156"/>
      <c r="W266" s="156"/>
      <c r="X266" s="156"/>
      <c r="Y266" s="156"/>
      <c r="Z266" s="146"/>
      <c r="AA266" s="146"/>
      <c r="AB266" s="146"/>
      <c r="AC266" s="146"/>
      <c r="AD266" s="146"/>
      <c r="AE266" s="146"/>
      <c r="AF266" s="146"/>
      <c r="AG266" s="146" t="s">
        <v>164</v>
      </c>
      <c r="AH266" s="146">
        <v>0</v>
      </c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3" x14ac:dyDescent="0.2">
      <c r="A267" s="153"/>
      <c r="B267" s="154"/>
      <c r="C267" s="190" t="s">
        <v>166</v>
      </c>
      <c r="D267" s="157"/>
      <c r="E267" s="158"/>
      <c r="F267" s="156"/>
      <c r="G267" s="156"/>
      <c r="H267" s="156"/>
      <c r="I267" s="156"/>
      <c r="J267" s="156"/>
      <c r="K267" s="156"/>
      <c r="L267" s="156"/>
      <c r="M267" s="156"/>
      <c r="N267" s="155"/>
      <c r="O267" s="155"/>
      <c r="P267" s="155"/>
      <c r="Q267" s="155"/>
      <c r="R267" s="156"/>
      <c r="S267" s="156"/>
      <c r="T267" s="156"/>
      <c r="U267" s="156"/>
      <c r="V267" s="156"/>
      <c r="W267" s="156"/>
      <c r="X267" s="156"/>
      <c r="Y267" s="156"/>
      <c r="Z267" s="146"/>
      <c r="AA267" s="146"/>
      <c r="AB267" s="146"/>
      <c r="AC267" s="146"/>
      <c r="AD267" s="146"/>
      <c r="AE267" s="146"/>
      <c r="AF267" s="146"/>
      <c r="AG267" s="146" t="s">
        <v>164</v>
      </c>
      <c r="AH267" s="146">
        <v>0</v>
      </c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outlineLevel="3" x14ac:dyDescent="0.2">
      <c r="A268" s="153"/>
      <c r="B268" s="154"/>
      <c r="C268" s="190" t="s">
        <v>327</v>
      </c>
      <c r="D268" s="157"/>
      <c r="E268" s="158">
        <v>65.881799999999998</v>
      </c>
      <c r="F268" s="156"/>
      <c r="G268" s="156"/>
      <c r="H268" s="156"/>
      <c r="I268" s="156"/>
      <c r="J268" s="156"/>
      <c r="K268" s="156"/>
      <c r="L268" s="156"/>
      <c r="M268" s="156"/>
      <c r="N268" s="155"/>
      <c r="O268" s="155"/>
      <c r="P268" s="155"/>
      <c r="Q268" s="155"/>
      <c r="R268" s="156"/>
      <c r="S268" s="156"/>
      <c r="T268" s="156"/>
      <c r="U268" s="156"/>
      <c r="V268" s="156"/>
      <c r="W268" s="156"/>
      <c r="X268" s="156"/>
      <c r="Y268" s="156"/>
      <c r="Z268" s="146"/>
      <c r="AA268" s="146"/>
      <c r="AB268" s="146"/>
      <c r="AC268" s="146"/>
      <c r="AD268" s="146"/>
      <c r="AE268" s="146"/>
      <c r="AF268" s="146"/>
      <c r="AG268" s="146" t="s">
        <v>164</v>
      </c>
      <c r="AH268" s="146">
        <v>0</v>
      </c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outlineLevel="3" x14ac:dyDescent="0.2">
      <c r="A269" s="153"/>
      <c r="B269" s="154"/>
      <c r="C269" s="190" t="s">
        <v>328</v>
      </c>
      <c r="D269" s="157"/>
      <c r="E269" s="158">
        <v>-12.6</v>
      </c>
      <c r="F269" s="156"/>
      <c r="G269" s="156"/>
      <c r="H269" s="156"/>
      <c r="I269" s="156"/>
      <c r="J269" s="156"/>
      <c r="K269" s="156"/>
      <c r="L269" s="156"/>
      <c r="M269" s="156"/>
      <c r="N269" s="155"/>
      <c r="O269" s="155"/>
      <c r="P269" s="155"/>
      <c r="Q269" s="155"/>
      <c r="R269" s="156"/>
      <c r="S269" s="156"/>
      <c r="T269" s="156"/>
      <c r="U269" s="156"/>
      <c r="V269" s="156"/>
      <c r="W269" s="156"/>
      <c r="X269" s="156"/>
      <c r="Y269" s="156"/>
      <c r="Z269" s="146"/>
      <c r="AA269" s="146"/>
      <c r="AB269" s="146"/>
      <c r="AC269" s="146"/>
      <c r="AD269" s="146"/>
      <c r="AE269" s="146"/>
      <c r="AF269" s="146"/>
      <c r="AG269" s="146" t="s">
        <v>164</v>
      </c>
      <c r="AH269" s="146">
        <v>0</v>
      </c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outlineLevel="3" x14ac:dyDescent="0.2">
      <c r="A270" s="153"/>
      <c r="B270" s="154"/>
      <c r="C270" s="190" t="s">
        <v>329</v>
      </c>
      <c r="D270" s="157"/>
      <c r="E270" s="158"/>
      <c r="F270" s="156"/>
      <c r="G270" s="156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164</v>
      </c>
      <c r="AH270" s="146">
        <v>0</v>
      </c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outlineLevel="3" x14ac:dyDescent="0.2">
      <c r="A271" s="153"/>
      <c r="B271" s="154"/>
      <c r="C271" s="190" t="s">
        <v>330</v>
      </c>
      <c r="D271" s="157"/>
      <c r="E271" s="158">
        <v>11.79879</v>
      </c>
      <c r="F271" s="156"/>
      <c r="G271" s="156"/>
      <c r="H271" s="156"/>
      <c r="I271" s="156"/>
      <c r="J271" s="156"/>
      <c r="K271" s="156"/>
      <c r="L271" s="156"/>
      <c r="M271" s="156"/>
      <c r="N271" s="155"/>
      <c r="O271" s="155"/>
      <c r="P271" s="155"/>
      <c r="Q271" s="155"/>
      <c r="R271" s="156"/>
      <c r="S271" s="156"/>
      <c r="T271" s="156"/>
      <c r="U271" s="156"/>
      <c r="V271" s="156"/>
      <c r="W271" s="156"/>
      <c r="X271" s="156"/>
      <c r="Y271" s="156"/>
      <c r="Z271" s="146"/>
      <c r="AA271" s="146"/>
      <c r="AB271" s="146"/>
      <c r="AC271" s="146"/>
      <c r="AD271" s="146"/>
      <c r="AE271" s="146"/>
      <c r="AF271" s="146"/>
      <c r="AG271" s="146" t="s">
        <v>164</v>
      </c>
      <c r="AH271" s="146">
        <v>0</v>
      </c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</row>
    <row r="272" spans="1:60" outlineLevel="3" x14ac:dyDescent="0.2">
      <c r="A272" s="153"/>
      <c r="B272" s="154"/>
      <c r="C272" s="190" t="s">
        <v>276</v>
      </c>
      <c r="D272" s="157"/>
      <c r="E272" s="158"/>
      <c r="F272" s="156"/>
      <c r="G272" s="156"/>
      <c r="H272" s="156"/>
      <c r="I272" s="156"/>
      <c r="J272" s="156"/>
      <c r="K272" s="156"/>
      <c r="L272" s="156"/>
      <c r="M272" s="156"/>
      <c r="N272" s="155"/>
      <c r="O272" s="155"/>
      <c r="P272" s="155"/>
      <c r="Q272" s="155"/>
      <c r="R272" s="156"/>
      <c r="S272" s="156"/>
      <c r="T272" s="156"/>
      <c r="U272" s="156"/>
      <c r="V272" s="156"/>
      <c r="W272" s="156"/>
      <c r="X272" s="156"/>
      <c r="Y272" s="156"/>
      <c r="Z272" s="146"/>
      <c r="AA272" s="146"/>
      <c r="AB272" s="146"/>
      <c r="AC272" s="146"/>
      <c r="AD272" s="146"/>
      <c r="AE272" s="146"/>
      <c r="AF272" s="146"/>
      <c r="AG272" s="146" t="s">
        <v>164</v>
      </c>
      <c r="AH272" s="146">
        <v>0</v>
      </c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outlineLevel="3" x14ac:dyDescent="0.2">
      <c r="A273" s="153"/>
      <c r="B273" s="154"/>
      <c r="C273" s="190" t="s">
        <v>331</v>
      </c>
      <c r="D273" s="157"/>
      <c r="E273" s="158">
        <v>60.501060000000003</v>
      </c>
      <c r="F273" s="156"/>
      <c r="G273" s="156"/>
      <c r="H273" s="156"/>
      <c r="I273" s="156"/>
      <c r="J273" s="156"/>
      <c r="K273" s="156"/>
      <c r="L273" s="156"/>
      <c r="M273" s="156"/>
      <c r="N273" s="155"/>
      <c r="O273" s="155"/>
      <c r="P273" s="155"/>
      <c r="Q273" s="155"/>
      <c r="R273" s="156"/>
      <c r="S273" s="156"/>
      <c r="T273" s="156"/>
      <c r="U273" s="156"/>
      <c r="V273" s="156"/>
      <c r="W273" s="156"/>
      <c r="X273" s="156"/>
      <c r="Y273" s="156"/>
      <c r="Z273" s="146"/>
      <c r="AA273" s="146"/>
      <c r="AB273" s="146"/>
      <c r="AC273" s="146"/>
      <c r="AD273" s="146"/>
      <c r="AE273" s="146"/>
      <c r="AF273" s="146"/>
      <c r="AG273" s="146" t="s">
        <v>164</v>
      </c>
      <c r="AH273" s="146">
        <v>0</v>
      </c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</row>
    <row r="274" spans="1:60" outlineLevel="3" x14ac:dyDescent="0.2">
      <c r="A274" s="153"/>
      <c r="B274" s="154"/>
      <c r="C274" s="190" t="s">
        <v>332</v>
      </c>
      <c r="D274" s="157"/>
      <c r="E274" s="158">
        <v>-15.12</v>
      </c>
      <c r="F274" s="156"/>
      <c r="G274" s="156"/>
      <c r="H274" s="156"/>
      <c r="I274" s="156"/>
      <c r="J274" s="156"/>
      <c r="K274" s="156"/>
      <c r="L274" s="156"/>
      <c r="M274" s="156"/>
      <c r="N274" s="155"/>
      <c r="O274" s="155"/>
      <c r="P274" s="155"/>
      <c r="Q274" s="155"/>
      <c r="R274" s="156"/>
      <c r="S274" s="156"/>
      <c r="T274" s="156"/>
      <c r="U274" s="156"/>
      <c r="V274" s="156"/>
      <c r="W274" s="156"/>
      <c r="X274" s="156"/>
      <c r="Y274" s="156"/>
      <c r="Z274" s="146"/>
      <c r="AA274" s="146"/>
      <c r="AB274" s="146"/>
      <c r="AC274" s="146"/>
      <c r="AD274" s="146"/>
      <c r="AE274" s="146"/>
      <c r="AF274" s="146"/>
      <c r="AG274" s="146" t="s">
        <v>164</v>
      </c>
      <c r="AH274" s="146">
        <v>0</v>
      </c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outlineLevel="3" x14ac:dyDescent="0.2">
      <c r="A275" s="153"/>
      <c r="B275" s="154"/>
      <c r="C275" s="190" t="s">
        <v>174</v>
      </c>
      <c r="D275" s="157"/>
      <c r="E275" s="158"/>
      <c r="F275" s="156"/>
      <c r="G275" s="156"/>
      <c r="H275" s="156"/>
      <c r="I275" s="156"/>
      <c r="J275" s="156"/>
      <c r="K275" s="156"/>
      <c r="L275" s="156"/>
      <c r="M275" s="156"/>
      <c r="N275" s="155"/>
      <c r="O275" s="155"/>
      <c r="P275" s="155"/>
      <c r="Q275" s="155"/>
      <c r="R275" s="156"/>
      <c r="S275" s="156"/>
      <c r="T275" s="156"/>
      <c r="U275" s="156"/>
      <c r="V275" s="156"/>
      <c r="W275" s="156"/>
      <c r="X275" s="156"/>
      <c r="Y275" s="156"/>
      <c r="Z275" s="146"/>
      <c r="AA275" s="146"/>
      <c r="AB275" s="146"/>
      <c r="AC275" s="146"/>
      <c r="AD275" s="146"/>
      <c r="AE275" s="146"/>
      <c r="AF275" s="146"/>
      <c r="AG275" s="146" t="s">
        <v>164</v>
      </c>
      <c r="AH275" s="146">
        <v>0</v>
      </c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outlineLevel="3" x14ac:dyDescent="0.2">
      <c r="A276" s="153"/>
      <c r="B276" s="154"/>
      <c r="C276" s="190" t="s">
        <v>333</v>
      </c>
      <c r="D276" s="157"/>
      <c r="E276" s="158">
        <v>109.509</v>
      </c>
      <c r="F276" s="156"/>
      <c r="G276" s="156"/>
      <c r="H276" s="156"/>
      <c r="I276" s="156"/>
      <c r="J276" s="156"/>
      <c r="K276" s="156"/>
      <c r="L276" s="156"/>
      <c r="M276" s="156"/>
      <c r="N276" s="155"/>
      <c r="O276" s="155"/>
      <c r="P276" s="155"/>
      <c r="Q276" s="155"/>
      <c r="R276" s="156"/>
      <c r="S276" s="156"/>
      <c r="T276" s="156"/>
      <c r="U276" s="156"/>
      <c r="V276" s="156"/>
      <c r="W276" s="156"/>
      <c r="X276" s="156"/>
      <c r="Y276" s="156"/>
      <c r="Z276" s="146"/>
      <c r="AA276" s="146"/>
      <c r="AB276" s="146"/>
      <c r="AC276" s="146"/>
      <c r="AD276" s="146"/>
      <c r="AE276" s="146"/>
      <c r="AF276" s="146"/>
      <c r="AG276" s="146" t="s">
        <v>164</v>
      </c>
      <c r="AH276" s="146">
        <v>0</v>
      </c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</row>
    <row r="277" spans="1:60" outlineLevel="3" x14ac:dyDescent="0.2">
      <c r="A277" s="153"/>
      <c r="B277" s="154"/>
      <c r="C277" s="190" t="s">
        <v>334</v>
      </c>
      <c r="D277" s="157"/>
      <c r="E277" s="158">
        <v>37.540999999999997</v>
      </c>
      <c r="F277" s="156"/>
      <c r="G277" s="156"/>
      <c r="H277" s="156"/>
      <c r="I277" s="156"/>
      <c r="J277" s="156"/>
      <c r="K277" s="156"/>
      <c r="L277" s="156"/>
      <c r="M277" s="156"/>
      <c r="N277" s="155"/>
      <c r="O277" s="155"/>
      <c r="P277" s="155"/>
      <c r="Q277" s="155"/>
      <c r="R277" s="156"/>
      <c r="S277" s="156"/>
      <c r="T277" s="156"/>
      <c r="U277" s="156"/>
      <c r="V277" s="156"/>
      <c r="W277" s="156"/>
      <c r="X277" s="156"/>
      <c r="Y277" s="156"/>
      <c r="Z277" s="146"/>
      <c r="AA277" s="146"/>
      <c r="AB277" s="146"/>
      <c r="AC277" s="146"/>
      <c r="AD277" s="146"/>
      <c r="AE277" s="146"/>
      <c r="AF277" s="146"/>
      <c r="AG277" s="146" t="s">
        <v>164</v>
      </c>
      <c r="AH277" s="146">
        <v>0</v>
      </c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outlineLevel="3" x14ac:dyDescent="0.2">
      <c r="A278" s="153"/>
      <c r="B278" s="154"/>
      <c r="C278" s="190" t="s">
        <v>335</v>
      </c>
      <c r="D278" s="157"/>
      <c r="E278" s="158">
        <v>-32.76</v>
      </c>
      <c r="F278" s="156"/>
      <c r="G278" s="156"/>
      <c r="H278" s="156"/>
      <c r="I278" s="156"/>
      <c r="J278" s="156"/>
      <c r="K278" s="156"/>
      <c r="L278" s="156"/>
      <c r="M278" s="156"/>
      <c r="N278" s="155"/>
      <c r="O278" s="155"/>
      <c r="P278" s="155"/>
      <c r="Q278" s="155"/>
      <c r="R278" s="156"/>
      <c r="S278" s="156"/>
      <c r="T278" s="156"/>
      <c r="U278" s="156"/>
      <c r="V278" s="156"/>
      <c r="W278" s="156"/>
      <c r="X278" s="156"/>
      <c r="Y278" s="156"/>
      <c r="Z278" s="146"/>
      <c r="AA278" s="146"/>
      <c r="AB278" s="146"/>
      <c r="AC278" s="146"/>
      <c r="AD278" s="146"/>
      <c r="AE278" s="146"/>
      <c r="AF278" s="146"/>
      <c r="AG278" s="146" t="s">
        <v>164</v>
      </c>
      <c r="AH278" s="146">
        <v>0</v>
      </c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ht="22.5" outlineLevel="1" x14ac:dyDescent="0.2">
      <c r="A279" s="172">
        <v>27</v>
      </c>
      <c r="B279" s="173" t="s">
        <v>336</v>
      </c>
      <c r="C279" s="189" t="s">
        <v>337</v>
      </c>
      <c r="D279" s="174" t="s">
        <v>156</v>
      </c>
      <c r="E279" s="175">
        <v>9.1285000000000007</v>
      </c>
      <c r="F279" s="176"/>
      <c r="G279" s="177">
        <f>ROUND(E279*F279,2)</f>
        <v>0</v>
      </c>
      <c r="H279" s="176"/>
      <c r="I279" s="177">
        <f>ROUND(E279*H279,2)</f>
        <v>0</v>
      </c>
      <c r="J279" s="176"/>
      <c r="K279" s="177">
        <f>ROUND(E279*J279,2)</f>
        <v>0</v>
      </c>
      <c r="L279" s="177">
        <v>21</v>
      </c>
      <c r="M279" s="177">
        <f>G279*(1+L279/100)</f>
        <v>0</v>
      </c>
      <c r="N279" s="175">
        <v>1.065E-2</v>
      </c>
      <c r="O279" s="175">
        <f>ROUND(E279*N279,2)</f>
        <v>0.1</v>
      </c>
      <c r="P279" s="175">
        <v>0</v>
      </c>
      <c r="Q279" s="175">
        <f>ROUND(E279*P279,2)</f>
        <v>0</v>
      </c>
      <c r="R279" s="177"/>
      <c r="S279" s="177" t="s">
        <v>157</v>
      </c>
      <c r="T279" s="178" t="s">
        <v>157</v>
      </c>
      <c r="U279" s="156">
        <v>0.85699999999999998</v>
      </c>
      <c r="V279" s="156">
        <f>ROUND(E279*U279,2)</f>
        <v>7.82</v>
      </c>
      <c r="W279" s="156"/>
      <c r="X279" s="156" t="s">
        <v>158</v>
      </c>
      <c r="Y279" s="156" t="s">
        <v>159</v>
      </c>
      <c r="Z279" s="146"/>
      <c r="AA279" s="146"/>
      <c r="AB279" s="146"/>
      <c r="AC279" s="146"/>
      <c r="AD279" s="146"/>
      <c r="AE279" s="146"/>
      <c r="AF279" s="146"/>
      <c r="AG279" s="146" t="s">
        <v>160</v>
      </c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ht="33.75" outlineLevel="2" x14ac:dyDescent="0.2">
      <c r="A280" s="153"/>
      <c r="B280" s="154"/>
      <c r="C280" s="782" t="s">
        <v>314</v>
      </c>
      <c r="D280" s="783"/>
      <c r="E280" s="783"/>
      <c r="F280" s="783"/>
      <c r="G280" s="783"/>
      <c r="H280" s="156"/>
      <c r="I280" s="156"/>
      <c r="J280" s="156"/>
      <c r="K280" s="156"/>
      <c r="L280" s="156"/>
      <c r="M280" s="156"/>
      <c r="N280" s="155"/>
      <c r="O280" s="155"/>
      <c r="P280" s="155"/>
      <c r="Q280" s="155"/>
      <c r="R280" s="156"/>
      <c r="S280" s="156"/>
      <c r="T280" s="156"/>
      <c r="U280" s="156"/>
      <c r="V280" s="156"/>
      <c r="W280" s="156"/>
      <c r="X280" s="156"/>
      <c r="Y280" s="156"/>
      <c r="Z280" s="146"/>
      <c r="AA280" s="146"/>
      <c r="AB280" s="146"/>
      <c r="AC280" s="146"/>
      <c r="AD280" s="146"/>
      <c r="AE280" s="146"/>
      <c r="AF280" s="146"/>
      <c r="AG280" s="146" t="s">
        <v>250</v>
      </c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86" t="str">
        <f>C280</f>
        <v>Položka obsahuje: nanesení lepicího tmelu na izolační desky, nalepení desek, zajištění talířovými hmoždinkami (6 ks/m2), přebroušení desek, natažení stěrky, vtlačení výztužné tkaniny (1,15 m2/m2), přehlazení stěrky,</v>
      </c>
      <c r="BB280" s="146"/>
      <c r="BC280" s="146"/>
      <c r="BD280" s="146"/>
      <c r="BE280" s="146"/>
      <c r="BF280" s="146"/>
      <c r="BG280" s="146"/>
      <c r="BH280" s="146"/>
    </row>
    <row r="281" spans="1:60" outlineLevel="3" x14ac:dyDescent="0.2">
      <c r="A281" s="153"/>
      <c r="B281" s="154"/>
      <c r="C281" s="192" t="s">
        <v>315</v>
      </c>
      <c r="D281" s="161"/>
      <c r="E281" s="162"/>
      <c r="F281" s="163"/>
      <c r="G281" s="163"/>
      <c r="H281" s="156"/>
      <c r="I281" s="156"/>
      <c r="J281" s="156"/>
      <c r="K281" s="156"/>
      <c r="L281" s="156"/>
      <c r="M281" s="156"/>
      <c r="N281" s="155"/>
      <c r="O281" s="155"/>
      <c r="P281" s="155"/>
      <c r="Q281" s="155"/>
      <c r="R281" s="156"/>
      <c r="S281" s="156"/>
      <c r="T281" s="156"/>
      <c r="U281" s="156"/>
      <c r="V281" s="156"/>
      <c r="W281" s="156"/>
      <c r="X281" s="156"/>
      <c r="Y281" s="156"/>
      <c r="Z281" s="146"/>
      <c r="AA281" s="146"/>
      <c r="AB281" s="146"/>
      <c r="AC281" s="146"/>
      <c r="AD281" s="146"/>
      <c r="AE281" s="146"/>
      <c r="AF281" s="146"/>
      <c r="AG281" s="146" t="s">
        <v>250</v>
      </c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outlineLevel="3" x14ac:dyDescent="0.2">
      <c r="A282" s="153"/>
      <c r="B282" s="154"/>
      <c r="C282" s="784" t="s">
        <v>316</v>
      </c>
      <c r="D282" s="785"/>
      <c r="E282" s="785"/>
      <c r="F282" s="785"/>
      <c r="G282" s="785"/>
      <c r="H282" s="156"/>
      <c r="I282" s="156"/>
      <c r="J282" s="156"/>
      <c r="K282" s="156"/>
      <c r="L282" s="156"/>
      <c r="M282" s="156"/>
      <c r="N282" s="155"/>
      <c r="O282" s="155"/>
      <c r="P282" s="155"/>
      <c r="Q282" s="155"/>
      <c r="R282" s="156"/>
      <c r="S282" s="156"/>
      <c r="T282" s="156"/>
      <c r="U282" s="156"/>
      <c r="V282" s="156"/>
      <c r="W282" s="156"/>
      <c r="X282" s="156"/>
      <c r="Y282" s="156"/>
      <c r="Z282" s="146"/>
      <c r="AA282" s="146"/>
      <c r="AB282" s="146"/>
      <c r="AC282" s="146"/>
      <c r="AD282" s="146"/>
      <c r="AE282" s="146"/>
      <c r="AF282" s="146"/>
      <c r="AG282" s="146" t="s">
        <v>250</v>
      </c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outlineLevel="2" x14ac:dyDescent="0.2">
      <c r="A283" s="153"/>
      <c r="B283" s="154"/>
      <c r="C283" s="190" t="s">
        <v>170</v>
      </c>
      <c r="D283" s="157"/>
      <c r="E283" s="158"/>
      <c r="F283" s="156"/>
      <c r="G283" s="156"/>
      <c r="H283" s="156"/>
      <c r="I283" s="156"/>
      <c r="J283" s="156"/>
      <c r="K283" s="156"/>
      <c r="L283" s="156"/>
      <c r="M283" s="156"/>
      <c r="N283" s="155"/>
      <c r="O283" s="155"/>
      <c r="P283" s="155"/>
      <c r="Q283" s="155"/>
      <c r="R283" s="156"/>
      <c r="S283" s="156"/>
      <c r="T283" s="156"/>
      <c r="U283" s="156"/>
      <c r="V283" s="156"/>
      <c r="W283" s="156"/>
      <c r="X283" s="156"/>
      <c r="Y283" s="156"/>
      <c r="Z283" s="146"/>
      <c r="AA283" s="146"/>
      <c r="AB283" s="146"/>
      <c r="AC283" s="146"/>
      <c r="AD283" s="146"/>
      <c r="AE283" s="146"/>
      <c r="AF283" s="146"/>
      <c r="AG283" s="146" t="s">
        <v>164</v>
      </c>
      <c r="AH283" s="146">
        <v>0</v>
      </c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3" x14ac:dyDescent="0.2">
      <c r="A284" s="153"/>
      <c r="B284" s="154"/>
      <c r="C284" s="190" t="s">
        <v>338</v>
      </c>
      <c r="D284" s="157"/>
      <c r="E284" s="158">
        <v>13.776</v>
      </c>
      <c r="F284" s="156"/>
      <c r="G284" s="156"/>
      <c r="H284" s="156"/>
      <c r="I284" s="156"/>
      <c r="J284" s="156"/>
      <c r="K284" s="156"/>
      <c r="L284" s="156"/>
      <c r="M284" s="156"/>
      <c r="N284" s="155"/>
      <c r="O284" s="155"/>
      <c r="P284" s="155"/>
      <c r="Q284" s="155"/>
      <c r="R284" s="156"/>
      <c r="S284" s="156"/>
      <c r="T284" s="156"/>
      <c r="U284" s="156"/>
      <c r="V284" s="156"/>
      <c r="W284" s="156"/>
      <c r="X284" s="156"/>
      <c r="Y284" s="156"/>
      <c r="Z284" s="146"/>
      <c r="AA284" s="146"/>
      <c r="AB284" s="146"/>
      <c r="AC284" s="146"/>
      <c r="AD284" s="146"/>
      <c r="AE284" s="146"/>
      <c r="AF284" s="146"/>
      <c r="AG284" s="146" t="s">
        <v>164</v>
      </c>
      <c r="AH284" s="146">
        <v>0</v>
      </c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</row>
    <row r="285" spans="1:60" outlineLevel="3" x14ac:dyDescent="0.2">
      <c r="A285" s="153"/>
      <c r="B285" s="154"/>
      <c r="C285" s="190" t="s">
        <v>339</v>
      </c>
      <c r="D285" s="157"/>
      <c r="E285" s="158">
        <v>-2.04</v>
      </c>
      <c r="F285" s="156"/>
      <c r="G285" s="156"/>
      <c r="H285" s="156"/>
      <c r="I285" s="156"/>
      <c r="J285" s="156"/>
      <c r="K285" s="156"/>
      <c r="L285" s="156"/>
      <c r="M285" s="156"/>
      <c r="N285" s="155"/>
      <c r="O285" s="155"/>
      <c r="P285" s="155"/>
      <c r="Q285" s="155"/>
      <c r="R285" s="156"/>
      <c r="S285" s="156"/>
      <c r="T285" s="156"/>
      <c r="U285" s="156"/>
      <c r="V285" s="156"/>
      <c r="W285" s="156"/>
      <c r="X285" s="156"/>
      <c r="Y285" s="156"/>
      <c r="Z285" s="146"/>
      <c r="AA285" s="146"/>
      <c r="AB285" s="146"/>
      <c r="AC285" s="146"/>
      <c r="AD285" s="146"/>
      <c r="AE285" s="146"/>
      <c r="AF285" s="146"/>
      <c r="AG285" s="146" t="s">
        <v>164</v>
      </c>
      <c r="AH285" s="146">
        <v>0</v>
      </c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outlineLevel="3" x14ac:dyDescent="0.2">
      <c r="A286" s="153"/>
      <c r="B286" s="154"/>
      <c r="C286" s="190" t="s">
        <v>340</v>
      </c>
      <c r="D286" s="157"/>
      <c r="E286" s="158">
        <v>-0.66</v>
      </c>
      <c r="F286" s="156"/>
      <c r="G286" s="156"/>
      <c r="H286" s="156"/>
      <c r="I286" s="156"/>
      <c r="J286" s="156"/>
      <c r="K286" s="156"/>
      <c r="L286" s="156"/>
      <c r="M286" s="156"/>
      <c r="N286" s="155"/>
      <c r="O286" s="155"/>
      <c r="P286" s="155"/>
      <c r="Q286" s="155"/>
      <c r="R286" s="156"/>
      <c r="S286" s="156"/>
      <c r="T286" s="156"/>
      <c r="U286" s="156"/>
      <c r="V286" s="156"/>
      <c r="W286" s="156"/>
      <c r="X286" s="156"/>
      <c r="Y286" s="156"/>
      <c r="Z286" s="146"/>
      <c r="AA286" s="146"/>
      <c r="AB286" s="146"/>
      <c r="AC286" s="146"/>
      <c r="AD286" s="146"/>
      <c r="AE286" s="146"/>
      <c r="AF286" s="146"/>
      <c r="AG286" s="146" t="s">
        <v>164</v>
      </c>
      <c r="AH286" s="146">
        <v>0</v>
      </c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3" x14ac:dyDescent="0.2">
      <c r="A287" s="153"/>
      <c r="B287" s="154"/>
      <c r="C287" s="190" t="s">
        <v>319</v>
      </c>
      <c r="D287" s="157"/>
      <c r="E287" s="158">
        <v>-1.9475</v>
      </c>
      <c r="F287" s="156"/>
      <c r="G287" s="156"/>
      <c r="H287" s="156"/>
      <c r="I287" s="156"/>
      <c r="J287" s="156"/>
      <c r="K287" s="156"/>
      <c r="L287" s="156"/>
      <c r="M287" s="156"/>
      <c r="N287" s="155"/>
      <c r="O287" s="155"/>
      <c r="P287" s="155"/>
      <c r="Q287" s="155"/>
      <c r="R287" s="156"/>
      <c r="S287" s="156"/>
      <c r="T287" s="156"/>
      <c r="U287" s="156"/>
      <c r="V287" s="156"/>
      <c r="W287" s="156"/>
      <c r="X287" s="156"/>
      <c r="Y287" s="156"/>
      <c r="Z287" s="146"/>
      <c r="AA287" s="146"/>
      <c r="AB287" s="146"/>
      <c r="AC287" s="146"/>
      <c r="AD287" s="146"/>
      <c r="AE287" s="146"/>
      <c r="AF287" s="146"/>
      <c r="AG287" s="146" t="s">
        <v>164</v>
      </c>
      <c r="AH287" s="146">
        <v>0</v>
      </c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ht="22.5" outlineLevel="1" x14ac:dyDescent="0.2">
      <c r="A288" s="172">
        <v>28</v>
      </c>
      <c r="B288" s="173" t="s">
        <v>341</v>
      </c>
      <c r="C288" s="189" t="s">
        <v>342</v>
      </c>
      <c r="D288" s="174" t="s">
        <v>156</v>
      </c>
      <c r="E288" s="175">
        <v>15.89625</v>
      </c>
      <c r="F288" s="176"/>
      <c r="G288" s="177">
        <f>ROUND(E288*F288,2)</f>
        <v>0</v>
      </c>
      <c r="H288" s="176"/>
      <c r="I288" s="177">
        <f>ROUND(E288*H288,2)</f>
        <v>0</v>
      </c>
      <c r="J288" s="176"/>
      <c r="K288" s="177">
        <f>ROUND(E288*J288,2)</f>
        <v>0</v>
      </c>
      <c r="L288" s="177">
        <v>21</v>
      </c>
      <c r="M288" s="177">
        <f>G288*(1+L288/100)</f>
        <v>0</v>
      </c>
      <c r="N288" s="175">
        <v>9.8499999999999994E-3</v>
      </c>
      <c r="O288" s="175">
        <f>ROUND(E288*N288,2)</f>
        <v>0.16</v>
      </c>
      <c r="P288" s="175">
        <v>0</v>
      </c>
      <c r="Q288" s="175">
        <f>ROUND(E288*P288,2)</f>
        <v>0</v>
      </c>
      <c r="R288" s="177"/>
      <c r="S288" s="177" t="s">
        <v>157</v>
      </c>
      <c r="T288" s="178" t="s">
        <v>157</v>
      </c>
      <c r="U288" s="156">
        <v>2.3519999999999999</v>
      </c>
      <c r="V288" s="156">
        <f>ROUND(E288*U288,2)</f>
        <v>37.39</v>
      </c>
      <c r="W288" s="156"/>
      <c r="X288" s="156" t="s">
        <v>158</v>
      </c>
      <c r="Y288" s="156" t="s">
        <v>159</v>
      </c>
      <c r="Z288" s="146"/>
      <c r="AA288" s="146"/>
      <c r="AB288" s="146"/>
      <c r="AC288" s="146"/>
      <c r="AD288" s="146"/>
      <c r="AE288" s="146"/>
      <c r="AF288" s="146"/>
      <c r="AG288" s="146" t="s">
        <v>160</v>
      </c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ht="33.75" outlineLevel="2" x14ac:dyDescent="0.2">
      <c r="A289" s="153"/>
      <c r="B289" s="154"/>
      <c r="C289" s="782" t="s">
        <v>314</v>
      </c>
      <c r="D289" s="783"/>
      <c r="E289" s="783"/>
      <c r="F289" s="783"/>
      <c r="G289" s="783"/>
      <c r="H289" s="156"/>
      <c r="I289" s="156"/>
      <c r="J289" s="156"/>
      <c r="K289" s="156"/>
      <c r="L289" s="156"/>
      <c r="M289" s="156"/>
      <c r="N289" s="155"/>
      <c r="O289" s="155"/>
      <c r="P289" s="155"/>
      <c r="Q289" s="155"/>
      <c r="R289" s="156"/>
      <c r="S289" s="156"/>
      <c r="T289" s="156"/>
      <c r="U289" s="156"/>
      <c r="V289" s="156"/>
      <c r="W289" s="156"/>
      <c r="X289" s="156"/>
      <c r="Y289" s="156"/>
      <c r="Z289" s="146"/>
      <c r="AA289" s="146"/>
      <c r="AB289" s="146"/>
      <c r="AC289" s="146"/>
      <c r="AD289" s="146"/>
      <c r="AE289" s="146"/>
      <c r="AF289" s="146"/>
      <c r="AG289" s="146" t="s">
        <v>250</v>
      </c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86" t="str">
        <f>C289</f>
        <v>Položka obsahuje: nanesení lepicího tmelu na izolační desky, nalepení desek, zajištění talířovými hmoždinkami (6 ks/m2), přebroušení desek, natažení stěrky, vtlačení výztužné tkaniny (1,15 m2/m2), přehlazení stěrky,</v>
      </c>
      <c r="BB289" s="146"/>
      <c r="BC289" s="146"/>
      <c r="BD289" s="146"/>
      <c r="BE289" s="146"/>
      <c r="BF289" s="146"/>
      <c r="BG289" s="146"/>
      <c r="BH289" s="146"/>
    </row>
    <row r="290" spans="1:60" outlineLevel="3" x14ac:dyDescent="0.2">
      <c r="A290" s="153"/>
      <c r="B290" s="154"/>
      <c r="C290" s="192" t="s">
        <v>315</v>
      </c>
      <c r="D290" s="161"/>
      <c r="E290" s="162"/>
      <c r="F290" s="163"/>
      <c r="G290" s="163"/>
      <c r="H290" s="156"/>
      <c r="I290" s="156"/>
      <c r="J290" s="156"/>
      <c r="K290" s="156"/>
      <c r="L290" s="156"/>
      <c r="M290" s="156"/>
      <c r="N290" s="155"/>
      <c r="O290" s="155"/>
      <c r="P290" s="155"/>
      <c r="Q290" s="155"/>
      <c r="R290" s="156"/>
      <c r="S290" s="156"/>
      <c r="T290" s="156"/>
      <c r="U290" s="156"/>
      <c r="V290" s="156"/>
      <c r="W290" s="156"/>
      <c r="X290" s="156"/>
      <c r="Y290" s="156"/>
      <c r="Z290" s="146"/>
      <c r="AA290" s="146"/>
      <c r="AB290" s="146"/>
      <c r="AC290" s="146"/>
      <c r="AD290" s="146"/>
      <c r="AE290" s="146"/>
      <c r="AF290" s="146"/>
      <c r="AG290" s="146" t="s">
        <v>250</v>
      </c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</row>
    <row r="291" spans="1:60" outlineLevel="3" x14ac:dyDescent="0.2">
      <c r="A291" s="153"/>
      <c r="B291" s="154"/>
      <c r="C291" s="784" t="s">
        <v>316</v>
      </c>
      <c r="D291" s="785"/>
      <c r="E291" s="785"/>
      <c r="F291" s="785"/>
      <c r="G291" s="785"/>
      <c r="H291" s="156"/>
      <c r="I291" s="156"/>
      <c r="J291" s="156"/>
      <c r="K291" s="156"/>
      <c r="L291" s="156"/>
      <c r="M291" s="156"/>
      <c r="N291" s="155"/>
      <c r="O291" s="155"/>
      <c r="P291" s="155"/>
      <c r="Q291" s="155"/>
      <c r="R291" s="156"/>
      <c r="S291" s="156"/>
      <c r="T291" s="156"/>
      <c r="U291" s="156"/>
      <c r="V291" s="156"/>
      <c r="W291" s="156"/>
      <c r="X291" s="156"/>
      <c r="Y291" s="156"/>
      <c r="Z291" s="146"/>
      <c r="AA291" s="146"/>
      <c r="AB291" s="146"/>
      <c r="AC291" s="146"/>
      <c r="AD291" s="146"/>
      <c r="AE291" s="146"/>
      <c r="AF291" s="146"/>
      <c r="AG291" s="146" t="s">
        <v>250</v>
      </c>
      <c r="AH291" s="146"/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outlineLevel="2" x14ac:dyDescent="0.2">
      <c r="A292" s="153"/>
      <c r="B292" s="154"/>
      <c r="C292" s="190" t="s">
        <v>343</v>
      </c>
      <c r="D292" s="157"/>
      <c r="E292" s="158"/>
      <c r="F292" s="156"/>
      <c r="G292" s="156"/>
      <c r="H292" s="156"/>
      <c r="I292" s="156"/>
      <c r="J292" s="156"/>
      <c r="K292" s="156"/>
      <c r="L292" s="156"/>
      <c r="M292" s="156"/>
      <c r="N292" s="155"/>
      <c r="O292" s="155"/>
      <c r="P292" s="155"/>
      <c r="Q292" s="155"/>
      <c r="R292" s="156"/>
      <c r="S292" s="156"/>
      <c r="T292" s="156"/>
      <c r="U292" s="156"/>
      <c r="V292" s="156"/>
      <c r="W292" s="156"/>
      <c r="X292" s="156"/>
      <c r="Y292" s="156"/>
      <c r="Z292" s="146"/>
      <c r="AA292" s="146"/>
      <c r="AB292" s="146"/>
      <c r="AC292" s="146"/>
      <c r="AD292" s="146"/>
      <c r="AE292" s="146"/>
      <c r="AF292" s="146"/>
      <c r="AG292" s="146" t="s">
        <v>164</v>
      </c>
      <c r="AH292" s="146">
        <v>0</v>
      </c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</row>
    <row r="293" spans="1:60" outlineLevel="3" x14ac:dyDescent="0.2">
      <c r="A293" s="153"/>
      <c r="B293" s="154"/>
      <c r="C293" s="190" t="s">
        <v>184</v>
      </c>
      <c r="D293" s="157"/>
      <c r="E293" s="158"/>
      <c r="F293" s="156"/>
      <c r="G293" s="156"/>
      <c r="H293" s="156"/>
      <c r="I293" s="156"/>
      <c r="J293" s="156"/>
      <c r="K293" s="156"/>
      <c r="L293" s="156"/>
      <c r="M293" s="156"/>
      <c r="N293" s="155"/>
      <c r="O293" s="155"/>
      <c r="P293" s="155"/>
      <c r="Q293" s="155"/>
      <c r="R293" s="156"/>
      <c r="S293" s="156"/>
      <c r="T293" s="156"/>
      <c r="U293" s="156"/>
      <c r="V293" s="156"/>
      <c r="W293" s="156"/>
      <c r="X293" s="156"/>
      <c r="Y293" s="156"/>
      <c r="Z293" s="146"/>
      <c r="AA293" s="146"/>
      <c r="AB293" s="146"/>
      <c r="AC293" s="146"/>
      <c r="AD293" s="146"/>
      <c r="AE293" s="146"/>
      <c r="AF293" s="146"/>
      <c r="AG293" s="146" t="s">
        <v>164</v>
      </c>
      <c r="AH293" s="146">
        <v>0</v>
      </c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outlineLevel="3" x14ac:dyDescent="0.2">
      <c r="A294" s="153"/>
      <c r="B294" s="154"/>
      <c r="C294" s="190" t="s">
        <v>260</v>
      </c>
      <c r="D294" s="157"/>
      <c r="E294" s="158"/>
      <c r="F294" s="156"/>
      <c r="G294" s="156"/>
      <c r="H294" s="156"/>
      <c r="I294" s="156"/>
      <c r="J294" s="156"/>
      <c r="K294" s="156"/>
      <c r="L294" s="156"/>
      <c r="M294" s="156"/>
      <c r="N294" s="155"/>
      <c r="O294" s="155"/>
      <c r="P294" s="155"/>
      <c r="Q294" s="155"/>
      <c r="R294" s="156"/>
      <c r="S294" s="156"/>
      <c r="T294" s="156"/>
      <c r="U294" s="156"/>
      <c r="V294" s="156"/>
      <c r="W294" s="156"/>
      <c r="X294" s="156"/>
      <c r="Y294" s="156"/>
      <c r="Z294" s="146"/>
      <c r="AA294" s="146"/>
      <c r="AB294" s="146"/>
      <c r="AC294" s="146"/>
      <c r="AD294" s="146"/>
      <c r="AE294" s="146"/>
      <c r="AF294" s="146"/>
      <c r="AG294" s="146" t="s">
        <v>164</v>
      </c>
      <c r="AH294" s="146">
        <v>0</v>
      </c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outlineLevel="3" x14ac:dyDescent="0.2">
      <c r="A295" s="153"/>
      <c r="B295" s="154"/>
      <c r="C295" s="190" t="s">
        <v>344</v>
      </c>
      <c r="D295" s="157"/>
      <c r="E295" s="158">
        <v>11.34</v>
      </c>
      <c r="F295" s="156"/>
      <c r="G295" s="156"/>
      <c r="H295" s="156"/>
      <c r="I295" s="156"/>
      <c r="J295" s="156"/>
      <c r="K295" s="156"/>
      <c r="L295" s="156"/>
      <c r="M295" s="156"/>
      <c r="N295" s="155"/>
      <c r="O295" s="155"/>
      <c r="P295" s="155"/>
      <c r="Q295" s="155"/>
      <c r="R295" s="156"/>
      <c r="S295" s="156"/>
      <c r="T295" s="156"/>
      <c r="U295" s="156"/>
      <c r="V295" s="156"/>
      <c r="W295" s="156"/>
      <c r="X295" s="156"/>
      <c r="Y295" s="156"/>
      <c r="Z295" s="146"/>
      <c r="AA295" s="146"/>
      <c r="AB295" s="146"/>
      <c r="AC295" s="146"/>
      <c r="AD295" s="146"/>
      <c r="AE295" s="146"/>
      <c r="AF295" s="146"/>
      <c r="AG295" s="146" t="s">
        <v>164</v>
      </c>
      <c r="AH295" s="146">
        <v>0</v>
      </c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3" x14ac:dyDescent="0.2">
      <c r="A296" s="153"/>
      <c r="B296" s="154"/>
      <c r="C296" s="190" t="s">
        <v>345</v>
      </c>
      <c r="D296" s="157"/>
      <c r="E296" s="158">
        <v>4.0949999999999998</v>
      </c>
      <c r="F296" s="156"/>
      <c r="G296" s="156"/>
      <c r="H296" s="156"/>
      <c r="I296" s="156"/>
      <c r="J296" s="156"/>
      <c r="K296" s="156"/>
      <c r="L296" s="156"/>
      <c r="M296" s="156"/>
      <c r="N296" s="155"/>
      <c r="O296" s="155"/>
      <c r="P296" s="155"/>
      <c r="Q296" s="155"/>
      <c r="R296" s="156"/>
      <c r="S296" s="156"/>
      <c r="T296" s="156"/>
      <c r="U296" s="156"/>
      <c r="V296" s="156"/>
      <c r="W296" s="156"/>
      <c r="X296" s="156"/>
      <c r="Y296" s="156"/>
      <c r="Z296" s="146"/>
      <c r="AA296" s="146"/>
      <c r="AB296" s="146"/>
      <c r="AC296" s="146"/>
      <c r="AD296" s="146"/>
      <c r="AE296" s="146"/>
      <c r="AF296" s="146"/>
      <c r="AG296" s="146" t="s">
        <v>164</v>
      </c>
      <c r="AH296" s="146">
        <v>0</v>
      </c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outlineLevel="3" x14ac:dyDescent="0.2">
      <c r="A297" s="153"/>
      <c r="B297" s="154"/>
      <c r="C297" s="190" t="s">
        <v>346</v>
      </c>
      <c r="D297" s="157"/>
      <c r="E297" s="158">
        <v>0.46124999999999999</v>
      </c>
      <c r="F297" s="156"/>
      <c r="G297" s="156"/>
      <c r="H297" s="156"/>
      <c r="I297" s="156"/>
      <c r="J297" s="156"/>
      <c r="K297" s="156"/>
      <c r="L297" s="156"/>
      <c r="M297" s="156"/>
      <c r="N297" s="155"/>
      <c r="O297" s="155"/>
      <c r="P297" s="155"/>
      <c r="Q297" s="155"/>
      <c r="R297" s="156"/>
      <c r="S297" s="156"/>
      <c r="T297" s="156"/>
      <c r="U297" s="156"/>
      <c r="V297" s="156"/>
      <c r="W297" s="156"/>
      <c r="X297" s="156"/>
      <c r="Y297" s="156"/>
      <c r="Z297" s="146"/>
      <c r="AA297" s="146"/>
      <c r="AB297" s="146"/>
      <c r="AC297" s="146"/>
      <c r="AD297" s="146"/>
      <c r="AE297" s="146"/>
      <c r="AF297" s="146"/>
      <c r="AG297" s="146" t="s">
        <v>164</v>
      </c>
      <c r="AH297" s="146">
        <v>0</v>
      </c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ht="22.5" outlineLevel="1" x14ac:dyDescent="0.2">
      <c r="A298" s="172">
        <v>29</v>
      </c>
      <c r="B298" s="173" t="s">
        <v>347</v>
      </c>
      <c r="C298" s="189" t="s">
        <v>348</v>
      </c>
      <c r="D298" s="174" t="s">
        <v>156</v>
      </c>
      <c r="E298" s="175">
        <v>18.813749999999999</v>
      </c>
      <c r="F298" s="176"/>
      <c r="G298" s="177">
        <f>ROUND(E298*F298,2)</f>
        <v>0</v>
      </c>
      <c r="H298" s="176"/>
      <c r="I298" s="177">
        <f>ROUND(E298*H298,2)</f>
        <v>0</v>
      </c>
      <c r="J298" s="176"/>
      <c r="K298" s="177">
        <f>ROUND(E298*J298,2)</f>
        <v>0</v>
      </c>
      <c r="L298" s="177">
        <v>21</v>
      </c>
      <c r="M298" s="177">
        <f>G298*(1+L298/100)</f>
        <v>0</v>
      </c>
      <c r="N298" s="175">
        <v>1.6039999999999999E-2</v>
      </c>
      <c r="O298" s="175">
        <f>ROUND(E298*N298,2)</f>
        <v>0.3</v>
      </c>
      <c r="P298" s="175">
        <v>0</v>
      </c>
      <c r="Q298" s="175">
        <f>ROUND(E298*P298,2)</f>
        <v>0</v>
      </c>
      <c r="R298" s="177"/>
      <c r="S298" s="177" t="s">
        <v>157</v>
      </c>
      <c r="T298" s="178" t="s">
        <v>157</v>
      </c>
      <c r="U298" s="156">
        <v>2.4020000000000001</v>
      </c>
      <c r="V298" s="156">
        <f>ROUND(E298*U298,2)</f>
        <v>45.19</v>
      </c>
      <c r="W298" s="156"/>
      <c r="X298" s="156" t="s">
        <v>158</v>
      </c>
      <c r="Y298" s="156" t="s">
        <v>159</v>
      </c>
      <c r="Z298" s="146"/>
      <c r="AA298" s="146"/>
      <c r="AB298" s="146"/>
      <c r="AC298" s="146"/>
      <c r="AD298" s="146"/>
      <c r="AE298" s="146"/>
      <c r="AF298" s="146"/>
      <c r="AG298" s="146" t="s">
        <v>160</v>
      </c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ht="33.75" outlineLevel="2" x14ac:dyDescent="0.2">
      <c r="A299" s="153"/>
      <c r="B299" s="154"/>
      <c r="C299" s="782" t="s">
        <v>314</v>
      </c>
      <c r="D299" s="783"/>
      <c r="E299" s="783"/>
      <c r="F299" s="783"/>
      <c r="G299" s="783"/>
      <c r="H299" s="156"/>
      <c r="I299" s="156"/>
      <c r="J299" s="156"/>
      <c r="K299" s="156"/>
      <c r="L299" s="156"/>
      <c r="M299" s="156"/>
      <c r="N299" s="155"/>
      <c r="O299" s="155"/>
      <c r="P299" s="155"/>
      <c r="Q299" s="155"/>
      <c r="R299" s="156"/>
      <c r="S299" s="156"/>
      <c r="T299" s="156"/>
      <c r="U299" s="156"/>
      <c r="V299" s="156"/>
      <c r="W299" s="156"/>
      <c r="X299" s="156"/>
      <c r="Y299" s="156"/>
      <c r="Z299" s="146"/>
      <c r="AA299" s="146"/>
      <c r="AB299" s="146"/>
      <c r="AC299" s="146"/>
      <c r="AD299" s="146"/>
      <c r="AE299" s="146"/>
      <c r="AF299" s="146"/>
      <c r="AG299" s="146" t="s">
        <v>250</v>
      </c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86" t="str">
        <f>C299</f>
        <v>Položka obsahuje: nanesení lepicího tmelu na izolační desky, nalepení desek, zajištění talířovými hmoždinkami (6 ks/m2), přebroušení desek, natažení stěrky, vtlačení výztužné tkaniny (1,15 m2/m2), přehlazení stěrky,</v>
      </c>
      <c r="BB299" s="146"/>
      <c r="BC299" s="146"/>
      <c r="BD299" s="146"/>
      <c r="BE299" s="146"/>
      <c r="BF299" s="146"/>
      <c r="BG299" s="146"/>
      <c r="BH299" s="146"/>
    </row>
    <row r="300" spans="1:60" outlineLevel="3" x14ac:dyDescent="0.2">
      <c r="A300" s="153"/>
      <c r="B300" s="154"/>
      <c r="C300" s="192" t="s">
        <v>315</v>
      </c>
      <c r="D300" s="161"/>
      <c r="E300" s="162"/>
      <c r="F300" s="163"/>
      <c r="G300" s="163"/>
      <c r="H300" s="156"/>
      <c r="I300" s="156"/>
      <c r="J300" s="156"/>
      <c r="K300" s="156"/>
      <c r="L300" s="156"/>
      <c r="M300" s="156"/>
      <c r="N300" s="155"/>
      <c r="O300" s="155"/>
      <c r="P300" s="155"/>
      <c r="Q300" s="155"/>
      <c r="R300" s="156"/>
      <c r="S300" s="156"/>
      <c r="T300" s="156"/>
      <c r="U300" s="156"/>
      <c r="V300" s="156"/>
      <c r="W300" s="156"/>
      <c r="X300" s="156"/>
      <c r="Y300" s="156"/>
      <c r="Z300" s="146"/>
      <c r="AA300" s="146"/>
      <c r="AB300" s="146"/>
      <c r="AC300" s="146"/>
      <c r="AD300" s="146"/>
      <c r="AE300" s="146"/>
      <c r="AF300" s="146"/>
      <c r="AG300" s="146" t="s">
        <v>250</v>
      </c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outlineLevel="3" x14ac:dyDescent="0.2">
      <c r="A301" s="153"/>
      <c r="B301" s="154"/>
      <c r="C301" s="784" t="s">
        <v>349</v>
      </c>
      <c r="D301" s="785"/>
      <c r="E301" s="785"/>
      <c r="F301" s="785"/>
      <c r="G301" s="785"/>
      <c r="H301" s="156"/>
      <c r="I301" s="156"/>
      <c r="J301" s="156"/>
      <c r="K301" s="156"/>
      <c r="L301" s="156"/>
      <c r="M301" s="156"/>
      <c r="N301" s="155"/>
      <c r="O301" s="155"/>
      <c r="P301" s="155"/>
      <c r="Q301" s="155"/>
      <c r="R301" s="156"/>
      <c r="S301" s="156"/>
      <c r="T301" s="156"/>
      <c r="U301" s="156"/>
      <c r="V301" s="156"/>
      <c r="W301" s="156"/>
      <c r="X301" s="156"/>
      <c r="Y301" s="156"/>
      <c r="Z301" s="146"/>
      <c r="AA301" s="146"/>
      <c r="AB301" s="146"/>
      <c r="AC301" s="146"/>
      <c r="AD301" s="146"/>
      <c r="AE301" s="146"/>
      <c r="AF301" s="146"/>
      <c r="AG301" s="146" t="s">
        <v>250</v>
      </c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</row>
    <row r="302" spans="1:60" outlineLevel="2" x14ac:dyDescent="0.2">
      <c r="A302" s="153"/>
      <c r="B302" s="154"/>
      <c r="C302" s="190" t="s">
        <v>343</v>
      </c>
      <c r="D302" s="157"/>
      <c r="E302" s="158"/>
      <c r="F302" s="156"/>
      <c r="G302" s="156"/>
      <c r="H302" s="156"/>
      <c r="I302" s="156"/>
      <c r="J302" s="156"/>
      <c r="K302" s="156"/>
      <c r="L302" s="156"/>
      <c r="M302" s="156"/>
      <c r="N302" s="155"/>
      <c r="O302" s="155"/>
      <c r="P302" s="155"/>
      <c r="Q302" s="155"/>
      <c r="R302" s="156"/>
      <c r="S302" s="156"/>
      <c r="T302" s="156"/>
      <c r="U302" s="156"/>
      <c r="V302" s="156"/>
      <c r="W302" s="156"/>
      <c r="X302" s="156"/>
      <c r="Y302" s="156"/>
      <c r="Z302" s="146"/>
      <c r="AA302" s="146"/>
      <c r="AB302" s="146"/>
      <c r="AC302" s="146"/>
      <c r="AD302" s="146"/>
      <c r="AE302" s="146"/>
      <c r="AF302" s="146"/>
      <c r="AG302" s="146" t="s">
        <v>164</v>
      </c>
      <c r="AH302" s="146">
        <v>0</v>
      </c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</row>
    <row r="303" spans="1:60" outlineLevel="3" x14ac:dyDescent="0.2">
      <c r="A303" s="153"/>
      <c r="B303" s="154"/>
      <c r="C303" s="190" t="s">
        <v>184</v>
      </c>
      <c r="D303" s="157"/>
      <c r="E303" s="158"/>
      <c r="F303" s="156"/>
      <c r="G303" s="156"/>
      <c r="H303" s="156"/>
      <c r="I303" s="156"/>
      <c r="J303" s="156"/>
      <c r="K303" s="156"/>
      <c r="L303" s="156"/>
      <c r="M303" s="156"/>
      <c r="N303" s="155"/>
      <c r="O303" s="155"/>
      <c r="P303" s="155"/>
      <c r="Q303" s="155"/>
      <c r="R303" s="156"/>
      <c r="S303" s="156"/>
      <c r="T303" s="156"/>
      <c r="U303" s="156"/>
      <c r="V303" s="156"/>
      <c r="W303" s="156"/>
      <c r="X303" s="156"/>
      <c r="Y303" s="156"/>
      <c r="Z303" s="146"/>
      <c r="AA303" s="146"/>
      <c r="AB303" s="146"/>
      <c r="AC303" s="146"/>
      <c r="AD303" s="146"/>
      <c r="AE303" s="146"/>
      <c r="AF303" s="146"/>
      <c r="AG303" s="146" t="s">
        <v>164</v>
      </c>
      <c r="AH303" s="146">
        <v>0</v>
      </c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3" x14ac:dyDescent="0.2">
      <c r="A304" s="153"/>
      <c r="B304" s="154"/>
      <c r="C304" s="190" t="s">
        <v>260</v>
      </c>
      <c r="D304" s="157"/>
      <c r="E304" s="158"/>
      <c r="F304" s="156"/>
      <c r="G304" s="156"/>
      <c r="H304" s="156"/>
      <c r="I304" s="156"/>
      <c r="J304" s="156"/>
      <c r="K304" s="156"/>
      <c r="L304" s="156"/>
      <c r="M304" s="156"/>
      <c r="N304" s="155"/>
      <c r="O304" s="155"/>
      <c r="P304" s="155"/>
      <c r="Q304" s="155"/>
      <c r="R304" s="156"/>
      <c r="S304" s="156"/>
      <c r="T304" s="156"/>
      <c r="U304" s="156"/>
      <c r="V304" s="156"/>
      <c r="W304" s="156"/>
      <c r="X304" s="156"/>
      <c r="Y304" s="156"/>
      <c r="Z304" s="146"/>
      <c r="AA304" s="146"/>
      <c r="AB304" s="146"/>
      <c r="AC304" s="146"/>
      <c r="AD304" s="146"/>
      <c r="AE304" s="146"/>
      <c r="AF304" s="146"/>
      <c r="AG304" s="146" t="s">
        <v>164</v>
      </c>
      <c r="AH304" s="146">
        <v>0</v>
      </c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3" x14ac:dyDescent="0.2">
      <c r="A305" s="153"/>
      <c r="B305" s="154"/>
      <c r="C305" s="190" t="s">
        <v>344</v>
      </c>
      <c r="D305" s="157"/>
      <c r="E305" s="158">
        <v>11.34</v>
      </c>
      <c r="F305" s="156"/>
      <c r="G305" s="156"/>
      <c r="H305" s="156"/>
      <c r="I305" s="156"/>
      <c r="J305" s="156"/>
      <c r="K305" s="156"/>
      <c r="L305" s="156"/>
      <c r="M305" s="156"/>
      <c r="N305" s="155"/>
      <c r="O305" s="155"/>
      <c r="P305" s="155"/>
      <c r="Q305" s="155"/>
      <c r="R305" s="156"/>
      <c r="S305" s="156"/>
      <c r="T305" s="156"/>
      <c r="U305" s="156"/>
      <c r="V305" s="156"/>
      <c r="W305" s="156"/>
      <c r="X305" s="156"/>
      <c r="Y305" s="156"/>
      <c r="Z305" s="146"/>
      <c r="AA305" s="146"/>
      <c r="AB305" s="146"/>
      <c r="AC305" s="146"/>
      <c r="AD305" s="146"/>
      <c r="AE305" s="146"/>
      <c r="AF305" s="146"/>
      <c r="AG305" s="146" t="s">
        <v>164</v>
      </c>
      <c r="AH305" s="146">
        <v>0</v>
      </c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outlineLevel="3" x14ac:dyDescent="0.2">
      <c r="A306" s="153"/>
      <c r="B306" s="154"/>
      <c r="C306" s="190" t="s">
        <v>345</v>
      </c>
      <c r="D306" s="157"/>
      <c r="E306" s="158">
        <v>4.0949999999999998</v>
      </c>
      <c r="F306" s="156"/>
      <c r="G306" s="156"/>
      <c r="H306" s="156"/>
      <c r="I306" s="156"/>
      <c r="J306" s="156"/>
      <c r="K306" s="156"/>
      <c r="L306" s="156"/>
      <c r="M306" s="156"/>
      <c r="N306" s="155"/>
      <c r="O306" s="155"/>
      <c r="P306" s="155"/>
      <c r="Q306" s="155"/>
      <c r="R306" s="156"/>
      <c r="S306" s="156"/>
      <c r="T306" s="156"/>
      <c r="U306" s="156"/>
      <c r="V306" s="156"/>
      <c r="W306" s="156"/>
      <c r="X306" s="156"/>
      <c r="Y306" s="156"/>
      <c r="Z306" s="146"/>
      <c r="AA306" s="146"/>
      <c r="AB306" s="146"/>
      <c r="AC306" s="146"/>
      <c r="AD306" s="146"/>
      <c r="AE306" s="146"/>
      <c r="AF306" s="146"/>
      <c r="AG306" s="146" t="s">
        <v>164</v>
      </c>
      <c r="AH306" s="146">
        <v>0</v>
      </c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</row>
    <row r="307" spans="1:60" outlineLevel="3" x14ac:dyDescent="0.2">
      <c r="A307" s="153"/>
      <c r="B307" s="154"/>
      <c r="C307" s="190" t="s">
        <v>346</v>
      </c>
      <c r="D307" s="157"/>
      <c r="E307" s="158">
        <v>0.46124999999999999</v>
      </c>
      <c r="F307" s="156"/>
      <c r="G307" s="156"/>
      <c r="H307" s="156"/>
      <c r="I307" s="156"/>
      <c r="J307" s="156"/>
      <c r="K307" s="156"/>
      <c r="L307" s="156"/>
      <c r="M307" s="156"/>
      <c r="N307" s="155"/>
      <c r="O307" s="155"/>
      <c r="P307" s="155"/>
      <c r="Q307" s="155"/>
      <c r="R307" s="156"/>
      <c r="S307" s="156"/>
      <c r="T307" s="156"/>
      <c r="U307" s="156"/>
      <c r="V307" s="156"/>
      <c r="W307" s="156"/>
      <c r="X307" s="156"/>
      <c r="Y307" s="156"/>
      <c r="Z307" s="146"/>
      <c r="AA307" s="146"/>
      <c r="AB307" s="146"/>
      <c r="AC307" s="146"/>
      <c r="AD307" s="146"/>
      <c r="AE307" s="146"/>
      <c r="AF307" s="146"/>
      <c r="AG307" s="146" t="s">
        <v>164</v>
      </c>
      <c r="AH307" s="146">
        <v>0</v>
      </c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</row>
    <row r="308" spans="1:60" outlineLevel="3" x14ac:dyDescent="0.2">
      <c r="A308" s="153"/>
      <c r="B308" s="154"/>
      <c r="C308" s="190" t="s">
        <v>264</v>
      </c>
      <c r="D308" s="157"/>
      <c r="E308" s="158"/>
      <c r="F308" s="156"/>
      <c r="G308" s="156"/>
      <c r="H308" s="156"/>
      <c r="I308" s="156"/>
      <c r="J308" s="156"/>
      <c r="K308" s="156"/>
      <c r="L308" s="156"/>
      <c r="M308" s="156"/>
      <c r="N308" s="155"/>
      <c r="O308" s="155"/>
      <c r="P308" s="155"/>
      <c r="Q308" s="155"/>
      <c r="R308" s="156"/>
      <c r="S308" s="156"/>
      <c r="T308" s="156"/>
      <c r="U308" s="156"/>
      <c r="V308" s="156"/>
      <c r="W308" s="156"/>
      <c r="X308" s="156"/>
      <c r="Y308" s="156"/>
      <c r="Z308" s="146"/>
      <c r="AA308" s="146"/>
      <c r="AB308" s="146"/>
      <c r="AC308" s="146"/>
      <c r="AD308" s="146"/>
      <c r="AE308" s="146"/>
      <c r="AF308" s="146"/>
      <c r="AG308" s="146" t="s">
        <v>164</v>
      </c>
      <c r="AH308" s="146">
        <v>0</v>
      </c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</row>
    <row r="309" spans="1:60" outlineLevel="3" x14ac:dyDescent="0.2">
      <c r="A309" s="153"/>
      <c r="B309" s="154"/>
      <c r="C309" s="190" t="s">
        <v>350</v>
      </c>
      <c r="D309" s="157"/>
      <c r="E309" s="158">
        <v>0.42749999999999999</v>
      </c>
      <c r="F309" s="156"/>
      <c r="G309" s="156"/>
      <c r="H309" s="156"/>
      <c r="I309" s="156"/>
      <c r="J309" s="156"/>
      <c r="K309" s="156"/>
      <c r="L309" s="156"/>
      <c r="M309" s="156"/>
      <c r="N309" s="155"/>
      <c r="O309" s="155"/>
      <c r="P309" s="155"/>
      <c r="Q309" s="155"/>
      <c r="R309" s="156"/>
      <c r="S309" s="156"/>
      <c r="T309" s="156"/>
      <c r="U309" s="156"/>
      <c r="V309" s="156"/>
      <c r="W309" s="156"/>
      <c r="X309" s="156"/>
      <c r="Y309" s="156"/>
      <c r="Z309" s="146"/>
      <c r="AA309" s="146"/>
      <c r="AB309" s="146"/>
      <c r="AC309" s="146"/>
      <c r="AD309" s="146"/>
      <c r="AE309" s="146"/>
      <c r="AF309" s="146"/>
      <c r="AG309" s="146" t="s">
        <v>164</v>
      </c>
      <c r="AH309" s="146">
        <v>0</v>
      </c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</row>
    <row r="310" spans="1:60" outlineLevel="3" x14ac:dyDescent="0.2">
      <c r="A310" s="153"/>
      <c r="B310" s="154"/>
      <c r="C310" s="190" t="s">
        <v>351</v>
      </c>
      <c r="D310" s="157"/>
      <c r="E310" s="158">
        <v>0.97499999999999998</v>
      </c>
      <c r="F310" s="156"/>
      <c r="G310" s="156"/>
      <c r="H310" s="156"/>
      <c r="I310" s="156"/>
      <c r="J310" s="156"/>
      <c r="K310" s="156"/>
      <c r="L310" s="156"/>
      <c r="M310" s="156"/>
      <c r="N310" s="155"/>
      <c r="O310" s="155"/>
      <c r="P310" s="155"/>
      <c r="Q310" s="155"/>
      <c r="R310" s="156"/>
      <c r="S310" s="156"/>
      <c r="T310" s="156"/>
      <c r="U310" s="156"/>
      <c r="V310" s="156"/>
      <c r="W310" s="156"/>
      <c r="X310" s="156"/>
      <c r="Y310" s="156"/>
      <c r="Z310" s="146"/>
      <c r="AA310" s="146"/>
      <c r="AB310" s="146"/>
      <c r="AC310" s="146"/>
      <c r="AD310" s="146"/>
      <c r="AE310" s="146"/>
      <c r="AF310" s="146"/>
      <c r="AG310" s="146" t="s">
        <v>164</v>
      </c>
      <c r="AH310" s="146">
        <v>0</v>
      </c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</row>
    <row r="311" spans="1:60" outlineLevel="3" x14ac:dyDescent="0.2">
      <c r="A311" s="153"/>
      <c r="B311" s="154"/>
      <c r="C311" s="190" t="s">
        <v>352</v>
      </c>
      <c r="D311" s="157"/>
      <c r="E311" s="158">
        <v>1.5149999999999999</v>
      </c>
      <c r="F311" s="156"/>
      <c r="G311" s="156"/>
      <c r="H311" s="156"/>
      <c r="I311" s="156"/>
      <c r="J311" s="156"/>
      <c r="K311" s="156"/>
      <c r="L311" s="156"/>
      <c r="M311" s="156"/>
      <c r="N311" s="155"/>
      <c r="O311" s="155"/>
      <c r="P311" s="155"/>
      <c r="Q311" s="155"/>
      <c r="R311" s="156"/>
      <c r="S311" s="156"/>
      <c r="T311" s="156"/>
      <c r="U311" s="156"/>
      <c r="V311" s="156"/>
      <c r="W311" s="156"/>
      <c r="X311" s="156"/>
      <c r="Y311" s="156"/>
      <c r="Z311" s="146"/>
      <c r="AA311" s="146"/>
      <c r="AB311" s="146"/>
      <c r="AC311" s="146"/>
      <c r="AD311" s="146"/>
      <c r="AE311" s="146"/>
      <c r="AF311" s="146"/>
      <c r="AG311" s="146" t="s">
        <v>164</v>
      </c>
      <c r="AH311" s="146">
        <v>0</v>
      </c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outlineLevel="1" x14ac:dyDescent="0.2">
      <c r="A312" s="172">
        <v>30</v>
      </c>
      <c r="B312" s="173" t="s">
        <v>353</v>
      </c>
      <c r="C312" s="189" t="s">
        <v>354</v>
      </c>
      <c r="D312" s="174" t="s">
        <v>156</v>
      </c>
      <c r="E312" s="175">
        <v>10.29</v>
      </c>
      <c r="F312" s="176"/>
      <c r="G312" s="177">
        <f>ROUND(E312*F312,2)</f>
        <v>0</v>
      </c>
      <c r="H312" s="176"/>
      <c r="I312" s="177">
        <f>ROUND(E312*H312,2)</f>
        <v>0</v>
      </c>
      <c r="J312" s="176"/>
      <c r="K312" s="177">
        <f>ROUND(E312*J312,2)</f>
        <v>0</v>
      </c>
      <c r="L312" s="177">
        <v>21</v>
      </c>
      <c r="M312" s="177">
        <f>G312*(1+L312/100)</f>
        <v>0</v>
      </c>
      <c r="N312" s="175">
        <v>9.4299999999999991E-3</v>
      </c>
      <c r="O312" s="175">
        <f>ROUND(E312*N312,2)</f>
        <v>0.1</v>
      </c>
      <c r="P312" s="175">
        <v>0</v>
      </c>
      <c r="Q312" s="175">
        <f>ROUND(E312*P312,2)</f>
        <v>0</v>
      </c>
      <c r="R312" s="177"/>
      <c r="S312" s="177" t="s">
        <v>157</v>
      </c>
      <c r="T312" s="178" t="s">
        <v>157</v>
      </c>
      <c r="U312" s="156">
        <v>1.5620000000000001</v>
      </c>
      <c r="V312" s="156">
        <f>ROUND(E312*U312,2)</f>
        <v>16.07</v>
      </c>
      <c r="W312" s="156"/>
      <c r="X312" s="156" t="s">
        <v>158</v>
      </c>
      <c r="Y312" s="156" t="s">
        <v>159</v>
      </c>
      <c r="Z312" s="146"/>
      <c r="AA312" s="146"/>
      <c r="AB312" s="146"/>
      <c r="AC312" s="146"/>
      <c r="AD312" s="146"/>
      <c r="AE312" s="146"/>
      <c r="AF312" s="146"/>
      <c r="AG312" s="146" t="s">
        <v>160</v>
      </c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</row>
    <row r="313" spans="1:60" outlineLevel="2" x14ac:dyDescent="0.2">
      <c r="A313" s="153"/>
      <c r="B313" s="154"/>
      <c r="C313" s="190" t="s">
        <v>355</v>
      </c>
      <c r="D313" s="157"/>
      <c r="E313" s="158">
        <v>10.29</v>
      </c>
      <c r="F313" s="156"/>
      <c r="G313" s="156"/>
      <c r="H313" s="156"/>
      <c r="I313" s="156"/>
      <c r="J313" s="156"/>
      <c r="K313" s="156"/>
      <c r="L313" s="156"/>
      <c r="M313" s="156"/>
      <c r="N313" s="155"/>
      <c r="O313" s="155"/>
      <c r="P313" s="155"/>
      <c r="Q313" s="155"/>
      <c r="R313" s="156"/>
      <c r="S313" s="156"/>
      <c r="T313" s="156"/>
      <c r="U313" s="156"/>
      <c r="V313" s="156"/>
      <c r="W313" s="156"/>
      <c r="X313" s="156"/>
      <c r="Y313" s="156"/>
      <c r="Z313" s="146"/>
      <c r="AA313" s="146"/>
      <c r="AB313" s="146"/>
      <c r="AC313" s="146"/>
      <c r="AD313" s="146"/>
      <c r="AE313" s="146"/>
      <c r="AF313" s="146"/>
      <c r="AG313" s="146" t="s">
        <v>164</v>
      </c>
      <c r="AH313" s="146">
        <v>0</v>
      </c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</row>
    <row r="314" spans="1:60" ht="22.5" outlineLevel="1" x14ac:dyDescent="0.2">
      <c r="A314" s="172">
        <v>31</v>
      </c>
      <c r="B314" s="173" t="s">
        <v>356</v>
      </c>
      <c r="C314" s="189" t="s">
        <v>357</v>
      </c>
      <c r="D314" s="174" t="s">
        <v>156</v>
      </c>
      <c r="E314" s="175">
        <v>56.467599999999997</v>
      </c>
      <c r="F314" s="176"/>
      <c r="G314" s="177">
        <f>ROUND(E314*F314,2)</f>
        <v>0</v>
      </c>
      <c r="H314" s="176"/>
      <c r="I314" s="177">
        <f>ROUND(E314*H314,2)</f>
        <v>0</v>
      </c>
      <c r="J314" s="176"/>
      <c r="K314" s="177">
        <f>ROUND(E314*J314,2)</f>
        <v>0</v>
      </c>
      <c r="L314" s="177">
        <v>21</v>
      </c>
      <c r="M314" s="177">
        <f>G314*(1+L314/100)</f>
        <v>0</v>
      </c>
      <c r="N314" s="175">
        <v>0</v>
      </c>
      <c r="O314" s="175">
        <f>ROUND(E314*N314,2)</f>
        <v>0</v>
      </c>
      <c r="P314" s="175">
        <v>0</v>
      </c>
      <c r="Q314" s="175">
        <f>ROUND(E314*P314,2)</f>
        <v>0</v>
      </c>
      <c r="R314" s="177"/>
      <c r="S314" s="177" t="s">
        <v>157</v>
      </c>
      <c r="T314" s="178" t="s">
        <v>157</v>
      </c>
      <c r="U314" s="156">
        <v>0.30509999999999998</v>
      </c>
      <c r="V314" s="156">
        <f>ROUND(E314*U314,2)</f>
        <v>17.23</v>
      </c>
      <c r="W314" s="156"/>
      <c r="X314" s="156" t="s">
        <v>158</v>
      </c>
      <c r="Y314" s="156" t="s">
        <v>159</v>
      </c>
      <c r="Z314" s="146"/>
      <c r="AA314" s="146"/>
      <c r="AB314" s="146"/>
      <c r="AC314" s="146"/>
      <c r="AD314" s="146"/>
      <c r="AE314" s="146"/>
      <c r="AF314" s="146"/>
      <c r="AG314" s="146" t="s">
        <v>160</v>
      </c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</row>
    <row r="315" spans="1:60" ht="33.75" outlineLevel="2" x14ac:dyDescent="0.2">
      <c r="A315" s="153"/>
      <c r="B315" s="154"/>
      <c r="C315" s="782" t="s">
        <v>358</v>
      </c>
      <c r="D315" s="783"/>
      <c r="E315" s="783"/>
      <c r="F315" s="783"/>
      <c r="G315" s="783"/>
      <c r="H315" s="156"/>
      <c r="I315" s="156"/>
      <c r="J315" s="156"/>
      <c r="K315" s="156"/>
      <c r="L315" s="156"/>
      <c r="M315" s="156"/>
      <c r="N315" s="155"/>
      <c r="O315" s="155"/>
      <c r="P315" s="155"/>
      <c r="Q315" s="155"/>
      <c r="R315" s="156"/>
      <c r="S315" s="156"/>
      <c r="T315" s="156"/>
      <c r="U315" s="156"/>
      <c r="V315" s="156"/>
      <c r="W315" s="156"/>
      <c r="X315" s="156"/>
      <c r="Y315" s="156"/>
      <c r="Z315" s="146"/>
      <c r="AA315" s="146"/>
      <c r="AB315" s="146"/>
      <c r="AC315" s="146"/>
      <c r="AD315" s="146"/>
      <c r="AE315" s="146"/>
      <c r="AF315" s="146"/>
      <c r="AG315" s="146" t="s">
        <v>250</v>
      </c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86" t="str">
        <f>C315</f>
        <v>Nanesení lepicího tmelu na izolační desky, nalepení desek, zajištění talířovými hmoždinkami (6 ks/m2), natažení stěrky, vtlačení výztužné tkaniny (1,15 m2/m2), rohových lišt (0,14 m/m2), přehlazení stěrky, nanesení druhé vyrovnávací stěrky.</v>
      </c>
      <c r="BB315" s="146"/>
      <c r="BC315" s="146"/>
      <c r="BD315" s="146"/>
      <c r="BE315" s="146"/>
      <c r="BF315" s="146"/>
      <c r="BG315" s="146"/>
      <c r="BH315" s="146"/>
    </row>
    <row r="316" spans="1:60" outlineLevel="3" x14ac:dyDescent="0.2">
      <c r="A316" s="153"/>
      <c r="B316" s="154"/>
      <c r="C316" s="784" t="s">
        <v>359</v>
      </c>
      <c r="D316" s="785"/>
      <c r="E316" s="785"/>
      <c r="F316" s="785"/>
      <c r="G316" s="785"/>
      <c r="H316" s="156"/>
      <c r="I316" s="156"/>
      <c r="J316" s="156"/>
      <c r="K316" s="156"/>
      <c r="L316" s="156"/>
      <c r="M316" s="156"/>
      <c r="N316" s="155"/>
      <c r="O316" s="155"/>
      <c r="P316" s="155"/>
      <c r="Q316" s="155"/>
      <c r="R316" s="156"/>
      <c r="S316" s="156"/>
      <c r="T316" s="156"/>
      <c r="U316" s="156"/>
      <c r="V316" s="156"/>
      <c r="W316" s="156"/>
      <c r="X316" s="156"/>
      <c r="Y316" s="156"/>
      <c r="Z316" s="146"/>
      <c r="AA316" s="146"/>
      <c r="AB316" s="146"/>
      <c r="AC316" s="146"/>
      <c r="AD316" s="146"/>
      <c r="AE316" s="146"/>
      <c r="AF316" s="146"/>
      <c r="AG316" s="146" t="s">
        <v>250</v>
      </c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</row>
    <row r="317" spans="1:60" outlineLevel="2" x14ac:dyDescent="0.2">
      <c r="A317" s="153"/>
      <c r="B317" s="154"/>
      <c r="C317" s="190" t="s">
        <v>308</v>
      </c>
      <c r="D317" s="157"/>
      <c r="E317" s="158"/>
      <c r="F317" s="156"/>
      <c r="G317" s="156"/>
      <c r="H317" s="156"/>
      <c r="I317" s="156"/>
      <c r="J317" s="156"/>
      <c r="K317" s="156"/>
      <c r="L317" s="156"/>
      <c r="M317" s="156"/>
      <c r="N317" s="155"/>
      <c r="O317" s="155"/>
      <c r="P317" s="155"/>
      <c r="Q317" s="155"/>
      <c r="R317" s="156"/>
      <c r="S317" s="156"/>
      <c r="T317" s="156"/>
      <c r="U317" s="156"/>
      <c r="V317" s="156"/>
      <c r="W317" s="156"/>
      <c r="X317" s="156"/>
      <c r="Y317" s="156"/>
      <c r="Z317" s="146"/>
      <c r="AA317" s="146"/>
      <c r="AB317" s="146"/>
      <c r="AC317" s="146"/>
      <c r="AD317" s="146"/>
      <c r="AE317" s="146"/>
      <c r="AF317" s="146"/>
      <c r="AG317" s="146" t="s">
        <v>164</v>
      </c>
      <c r="AH317" s="146">
        <v>0</v>
      </c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outlineLevel="3" x14ac:dyDescent="0.2">
      <c r="A318" s="153"/>
      <c r="B318" s="154"/>
      <c r="C318" s="190" t="s">
        <v>163</v>
      </c>
      <c r="D318" s="157"/>
      <c r="E318" s="158"/>
      <c r="F318" s="156"/>
      <c r="G318" s="156"/>
      <c r="H318" s="156"/>
      <c r="I318" s="156"/>
      <c r="J318" s="156"/>
      <c r="K318" s="156"/>
      <c r="L318" s="156"/>
      <c r="M318" s="156"/>
      <c r="N318" s="155"/>
      <c r="O318" s="155"/>
      <c r="P318" s="155"/>
      <c r="Q318" s="155"/>
      <c r="R318" s="156"/>
      <c r="S318" s="156"/>
      <c r="T318" s="156"/>
      <c r="U318" s="156"/>
      <c r="V318" s="156"/>
      <c r="W318" s="156"/>
      <c r="X318" s="156"/>
      <c r="Y318" s="156"/>
      <c r="Z318" s="146"/>
      <c r="AA318" s="146"/>
      <c r="AB318" s="146"/>
      <c r="AC318" s="146"/>
      <c r="AD318" s="146"/>
      <c r="AE318" s="146"/>
      <c r="AF318" s="146"/>
      <c r="AG318" s="146" t="s">
        <v>164</v>
      </c>
      <c r="AH318" s="146">
        <v>0</v>
      </c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</row>
    <row r="319" spans="1:60" outlineLevel="3" x14ac:dyDescent="0.2">
      <c r="A319" s="153"/>
      <c r="B319" s="154"/>
      <c r="C319" s="190" t="s">
        <v>309</v>
      </c>
      <c r="D319" s="157"/>
      <c r="E319" s="158">
        <v>7.4088000000000003</v>
      </c>
      <c r="F319" s="156"/>
      <c r="G319" s="156"/>
      <c r="H319" s="156"/>
      <c r="I319" s="156"/>
      <c r="J319" s="156"/>
      <c r="K319" s="156"/>
      <c r="L319" s="156"/>
      <c r="M319" s="156"/>
      <c r="N319" s="155"/>
      <c r="O319" s="155"/>
      <c r="P319" s="155"/>
      <c r="Q319" s="155"/>
      <c r="R319" s="156"/>
      <c r="S319" s="156"/>
      <c r="T319" s="156"/>
      <c r="U319" s="156"/>
      <c r="V319" s="156"/>
      <c r="W319" s="156"/>
      <c r="X319" s="156"/>
      <c r="Y319" s="156"/>
      <c r="Z319" s="146"/>
      <c r="AA319" s="146"/>
      <c r="AB319" s="146"/>
      <c r="AC319" s="146"/>
      <c r="AD319" s="146"/>
      <c r="AE319" s="146"/>
      <c r="AF319" s="146"/>
      <c r="AG319" s="146" t="s">
        <v>164</v>
      </c>
      <c r="AH319" s="146">
        <v>0</v>
      </c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outlineLevel="3" x14ac:dyDescent="0.2">
      <c r="A320" s="153"/>
      <c r="B320" s="154"/>
      <c r="C320" s="190" t="s">
        <v>168</v>
      </c>
      <c r="D320" s="157"/>
      <c r="E320" s="158"/>
      <c r="F320" s="156"/>
      <c r="G320" s="156"/>
      <c r="H320" s="156"/>
      <c r="I320" s="156"/>
      <c r="J320" s="156"/>
      <c r="K320" s="156"/>
      <c r="L320" s="156"/>
      <c r="M320" s="156"/>
      <c r="N320" s="155"/>
      <c r="O320" s="155"/>
      <c r="P320" s="155"/>
      <c r="Q320" s="155"/>
      <c r="R320" s="156"/>
      <c r="S320" s="156"/>
      <c r="T320" s="156"/>
      <c r="U320" s="156"/>
      <c r="V320" s="156"/>
      <c r="W320" s="156"/>
      <c r="X320" s="156"/>
      <c r="Y320" s="156"/>
      <c r="Z320" s="146"/>
      <c r="AA320" s="146"/>
      <c r="AB320" s="146"/>
      <c r="AC320" s="146"/>
      <c r="AD320" s="146"/>
      <c r="AE320" s="146"/>
      <c r="AF320" s="146"/>
      <c r="AG320" s="146" t="s">
        <v>164</v>
      </c>
      <c r="AH320" s="146">
        <v>0</v>
      </c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outlineLevel="3" x14ac:dyDescent="0.2">
      <c r="A321" s="153"/>
      <c r="B321" s="154"/>
      <c r="C321" s="190" t="s">
        <v>309</v>
      </c>
      <c r="D321" s="157"/>
      <c r="E321" s="158">
        <v>7.4088000000000003</v>
      </c>
      <c r="F321" s="156"/>
      <c r="G321" s="156"/>
      <c r="H321" s="156"/>
      <c r="I321" s="156"/>
      <c r="J321" s="156"/>
      <c r="K321" s="156"/>
      <c r="L321" s="156"/>
      <c r="M321" s="156"/>
      <c r="N321" s="155"/>
      <c r="O321" s="155"/>
      <c r="P321" s="155"/>
      <c r="Q321" s="155"/>
      <c r="R321" s="156"/>
      <c r="S321" s="156"/>
      <c r="T321" s="156"/>
      <c r="U321" s="156"/>
      <c r="V321" s="156"/>
      <c r="W321" s="156"/>
      <c r="X321" s="156"/>
      <c r="Y321" s="156"/>
      <c r="Z321" s="146"/>
      <c r="AA321" s="146"/>
      <c r="AB321" s="146"/>
      <c r="AC321" s="146"/>
      <c r="AD321" s="146"/>
      <c r="AE321" s="146"/>
      <c r="AF321" s="146"/>
      <c r="AG321" s="146" t="s">
        <v>164</v>
      </c>
      <c r="AH321" s="146">
        <v>0</v>
      </c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</row>
    <row r="322" spans="1:60" outlineLevel="3" x14ac:dyDescent="0.2">
      <c r="A322" s="153"/>
      <c r="B322" s="154"/>
      <c r="C322" s="190" t="s">
        <v>166</v>
      </c>
      <c r="D322" s="157"/>
      <c r="E322" s="158"/>
      <c r="F322" s="156"/>
      <c r="G322" s="156"/>
      <c r="H322" s="156"/>
      <c r="I322" s="156"/>
      <c r="J322" s="156"/>
      <c r="K322" s="156"/>
      <c r="L322" s="156"/>
      <c r="M322" s="156"/>
      <c r="N322" s="155"/>
      <c r="O322" s="155"/>
      <c r="P322" s="155"/>
      <c r="Q322" s="155"/>
      <c r="R322" s="156"/>
      <c r="S322" s="156"/>
      <c r="T322" s="156"/>
      <c r="U322" s="156"/>
      <c r="V322" s="156"/>
      <c r="W322" s="156"/>
      <c r="X322" s="156"/>
      <c r="Y322" s="156"/>
      <c r="Z322" s="146"/>
      <c r="AA322" s="146"/>
      <c r="AB322" s="146"/>
      <c r="AC322" s="146"/>
      <c r="AD322" s="146"/>
      <c r="AE322" s="146"/>
      <c r="AF322" s="146"/>
      <c r="AG322" s="146" t="s">
        <v>164</v>
      </c>
      <c r="AH322" s="146">
        <v>0</v>
      </c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outlineLevel="3" x14ac:dyDescent="0.2">
      <c r="A323" s="153"/>
      <c r="B323" s="154"/>
      <c r="C323" s="190" t="s">
        <v>310</v>
      </c>
      <c r="D323" s="157"/>
      <c r="E323" s="158">
        <v>20.824999999999999</v>
      </c>
      <c r="F323" s="156"/>
      <c r="G323" s="156"/>
      <c r="H323" s="156"/>
      <c r="I323" s="156"/>
      <c r="J323" s="156"/>
      <c r="K323" s="156"/>
      <c r="L323" s="156"/>
      <c r="M323" s="156"/>
      <c r="N323" s="155"/>
      <c r="O323" s="155"/>
      <c r="P323" s="155"/>
      <c r="Q323" s="155"/>
      <c r="R323" s="156"/>
      <c r="S323" s="156"/>
      <c r="T323" s="156"/>
      <c r="U323" s="156"/>
      <c r="V323" s="156"/>
      <c r="W323" s="156"/>
      <c r="X323" s="156"/>
      <c r="Y323" s="156"/>
      <c r="Z323" s="146"/>
      <c r="AA323" s="146"/>
      <c r="AB323" s="146"/>
      <c r="AC323" s="146"/>
      <c r="AD323" s="146"/>
      <c r="AE323" s="146"/>
      <c r="AF323" s="146"/>
      <c r="AG323" s="146" t="s">
        <v>164</v>
      </c>
      <c r="AH323" s="146">
        <v>0</v>
      </c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</row>
    <row r="324" spans="1:60" outlineLevel="3" x14ac:dyDescent="0.2">
      <c r="A324" s="153"/>
      <c r="B324" s="154"/>
      <c r="C324" s="190" t="s">
        <v>174</v>
      </c>
      <c r="D324" s="157"/>
      <c r="E324" s="158"/>
      <c r="F324" s="156"/>
      <c r="G324" s="156"/>
      <c r="H324" s="156"/>
      <c r="I324" s="156"/>
      <c r="J324" s="156"/>
      <c r="K324" s="156"/>
      <c r="L324" s="156"/>
      <c r="M324" s="156"/>
      <c r="N324" s="155"/>
      <c r="O324" s="155"/>
      <c r="P324" s="155"/>
      <c r="Q324" s="155"/>
      <c r="R324" s="156"/>
      <c r="S324" s="156"/>
      <c r="T324" s="156"/>
      <c r="U324" s="156"/>
      <c r="V324" s="156"/>
      <c r="W324" s="156"/>
      <c r="X324" s="156"/>
      <c r="Y324" s="156"/>
      <c r="Z324" s="146"/>
      <c r="AA324" s="146"/>
      <c r="AB324" s="146"/>
      <c r="AC324" s="146"/>
      <c r="AD324" s="146"/>
      <c r="AE324" s="146"/>
      <c r="AF324" s="146"/>
      <c r="AG324" s="146" t="s">
        <v>164</v>
      </c>
      <c r="AH324" s="146">
        <v>0</v>
      </c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outlineLevel="3" x14ac:dyDescent="0.2">
      <c r="A325" s="153"/>
      <c r="B325" s="154"/>
      <c r="C325" s="190" t="s">
        <v>310</v>
      </c>
      <c r="D325" s="157"/>
      <c r="E325" s="158">
        <v>20.824999999999999</v>
      </c>
      <c r="F325" s="156"/>
      <c r="G325" s="156"/>
      <c r="H325" s="156"/>
      <c r="I325" s="156"/>
      <c r="J325" s="156"/>
      <c r="K325" s="156"/>
      <c r="L325" s="156"/>
      <c r="M325" s="156"/>
      <c r="N325" s="155"/>
      <c r="O325" s="155"/>
      <c r="P325" s="155"/>
      <c r="Q325" s="155"/>
      <c r="R325" s="156"/>
      <c r="S325" s="156"/>
      <c r="T325" s="156"/>
      <c r="U325" s="156"/>
      <c r="V325" s="156"/>
      <c r="W325" s="156"/>
      <c r="X325" s="156"/>
      <c r="Y325" s="156"/>
      <c r="Z325" s="146"/>
      <c r="AA325" s="146"/>
      <c r="AB325" s="146"/>
      <c r="AC325" s="146"/>
      <c r="AD325" s="146"/>
      <c r="AE325" s="146"/>
      <c r="AF325" s="146"/>
      <c r="AG325" s="146" t="s">
        <v>164</v>
      </c>
      <c r="AH325" s="146">
        <v>0</v>
      </c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</row>
    <row r="326" spans="1:60" outlineLevel="1" x14ac:dyDescent="0.2">
      <c r="A326" s="172">
        <v>32</v>
      </c>
      <c r="B326" s="173" t="s">
        <v>360</v>
      </c>
      <c r="C326" s="189" t="s">
        <v>361</v>
      </c>
      <c r="D326" s="174" t="s">
        <v>156</v>
      </c>
      <c r="E326" s="175">
        <v>391.39112999999998</v>
      </c>
      <c r="F326" s="176"/>
      <c r="G326" s="177">
        <f>ROUND(E326*F326,2)</f>
        <v>0</v>
      </c>
      <c r="H326" s="176"/>
      <c r="I326" s="177">
        <f>ROUND(E326*H326,2)</f>
        <v>0</v>
      </c>
      <c r="J326" s="176"/>
      <c r="K326" s="177">
        <f>ROUND(E326*J326,2)</f>
        <v>0</v>
      </c>
      <c r="L326" s="177">
        <v>21</v>
      </c>
      <c r="M326" s="177">
        <f>G326*(1+L326/100)</f>
        <v>0</v>
      </c>
      <c r="N326" s="175">
        <v>0</v>
      </c>
      <c r="O326" s="175">
        <f>ROUND(E326*N326,2)</f>
        <v>0</v>
      </c>
      <c r="P326" s="175">
        <v>0</v>
      </c>
      <c r="Q326" s="175">
        <f>ROUND(E326*P326,2)</f>
        <v>0</v>
      </c>
      <c r="R326" s="177"/>
      <c r="S326" s="177" t="s">
        <v>157</v>
      </c>
      <c r="T326" s="178" t="s">
        <v>157</v>
      </c>
      <c r="U326" s="156">
        <v>0.06</v>
      </c>
      <c r="V326" s="156">
        <f>ROUND(E326*U326,2)</f>
        <v>23.48</v>
      </c>
      <c r="W326" s="156"/>
      <c r="X326" s="156" t="s">
        <v>158</v>
      </c>
      <c r="Y326" s="156" t="s">
        <v>159</v>
      </c>
      <c r="Z326" s="146"/>
      <c r="AA326" s="146"/>
      <c r="AB326" s="146"/>
      <c r="AC326" s="146"/>
      <c r="AD326" s="146"/>
      <c r="AE326" s="146"/>
      <c r="AF326" s="146"/>
      <c r="AG326" s="146" t="s">
        <v>160</v>
      </c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outlineLevel="2" x14ac:dyDescent="0.2">
      <c r="A327" s="153"/>
      <c r="B327" s="154"/>
      <c r="C327" s="190" t="s">
        <v>362</v>
      </c>
      <c r="D327" s="157"/>
      <c r="E327" s="158">
        <v>391.39112999999998</v>
      </c>
      <c r="F327" s="156"/>
      <c r="G327" s="156"/>
      <c r="H327" s="156"/>
      <c r="I327" s="156"/>
      <c r="J327" s="156"/>
      <c r="K327" s="156"/>
      <c r="L327" s="156"/>
      <c r="M327" s="156"/>
      <c r="N327" s="155"/>
      <c r="O327" s="155"/>
      <c r="P327" s="155"/>
      <c r="Q327" s="155"/>
      <c r="R327" s="156"/>
      <c r="S327" s="156"/>
      <c r="T327" s="156"/>
      <c r="U327" s="156"/>
      <c r="V327" s="156"/>
      <c r="W327" s="156"/>
      <c r="X327" s="156"/>
      <c r="Y327" s="156"/>
      <c r="Z327" s="146"/>
      <c r="AA327" s="146"/>
      <c r="AB327" s="146"/>
      <c r="AC327" s="146"/>
      <c r="AD327" s="146"/>
      <c r="AE327" s="146"/>
      <c r="AF327" s="146"/>
      <c r="AG327" s="146" t="s">
        <v>164</v>
      </c>
      <c r="AH327" s="146">
        <v>0</v>
      </c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</row>
    <row r="328" spans="1:60" outlineLevel="1" x14ac:dyDescent="0.2">
      <c r="A328" s="172">
        <v>33</v>
      </c>
      <c r="B328" s="173" t="s">
        <v>363</v>
      </c>
      <c r="C328" s="189" t="s">
        <v>364</v>
      </c>
      <c r="D328" s="174" t="s">
        <v>365</v>
      </c>
      <c r="E328" s="175">
        <v>798.44</v>
      </c>
      <c r="F328" s="176"/>
      <c r="G328" s="177">
        <f>ROUND(E328*F328,2)</f>
        <v>0</v>
      </c>
      <c r="H328" s="176"/>
      <c r="I328" s="177">
        <f>ROUND(E328*H328,2)</f>
        <v>0</v>
      </c>
      <c r="J328" s="176"/>
      <c r="K328" s="177">
        <f>ROUND(E328*J328,2)</f>
        <v>0</v>
      </c>
      <c r="L328" s="177">
        <v>21</v>
      </c>
      <c r="M328" s="177">
        <f>G328*(1+L328/100)</f>
        <v>0</v>
      </c>
      <c r="N328" s="175">
        <v>0</v>
      </c>
      <c r="O328" s="175">
        <f>ROUND(E328*N328,2)</f>
        <v>0</v>
      </c>
      <c r="P328" s="175">
        <v>0</v>
      </c>
      <c r="Q328" s="175">
        <f>ROUND(E328*P328,2)</f>
        <v>0</v>
      </c>
      <c r="R328" s="177"/>
      <c r="S328" s="177" t="s">
        <v>157</v>
      </c>
      <c r="T328" s="178" t="s">
        <v>157</v>
      </c>
      <c r="U328" s="156">
        <v>0.16</v>
      </c>
      <c r="V328" s="156">
        <f>ROUND(E328*U328,2)</f>
        <v>127.75</v>
      </c>
      <c r="W328" s="156"/>
      <c r="X328" s="156" t="s">
        <v>158</v>
      </c>
      <c r="Y328" s="156" t="s">
        <v>159</v>
      </c>
      <c r="Z328" s="146"/>
      <c r="AA328" s="146"/>
      <c r="AB328" s="146"/>
      <c r="AC328" s="146"/>
      <c r="AD328" s="146"/>
      <c r="AE328" s="146"/>
      <c r="AF328" s="146"/>
      <c r="AG328" s="146" t="s">
        <v>160</v>
      </c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2" x14ac:dyDescent="0.2">
      <c r="A329" s="153"/>
      <c r="B329" s="154"/>
      <c r="C329" s="190" t="s">
        <v>366</v>
      </c>
      <c r="D329" s="157"/>
      <c r="E329" s="158"/>
      <c r="F329" s="156"/>
      <c r="G329" s="156"/>
      <c r="H329" s="156"/>
      <c r="I329" s="156"/>
      <c r="J329" s="156"/>
      <c r="K329" s="156"/>
      <c r="L329" s="156"/>
      <c r="M329" s="156"/>
      <c r="N329" s="155"/>
      <c r="O329" s="155"/>
      <c r="P329" s="155"/>
      <c r="Q329" s="155"/>
      <c r="R329" s="156"/>
      <c r="S329" s="156"/>
      <c r="T329" s="156"/>
      <c r="U329" s="156"/>
      <c r="V329" s="156"/>
      <c r="W329" s="156"/>
      <c r="X329" s="156"/>
      <c r="Y329" s="156"/>
      <c r="Z329" s="146"/>
      <c r="AA329" s="146"/>
      <c r="AB329" s="146"/>
      <c r="AC329" s="146"/>
      <c r="AD329" s="146"/>
      <c r="AE329" s="146"/>
      <c r="AF329" s="146"/>
      <c r="AG329" s="146" t="s">
        <v>164</v>
      </c>
      <c r="AH329" s="146">
        <v>0</v>
      </c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outlineLevel="3" x14ac:dyDescent="0.2">
      <c r="A330" s="153"/>
      <c r="B330" s="154"/>
      <c r="C330" s="190" t="s">
        <v>367</v>
      </c>
      <c r="D330" s="157"/>
      <c r="E330" s="158">
        <v>2.85</v>
      </c>
      <c r="F330" s="156"/>
      <c r="G330" s="156"/>
      <c r="H330" s="156"/>
      <c r="I330" s="156"/>
      <c r="J330" s="156"/>
      <c r="K330" s="156"/>
      <c r="L330" s="156"/>
      <c r="M330" s="156"/>
      <c r="N330" s="155"/>
      <c r="O330" s="155"/>
      <c r="P330" s="155"/>
      <c r="Q330" s="155"/>
      <c r="R330" s="156"/>
      <c r="S330" s="156"/>
      <c r="T330" s="156"/>
      <c r="U330" s="156"/>
      <c r="V330" s="156"/>
      <c r="W330" s="156"/>
      <c r="X330" s="156"/>
      <c r="Y330" s="156"/>
      <c r="Z330" s="146"/>
      <c r="AA330" s="146"/>
      <c r="AB330" s="146"/>
      <c r="AC330" s="146"/>
      <c r="AD330" s="146"/>
      <c r="AE330" s="146"/>
      <c r="AF330" s="146"/>
      <c r="AG330" s="146" t="s">
        <v>164</v>
      </c>
      <c r="AH330" s="146">
        <v>0</v>
      </c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outlineLevel="3" x14ac:dyDescent="0.2">
      <c r="A331" s="153"/>
      <c r="B331" s="154"/>
      <c r="C331" s="190" t="s">
        <v>368</v>
      </c>
      <c r="D331" s="157"/>
      <c r="E331" s="158">
        <v>6.5</v>
      </c>
      <c r="F331" s="156"/>
      <c r="G331" s="156"/>
      <c r="H331" s="156"/>
      <c r="I331" s="156"/>
      <c r="J331" s="156"/>
      <c r="K331" s="156"/>
      <c r="L331" s="156"/>
      <c r="M331" s="156"/>
      <c r="N331" s="155"/>
      <c r="O331" s="155"/>
      <c r="P331" s="155"/>
      <c r="Q331" s="155"/>
      <c r="R331" s="156"/>
      <c r="S331" s="156"/>
      <c r="T331" s="156"/>
      <c r="U331" s="156"/>
      <c r="V331" s="156"/>
      <c r="W331" s="156"/>
      <c r="X331" s="156"/>
      <c r="Y331" s="156"/>
      <c r="Z331" s="146"/>
      <c r="AA331" s="146"/>
      <c r="AB331" s="146"/>
      <c r="AC331" s="146"/>
      <c r="AD331" s="146"/>
      <c r="AE331" s="146"/>
      <c r="AF331" s="146"/>
      <c r="AG331" s="146" t="s">
        <v>164</v>
      </c>
      <c r="AH331" s="146">
        <v>0</v>
      </c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3" x14ac:dyDescent="0.2">
      <c r="A332" s="153"/>
      <c r="B332" s="154"/>
      <c r="C332" s="190" t="s">
        <v>369</v>
      </c>
      <c r="D332" s="157"/>
      <c r="E332" s="158">
        <v>10.1</v>
      </c>
      <c r="F332" s="156"/>
      <c r="G332" s="156"/>
      <c r="H332" s="156"/>
      <c r="I332" s="156"/>
      <c r="J332" s="156"/>
      <c r="K332" s="156"/>
      <c r="L332" s="156"/>
      <c r="M332" s="156"/>
      <c r="N332" s="155"/>
      <c r="O332" s="155"/>
      <c r="P332" s="155"/>
      <c r="Q332" s="155"/>
      <c r="R332" s="156"/>
      <c r="S332" s="156"/>
      <c r="T332" s="156"/>
      <c r="U332" s="156"/>
      <c r="V332" s="156"/>
      <c r="W332" s="156"/>
      <c r="X332" s="156"/>
      <c r="Y332" s="156"/>
      <c r="Z332" s="146"/>
      <c r="AA332" s="146"/>
      <c r="AB332" s="146"/>
      <c r="AC332" s="146"/>
      <c r="AD332" s="146"/>
      <c r="AE332" s="146"/>
      <c r="AF332" s="146"/>
      <c r="AG332" s="146" t="s">
        <v>164</v>
      </c>
      <c r="AH332" s="146">
        <v>0</v>
      </c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3" x14ac:dyDescent="0.2">
      <c r="A333" s="153"/>
      <c r="B333" s="154"/>
      <c r="C333" s="190" t="s">
        <v>370</v>
      </c>
      <c r="D333" s="157"/>
      <c r="E333" s="158">
        <v>151.19999999999999</v>
      </c>
      <c r="F333" s="156"/>
      <c r="G333" s="156"/>
      <c r="H333" s="156"/>
      <c r="I333" s="156"/>
      <c r="J333" s="156"/>
      <c r="K333" s="156"/>
      <c r="L333" s="156"/>
      <c r="M333" s="156"/>
      <c r="N333" s="155"/>
      <c r="O333" s="155"/>
      <c r="P333" s="155"/>
      <c r="Q333" s="155"/>
      <c r="R333" s="156"/>
      <c r="S333" s="156"/>
      <c r="T333" s="156"/>
      <c r="U333" s="156"/>
      <c r="V333" s="156"/>
      <c r="W333" s="156"/>
      <c r="X333" s="156"/>
      <c r="Y333" s="156"/>
      <c r="Z333" s="146"/>
      <c r="AA333" s="146"/>
      <c r="AB333" s="146"/>
      <c r="AC333" s="146"/>
      <c r="AD333" s="146"/>
      <c r="AE333" s="146"/>
      <c r="AF333" s="146"/>
      <c r="AG333" s="146" t="s">
        <v>164</v>
      </c>
      <c r="AH333" s="146">
        <v>0</v>
      </c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outlineLevel="3" x14ac:dyDescent="0.2">
      <c r="A334" s="153"/>
      <c r="B334" s="154"/>
      <c r="C334" s="190" t="s">
        <v>371</v>
      </c>
      <c r="D334" s="157"/>
      <c r="E334" s="158">
        <v>54.6</v>
      </c>
      <c r="F334" s="156"/>
      <c r="G334" s="156"/>
      <c r="H334" s="156"/>
      <c r="I334" s="156"/>
      <c r="J334" s="156"/>
      <c r="K334" s="156"/>
      <c r="L334" s="156"/>
      <c r="M334" s="156"/>
      <c r="N334" s="155"/>
      <c r="O334" s="155"/>
      <c r="P334" s="155"/>
      <c r="Q334" s="155"/>
      <c r="R334" s="156"/>
      <c r="S334" s="156"/>
      <c r="T334" s="156"/>
      <c r="U334" s="156"/>
      <c r="V334" s="156"/>
      <c r="W334" s="156"/>
      <c r="X334" s="156"/>
      <c r="Y334" s="156"/>
      <c r="Z334" s="146"/>
      <c r="AA334" s="146"/>
      <c r="AB334" s="146"/>
      <c r="AC334" s="146"/>
      <c r="AD334" s="146"/>
      <c r="AE334" s="146"/>
      <c r="AF334" s="146"/>
      <c r="AG334" s="146" t="s">
        <v>164</v>
      </c>
      <c r="AH334" s="146">
        <v>0</v>
      </c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outlineLevel="3" x14ac:dyDescent="0.2">
      <c r="A335" s="153"/>
      <c r="B335" s="154"/>
      <c r="C335" s="190" t="s">
        <v>372</v>
      </c>
      <c r="D335" s="157"/>
      <c r="E335" s="158">
        <v>6.15</v>
      </c>
      <c r="F335" s="156"/>
      <c r="G335" s="156"/>
      <c r="H335" s="156"/>
      <c r="I335" s="156"/>
      <c r="J335" s="156"/>
      <c r="K335" s="156"/>
      <c r="L335" s="156"/>
      <c r="M335" s="156"/>
      <c r="N335" s="155"/>
      <c r="O335" s="155"/>
      <c r="P335" s="155"/>
      <c r="Q335" s="155"/>
      <c r="R335" s="156"/>
      <c r="S335" s="156"/>
      <c r="T335" s="156"/>
      <c r="U335" s="156"/>
      <c r="V335" s="156"/>
      <c r="W335" s="156"/>
      <c r="X335" s="156"/>
      <c r="Y335" s="156"/>
      <c r="Z335" s="146"/>
      <c r="AA335" s="146"/>
      <c r="AB335" s="146"/>
      <c r="AC335" s="146"/>
      <c r="AD335" s="146"/>
      <c r="AE335" s="146"/>
      <c r="AF335" s="146"/>
      <c r="AG335" s="146" t="s">
        <v>164</v>
      </c>
      <c r="AH335" s="146">
        <v>0</v>
      </c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</row>
    <row r="336" spans="1:60" outlineLevel="3" x14ac:dyDescent="0.2">
      <c r="A336" s="153"/>
      <c r="B336" s="154"/>
      <c r="C336" s="191" t="s">
        <v>192</v>
      </c>
      <c r="D336" s="159"/>
      <c r="E336" s="160">
        <v>231.4</v>
      </c>
      <c r="F336" s="156"/>
      <c r="G336" s="156"/>
      <c r="H336" s="156"/>
      <c r="I336" s="156"/>
      <c r="J336" s="156"/>
      <c r="K336" s="156"/>
      <c r="L336" s="156"/>
      <c r="M336" s="156"/>
      <c r="N336" s="155"/>
      <c r="O336" s="155"/>
      <c r="P336" s="155"/>
      <c r="Q336" s="155"/>
      <c r="R336" s="156"/>
      <c r="S336" s="156"/>
      <c r="T336" s="156"/>
      <c r="U336" s="156"/>
      <c r="V336" s="156"/>
      <c r="W336" s="156"/>
      <c r="X336" s="156"/>
      <c r="Y336" s="156"/>
      <c r="Z336" s="146"/>
      <c r="AA336" s="146"/>
      <c r="AB336" s="146"/>
      <c r="AC336" s="146"/>
      <c r="AD336" s="146"/>
      <c r="AE336" s="146"/>
      <c r="AF336" s="146"/>
      <c r="AG336" s="146" t="s">
        <v>164</v>
      </c>
      <c r="AH336" s="146">
        <v>1</v>
      </c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outlineLevel="3" x14ac:dyDescent="0.2">
      <c r="A337" s="153"/>
      <c r="B337" s="154"/>
      <c r="C337" s="190" t="s">
        <v>373</v>
      </c>
      <c r="D337" s="157"/>
      <c r="E337" s="158"/>
      <c r="F337" s="156"/>
      <c r="G337" s="156"/>
      <c r="H337" s="156"/>
      <c r="I337" s="156"/>
      <c r="J337" s="156"/>
      <c r="K337" s="156"/>
      <c r="L337" s="156"/>
      <c r="M337" s="156"/>
      <c r="N337" s="155"/>
      <c r="O337" s="155"/>
      <c r="P337" s="155"/>
      <c r="Q337" s="155"/>
      <c r="R337" s="156"/>
      <c r="S337" s="156"/>
      <c r="T337" s="156"/>
      <c r="U337" s="156"/>
      <c r="V337" s="156"/>
      <c r="W337" s="156"/>
      <c r="X337" s="156"/>
      <c r="Y337" s="156"/>
      <c r="Z337" s="146"/>
      <c r="AA337" s="146"/>
      <c r="AB337" s="146"/>
      <c r="AC337" s="146"/>
      <c r="AD337" s="146"/>
      <c r="AE337" s="146"/>
      <c r="AF337" s="146"/>
      <c r="AG337" s="146" t="s">
        <v>164</v>
      </c>
      <c r="AH337" s="146">
        <v>0</v>
      </c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</row>
    <row r="338" spans="1:60" outlineLevel="3" x14ac:dyDescent="0.2">
      <c r="A338" s="153"/>
      <c r="B338" s="154"/>
      <c r="C338" s="190" t="s">
        <v>374</v>
      </c>
      <c r="D338" s="157"/>
      <c r="E338" s="158">
        <v>0.55000000000000004</v>
      </c>
      <c r="F338" s="156"/>
      <c r="G338" s="156"/>
      <c r="H338" s="156"/>
      <c r="I338" s="156"/>
      <c r="J338" s="156"/>
      <c r="K338" s="156"/>
      <c r="L338" s="156"/>
      <c r="M338" s="156"/>
      <c r="N338" s="155"/>
      <c r="O338" s="155"/>
      <c r="P338" s="155"/>
      <c r="Q338" s="155"/>
      <c r="R338" s="156"/>
      <c r="S338" s="156"/>
      <c r="T338" s="156"/>
      <c r="U338" s="156"/>
      <c r="V338" s="156"/>
      <c r="W338" s="156"/>
      <c r="X338" s="156"/>
      <c r="Y338" s="156"/>
      <c r="Z338" s="146"/>
      <c r="AA338" s="146"/>
      <c r="AB338" s="146"/>
      <c r="AC338" s="146"/>
      <c r="AD338" s="146"/>
      <c r="AE338" s="146"/>
      <c r="AF338" s="146"/>
      <c r="AG338" s="146" t="s">
        <v>164</v>
      </c>
      <c r="AH338" s="146">
        <v>0</v>
      </c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outlineLevel="3" x14ac:dyDescent="0.2">
      <c r="A339" s="153"/>
      <c r="B339" s="154"/>
      <c r="C339" s="190" t="s">
        <v>375</v>
      </c>
      <c r="D339" s="157"/>
      <c r="E339" s="158">
        <v>1.7</v>
      </c>
      <c r="F339" s="156"/>
      <c r="G339" s="156"/>
      <c r="H339" s="156"/>
      <c r="I339" s="156"/>
      <c r="J339" s="156"/>
      <c r="K339" s="156"/>
      <c r="L339" s="156"/>
      <c r="M339" s="156"/>
      <c r="N339" s="155"/>
      <c r="O339" s="155"/>
      <c r="P339" s="155"/>
      <c r="Q339" s="155"/>
      <c r="R339" s="156"/>
      <c r="S339" s="156"/>
      <c r="T339" s="156"/>
      <c r="U339" s="156"/>
      <c r="V339" s="156"/>
      <c r="W339" s="156"/>
      <c r="X339" s="156"/>
      <c r="Y339" s="156"/>
      <c r="Z339" s="146"/>
      <c r="AA339" s="146"/>
      <c r="AB339" s="146"/>
      <c r="AC339" s="146"/>
      <c r="AD339" s="146"/>
      <c r="AE339" s="146"/>
      <c r="AF339" s="146"/>
      <c r="AG339" s="146" t="s">
        <v>164</v>
      </c>
      <c r="AH339" s="146">
        <v>0</v>
      </c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outlineLevel="3" x14ac:dyDescent="0.2">
      <c r="A340" s="153"/>
      <c r="B340" s="154"/>
      <c r="C340" s="190" t="s">
        <v>376</v>
      </c>
      <c r="D340" s="157"/>
      <c r="E340" s="158">
        <v>1.9</v>
      </c>
      <c r="F340" s="156"/>
      <c r="G340" s="156"/>
      <c r="H340" s="156"/>
      <c r="I340" s="156"/>
      <c r="J340" s="156"/>
      <c r="K340" s="156"/>
      <c r="L340" s="156"/>
      <c r="M340" s="156"/>
      <c r="N340" s="155"/>
      <c r="O340" s="155"/>
      <c r="P340" s="155"/>
      <c r="Q340" s="155"/>
      <c r="R340" s="156"/>
      <c r="S340" s="156"/>
      <c r="T340" s="156"/>
      <c r="U340" s="156"/>
      <c r="V340" s="156"/>
      <c r="W340" s="156"/>
      <c r="X340" s="156"/>
      <c r="Y340" s="156"/>
      <c r="Z340" s="146"/>
      <c r="AA340" s="146"/>
      <c r="AB340" s="146"/>
      <c r="AC340" s="146"/>
      <c r="AD340" s="146"/>
      <c r="AE340" s="146"/>
      <c r="AF340" s="146"/>
      <c r="AG340" s="146" t="s">
        <v>164</v>
      </c>
      <c r="AH340" s="146">
        <v>0</v>
      </c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outlineLevel="3" x14ac:dyDescent="0.2">
      <c r="A341" s="153"/>
      <c r="B341" s="154"/>
      <c r="C341" s="190" t="s">
        <v>377</v>
      </c>
      <c r="D341" s="157"/>
      <c r="E341" s="158">
        <v>33.6</v>
      </c>
      <c r="F341" s="156"/>
      <c r="G341" s="156"/>
      <c r="H341" s="156"/>
      <c r="I341" s="156"/>
      <c r="J341" s="156"/>
      <c r="K341" s="156"/>
      <c r="L341" s="156"/>
      <c r="M341" s="156"/>
      <c r="N341" s="155"/>
      <c r="O341" s="155"/>
      <c r="P341" s="155"/>
      <c r="Q341" s="155"/>
      <c r="R341" s="156"/>
      <c r="S341" s="156"/>
      <c r="T341" s="156"/>
      <c r="U341" s="156"/>
      <c r="V341" s="156"/>
      <c r="W341" s="156"/>
      <c r="X341" s="156"/>
      <c r="Y341" s="156"/>
      <c r="Z341" s="146"/>
      <c r="AA341" s="146"/>
      <c r="AB341" s="146"/>
      <c r="AC341" s="146"/>
      <c r="AD341" s="146"/>
      <c r="AE341" s="146"/>
      <c r="AF341" s="146"/>
      <c r="AG341" s="146" t="s">
        <v>164</v>
      </c>
      <c r="AH341" s="146">
        <v>0</v>
      </c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outlineLevel="3" x14ac:dyDescent="0.2">
      <c r="A342" s="153"/>
      <c r="B342" s="154"/>
      <c r="C342" s="190" t="s">
        <v>378</v>
      </c>
      <c r="D342" s="157"/>
      <c r="E342" s="158">
        <v>15.6</v>
      </c>
      <c r="F342" s="156"/>
      <c r="G342" s="156"/>
      <c r="H342" s="156"/>
      <c r="I342" s="156"/>
      <c r="J342" s="156"/>
      <c r="K342" s="156"/>
      <c r="L342" s="156"/>
      <c r="M342" s="156"/>
      <c r="N342" s="155"/>
      <c r="O342" s="155"/>
      <c r="P342" s="155"/>
      <c r="Q342" s="155"/>
      <c r="R342" s="156"/>
      <c r="S342" s="156"/>
      <c r="T342" s="156"/>
      <c r="U342" s="156"/>
      <c r="V342" s="156"/>
      <c r="W342" s="156"/>
      <c r="X342" s="156"/>
      <c r="Y342" s="156"/>
      <c r="Z342" s="146"/>
      <c r="AA342" s="146"/>
      <c r="AB342" s="146"/>
      <c r="AC342" s="146"/>
      <c r="AD342" s="146"/>
      <c r="AE342" s="146"/>
      <c r="AF342" s="146"/>
      <c r="AG342" s="146" t="s">
        <v>164</v>
      </c>
      <c r="AH342" s="146">
        <v>0</v>
      </c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outlineLevel="3" x14ac:dyDescent="0.2">
      <c r="A343" s="153"/>
      <c r="B343" s="154"/>
      <c r="C343" s="190" t="s">
        <v>379</v>
      </c>
      <c r="D343" s="157"/>
      <c r="E343" s="158">
        <v>1.35</v>
      </c>
      <c r="F343" s="156"/>
      <c r="G343" s="156"/>
      <c r="H343" s="156"/>
      <c r="I343" s="156"/>
      <c r="J343" s="156"/>
      <c r="K343" s="156"/>
      <c r="L343" s="156"/>
      <c r="M343" s="156"/>
      <c r="N343" s="155"/>
      <c r="O343" s="155"/>
      <c r="P343" s="155"/>
      <c r="Q343" s="155"/>
      <c r="R343" s="156"/>
      <c r="S343" s="156"/>
      <c r="T343" s="156"/>
      <c r="U343" s="156"/>
      <c r="V343" s="156"/>
      <c r="W343" s="156"/>
      <c r="X343" s="156"/>
      <c r="Y343" s="156"/>
      <c r="Z343" s="146"/>
      <c r="AA343" s="146"/>
      <c r="AB343" s="146"/>
      <c r="AC343" s="146"/>
      <c r="AD343" s="146"/>
      <c r="AE343" s="146"/>
      <c r="AF343" s="146"/>
      <c r="AG343" s="146" t="s">
        <v>164</v>
      </c>
      <c r="AH343" s="146">
        <v>0</v>
      </c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3" x14ac:dyDescent="0.2">
      <c r="A344" s="153"/>
      <c r="B344" s="154"/>
      <c r="C344" s="190" t="s">
        <v>252</v>
      </c>
      <c r="D344" s="157"/>
      <c r="E344" s="158"/>
      <c r="F344" s="156"/>
      <c r="G344" s="156"/>
      <c r="H344" s="156"/>
      <c r="I344" s="156"/>
      <c r="J344" s="156"/>
      <c r="K344" s="156"/>
      <c r="L344" s="156"/>
      <c r="M344" s="156"/>
      <c r="N344" s="155"/>
      <c r="O344" s="155"/>
      <c r="P344" s="155"/>
      <c r="Q344" s="155"/>
      <c r="R344" s="156"/>
      <c r="S344" s="156"/>
      <c r="T344" s="156"/>
      <c r="U344" s="156"/>
      <c r="V344" s="156"/>
      <c r="W344" s="156"/>
      <c r="X344" s="156"/>
      <c r="Y344" s="156"/>
      <c r="Z344" s="146"/>
      <c r="AA344" s="146"/>
      <c r="AB344" s="146"/>
      <c r="AC344" s="146"/>
      <c r="AD344" s="146"/>
      <c r="AE344" s="146"/>
      <c r="AF344" s="146"/>
      <c r="AG344" s="146" t="s">
        <v>164</v>
      </c>
      <c r="AH344" s="146">
        <v>0</v>
      </c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outlineLevel="3" x14ac:dyDescent="0.2">
      <c r="A345" s="153"/>
      <c r="B345" s="154"/>
      <c r="C345" s="190" t="s">
        <v>163</v>
      </c>
      <c r="D345" s="157"/>
      <c r="E345" s="158"/>
      <c r="F345" s="156"/>
      <c r="G345" s="156"/>
      <c r="H345" s="156"/>
      <c r="I345" s="156"/>
      <c r="J345" s="156"/>
      <c r="K345" s="156"/>
      <c r="L345" s="156"/>
      <c r="M345" s="156"/>
      <c r="N345" s="155"/>
      <c r="O345" s="155"/>
      <c r="P345" s="155"/>
      <c r="Q345" s="155"/>
      <c r="R345" s="156"/>
      <c r="S345" s="156"/>
      <c r="T345" s="156"/>
      <c r="U345" s="156"/>
      <c r="V345" s="156"/>
      <c r="W345" s="156"/>
      <c r="X345" s="156"/>
      <c r="Y345" s="156"/>
      <c r="Z345" s="146"/>
      <c r="AA345" s="146"/>
      <c r="AB345" s="146"/>
      <c r="AC345" s="146"/>
      <c r="AD345" s="146"/>
      <c r="AE345" s="146"/>
      <c r="AF345" s="146"/>
      <c r="AG345" s="146" t="s">
        <v>164</v>
      </c>
      <c r="AH345" s="146">
        <v>0</v>
      </c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</row>
    <row r="346" spans="1:60" outlineLevel="3" x14ac:dyDescent="0.2">
      <c r="A346" s="153"/>
      <c r="B346" s="154"/>
      <c r="C346" s="190" t="s">
        <v>380</v>
      </c>
      <c r="D346" s="157"/>
      <c r="E346" s="158">
        <v>15.12</v>
      </c>
      <c r="F346" s="156"/>
      <c r="G346" s="156"/>
      <c r="H346" s="156"/>
      <c r="I346" s="156"/>
      <c r="J346" s="156"/>
      <c r="K346" s="156"/>
      <c r="L346" s="156"/>
      <c r="M346" s="156"/>
      <c r="N346" s="155"/>
      <c r="O346" s="155"/>
      <c r="P346" s="155"/>
      <c r="Q346" s="155"/>
      <c r="R346" s="156"/>
      <c r="S346" s="156"/>
      <c r="T346" s="156"/>
      <c r="U346" s="156"/>
      <c r="V346" s="156"/>
      <c r="W346" s="156"/>
      <c r="X346" s="156"/>
      <c r="Y346" s="156"/>
      <c r="Z346" s="146"/>
      <c r="AA346" s="146"/>
      <c r="AB346" s="146"/>
      <c r="AC346" s="146"/>
      <c r="AD346" s="146"/>
      <c r="AE346" s="146"/>
      <c r="AF346" s="146"/>
      <c r="AG346" s="146" t="s">
        <v>164</v>
      </c>
      <c r="AH346" s="146">
        <v>0</v>
      </c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</row>
    <row r="347" spans="1:60" outlineLevel="3" x14ac:dyDescent="0.2">
      <c r="A347" s="153"/>
      <c r="B347" s="154"/>
      <c r="C347" s="190" t="s">
        <v>168</v>
      </c>
      <c r="D347" s="157"/>
      <c r="E347" s="158"/>
      <c r="F347" s="156"/>
      <c r="G347" s="156"/>
      <c r="H347" s="156"/>
      <c r="I347" s="156"/>
      <c r="J347" s="156"/>
      <c r="K347" s="156"/>
      <c r="L347" s="156"/>
      <c r="M347" s="156"/>
      <c r="N347" s="155"/>
      <c r="O347" s="155"/>
      <c r="P347" s="155"/>
      <c r="Q347" s="155"/>
      <c r="R347" s="156"/>
      <c r="S347" s="156"/>
      <c r="T347" s="156"/>
      <c r="U347" s="156"/>
      <c r="V347" s="156"/>
      <c r="W347" s="156"/>
      <c r="X347" s="156"/>
      <c r="Y347" s="156"/>
      <c r="Z347" s="146"/>
      <c r="AA347" s="146"/>
      <c r="AB347" s="146"/>
      <c r="AC347" s="146"/>
      <c r="AD347" s="146"/>
      <c r="AE347" s="146"/>
      <c r="AF347" s="146"/>
      <c r="AG347" s="146" t="s">
        <v>164</v>
      </c>
      <c r="AH347" s="146">
        <v>0</v>
      </c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</row>
    <row r="348" spans="1:60" outlineLevel="3" x14ac:dyDescent="0.2">
      <c r="A348" s="153"/>
      <c r="B348" s="154"/>
      <c r="C348" s="190" t="s">
        <v>380</v>
      </c>
      <c r="D348" s="157"/>
      <c r="E348" s="158">
        <v>15.12</v>
      </c>
      <c r="F348" s="156"/>
      <c r="G348" s="156"/>
      <c r="H348" s="156"/>
      <c r="I348" s="156"/>
      <c r="J348" s="156"/>
      <c r="K348" s="156"/>
      <c r="L348" s="156"/>
      <c r="M348" s="156"/>
      <c r="N348" s="155"/>
      <c r="O348" s="155"/>
      <c r="P348" s="155"/>
      <c r="Q348" s="155"/>
      <c r="R348" s="156"/>
      <c r="S348" s="156"/>
      <c r="T348" s="156"/>
      <c r="U348" s="156"/>
      <c r="V348" s="156"/>
      <c r="W348" s="156"/>
      <c r="X348" s="156"/>
      <c r="Y348" s="156"/>
      <c r="Z348" s="146"/>
      <c r="AA348" s="146"/>
      <c r="AB348" s="146"/>
      <c r="AC348" s="146"/>
      <c r="AD348" s="146"/>
      <c r="AE348" s="146"/>
      <c r="AF348" s="146"/>
      <c r="AG348" s="146" t="s">
        <v>164</v>
      </c>
      <c r="AH348" s="146">
        <v>0</v>
      </c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</row>
    <row r="349" spans="1:60" outlineLevel="3" x14ac:dyDescent="0.2">
      <c r="A349" s="153"/>
      <c r="B349" s="154"/>
      <c r="C349" s="190" t="s">
        <v>166</v>
      </c>
      <c r="D349" s="157"/>
      <c r="E349" s="158"/>
      <c r="F349" s="156"/>
      <c r="G349" s="156"/>
      <c r="H349" s="156"/>
      <c r="I349" s="156"/>
      <c r="J349" s="156"/>
      <c r="K349" s="156"/>
      <c r="L349" s="156"/>
      <c r="M349" s="156"/>
      <c r="N349" s="155"/>
      <c r="O349" s="155"/>
      <c r="P349" s="155"/>
      <c r="Q349" s="155"/>
      <c r="R349" s="156"/>
      <c r="S349" s="156"/>
      <c r="T349" s="156"/>
      <c r="U349" s="156"/>
      <c r="V349" s="156"/>
      <c r="W349" s="156"/>
      <c r="X349" s="156"/>
      <c r="Y349" s="156"/>
      <c r="Z349" s="146"/>
      <c r="AA349" s="146"/>
      <c r="AB349" s="146"/>
      <c r="AC349" s="146"/>
      <c r="AD349" s="146"/>
      <c r="AE349" s="146"/>
      <c r="AF349" s="146"/>
      <c r="AG349" s="146" t="s">
        <v>164</v>
      </c>
      <c r="AH349" s="146">
        <v>0</v>
      </c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</row>
    <row r="350" spans="1:60" outlineLevel="3" x14ac:dyDescent="0.2">
      <c r="A350" s="153"/>
      <c r="B350" s="154"/>
      <c r="C350" s="190" t="s">
        <v>381</v>
      </c>
      <c r="D350" s="157"/>
      <c r="E350" s="158">
        <v>42.5</v>
      </c>
      <c r="F350" s="156"/>
      <c r="G350" s="156"/>
      <c r="H350" s="156"/>
      <c r="I350" s="156"/>
      <c r="J350" s="156"/>
      <c r="K350" s="156"/>
      <c r="L350" s="156"/>
      <c r="M350" s="156"/>
      <c r="N350" s="155"/>
      <c r="O350" s="155"/>
      <c r="P350" s="155"/>
      <c r="Q350" s="155"/>
      <c r="R350" s="156"/>
      <c r="S350" s="156"/>
      <c r="T350" s="156"/>
      <c r="U350" s="156"/>
      <c r="V350" s="156"/>
      <c r="W350" s="156"/>
      <c r="X350" s="156"/>
      <c r="Y350" s="156"/>
      <c r="Z350" s="146"/>
      <c r="AA350" s="146"/>
      <c r="AB350" s="146"/>
      <c r="AC350" s="146"/>
      <c r="AD350" s="146"/>
      <c r="AE350" s="146"/>
      <c r="AF350" s="146"/>
      <c r="AG350" s="146" t="s">
        <v>164</v>
      </c>
      <c r="AH350" s="146">
        <v>0</v>
      </c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</row>
    <row r="351" spans="1:60" outlineLevel="3" x14ac:dyDescent="0.2">
      <c r="A351" s="153"/>
      <c r="B351" s="154"/>
      <c r="C351" s="190" t="s">
        <v>174</v>
      </c>
      <c r="D351" s="157"/>
      <c r="E351" s="158"/>
      <c r="F351" s="156"/>
      <c r="G351" s="156"/>
      <c r="H351" s="156"/>
      <c r="I351" s="156"/>
      <c r="J351" s="156"/>
      <c r="K351" s="156"/>
      <c r="L351" s="156"/>
      <c r="M351" s="156"/>
      <c r="N351" s="155"/>
      <c r="O351" s="155"/>
      <c r="P351" s="155"/>
      <c r="Q351" s="155"/>
      <c r="R351" s="156"/>
      <c r="S351" s="156"/>
      <c r="T351" s="156"/>
      <c r="U351" s="156"/>
      <c r="V351" s="156"/>
      <c r="W351" s="156"/>
      <c r="X351" s="156"/>
      <c r="Y351" s="156"/>
      <c r="Z351" s="146"/>
      <c r="AA351" s="146"/>
      <c r="AB351" s="146"/>
      <c r="AC351" s="146"/>
      <c r="AD351" s="146"/>
      <c r="AE351" s="146"/>
      <c r="AF351" s="146"/>
      <c r="AG351" s="146" t="s">
        <v>164</v>
      </c>
      <c r="AH351" s="146">
        <v>0</v>
      </c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</row>
    <row r="352" spans="1:60" outlineLevel="3" x14ac:dyDescent="0.2">
      <c r="A352" s="153"/>
      <c r="B352" s="154"/>
      <c r="C352" s="190" t="s">
        <v>381</v>
      </c>
      <c r="D352" s="157"/>
      <c r="E352" s="158">
        <v>42.5</v>
      </c>
      <c r="F352" s="156"/>
      <c r="G352" s="156"/>
      <c r="H352" s="156"/>
      <c r="I352" s="156"/>
      <c r="J352" s="156"/>
      <c r="K352" s="156"/>
      <c r="L352" s="156"/>
      <c r="M352" s="156"/>
      <c r="N352" s="155"/>
      <c r="O352" s="155"/>
      <c r="P352" s="155"/>
      <c r="Q352" s="155"/>
      <c r="R352" s="156"/>
      <c r="S352" s="156"/>
      <c r="T352" s="156"/>
      <c r="U352" s="156"/>
      <c r="V352" s="156"/>
      <c r="W352" s="156"/>
      <c r="X352" s="156"/>
      <c r="Y352" s="156"/>
      <c r="Z352" s="146"/>
      <c r="AA352" s="146"/>
      <c r="AB352" s="146"/>
      <c r="AC352" s="146"/>
      <c r="AD352" s="146"/>
      <c r="AE352" s="146"/>
      <c r="AF352" s="146"/>
      <c r="AG352" s="146" t="s">
        <v>164</v>
      </c>
      <c r="AH352" s="146">
        <v>0</v>
      </c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</row>
    <row r="353" spans="1:60" outlineLevel="3" x14ac:dyDescent="0.2">
      <c r="A353" s="153"/>
      <c r="B353" s="154"/>
      <c r="C353" s="191" t="s">
        <v>192</v>
      </c>
      <c r="D353" s="159"/>
      <c r="E353" s="160">
        <v>169.94</v>
      </c>
      <c r="F353" s="156"/>
      <c r="G353" s="156"/>
      <c r="H353" s="156"/>
      <c r="I353" s="156"/>
      <c r="J353" s="156"/>
      <c r="K353" s="156"/>
      <c r="L353" s="156"/>
      <c r="M353" s="156"/>
      <c r="N353" s="155"/>
      <c r="O353" s="155"/>
      <c r="P353" s="155"/>
      <c r="Q353" s="155"/>
      <c r="R353" s="156"/>
      <c r="S353" s="156"/>
      <c r="T353" s="156"/>
      <c r="U353" s="156"/>
      <c r="V353" s="156"/>
      <c r="W353" s="156"/>
      <c r="X353" s="156"/>
      <c r="Y353" s="156"/>
      <c r="Z353" s="146"/>
      <c r="AA353" s="146"/>
      <c r="AB353" s="146"/>
      <c r="AC353" s="146"/>
      <c r="AD353" s="146"/>
      <c r="AE353" s="146"/>
      <c r="AF353" s="146"/>
      <c r="AG353" s="146" t="s">
        <v>164</v>
      </c>
      <c r="AH353" s="146">
        <v>1</v>
      </c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</row>
    <row r="354" spans="1:60" outlineLevel="3" x14ac:dyDescent="0.2">
      <c r="A354" s="153"/>
      <c r="B354" s="154"/>
      <c r="C354" s="190" t="s">
        <v>382</v>
      </c>
      <c r="D354" s="157"/>
      <c r="E354" s="158"/>
      <c r="F354" s="156"/>
      <c r="G354" s="156"/>
      <c r="H354" s="156"/>
      <c r="I354" s="156"/>
      <c r="J354" s="156"/>
      <c r="K354" s="156"/>
      <c r="L354" s="156"/>
      <c r="M354" s="156"/>
      <c r="N354" s="155"/>
      <c r="O354" s="155"/>
      <c r="P354" s="155"/>
      <c r="Q354" s="155"/>
      <c r="R354" s="156"/>
      <c r="S354" s="156"/>
      <c r="T354" s="156"/>
      <c r="U354" s="156"/>
      <c r="V354" s="156"/>
      <c r="W354" s="156"/>
      <c r="X354" s="156"/>
      <c r="Y354" s="156"/>
      <c r="Z354" s="146"/>
      <c r="AA354" s="146"/>
      <c r="AB354" s="146"/>
      <c r="AC354" s="146"/>
      <c r="AD354" s="146"/>
      <c r="AE354" s="146"/>
      <c r="AF354" s="146"/>
      <c r="AG354" s="146" t="s">
        <v>164</v>
      </c>
      <c r="AH354" s="146">
        <v>0</v>
      </c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</row>
    <row r="355" spans="1:60" outlineLevel="3" x14ac:dyDescent="0.2">
      <c r="A355" s="153"/>
      <c r="B355" s="154"/>
      <c r="C355" s="190" t="s">
        <v>383</v>
      </c>
      <c r="D355" s="157"/>
      <c r="E355" s="158">
        <v>2.2999999999999998</v>
      </c>
      <c r="F355" s="156"/>
      <c r="G355" s="156"/>
      <c r="H355" s="156"/>
      <c r="I355" s="156"/>
      <c r="J355" s="156"/>
      <c r="K355" s="156"/>
      <c r="L355" s="156"/>
      <c r="M355" s="156"/>
      <c r="N355" s="155"/>
      <c r="O355" s="155"/>
      <c r="P355" s="155"/>
      <c r="Q355" s="155"/>
      <c r="R355" s="156"/>
      <c r="S355" s="156"/>
      <c r="T355" s="156"/>
      <c r="U355" s="156"/>
      <c r="V355" s="156"/>
      <c r="W355" s="156"/>
      <c r="X355" s="156"/>
      <c r="Y355" s="156"/>
      <c r="Z355" s="146"/>
      <c r="AA355" s="146"/>
      <c r="AB355" s="146"/>
      <c r="AC355" s="146"/>
      <c r="AD355" s="146"/>
      <c r="AE355" s="146"/>
      <c r="AF355" s="146"/>
      <c r="AG355" s="146" t="s">
        <v>164</v>
      </c>
      <c r="AH355" s="146">
        <v>0</v>
      </c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</row>
    <row r="356" spans="1:60" outlineLevel="3" x14ac:dyDescent="0.2">
      <c r="A356" s="153"/>
      <c r="B356" s="154"/>
      <c r="C356" s="190" t="s">
        <v>384</v>
      </c>
      <c r="D356" s="157"/>
      <c r="E356" s="158">
        <v>4.8</v>
      </c>
      <c r="F356" s="156"/>
      <c r="G356" s="156"/>
      <c r="H356" s="156"/>
      <c r="I356" s="156"/>
      <c r="J356" s="156"/>
      <c r="K356" s="156"/>
      <c r="L356" s="156"/>
      <c r="M356" s="156"/>
      <c r="N356" s="155"/>
      <c r="O356" s="155"/>
      <c r="P356" s="155"/>
      <c r="Q356" s="155"/>
      <c r="R356" s="156"/>
      <c r="S356" s="156"/>
      <c r="T356" s="156"/>
      <c r="U356" s="156"/>
      <c r="V356" s="156"/>
      <c r="W356" s="156"/>
      <c r="X356" s="156"/>
      <c r="Y356" s="156"/>
      <c r="Z356" s="146"/>
      <c r="AA356" s="146"/>
      <c r="AB356" s="146"/>
      <c r="AC356" s="146"/>
      <c r="AD356" s="146"/>
      <c r="AE356" s="146"/>
      <c r="AF356" s="146"/>
      <c r="AG356" s="146" t="s">
        <v>164</v>
      </c>
      <c r="AH356" s="146">
        <v>0</v>
      </c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</row>
    <row r="357" spans="1:60" outlineLevel="3" x14ac:dyDescent="0.2">
      <c r="A357" s="153"/>
      <c r="B357" s="154"/>
      <c r="C357" s="190" t="s">
        <v>385</v>
      </c>
      <c r="D357" s="157"/>
      <c r="E357" s="158">
        <v>8.1999999999999993</v>
      </c>
      <c r="F357" s="156"/>
      <c r="G357" s="156"/>
      <c r="H357" s="156"/>
      <c r="I357" s="156"/>
      <c r="J357" s="156"/>
      <c r="K357" s="156"/>
      <c r="L357" s="156"/>
      <c r="M357" s="156"/>
      <c r="N357" s="155"/>
      <c r="O357" s="155"/>
      <c r="P357" s="155"/>
      <c r="Q357" s="155"/>
      <c r="R357" s="156"/>
      <c r="S357" s="156"/>
      <c r="T357" s="156"/>
      <c r="U357" s="156"/>
      <c r="V357" s="156"/>
      <c r="W357" s="156"/>
      <c r="X357" s="156"/>
      <c r="Y357" s="156"/>
      <c r="Z357" s="146"/>
      <c r="AA357" s="146"/>
      <c r="AB357" s="146"/>
      <c r="AC357" s="146"/>
      <c r="AD357" s="146"/>
      <c r="AE357" s="146"/>
      <c r="AF357" s="146"/>
      <c r="AG357" s="146" t="s">
        <v>164</v>
      </c>
      <c r="AH357" s="146">
        <v>0</v>
      </c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</row>
    <row r="358" spans="1:60" outlineLevel="3" x14ac:dyDescent="0.2">
      <c r="A358" s="153"/>
      <c r="B358" s="154"/>
      <c r="C358" s="190" t="s">
        <v>386</v>
      </c>
      <c r="D358" s="157"/>
      <c r="E358" s="158">
        <v>117.6</v>
      </c>
      <c r="F358" s="156"/>
      <c r="G358" s="156"/>
      <c r="H358" s="156"/>
      <c r="I358" s="156"/>
      <c r="J358" s="156"/>
      <c r="K358" s="156"/>
      <c r="L358" s="156"/>
      <c r="M358" s="156"/>
      <c r="N358" s="155"/>
      <c r="O358" s="155"/>
      <c r="P358" s="155"/>
      <c r="Q358" s="155"/>
      <c r="R358" s="156"/>
      <c r="S358" s="156"/>
      <c r="T358" s="156"/>
      <c r="U358" s="156"/>
      <c r="V358" s="156"/>
      <c r="W358" s="156"/>
      <c r="X358" s="156"/>
      <c r="Y358" s="156"/>
      <c r="Z358" s="146"/>
      <c r="AA358" s="146"/>
      <c r="AB358" s="146"/>
      <c r="AC358" s="146"/>
      <c r="AD358" s="146"/>
      <c r="AE358" s="146"/>
      <c r="AF358" s="146"/>
      <c r="AG358" s="146" t="s">
        <v>164</v>
      </c>
      <c r="AH358" s="146">
        <v>0</v>
      </c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</row>
    <row r="359" spans="1:60" outlineLevel="3" x14ac:dyDescent="0.2">
      <c r="A359" s="153"/>
      <c r="B359" s="154"/>
      <c r="C359" s="190" t="s">
        <v>387</v>
      </c>
      <c r="D359" s="157"/>
      <c r="E359" s="158">
        <v>39</v>
      </c>
      <c r="F359" s="156"/>
      <c r="G359" s="156"/>
      <c r="H359" s="156"/>
      <c r="I359" s="156"/>
      <c r="J359" s="156"/>
      <c r="K359" s="156"/>
      <c r="L359" s="156"/>
      <c r="M359" s="156"/>
      <c r="N359" s="155"/>
      <c r="O359" s="155"/>
      <c r="P359" s="155"/>
      <c r="Q359" s="155"/>
      <c r="R359" s="156"/>
      <c r="S359" s="156"/>
      <c r="T359" s="156"/>
      <c r="U359" s="156"/>
      <c r="V359" s="156"/>
      <c r="W359" s="156"/>
      <c r="X359" s="156"/>
      <c r="Y359" s="156"/>
      <c r="Z359" s="146"/>
      <c r="AA359" s="146"/>
      <c r="AB359" s="146"/>
      <c r="AC359" s="146"/>
      <c r="AD359" s="146"/>
      <c r="AE359" s="146"/>
      <c r="AF359" s="146"/>
      <c r="AG359" s="146" t="s">
        <v>164</v>
      </c>
      <c r="AH359" s="146">
        <v>0</v>
      </c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</row>
    <row r="360" spans="1:60" outlineLevel="3" x14ac:dyDescent="0.2">
      <c r="A360" s="153"/>
      <c r="B360" s="154"/>
      <c r="C360" s="190" t="s">
        <v>388</v>
      </c>
      <c r="D360" s="157"/>
      <c r="E360" s="158">
        <v>4.8</v>
      </c>
      <c r="F360" s="156"/>
      <c r="G360" s="156"/>
      <c r="H360" s="156"/>
      <c r="I360" s="156"/>
      <c r="J360" s="156"/>
      <c r="K360" s="156"/>
      <c r="L360" s="156"/>
      <c r="M360" s="156"/>
      <c r="N360" s="155"/>
      <c r="O360" s="155"/>
      <c r="P360" s="155"/>
      <c r="Q360" s="155"/>
      <c r="R360" s="156"/>
      <c r="S360" s="156"/>
      <c r="T360" s="156"/>
      <c r="U360" s="156"/>
      <c r="V360" s="156"/>
      <c r="W360" s="156"/>
      <c r="X360" s="156"/>
      <c r="Y360" s="156"/>
      <c r="Z360" s="146"/>
      <c r="AA360" s="146"/>
      <c r="AB360" s="146"/>
      <c r="AC360" s="146"/>
      <c r="AD360" s="146"/>
      <c r="AE360" s="146"/>
      <c r="AF360" s="146"/>
      <c r="AG360" s="146" t="s">
        <v>164</v>
      </c>
      <c r="AH360" s="146">
        <v>0</v>
      </c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</row>
    <row r="361" spans="1:60" outlineLevel="3" x14ac:dyDescent="0.2">
      <c r="A361" s="153"/>
      <c r="B361" s="154"/>
      <c r="C361" s="190" t="s">
        <v>389</v>
      </c>
      <c r="D361" s="157"/>
      <c r="E361" s="158"/>
      <c r="F361" s="156"/>
      <c r="G361" s="156"/>
      <c r="H361" s="156"/>
      <c r="I361" s="156"/>
      <c r="J361" s="156"/>
      <c r="K361" s="156"/>
      <c r="L361" s="156"/>
      <c r="M361" s="156"/>
      <c r="N361" s="155"/>
      <c r="O361" s="155"/>
      <c r="P361" s="155"/>
      <c r="Q361" s="155"/>
      <c r="R361" s="156"/>
      <c r="S361" s="156"/>
      <c r="T361" s="156"/>
      <c r="U361" s="156"/>
      <c r="V361" s="156"/>
      <c r="W361" s="156"/>
      <c r="X361" s="156"/>
      <c r="Y361" s="156"/>
      <c r="Z361" s="146"/>
      <c r="AA361" s="146"/>
      <c r="AB361" s="146"/>
      <c r="AC361" s="146"/>
      <c r="AD361" s="146"/>
      <c r="AE361" s="146"/>
      <c r="AF361" s="146"/>
      <c r="AG361" s="146" t="s">
        <v>164</v>
      </c>
      <c r="AH361" s="146">
        <v>0</v>
      </c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</row>
    <row r="362" spans="1:60" outlineLevel="3" x14ac:dyDescent="0.2">
      <c r="A362" s="153"/>
      <c r="B362" s="154"/>
      <c r="C362" s="190" t="s">
        <v>390</v>
      </c>
      <c r="D362" s="157"/>
      <c r="E362" s="158">
        <v>16.399999999999999</v>
      </c>
      <c r="F362" s="156"/>
      <c r="G362" s="156"/>
      <c r="H362" s="156"/>
      <c r="I362" s="156"/>
      <c r="J362" s="156"/>
      <c r="K362" s="156"/>
      <c r="L362" s="156"/>
      <c r="M362" s="156"/>
      <c r="N362" s="155"/>
      <c r="O362" s="155"/>
      <c r="P362" s="155"/>
      <c r="Q362" s="155"/>
      <c r="R362" s="156"/>
      <c r="S362" s="156"/>
      <c r="T362" s="156"/>
      <c r="U362" s="156"/>
      <c r="V362" s="156"/>
      <c r="W362" s="156"/>
      <c r="X362" s="156"/>
      <c r="Y362" s="156"/>
      <c r="Z362" s="146"/>
      <c r="AA362" s="146"/>
      <c r="AB362" s="146"/>
      <c r="AC362" s="146"/>
      <c r="AD362" s="146"/>
      <c r="AE362" s="146"/>
      <c r="AF362" s="146"/>
      <c r="AG362" s="146" t="s">
        <v>164</v>
      </c>
      <c r="AH362" s="146">
        <v>0</v>
      </c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</row>
    <row r="363" spans="1:60" outlineLevel="3" x14ac:dyDescent="0.2">
      <c r="A363" s="153"/>
      <c r="B363" s="154"/>
      <c r="C363" s="190" t="s">
        <v>391</v>
      </c>
      <c r="D363" s="157"/>
      <c r="E363" s="158">
        <v>13.2</v>
      </c>
      <c r="F363" s="156"/>
      <c r="G363" s="156"/>
      <c r="H363" s="156"/>
      <c r="I363" s="156"/>
      <c r="J363" s="156"/>
      <c r="K363" s="156"/>
      <c r="L363" s="156"/>
      <c r="M363" s="156"/>
      <c r="N363" s="155"/>
      <c r="O363" s="155"/>
      <c r="P363" s="155"/>
      <c r="Q363" s="155"/>
      <c r="R363" s="156"/>
      <c r="S363" s="156"/>
      <c r="T363" s="156"/>
      <c r="U363" s="156"/>
      <c r="V363" s="156"/>
      <c r="W363" s="156"/>
      <c r="X363" s="156"/>
      <c r="Y363" s="156"/>
      <c r="Z363" s="146"/>
      <c r="AA363" s="146"/>
      <c r="AB363" s="146"/>
      <c r="AC363" s="146"/>
      <c r="AD363" s="146"/>
      <c r="AE363" s="146"/>
      <c r="AF363" s="146"/>
      <c r="AG363" s="146" t="s">
        <v>164</v>
      </c>
      <c r="AH363" s="146">
        <v>0</v>
      </c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</row>
    <row r="364" spans="1:60" outlineLevel="3" x14ac:dyDescent="0.2">
      <c r="A364" s="153"/>
      <c r="B364" s="154"/>
      <c r="C364" s="191" t="s">
        <v>192</v>
      </c>
      <c r="D364" s="159"/>
      <c r="E364" s="160">
        <v>206.3</v>
      </c>
      <c r="F364" s="156"/>
      <c r="G364" s="156"/>
      <c r="H364" s="156"/>
      <c r="I364" s="156"/>
      <c r="J364" s="156"/>
      <c r="K364" s="156"/>
      <c r="L364" s="156"/>
      <c r="M364" s="156"/>
      <c r="N364" s="155"/>
      <c r="O364" s="155"/>
      <c r="P364" s="155"/>
      <c r="Q364" s="155"/>
      <c r="R364" s="156"/>
      <c r="S364" s="156"/>
      <c r="T364" s="156"/>
      <c r="U364" s="156"/>
      <c r="V364" s="156"/>
      <c r="W364" s="156"/>
      <c r="X364" s="156"/>
      <c r="Y364" s="156"/>
      <c r="Z364" s="146"/>
      <c r="AA364" s="146"/>
      <c r="AB364" s="146"/>
      <c r="AC364" s="146"/>
      <c r="AD364" s="146"/>
      <c r="AE364" s="146"/>
      <c r="AF364" s="146"/>
      <c r="AG364" s="146" t="s">
        <v>164</v>
      </c>
      <c r="AH364" s="146">
        <v>1</v>
      </c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</row>
    <row r="365" spans="1:60" outlineLevel="3" x14ac:dyDescent="0.2">
      <c r="A365" s="153"/>
      <c r="B365" s="154"/>
      <c r="C365" s="190" t="s">
        <v>392</v>
      </c>
      <c r="D365" s="157"/>
      <c r="E365" s="158"/>
      <c r="F365" s="156"/>
      <c r="G365" s="156"/>
      <c r="H365" s="156"/>
      <c r="I365" s="156"/>
      <c r="J365" s="156"/>
      <c r="K365" s="156"/>
      <c r="L365" s="156"/>
      <c r="M365" s="156"/>
      <c r="N365" s="155"/>
      <c r="O365" s="155"/>
      <c r="P365" s="155"/>
      <c r="Q365" s="155"/>
      <c r="R365" s="156"/>
      <c r="S365" s="156"/>
      <c r="T365" s="156"/>
      <c r="U365" s="156"/>
      <c r="V365" s="156"/>
      <c r="W365" s="156"/>
      <c r="X365" s="156"/>
      <c r="Y365" s="156"/>
      <c r="Z365" s="146"/>
      <c r="AA365" s="146"/>
      <c r="AB365" s="146"/>
      <c r="AC365" s="146"/>
      <c r="AD365" s="146"/>
      <c r="AE365" s="146"/>
      <c r="AF365" s="146"/>
      <c r="AG365" s="146" t="s">
        <v>164</v>
      </c>
      <c r="AH365" s="146">
        <v>0</v>
      </c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</row>
    <row r="366" spans="1:60" outlineLevel="3" x14ac:dyDescent="0.2">
      <c r="A366" s="153"/>
      <c r="B366" s="154"/>
      <c r="C366" s="190" t="s">
        <v>393</v>
      </c>
      <c r="D366" s="157"/>
      <c r="E366" s="158">
        <v>49.2</v>
      </c>
      <c r="F366" s="156"/>
      <c r="G366" s="156"/>
      <c r="H366" s="156"/>
      <c r="I366" s="156"/>
      <c r="J366" s="156"/>
      <c r="K366" s="156"/>
      <c r="L366" s="156"/>
      <c r="M366" s="156"/>
      <c r="N366" s="155"/>
      <c r="O366" s="155"/>
      <c r="P366" s="155"/>
      <c r="Q366" s="155"/>
      <c r="R366" s="156"/>
      <c r="S366" s="156"/>
      <c r="T366" s="156"/>
      <c r="U366" s="156"/>
      <c r="V366" s="156"/>
      <c r="W366" s="156"/>
      <c r="X366" s="156"/>
      <c r="Y366" s="156"/>
      <c r="Z366" s="146"/>
      <c r="AA366" s="146"/>
      <c r="AB366" s="146"/>
      <c r="AC366" s="146"/>
      <c r="AD366" s="146"/>
      <c r="AE366" s="146"/>
      <c r="AF366" s="146"/>
      <c r="AG366" s="146" t="s">
        <v>164</v>
      </c>
      <c r="AH366" s="146">
        <v>0</v>
      </c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</row>
    <row r="367" spans="1:60" outlineLevel="3" x14ac:dyDescent="0.2">
      <c r="A367" s="153"/>
      <c r="B367" s="154"/>
      <c r="C367" s="190" t="s">
        <v>375</v>
      </c>
      <c r="D367" s="157"/>
      <c r="E367" s="158">
        <v>1.7</v>
      </c>
      <c r="F367" s="156"/>
      <c r="G367" s="156"/>
      <c r="H367" s="156"/>
      <c r="I367" s="156"/>
      <c r="J367" s="156"/>
      <c r="K367" s="156"/>
      <c r="L367" s="156"/>
      <c r="M367" s="156"/>
      <c r="N367" s="155"/>
      <c r="O367" s="155"/>
      <c r="P367" s="155"/>
      <c r="Q367" s="155"/>
      <c r="R367" s="156"/>
      <c r="S367" s="156"/>
      <c r="T367" s="156"/>
      <c r="U367" s="156"/>
      <c r="V367" s="156"/>
      <c r="W367" s="156"/>
      <c r="X367" s="156"/>
      <c r="Y367" s="156"/>
      <c r="Z367" s="146"/>
      <c r="AA367" s="146"/>
      <c r="AB367" s="146"/>
      <c r="AC367" s="146"/>
      <c r="AD367" s="146"/>
      <c r="AE367" s="146"/>
      <c r="AF367" s="146"/>
      <c r="AG367" s="146" t="s">
        <v>164</v>
      </c>
      <c r="AH367" s="146">
        <v>0</v>
      </c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</row>
    <row r="368" spans="1:60" outlineLevel="3" x14ac:dyDescent="0.2">
      <c r="A368" s="153"/>
      <c r="B368" s="154"/>
      <c r="C368" s="190" t="s">
        <v>374</v>
      </c>
      <c r="D368" s="157"/>
      <c r="E368" s="158">
        <v>0.55000000000000004</v>
      </c>
      <c r="F368" s="156"/>
      <c r="G368" s="156"/>
      <c r="H368" s="156"/>
      <c r="I368" s="156"/>
      <c r="J368" s="156"/>
      <c r="K368" s="156"/>
      <c r="L368" s="156"/>
      <c r="M368" s="156"/>
      <c r="N368" s="155"/>
      <c r="O368" s="155"/>
      <c r="P368" s="155"/>
      <c r="Q368" s="155"/>
      <c r="R368" s="156"/>
      <c r="S368" s="156"/>
      <c r="T368" s="156"/>
      <c r="U368" s="156"/>
      <c r="V368" s="156"/>
      <c r="W368" s="156"/>
      <c r="X368" s="156"/>
      <c r="Y368" s="156"/>
      <c r="Z368" s="146"/>
      <c r="AA368" s="146"/>
      <c r="AB368" s="146"/>
      <c r="AC368" s="146"/>
      <c r="AD368" s="146"/>
      <c r="AE368" s="146"/>
      <c r="AF368" s="146"/>
      <c r="AG368" s="146" t="s">
        <v>164</v>
      </c>
      <c r="AH368" s="146">
        <v>0</v>
      </c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</row>
    <row r="369" spans="1:60" outlineLevel="3" x14ac:dyDescent="0.2">
      <c r="A369" s="153"/>
      <c r="B369" s="154"/>
      <c r="C369" s="191" t="s">
        <v>192</v>
      </c>
      <c r="D369" s="159"/>
      <c r="E369" s="160">
        <v>51.45</v>
      </c>
      <c r="F369" s="156"/>
      <c r="G369" s="156"/>
      <c r="H369" s="156"/>
      <c r="I369" s="156"/>
      <c r="J369" s="156"/>
      <c r="K369" s="156"/>
      <c r="L369" s="156"/>
      <c r="M369" s="156"/>
      <c r="N369" s="155"/>
      <c r="O369" s="155"/>
      <c r="P369" s="155"/>
      <c r="Q369" s="155"/>
      <c r="R369" s="156"/>
      <c r="S369" s="156"/>
      <c r="T369" s="156"/>
      <c r="U369" s="156"/>
      <c r="V369" s="156"/>
      <c r="W369" s="156"/>
      <c r="X369" s="156"/>
      <c r="Y369" s="156"/>
      <c r="Z369" s="146"/>
      <c r="AA369" s="146"/>
      <c r="AB369" s="146"/>
      <c r="AC369" s="146"/>
      <c r="AD369" s="146"/>
      <c r="AE369" s="146"/>
      <c r="AF369" s="146"/>
      <c r="AG369" s="146" t="s">
        <v>164</v>
      </c>
      <c r="AH369" s="146">
        <v>1</v>
      </c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</row>
    <row r="370" spans="1:60" outlineLevel="3" x14ac:dyDescent="0.2">
      <c r="A370" s="153"/>
      <c r="B370" s="154"/>
      <c r="C370" s="190" t="s">
        <v>394</v>
      </c>
      <c r="D370" s="157"/>
      <c r="E370" s="158"/>
      <c r="F370" s="156"/>
      <c r="G370" s="156"/>
      <c r="H370" s="156"/>
      <c r="I370" s="156"/>
      <c r="J370" s="156"/>
      <c r="K370" s="156"/>
      <c r="L370" s="156"/>
      <c r="M370" s="156"/>
      <c r="N370" s="155"/>
      <c r="O370" s="155"/>
      <c r="P370" s="155"/>
      <c r="Q370" s="155"/>
      <c r="R370" s="156"/>
      <c r="S370" s="156"/>
      <c r="T370" s="156"/>
      <c r="U370" s="156"/>
      <c r="V370" s="156"/>
      <c r="W370" s="156"/>
      <c r="X370" s="156"/>
      <c r="Y370" s="156"/>
      <c r="Z370" s="146"/>
      <c r="AA370" s="146"/>
      <c r="AB370" s="146"/>
      <c r="AC370" s="146"/>
      <c r="AD370" s="146"/>
      <c r="AE370" s="146"/>
      <c r="AF370" s="146"/>
      <c r="AG370" s="146" t="s">
        <v>164</v>
      </c>
      <c r="AH370" s="146">
        <v>0</v>
      </c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</row>
    <row r="371" spans="1:60" outlineLevel="3" x14ac:dyDescent="0.2">
      <c r="A371" s="153"/>
      <c r="B371" s="154"/>
      <c r="C371" s="190" t="s">
        <v>163</v>
      </c>
      <c r="D371" s="157"/>
      <c r="E371" s="158"/>
      <c r="F371" s="156"/>
      <c r="G371" s="156"/>
      <c r="H371" s="156"/>
      <c r="I371" s="156"/>
      <c r="J371" s="156"/>
      <c r="K371" s="156"/>
      <c r="L371" s="156"/>
      <c r="M371" s="156"/>
      <c r="N371" s="155"/>
      <c r="O371" s="155"/>
      <c r="P371" s="155"/>
      <c r="Q371" s="155"/>
      <c r="R371" s="156"/>
      <c r="S371" s="156"/>
      <c r="T371" s="156"/>
      <c r="U371" s="156"/>
      <c r="V371" s="156"/>
      <c r="W371" s="156"/>
      <c r="X371" s="156"/>
      <c r="Y371" s="156"/>
      <c r="Z371" s="146"/>
      <c r="AA371" s="146"/>
      <c r="AB371" s="146"/>
      <c r="AC371" s="146"/>
      <c r="AD371" s="146"/>
      <c r="AE371" s="146"/>
      <c r="AF371" s="146"/>
      <c r="AG371" s="146" t="s">
        <v>164</v>
      </c>
      <c r="AH371" s="146">
        <v>0</v>
      </c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</row>
    <row r="372" spans="1:60" outlineLevel="3" x14ac:dyDescent="0.2">
      <c r="A372" s="153"/>
      <c r="B372" s="154"/>
      <c r="C372" s="190" t="s">
        <v>395</v>
      </c>
      <c r="D372" s="157"/>
      <c r="E372" s="158">
        <v>27.5</v>
      </c>
      <c r="F372" s="156"/>
      <c r="G372" s="156"/>
      <c r="H372" s="156"/>
      <c r="I372" s="156"/>
      <c r="J372" s="156"/>
      <c r="K372" s="156"/>
      <c r="L372" s="156"/>
      <c r="M372" s="156"/>
      <c r="N372" s="155"/>
      <c r="O372" s="155"/>
      <c r="P372" s="155"/>
      <c r="Q372" s="155"/>
      <c r="R372" s="156"/>
      <c r="S372" s="156"/>
      <c r="T372" s="156"/>
      <c r="U372" s="156"/>
      <c r="V372" s="156"/>
      <c r="W372" s="156"/>
      <c r="X372" s="156"/>
      <c r="Y372" s="156"/>
      <c r="Z372" s="146"/>
      <c r="AA372" s="146"/>
      <c r="AB372" s="146"/>
      <c r="AC372" s="146"/>
      <c r="AD372" s="146"/>
      <c r="AE372" s="146"/>
      <c r="AF372" s="146"/>
      <c r="AG372" s="146" t="s">
        <v>164</v>
      </c>
      <c r="AH372" s="146">
        <v>0</v>
      </c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</row>
    <row r="373" spans="1:60" outlineLevel="3" x14ac:dyDescent="0.2">
      <c r="A373" s="153"/>
      <c r="B373" s="154"/>
      <c r="C373" s="190" t="s">
        <v>166</v>
      </c>
      <c r="D373" s="157"/>
      <c r="E373" s="158"/>
      <c r="F373" s="156"/>
      <c r="G373" s="156"/>
      <c r="H373" s="156"/>
      <c r="I373" s="156"/>
      <c r="J373" s="156"/>
      <c r="K373" s="156"/>
      <c r="L373" s="156"/>
      <c r="M373" s="156"/>
      <c r="N373" s="155"/>
      <c r="O373" s="155"/>
      <c r="P373" s="155"/>
      <c r="Q373" s="155"/>
      <c r="R373" s="156"/>
      <c r="S373" s="156"/>
      <c r="T373" s="156"/>
      <c r="U373" s="156"/>
      <c r="V373" s="156"/>
      <c r="W373" s="156"/>
      <c r="X373" s="156"/>
      <c r="Y373" s="156"/>
      <c r="Z373" s="146"/>
      <c r="AA373" s="146"/>
      <c r="AB373" s="146"/>
      <c r="AC373" s="146"/>
      <c r="AD373" s="146"/>
      <c r="AE373" s="146"/>
      <c r="AF373" s="146"/>
      <c r="AG373" s="146" t="s">
        <v>164</v>
      </c>
      <c r="AH373" s="146">
        <v>0</v>
      </c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</row>
    <row r="374" spans="1:60" outlineLevel="3" x14ac:dyDescent="0.2">
      <c r="A374" s="153"/>
      <c r="B374" s="154"/>
      <c r="C374" s="190" t="s">
        <v>396</v>
      </c>
      <c r="D374" s="157"/>
      <c r="E374" s="158">
        <v>15.34</v>
      </c>
      <c r="F374" s="156"/>
      <c r="G374" s="156"/>
      <c r="H374" s="156"/>
      <c r="I374" s="156"/>
      <c r="J374" s="156"/>
      <c r="K374" s="156"/>
      <c r="L374" s="156"/>
      <c r="M374" s="156"/>
      <c r="N374" s="155"/>
      <c r="O374" s="155"/>
      <c r="P374" s="155"/>
      <c r="Q374" s="155"/>
      <c r="R374" s="156"/>
      <c r="S374" s="156"/>
      <c r="T374" s="156"/>
      <c r="U374" s="156"/>
      <c r="V374" s="156"/>
      <c r="W374" s="156"/>
      <c r="X374" s="156"/>
      <c r="Y374" s="156"/>
      <c r="Z374" s="146"/>
      <c r="AA374" s="146"/>
      <c r="AB374" s="146"/>
      <c r="AC374" s="146"/>
      <c r="AD374" s="146"/>
      <c r="AE374" s="146"/>
      <c r="AF374" s="146"/>
      <c r="AG374" s="146" t="s">
        <v>164</v>
      </c>
      <c r="AH374" s="146">
        <v>0</v>
      </c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</row>
    <row r="375" spans="1:60" outlineLevel="3" x14ac:dyDescent="0.2">
      <c r="A375" s="153"/>
      <c r="B375" s="154"/>
      <c r="C375" s="190" t="s">
        <v>168</v>
      </c>
      <c r="D375" s="157"/>
      <c r="E375" s="158"/>
      <c r="F375" s="156"/>
      <c r="G375" s="156"/>
      <c r="H375" s="156"/>
      <c r="I375" s="156"/>
      <c r="J375" s="156"/>
      <c r="K375" s="156"/>
      <c r="L375" s="156"/>
      <c r="M375" s="156"/>
      <c r="N375" s="155"/>
      <c r="O375" s="155"/>
      <c r="P375" s="155"/>
      <c r="Q375" s="155"/>
      <c r="R375" s="156"/>
      <c r="S375" s="156"/>
      <c r="T375" s="156"/>
      <c r="U375" s="156"/>
      <c r="V375" s="156"/>
      <c r="W375" s="156"/>
      <c r="X375" s="156"/>
      <c r="Y375" s="156"/>
      <c r="Z375" s="146"/>
      <c r="AA375" s="146"/>
      <c r="AB375" s="146"/>
      <c r="AC375" s="146"/>
      <c r="AD375" s="146"/>
      <c r="AE375" s="146"/>
      <c r="AF375" s="146"/>
      <c r="AG375" s="146" t="s">
        <v>164</v>
      </c>
      <c r="AH375" s="146">
        <v>0</v>
      </c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</row>
    <row r="376" spans="1:60" outlineLevel="3" x14ac:dyDescent="0.2">
      <c r="A376" s="153"/>
      <c r="B376" s="154"/>
      <c r="C376" s="190" t="s">
        <v>380</v>
      </c>
      <c r="D376" s="157"/>
      <c r="E376" s="158">
        <v>15.12</v>
      </c>
      <c r="F376" s="156"/>
      <c r="G376" s="156"/>
      <c r="H376" s="156"/>
      <c r="I376" s="156"/>
      <c r="J376" s="156"/>
      <c r="K376" s="156"/>
      <c r="L376" s="156"/>
      <c r="M376" s="156"/>
      <c r="N376" s="155"/>
      <c r="O376" s="155"/>
      <c r="P376" s="155"/>
      <c r="Q376" s="155"/>
      <c r="R376" s="156"/>
      <c r="S376" s="156"/>
      <c r="T376" s="156"/>
      <c r="U376" s="156"/>
      <c r="V376" s="156"/>
      <c r="W376" s="156"/>
      <c r="X376" s="156"/>
      <c r="Y376" s="156"/>
      <c r="Z376" s="146"/>
      <c r="AA376" s="146"/>
      <c r="AB376" s="146"/>
      <c r="AC376" s="146"/>
      <c r="AD376" s="146"/>
      <c r="AE376" s="146"/>
      <c r="AF376" s="146"/>
      <c r="AG376" s="146" t="s">
        <v>164</v>
      </c>
      <c r="AH376" s="146">
        <v>0</v>
      </c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</row>
    <row r="377" spans="1:60" outlineLevel="3" x14ac:dyDescent="0.2">
      <c r="A377" s="153"/>
      <c r="B377" s="154"/>
      <c r="C377" s="190" t="s">
        <v>166</v>
      </c>
      <c r="D377" s="157"/>
      <c r="E377" s="158"/>
      <c r="F377" s="156"/>
      <c r="G377" s="156"/>
      <c r="H377" s="156"/>
      <c r="I377" s="156"/>
      <c r="J377" s="156"/>
      <c r="K377" s="156"/>
      <c r="L377" s="156"/>
      <c r="M377" s="156"/>
      <c r="N377" s="155"/>
      <c r="O377" s="155"/>
      <c r="P377" s="155"/>
      <c r="Q377" s="155"/>
      <c r="R377" s="156"/>
      <c r="S377" s="156"/>
      <c r="T377" s="156"/>
      <c r="U377" s="156"/>
      <c r="V377" s="156"/>
      <c r="W377" s="156"/>
      <c r="X377" s="156"/>
      <c r="Y377" s="156"/>
      <c r="Z377" s="146"/>
      <c r="AA377" s="146"/>
      <c r="AB377" s="146"/>
      <c r="AC377" s="146"/>
      <c r="AD377" s="146"/>
      <c r="AE377" s="146"/>
      <c r="AF377" s="146"/>
      <c r="AG377" s="146" t="s">
        <v>164</v>
      </c>
      <c r="AH377" s="146">
        <v>0</v>
      </c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</row>
    <row r="378" spans="1:60" outlineLevel="3" x14ac:dyDescent="0.2">
      <c r="A378" s="153"/>
      <c r="B378" s="154"/>
      <c r="C378" s="190" t="s">
        <v>397</v>
      </c>
      <c r="D378" s="157"/>
      <c r="E378" s="158">
        <v>21.59</v>
      </c>
      <c r="F378" s="156"/>
      <c r="G378" s="156"/>
      <c r="H378" s="156"/>
      <c r="I378" s="156"/>
      <c r="J378" s="156"/>
      <c r="K378" s="156"/>
      <c r="L378" s="156"/>
      <c r="M378" s="156"/>
      <c r="N378" s="155"/>
      <c r="O378" s="155"/>
      <c r="P378" s="155"/>
      <c r="Q378" s="155"/>
      <c r="R378" s="156"/>
      <c r="S378" s="156"/>
      <c r="T378" s="156"/>
      <c r="U378" s="156"/>
      <c r="V378" s="156"/>
      <c r="W378" s="156"/>
      <c r="X378" s="156"/>
      <c r="Y378" s="156"/>
      <c r="Z378" s="146"/>
      <c r="AA378" s="146"/>
      <c r="AB378" s="146"/>
      <c r="AC378" s="146"/>
      <c r="AD378" s="146"/>
      <c r="AE378" s="146"/>
      <c r="AF378" s="146"/>
      <c r="AG378" s="146" t="s">
        <v>164</v>
      </c>
      <c r="AH378" s="146">
        <v>0</v>
      </c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</row>
    <row r="379" spans="1:60" outlineLevel="3" x14ac:dyDescent="0.2">
      <c r="A379" s="153"/>
      <c r="B379" s="154"/>
      <c r="C379" s="190" t="s">
        <v>276</v>
      </c>
      <c r="D379" s="157"/>
      <c r="E379" s="158"/>
      <c r="F379" s="156"/>
      <c r="G379" s="156"/>
      <c r="H379" s="156"/>
      <c r="I379" s="156"/>
      <c r="J379" s="156"/>
      <c r="K379" s="156"/>
      <c r="L379" s="156"/>
      <c r="M379" s="156"/>
      <c r="N379" s="155"/>
      <c r="O379" s="155"/>
      <c r="P379" s="155"/>
      <c r="Q379" s="155"/>
      <c r="R379" s="156"/>
      <c r="S379" s="156"/>
      <c r="T379" s="156"/>
      <c r="U379" s="156"/>
      <c r="V379" s="156"/>
      <c r="W379" s="156"/>
      <c r="X379" s="156"/>
      <c r="Y379" s="156"/>
      <c r="Z379" s="146"/>
      <c r="AA379" s="146"/>
      <c r="AB379" s="146"/>
      <c r="AC379" s="146"/>
      <c r="AD379" s="146"/>
      <c r="AE379" s="146"/>
      <c r="AF379" s="146"/>
      <c r="AG379" s="146" t="s">
        <v>164</v>
      </c>
      <c r="AH379" s="146">
        <v>0</v>
      </c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</row>
    <row r="380" spans="1:60" outlineLevel="3" x14ac:dyDescent="0.2">
      <c r="A380" s="153"/>
      <c r="B380" s="154"/>
      <c r="C380" s="190" t="s">
        <v>398</v>
      </c>
      <c r="D380" s="157"/>
      <c r="E380" s="158">
        <v>12.38</v>
      </c>
      <c r="F380" s="156"/>
      <c r="G380" s="156"/>
      <c r="H380" s="156"/>
      <c r="I380" s="156"/>
      <c r="J380" s="156"/>
      <c r="K380" s="156"/>
      <c r="L380" s="156"/>
      <c r="M380" s="156"/>
      <c r="N380" s="155"/>
      <c r="O380" s="155"/>
      <c r="P380" s="155"/>
      <c r="Q380" s="155"/>
      <c r="R380" s="156"/>
      <c r="S380" s="156"/>
      <c r="T380" s="156"/>
      <c r="U380" s="156"/>
      <c r="V380" s="156"/>
      <c r="W380" s="156"/>
      <c r="X380" s="156"/>
      <c r="Y380" s="156"/>
      <c r="Z380" s="146"/>
      <c r="AA380" s="146"/>
      <c r="AB380" s="146"/>
      <c r="AC380" s="146"/>
      <c r="AD380" s="146"/>
      <c r="AE380" s="146"/>
      <c r="AF380" s="146"/>
      <c r="AG380" s="146" t="s">
        <v>164</v>
      </c>
      <c r="AH380" s="146">
        <v>0</v>
      </c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</row>
    <row r="381" spans="1:60" outlineLevel="3" x14ac:dyDescent="0.2">
      <c r="A381" s="153"/>
      <c r="B381" s="154"/>
      <c r="C381" s="190" t="s">
        <v>174</v>
      </c>
      <c r="D381" s="157"/>
      <c r="E381" s="158"/>
      <c r="F381" s="156"/>
      <c r="G381" s="156"/>
      <c r="H381" s="156"/>
      <c r="I381" s="156"/>
      <c r="J381" s="156"/>
      <c r="K381" s="156"/>
      <c r="L381" s="156"/>
      <c r="M381" s="156"/>
      <c r="N381" s="155"/>
      <c r="O381" s="155"/>
      <c r="P381" s="155"/>
      <c r="Q381" s="155"/>
      <c r="R381" s="156"/>
      <c r="S381" s="156"/>
      <c r="T381" s="156"/>
      <c r="U381" s="156"/>
      <c r="V381" s="156"/>
      <c r="W381" s="156"/>
      <c r="X381" s="156"/>
      <c r="Y381" s="156"/>
      <c r="Z381" s="146"/>
      <c r="AA381" s="146"/>
      <c r="AB381" s="146"/>
      <c r="AC381" s="146"/>
      <c r="AD381" s="146"/>
      <c r="AE381" s="146"/>
      <c r="AF381" s="146"/>
      <c r="AG381" s="146" t="s">
        <v>164</v>
      </c>
      <c r="AH381" s="146">
        <v>0</v>
      </c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</row>
    <row r="382" spans="1:60" outlineLevel="3" x14ac:dyDescent="0.2">
      <c r="A382" s="153"/>
      <c r="B382" s="154"/>
      <c r="C382" s="190" t="s">
        <v>399</v>
      </c>
      <c r="D382" s="157"/>
      <c r="E382" s="158">
        <v>31.65</v>
      </c>
      <c r="F382" s="156"/>
      <c r="G382" s="156"/>
      <c r="H382" s="156"/>
      <c r="I382" s="156"/>
      <c r="J382" s="156"/>
      <c r="K382" s="156"/>
      <c r="L382" s="156"/>
      <c r="M382" s="156"/>
      <c r="N382" s="155"/>
      <c r="O382" s="155"/>
      <c r="P382" s="155"/>
      <c r="Q382" s="155"/>
      <c r="R382" s="156"/>
      <c r="S382" s="156"/>
      <c r="T382" s="156"/>
      <c r="U382" s="156"/>
      <c r="V382" s="156"/>
      <c r="W382" s="156"/>
      <c r="X382" s="156"/>
      <c r="Y382" s="156"/>
      <c r="Z382" s="146"/>
      <c r="AA382" s="146"/>
      <c r="AB382" s="146"/>
      <c r="AC382" s="146"/>
      <c r="AD382" s="146"/>
      <c r="AE382" s="146"/>
      <c r="AF382" s="146"/>
      <c r="AG382" s="146" t="s">
        <v>164</v>
      </c>
      <c r="AH382" s="146">
        <v>0</v>
      </c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</row>
    <row r="383" spans="1:60" outlineLevel="3" x14ac:dyDescent="0.2">
      <c r="A383" s="153"/>
      <c r="B383" s="154"/>
      <c r="C383" s="190" t="s">
        <v>400</v>
      </c>
      <c r="D383" s="157"/>
      <c r="E383" s="158">
        <v>10.85</v>
      </c>
      <c r="F383" s="156"/>
      <c r="G383" s="156"/>
      <c r="H383" s="156"/>
      <c r="I383" s="156"/>
      <c r="J383" s="156"/>
      <c r="K383" s="156"/>
      <c r="L383" s="156"/>
      <c r="M383" s="156"/>
      <c r="N383" s="155"/>
      <c r="O383" s="155"/>
      <c r="P383" s="155"/>
      <c r="Q383" s="155"/>
      <c r="R383" s="156"/>
      <c r="S383" s="156"/>
      <c r="T383" s="156"/>
      <c r="U383" s="156"/>
      <c r="V383" s="156"/>
      <c r="W383" s="156"/>
      <c r="X383" s="156"/>
      <c r="Y383" s="156"/>
      <c r="Z383" s="146"/>
      <c r="AA383" s="146"/>
      <c r="AB383" s="146"/>
      <c r="AC383" s="146"/>
      <c r="AD383" s="146"/>
      <c r="AE383" s="146"/>
      <c r="AF383" s="146"/>
      <c r="AG383" s="146" t="s">
        <v>164</v>
      </c>
      <c r="AH383" s="146">
        <v>0</v>
      </c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</row>
    <row r="384" spans="1:60" outlineLevel="3" x14ac:dyDescent="0.2">
      <c r="A384" s="153"/>
      <c r="B384" s="154"/>
      <c r="C384" s="190" t="s">
        <v>170</v>
      </c>
      <c r="D384" s="157"/>
      <c r="E384" s="158"/>
      <c r="F384" s="156"/>
      <c r="G384" s="156"/>
      <c r="H384" s="156"/>
      <c r="I384" s="156"/>
      <c r="J384" s="156"/>
      <c r="K384" s="156"/>
      <c r="L384" s="156"/>
      <c r="M384" s="156"/>
      <c r="N384" s="155"/>
      <c r="O384" s="155"/>
      <c r="P384" s="155"/>
      <c r="Q384" s="155"/>
      <c r="R384" s="156"/>
      <c r="S384" s="156"/>
      <c r="T384" s="156"/>
      <c r="U384" s="156"/>
      <c r="V384" s="156"/>
      <c r="W384" s="156"/>
      <c r="X384" s="156"/>
      <c r="Y384" s="156"/>
      <c r="Z384" s="146"/>
      <c r="AA384" s="146"/>
      <c r="AB384" s="146"/>
      <c r="AC384" s="146"/>
      <c r="AD384" s="146"/>
      <c r="AE384" s="146"/>
      <c r="AF384" s="146"/>
      <c r="AG384" s="146" t="s">
        <v>164</v>
      </c>
      <c r="AH384" s="146">
        <v>0</v>
      </c>
      <c r="AI384" s="146"/>
      <c r="AJ384" s="146"/>
      <c r="AK384" s="146"/>
      <c r="AL384" s="146"/>
      <c r="AM384" s="146"/>
      <c r="AN384" s="146"/>
      <c r="AO384" s="146"/>
      <c r="AP384" s="146"/>
      <c r="AQ384" s="146"/>
      <c r="AR384" s="146"/>
      <c r="AS384" s="146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</row>
    <row r="385" spans="1:60" outlineLevel="3" x14ac:dyDescent="0.2">
      <c r="A385" s="153"/>
      <c r="B385" s="154"/>
      <c r="C385" s="190" t="s">
        <v>401</v>
      </c>
      <c r="D385" s="157"/>
      <c r="E385" s="158">
        <v>4.92</v>
      </c>
      <c r="F385" s="156"/>
      <c r="G385" s="156"/>
      <c r="H385" s="156"/>
      <c r="I385" s="156"/>
      <c r="J385" s="156"/>
      <c r="K385" s="156"/>
      <c r="L385" s="156"/>
      <c r="M385" s="156"/>
      <c r="N385" s="155"/>
      <c r="O385" s="155"/>
      <c r="P385" s="155"/>
      <c r="Q385" s="155"/>
      <c r="R385" s="156"/>
      <c r="S385" s="156"/>
      <c r="T385" s="156"/>
      <c r="U385" s="156"/>
      <c r="V385" s="156"/>
      <c r="W385" s="156"/>
      <c r="X385" s="156"/>
      <c r="Y385" s="156"/>
      <c r="Z385" s="146"/>
      <c r="AA385" s="146"/>
      <c r="AB385" s="146"/>
      <c r="AC385" s="146"/>
      <c r="AD385" s="146"/>
      <c r="AE385" s="146"/>
      <c r="AF385" s="146"/>
      <c r="AG385" s="146" t="s">
        <v>164</v>
      </c>
      <c r="AH385" s="146">
        <v>0</v>
      </c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</row>
    <row r="386" spans="1:60" outlineLevel="3" x14ac:dyDescent="0.2">
      <c r="A386" s="153"/>
      <c r="B386" s="154"/>
      <c r="C386" s="191" t="s">
        <v>192</v>
      </c>
      <c r="D386" s="159"/>
      <c r="E386" s="160">
        <v>139.35</v>
      </c>
      <c r="F386" s="156"/>
      <c r="G386" s="156"/>
      <c r="H386" s="156"/>
      <c r="I386" s="156"/>
      <c r="J386" s="156"/>
      <c r="K386" s="156"/>
      <c r="L386" s="156"/>
      <c r="M386" s="156"/>
      <c r="N386" s="155"/>
      <c r="O386" s="155"/>
      <c r="P386" s="155"/>
      <c r="Q386" s="155"/>
      <c r="R386" s="156"/>
      <c r="S386" s="156"/>
      <c r="T386" s="156"/>
      <c r="U386" s="156"/>
      <c r="V386" s="156"/>
      <c r="W386" s="156"/>
      <c r="X386" s="156"/>
      <c r="Y386" s="156"/>
      <c r="Z386" s="146"/>
      <c r="AA386" s="146"/>
      <c r="AB386" s="146"/>
      <c r="AC386" s="146"/>
      <c r="AD386" s="146"/>
      <c r="AE386" s="146"/>
      <c r="AF386" s="146"/>
      <c r="AG386" s="146" t="s">
        <v>164</v>
      </c>
      <c r="AH386" s="146">
        <v>1</v>
      </c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</row>
    <row r="387" spans="1:60" outlineLevel="1" x14ac:dyDescent="0.2">
      <c r="A387" s="172">
        <v>34</v>
      </c>
      <c r="B387" s="173" t="s">
        <v>402</v>
      </c>
      <c r="C387" s="189" t="s">
        <v>403</v>
      </c>
      <c r="D387" s="174" t="s">
        <v>156</v>
      </c>
      <c r="E387" s="175">
        <v>400.51963000000001</v>
      </c>
      <c r="F387" s="176"/>
      <c r="G387" s="177">
        <f>ROUND(E387*F387,2)</f>
        <v>0</v>
      </c>
      <c r="H387" s="176"/>
      <c r="I387" s="177">
        <f>ROUND(E387*H387,2)</f>
        <v>0</v>
      </c>
      <c r="J387" s="176"/>
      <c r="K387" s="177">
        <f>ROUND(E387*J387,2)</f>
        <v>0</v>
      </c>
      <c r="L387" s="177">
        <v>21</v>
      </c>
      <c r="M387" s="177">
        <f>G387*(1+L387/100)</f>
        <v>0</v>
      </c>
      <c r="N387" s="175">
        <v>1.205E-2</v>
      </c>
      <c r="O387" s="175">
        <f>ROUND(E387*N387,2)</f>
        <v>4.83</v>
      </c>
      <c r="P387" s="175">
        <v>0</v>
      </c>
      <c r="Q387" s="175">
        <f>ROUND(E387*P387,2)</f>
        <v>0</v>
      </c>
      <c r="R387" s="177"/>
      <c r="S387" s="177" t="s">
        <v>157</v>
      </c>
      <c r="T387" s="178" t="s">
        <v>157</v>
      </c>
      <c r="U387" s="156">
        <v>0.1638</v>
      </c>
      <c r="V387" s="156">
        <f>ROUND(E387*U387,2)</f>
        <v>65.61</v>
      </c>
      <c r="W387" s="156"/>
      <c r="X387" s="156" t="s">
        <v>158</v>
      </c>
      <c r="Y387" s="156" t="s">
        <v>159</v>
      </c>
      <c r="Z387" s="146"/>
      <c r="AA387" s="146"/>
      <c r="AB387" s="146"/>
      <c r="AC387" s="146"/>
      <c r="AD387" s="146"/>
      <c r="AE387" s="146"/>
      <c r="AF387" s="146"/>
      <c r="AG387" s="146" t="s">
        <v>160</v>
      </c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</row>
    <row r="388" spans="1:60" outlineLevel="2" x14ac:dyDescent="0.2">
      <c r="A388" s="153"/>
      <c r="B388" s="154"/>
      <c r="C388" s="782" t="s">
        <v>404</v>
      </c>
      <c r="D388" s="783"/>
      <c r="E388" s="783"/>
      <c r="F388" s="783"/>
      <c r="G388" s="783"/>
      <c r="H388" s="156"/>
      <c r="I388" s="156"/>
      <c r="J388" s="156"/>
      <c r="K388" s="156"/>
      <c r="L388" s="156"/>
      <c r="M388" s="156"/>
      <c r="N388" s="155"/>
      <c r="O388" s="155"/>
      <c r="P388" s="155"/>
      <c r="Q388" s="155"/>
      <c r="R388" s="156"/>
      <c r="S388" s="156"/>
      <c r="T388" s="156"/>
      <c r="U388" s="156"/>
      <c r="V388" s="156"/>
      <c r="W388" s="156"/>
      <c r="X388" s="156"/>
      <c r="Y388" s="156"/>
      <c r="Z388" s="146"/>
      <c r="AA388" s="146"/>
      <c r="AB388" s="146"/>
      <c r="AC388" s="146"/>
      <c r="AD388" s="146"/>
      <c r="AE388" s="146"/>
      <c r="AF388" s="146"/>
      <c r="AG388" s="146" t="s">
        <v>250</v>
      </c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</row>
    <row r="389" spans="1:60" outlineLevel="2" x14ac:dyDescent="0.2">
      <c r="A389" s="153"/>
      <c r="B389" s="154"/>
      <c r="C389" s="190" t="s">
        <v>163</v>
      </c>
      <c r="D389" s="157"/>
      <c r="E389" s="158"/>
      <c r="F389" s="156"/>
      <c r="G389" s="156"/>
      <c r="H389" s="156"/>
      <c r="I389" s="156"/>
      <c r="J389" s="156"/>
      <c r="K389" s="156"/>
      <c r="L389" s="156"/>
      <c r="M389" s="156"/>
      <c r="N389" s="155"/>
      <c r="O389" s="155"/>
      <c r="P389" s="155"/>
      <c r="Q389" s="155"/>
      <c r="R389" s="156"/>
      <c r="S389" s="156"/>
      <c r="T389" s="156"/>
      <c r="U389" s="156"/>
      <c r="V389" s="156"/>
      <c r="W389" s="156"/>
      <c r="X389" s="156"/>
      <c r="Y389" s="156"/>
      <c r="Z389" s="146"/>
      <c r="AA389" s="146"/>
      <c r="AB389" s="146"/>
      <c r="AC389" s="146"/>
      <c r="AD389" s="146"/>
      <c r="AE389" s="146"/>
      <c r="AF389" s="146"/>
      <c r="AG389" s="146" t="s">
        <v>164</v>
      </c>
      <c r="AH389" s="146">
        <v>0</v>
      </c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</row>
    <row r="390" spans="1:60" outlineLevel="3" x14ac:dyDescent="0.2">
      <c r="A390" s="153"/>
      <c r="B390" s="154"/>
      <c r="C390" s="190" t="s">
        <v>317</v>
      </c>
      <c r="D390" s="157"/>
      <c r="E390" s="158">
        <v>56.948</v>
      </c>
      <c r="F390" s="156"/>
      <c r="G390" s="156"/>
      <c r="H390" s="156"/>
      <c r="I390" s="156"/>
      <c r="J390" s="156"/>
      <c r="K390" s="156"/>
      <c r="L390" s="156"/>
      <c r="M390" s="156"/>
      <c r="N390" s="155"/>
      <c r="O390" s="155"/>
      <c r="P390" s="155"/>
      <c r="Q390" s="155"/>
      <c r="R390" s="156"/>
      <c r="S390" s="156"/>
      <c r="T390" s="156"/>
      <c r="U390" s="156"/>
      <c r="V390" s="156"/>
      <c r="W390" s="156"/>
      <c r="X390" s="156"/>
      <c r="Y390" s="156"/>
      <c r="Z390" s="146"/>
      <c r="AA390" s="146"/>
      <c r="AB390" s="146"/>
      <c r="AC390" s="146"/>
      <c r="AD390" s="146"/>
      <c r="AE390" s="146"/>
      <c r="AF390" s="146"/>
      <c r="AG390" s="146" t="s">
        <v>164</v>
      </c>
      <c r="AH390" s="146">
        <v>0</v>
      </c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</row>
    <row r="391" spans="1:60" outlineLevel="3" x14ac:dyDescent="0.2">
      <c r="A391" s="153"/>
      <c r="B391" s="154"/>
      <c r="C391" s="190" t="s">
        <v>318</v>
      </c>
      <c r="D391" s="157"/>
      <c r="E391" s="158">
        <v>-10.08</v>
      </c>
      <c r="F391" s="156"/>
      <c r="G391" s="156"/>
      <c r="H391" s="156"/>
      <c r="I391" s="156"/>
      <c r="J391" s="156"/>
      <c r="K391" s="156"/>
      <c r="L391" s="156"/>
      <c r="M391" s="156"/>
      <c r="N391" s="155"/>
      <c r="O391" s="155"/>
      <c r="P391" s="155"/>
      <c r="Q391" s="155"/>
      <c r="R391" s="156"/>
      <c r="S391" s="156"/>
      <c r="T391" s="156"/>
      <c r="U391" s="156"/>
      <c r="V391" s="156"/>
      <c r="W391" s="156"/>
      <c r="X391" s="156"/>
      <c r="Y391" s="156"/>
      <c r="Z391" s="146"/>
      <c r="AA391" s="146"/>
      <c r="AB391" s="146"/>
      <c r="AC391" s="146"/>
      <c r="AD391" s="146"/>
      <c r="AE391" s="146"/>
      <c r="AF391" s="146"/>
      <c r="AG391" s="146" t="s">
        <v>164</v>
      </c>
      <c r="AH391" s="146">
        <v>0</v>
      </c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</row>
    <row r="392" spans="1:60" outlineLevel="3" x14ac:dyDescent="0.2">
      <c r="A392" s="153"/>
      <c r="B392" s="154"/>
      <c r="C392" s="190" t="s">
        <v>319</v>
      </c>
      <c r="D392" s="157"/>
      <c r="E392" s="158">
        <v>-1.9475</v>
      </c>
      <c r="F392" s="156"/>
      <c r="G392" s="156"/>
      <c r="H392" s="156"/>
      <c r="I392" s="156"/>
      <c r="J392" s="156"/>
      <c r="K392" s="156"/>
      <c r="L392" s="156"/>
      <c r="M392" s="156"/>
      <c r="N392" s="155"/>
      <c r="O392" s="155"/>
      <c r="P392" s="155"/>
      <c r="Q392" s="155"/>
      <c r="R392" s="156"/>
      <c r="S392" s="156"/>
      <c r="T392" s="156"/>
      <c r="U392" s="156"/>
      <c r="V392" s="156"/>
      <c r="W392" s="156"/>
      <c r="X392" s="156"/>
      <c r="Y392" s="156"/>
      <c r="Z392" s="146"/>
      <c r="AA392" s="146"/>
      <c r="AB392" s="146"/>
      <c r="AC392" s="146"/>
      <c r="AD392" s="146"/>
      <c r="AE392" s="146"/>
      <c r="AF392" s="146"/>
      <c r="AG392" s="146" t="s">
        <v>164</v>
      </c>
      <c r="AH392" s="146">
        <v>0</v>
      </c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</row>
    <row r="393" spans="1:60" outlineLevel="3" x14ac:dyDescent="0.2">
      <c r="A393" s="153"/>
      <c r="B393" s="154"/>
      <c r="C393" s="190" t="s">
        <v>320</v>
      </c>
      <c r="D393" s="157"/>
      <c r="E393" s="158">
        <v>43.999200000000002</v>
      </c>
      <c r="F393" s="156"/>
      <c r="G393" s="156"/>
      <c r="H393" s="156"/>
      <c r="I393" s="156"/>
      <c r="J393" s="156"/>
      <c r="K393" s="156"/>
      <c r="L393" s="156"/>
      <c r="M393" s="156"/>
      <c r="N393" s="155"/>
      <c r="O393" s="155"/>
      <c r="P393" s="155"/>
      <c r="Q393" s="155"/>
      <c r="R393" s="156"/>
      <c r="S393" s="156"/>
      <c r="T393" s="156"/>
      <c r="U393" s="156"/>
      <c r="V393" s="156"/>
      <c r="W393" s="156"/>
      <c r="X393" s="156"/>
      <c r="Y393" s="156"/>
      <c r="Z393" s="146"/>
      <c r="AA393" s="146"/>
      <c r="AB393" s="146"/>
      <c r="AC393" s="146"/>
      <c r="AD393" s="146"/>
      <c r="AE393" s="146"/>
      <c r="AF393" s="146"/>
      <c r="AG393" s="146" t="s">
        <v>164</v>
      </c>
      <c r="AH393" s="146">
        <v>0</v>
      </c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</row>
    <row r="394" spans="1:60" outlineLevel="3" x14ac:dyDescent="0.2">
      <c r="A394" s="153"/>
      <c r="B394" s="154"/>
      <c r="C394" s="190" t="s">
        <v>321</v>
      </c>
      <c r="D394" s="157"/>
      <c r="E394" s="158">
        <v>-10.8</v>
      </c>
      <c r="F394" s="156"/>
      <c r="G394" s="156"/>
      <c r="H394" s="156"/>
      <c r="I394" s="156"/>
      <c r="J394" s="156"/>
      <c r="K394" s="156"/>
      <c r="L394" s="156"/>
      <c r="M394" s="156"/>
      <c r="N394" s="155"/>
      <c r="O394" s="155"/>
      <c r="P394" s="155"/>
      <c r="Q394" s="155"/>
      <c r="R394" s="156"/>
      <c r="S394" s="156"/>
      <c r="T394" s="156"/>
      <c r="U394" s="156"/>
      <c r="V394" s="156"/>
      <c r="W394" s="156"/>
      <c r="X394" s="156"/>
      <c r="Y394" s="156"/>
      <c r="Z394" s="146"/>
      <c r="AA394" s="146"/>
      <c r="AB394" s="146"/>
      <c r="AC394" s="146"/>
      <c r="AD394" s="146"/>
      <c r="AE394" s="146"/>
      <c r="AF394" s="146"/>
      <c r="AG394" s="146" t="s">
        <v>164</v>
      </c>
      <c r="AH394" s="146">
        <v>0</v>
      </c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</row>
    <row r="395" spans="1:60" outlineLevel="3" x14ac:dyDescent="0.2">
      <c r="A395" s="153"/>
      <c r="B395" s="154"/>
      <c r="C395" s="190" t="s">
        <v>166</v>
      </c>
      <c r="D395" s="157"/>
      <c r="E395" s="158"/>
      <c r="F395" s="156"/>
      <c r="G395" s="156"/>
      <c r="H395" s="156"/>
      <c r="I395" s="156"/>
      <c r="J395" s="156"/>
      <c r="K395" s="156"/>
      <c r="L395" s="156"/>
      <c r="M395" s="156"/>
      <c r="N395" s="155"/>
      <c r="O395" s="155"/>
      <c r="P395" s="155"/>
      <c r="Q395" s="155"/>
      <c r="R395" s="156"/>
      <c r="S395" s="156"/>
      <c r="T395" s="156"/>
      <c r="U395" s="156"/>
      <c r="V395" s="156"/>
      <c r="W395" s="156"/>
      <c r="X395" s="156"/>
      <c r="Y395" s="156"/>
      <c r="Z395" s="146"/>
      <c r="AA395" s="146"/>
      <c r="AB395" s="146"/>
      <c r="AC395" s="146"/>
      <c r="AD395" s="146"/>
      <c r="AE395" s="146"/>
      <c r="AF395" s="146"/>
      <c r="AG395" s="146" t="s">
        <v>164</v>
      </c>
      <c r="AH395" s="146">
        <v>0</v>
      </c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</row>
    <row r="396" spans="1:60" outlineLevel="3" x14ac:dyDescent="0.2">
      <c r="A396" s="153"/>
      <c r="B396" s="154"/>
      <c r="C396" s="190" t="s">
        <v>322</v>
      </c>
      <c r="D396" s="157"/>
      <c r="E396" s="158">
        <v>58.092579999999998</v>
      </c>
      <c r="F396" s="156"/>
      <c r="G396" s="156"/>
      <c r="H396" s="156"/>
      <c r="I396" s="156"/>
      <c r="J396" s="156"/>
      <c r="K396" s="156"/>
      <c r="L396" s="156"/>
      <c r="M396" s="156"/>
      <c r="N396" s="155"/>
      <c r="O396" s="155"/>
      <c r="P396" s="155"/>
      <c r="Q396" s="155"/>
      <c r="R396" s="156"/>
      <c r="S396" s="156"/>
      <c r="T396" s="156"/>
      <c r="U396" s="156"/>
      <c r="V396" s="156"/>
      <c r="W396" s="156"/>
      <c r="X396" s="156"/>
      <c r="Y396" s="156"/>
      <c r="Z396" s="146"/>
      <c r="AA396" s="146"/>
      <c r="AB396" s="146"/>
      <c r="AC396" s="146"/>
      <c r="AD396" s="146"/>
      <c r="AE396" s="146"/>
      <c r="AF396" s="146"/>
      <c r="AG396" s="146" t="s">
        <v>164</v>
      </c>
      <c r="AH396" s="146">
        <v>0</v>
      </c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</row>
    <row r="397" spans="1:60" outlineLevel="3" x14ac:dyDescent="0.2">
      <c r="A397" s="153"/>
      <c r="B397" s="154"/>
      <c r="C397" s="190" t="s">
        <v>323</v>
      </c>
      <c r="D397" s="157"/>
      <c r="E397" s="158">
        <v>-5.4</v>
      </c>
      <c r="F397" s="156"/>
      <c r="G397" s="156"/>
      <c r="H397" s="156"/>
      <c r="I397" s="156"/>
      <c r="J397" s="156"/>
      <c r="K397" s="156"/>
      <c r="L397" s="156"/>
      <c r="M397" s="156"/>
      <c r="N397" s="155"/>
      <c r="O397" s="155"/>
      <c r="P397" s="155"/>
      <c r="Q397" s="155"/>
      <c r="R397" s="156"/>
      <c r="S397" s="156"/>
      <c r="T397" s="156"/>
      <c r="U397" s="156"/>
      <c r="V397" s="156"/>
      <c r="W397" s="156"/>
      <c r="X397" s="156"/>
      <c r="Y397" s="156"/>
      <c r="Z397" s="146"/>
      <c r="AA397" s="146"/>
      <c r="AB397" s="146"/>
      <c r="AC397" s="146"/>
      <c r="AD397" s="146"/>
      <c r="AE397" s="146"/>
      <c r="AF397" s="146"/>
      <c r="AG397" s="146" t="s">
        <v>164</v>
      </c>
      <c r="AH397" s="146">
        <v>0</v>
      </c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</row>
    <row r="398" spans="1:60" outlineLevel="3" x14ac:dyDescent="0.2">
      <c r="A398" s="153"/>
      <c r="B398" s="154"/>
      <c r="C398" s="190" t="s">
        <v>324</v>
      </c>
      <c r="D398" s="157"/>
      <c r="E398" s="158">
        <v>-3.24</v>
      </c>
      <c r="F398" s="156"/>
      <c r="G398" s="156"/>
      <c r="H398" s="156"/>
      <c r="I398" s="156"/>
      <c r="J398" s="156"/>
      <c r="K398" s="156"/>
      <c r="L398" s="156"/>
      <c r="M398" s="156"/>
      <c r="N398" s="155"/>
      <c r="O398" s="155"/>
      <c r="P398" s="155"/>
      <c r="Q398" s="155"/>
      <c r="R398" s="156"/>
      <c r="S398" s="156"/>
      <c r="T398" s="156"/>
      <c r="U398" s="156"/>
      <c r="V398" s="156"/>
      <c r="W398" s="156"/>
      <c r="X398" s="156"/>
      <c r="Y398" s="156"/>
      <c r="Z398" s="146"/>
      <c r="AA398" s="146"/>
      <c r="AB398" s="146"/>
      <c r="AC398" s="146"/>
      <c r="AD398" s="146"/>
      <c r="AE398" s="146"/>
      <c r="AF398" s="146"/>
      <c r="AG398" s="146" t="s">
        <v>164</v>
      </c>
      <c r="AH398" s="146">
        <v>0</v>
      </c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</row>
    <row r="399" spans="1:60" outlineLevel="3" x14ac:dyDescent="0.2">
      <c r="A399" s="153"/>
      <c r="B399" s="154"/>
      <c r="C399" s="190" t="s">
        <v>168</v>
      </c>
      <c r="D399" s="157"/>
      <c r="E399" s="158"/>
      <c r="F399" s="156"/>
      <c r="G399" s="156"/>
      <c r="H399" s="156"/>
      <c r="I399" s="156"/>
      <c r="J399" s="156"/>
      <c r="K399" s="156"/>
      <c r="L399" s="156"/>
      <c r="M399" s="156"/>
      <c r="N399" s="155"/>
      <c r="O399" s="155"/>
      <c r="P399" s="155"/>
      <c r="Q399" s="155"/>
      <c r="R399" s="156"/>
      <c r="S399" s="156"/>
      <c r="T399" s="156"/>
      <c r="U399" s="156"/>
      <c r="V399" s="156"/>
      <c r="W399" s="156"/>
      <c r="X399" s="156"/>
      <c r="Y399" s="156"/>
      <c r="Z399" s="146"/>
      <c r="AA399" s="146"/>
      <c r="AB399" s="146"/>
      <c r="AC399" s="146"/>
      <c r="AD399" s="146"/>
      <c r="AE399" s="146"/>
      <c r="AF399" s="146"/>
      <c r="AG399" s="146" t="s">
        <v>164</v>
      </c>
      <c r="AH399" s="146">
        <v>0</v>
      </c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</row>
    <row r="400" spans="1:60" outlineLevel="3" x14ac:dyDescent="0.2">
      <c r="A400" s="153"/>
      <c r="B400" s="154"/>
      <c r="C400" s="190" t="s">
        <v>325</v>
      </c>
      <c r="D400" s="157"/>
      <c r="E400" s="158">
        <v>46.267200000000003</v>
      </c>
      <c r="F400" s="156"/>
      <c r="G400" s="156"/>
      <c r="H400" s="156"/>
      <c r="I400" s="156"/>
      <c r="J400" s="156"/>
      <c r="K400" s="156"/>
      <c r="L400" s="156"/>
      <c r="M400" s="156"/>
      <c r="N400" s="155"/>
      <c r="O400" s="155"/>
      <c r="P400" s="155"/>
      <c r="Q400" s="155"/>
      <c r="R400" s="156"/>
      <c r="S400" s="156"/>
      <c r="T400" s="156"/>
      <c r="U400" s="156"/>
      <c r="V400" s="156"/>
      <c r="W400" s="156"/>
      <c r="X400" s="156"/>
      <c r="Y400" s="156"/>
      <c r="Z400" s="146"/>
      <c r="AA400" s="146"/>
      <c r="AB400" s="146"/>
      <c r="AC400" s="146"/>
      <c r="AD400" s="146"/>
      <c r="AE400" s="146"/>
      <c r="AF400" s="146"/>
      <c r="AG400" s="146" t="s">
        <v>164</v>
      </c>
      <c r="AH400" s="146">
        <v>0</v>
      </c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</row>
    <row r="401" spans="1:60" outlineLevel="3" x14ac:dyDescent="0.2">
      <c r="A401" s="153"/>
      <c r="B401" s="154"/>
      <c r="C401" s="190" t="s">
        <v>326</v>
      </c>
      <c r="D401" s="157"/>
      <c r="E401" s="158">
        <v>-7.2</v>
      </c>
      <c r="F401" s="156"/>
      <c r="G401" s="156"/>
      <c r="H401" s="156"/>
      <c r="I401" s="156"/>
      <c r="J401" s="156"/>
      <c r="K401" s="156"/>
      <c r="L401" s="156"/>
      <c r="M401" s="156"/>
      <c r="N401" s="155"/>
      <c r="O401" s="155"/>
      <c r="P401" s="155"/>
      <c r="Q401" s="155"/>
      <c r="R401" s="156"/>
      <c r="S401" s="156"/>
      <c r="T401" s="156"/>
      <c r="U401" s="156"/>
      <c r="V401" s="156"/>
      <c r="W401" s="156"/>
      <c r="X401" s="156"/>
      <c r="Y401" s="156"/>
      <c r="Z401" s="146"/>
      <c r="AA401" s="146"/>
      <c r="AB401" s="146"/>
      <c r="AC401" s="146"/>
      <c r="AD401" s="146"/>
      <c r="AE401" s="146"/>
      <c r="AF401" s="146"/>
      <c r="AG401" s="146" t="s">
        <v>164</v>
      </c>
      <c r="AH401" s="146">
        <v>0</v>
      </c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</row>
    <row r="402" spans="1:60" outlineLevel="3" x14ac:dyDescent="0.2">
      <c r="A402" s="153"/>
      <c r="B402" s="154"/>
      <c r="C402" s="190" t="s">
        <v>166</v>
      </c>
      <c r="D402" s="157"/>
      <c r="E402" s="158"/>
      <c r="F402" s="156"/>
      <c r="G402" s="156"/>
      <c r="H402" s="156"/>
      <c r="I402" s="156"/>
      <c r="J402" s="156"/>
      <c r="K402" s="156"/>
      <c r="L402" s="156"/>
      <c r="M402" s="156"/>
      <c r="N402" s="155"/>
      <c r="O402" s="155"/>
      <c r="P402" s="155"/>
      <c r="Q402" s="155"/>
      <c r="R402" s="156"/>
      <c r="S402" s="156"/>
      <c r="T402" s="156"/>
      <c r="U402" s="156"/>
      <c r="V402" s="156"/>
      <c r="W402" s="156"/>
      <c r="X402" s="156"/>
      <c r="Y402" s="156"/>
      <c r="Z402" s="146"/>
      <c r="AA402" s="146"/>
      <c r="AB402" s="146"/>
      <c r="AC402" s="146"/>
      <c r="AD402" s="146"/>
      <c r="AE402" s="146"/>
      <c r="AF402" s="146"/>
      <c r="AG402" s="146" t="s">
        <v>164</v>
      </c>
      <c r="AH402" s="146">
        <v>0</v>
      </c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</row>
    <row r="403" spans="1:60" outlineLevel="3" x14ac:dyDescent="0.2">
      <c r="A403" s="153"/>
      <c r="B403" s="154"/>
      <c r="C403" s="190" t="s">
        <v>327</v>
      </c>
      <c r="D403" s="157"/>
      <c r="E403" s="158">
        <v>65.881799999999998</v>
      </c>
      <c r="F403" s="156"/>
      <c r="G403" s="156"/>
      <c r="H403" s="156"/>
      <c r="I403" s="156"/>
      <c r="J403" s="156"/>
      <c r="K403" s="156"/>
      <c r="L403" s="156"/>
      <c r="M403" s="156"/>
      <c r="N403" s="155"/>
      <c r="O403" s="155"/>
      <c r="P403" s="155"/>
      <c r="Q403" s="155"/>
      <c r="R403" s="156"/>
      <c r="S403" s="156"/>
      <c r="T403" s="156"/>
      <c r="U403" s="156"/>
      <c r="V403" s="156"/>
      <c r="W403" s="156"/>
      <c r="X403" s="156"/>
      <c r="Y403" s="156"/>
      <c r="Z403" s="146"/>
      <c r="AA403" s="146"/>
      <c r="AB403" s="146"/>
      <c r="AC403" s="146"/>
      <c r="AD403" s="146"/>
      <c r="AE403" s="146"/>
      <c r="AF403" s="146"/>
      <c r="AG403" s="146" t="s">
        <v>164</v>
      </c>
      <c r="AH403" s="146">
        <v>0</v>
      </c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</row>
    <row r="404" spans="1:60" outlineLevel="3" x14ac:dyDescent="0.2">
      <c r="A404" s="153"/>
      <c r="B404" s="154"/>
      <c r="C404" s="190" t="s">
        <v>328</v>
      </c>
      <c r="D404" s="157"/>
      <c r="E404" s="158">
        <v>-12.6</v>
      </c>
      <c r="F404" s="156"/>
      <c r="G404" s="156"/>
      <c r="H404" s="156"/>
      <c r="I404" s="156"/>
      <c r="J404" s="156"/>
      <c r="K404" s="156"/>
      <c r="L404" s="156"/>
      <c r="M404" s="156"/>
      <c r="N404" s="155"/>
      <c r="O404" s="155"/>
      <c r="P404" s="155"/>
      <c r="Q404" s="155"/>
      <c r="R404" s="156"/>
      <c r="S404" s="156"/>
      <c r="T404" s="156"/>
      <c r="U404" s="156"/>
      <c r="V404" s="156"/>
      <c r="W404" s="156"/>
      <c r="X404" s="156"/>
      <c r="Y404" s="156"/>
      <c r="Z404" s="146"/>
      <c r="AA404" s="146"/>
      <c r="AB404" s="146"/>
      <c r="AC404" s="146"/>
      <c r="AD404" s="146"/>
      <c r="AE404" s="146"/>
      <c r="AF404" s="146"/>
      <c r="AG404" s="146" t="s">
        <v>164</v>
      </c>
      <c r="AH404" s="146">
        <v>0</v>
      </c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46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</row>
    <row r="405" spans="1:60" outlineLevel="3" x14ac:dyDescent="0.2">
      <c r="A405" s="153"/>
      <c r="B405" s="154"/>
      <c r="C405" s="190" t="s">
        <v>329</v>
      </c>
      <c r="D405" s="157"/>
      <c r="E405" s="158"/>
      <c r="F405" s="156"/>
      <c r="G405" s="156"/>
      <c r="H405" s="156"/>
      <c r="I405" s="156"/>
      <c r="J405" s="156"/>
      <c r="K405" s="156"/>
      <c r="L405" s="156"/>
      <c r="M405" s="156"/>
      <c r="N405" s="155"/>
      <c r="O405" s="155"/>
      <c r="P405" s="155"/>
      <c r="Q405" s="155"/>
      <c r="R405" s="156"/>
      <c r="S405" s="156"/>
      <c r="T405" s="156"/>
      <c r="U405" s="156"/>
      <c r="V405" s="156"/>
      <c r="W405" s="156"/>
      <c r="X405" s="156"/>
      <c r="Y405" s="156"/>
      <c r="Z405" s="146"/>
      <c r="AA405" s="146"/>
      <c r="AB405" s="146"/>
      <c r="AC405" s="146"/>
      <c r="AD405" s="146"/>
      <c r="AE405" s="146"/>
      <c r="AF405" s="146"/>
      <c r="AG405" s="146" t="s">
        <v>164</v>
      </c>
      <c r="AH405" s="146">
        <v>0</v>
      </c>
      <c r="AI405" s="146"/>
      <c r="AJ405" s="146"/>
      <c r="AK405" s="146"/>
      <c r="AL405" s="146"/>
      <c r="AM405" s="146"/>
      <c r="AN405" s="146"/>
      <c r="AO405" s="146"/>
      <c r="AP405" s="146"/>
      <c r="AQ405" s="146"/>
      <c r="AR405" s="146"/>
      <c r="AS405" s="146"/>
      <c r="AT405" s="146"/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</row>
    <row r="406" spans="1:60" outlineLevel="3" x14ac:dyDescent="0.2">
      <c r="A406" s="153"/>
      <c r="B406" s="154"/>
      <c r="C406" s="190" t="s">
        <v>330</v>
      </c>
      <c r="D406" s="157"/>
      <c r="E406" s="158">
        <v>11.79879</v>
      </c>
      <c r="F406" s="156"/>
      <c r="G406" s="156"/>
      <c r="H406" s="156"/>
      <c r="I406" s="156"/>
      <c r="J406" s="156"/>
      <c r="K406" s="156"/>
      <c r="L406" s="156"/>
      <c r="M406" s="156"/>
      <c r="N406" s="155"/>
      <c r="O406" s="155"/>
      <c r="P406" s="155"/>
      <c r="Q406" s="155"/>
      <c r="R406" s="156"/>
      <c r="S406" s="156"/>
      <c r="T406" s="156"/>
      <c r="U406" s="156"/>
      <c r="V406" s="156"/>
      <c r="W406" s="156"/>
      <c r="X406" s="156"/>
      <c r="Y406" s="156"/>
      <c r="Z406" s="146"/>
      <c r="AA406" s="146"/>
      <c r="AB406" s="146"/>
      <c r="AC406" s="146"/>
      <c r="AD406" s="146"/>
      <c r="AE406" s="146"/>
      <c r="AF406" s="146"/>
      <c r="AG406" s="146" t="s">
        <v>164</v>
      </c>
      <c r="AH406" s="146">
        <v>0</v>
      </c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</row>
    <row r="407" spans="1:60" outlineLevel="3" x14ac:dyDescent="0.2">
      <c r="A407" s="153"/>
      <c r="B407" s="154"/>
      <c r="C407" s="190" t="s">
        <v>276</v>
      </c>
      <c r="D407" s="157"/>
      <c r="E407" s="158"/>
      <c r="F407" s="156"/>
      <c r="G407" s="156"/>
      <c r="H407" s="156"/>
      <c r="I407" s="156"/>
      <c r="J407" s="156"/>
      <c r="K407" s="156"/>
      <c r="L407" s="156"/>
      <c r="M407" s="156"/>
      <c r="N407" s="155"/>
      <c r="O407" s="155"/>
      <c r="P407" s="155"/>
      <c r="Q407" s="155"/>
      <c r="R407" s="156"/>
      <c r="S407" s="156"/>
      <c r="T407" s="156"/>
      <c r="U407" s="156"/>
      <c r="V407" s="156"/>
      <c r="W407" s="156"/>
      <c r="X407" s="156"/>
      <c r="Y407" s="156"/>
      <c r="Z407" s="146"/>
      <c r="AA407" s="146"/>
      <c r="AB407" s="146"/>
      <c r="AC407" s="146"/>
      <c r="AD407" s="146"/>
      <c r="AE407" s="146"/>
      <c r="AF407" s="146"/>
      <c r="AG407" s="146" t="s">
        <v>164</v>
      </c>
      <c r="AH407" s="146">
        <v>0</v>
      </c>
      <c r="AI407" s="146"/>
      <c r="AJ407" s="146"/>
      <c r="AK407" s="146"/>
      <c r="AL407" s="146"/>
      <c r="AM407" s="146"/>
      <c r="AN407" s="146"/>
      <c r="AO407" s="146"/>
      <c r="AP407" s="146"/>
      <c r="AQ407" s="146"/>
      <c r="AR407" s="146"/>
      <c r="AS407" s="146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</row>
    <row r="408" spans="1:60" outlineLevel="3" x14ac:dyDescent="0.2">
      <c r="A408" s="153"/>
      <c r="B408" s="154"/>
      <c r="C408" s="190" t="s">
        <v>331</v>
      </c>
      <c r="D408" s="157"/>
      <c r="E408" s="158">
        <v>60.501060000000003</v>
      </c>
      <c r="F408" s="156"/>
      <c r="G408" s="156"/>
      <c r="H408" s="156"/>
      <c r="I408" s="156"/>
      <c r="J408" s="156"/>
      <c r="K408" s="156"/>
      <c r="L408" s="156"/>
      <c r="M408" s="156"/>
      <c r="N408" s="155"/>
      <c r="O408" s="155"/>
      <c r="P408" s="155"/>
      <c r="Q408" s="155"/>
      <c r="R408" s="156"/>
      <c r="S408" s="156"/>
      <c r="T408" s="156"/>
      <c r="U408" s="156"/>
      <c r="V408" s="156"/>
      <c r="W408" s="156"/>
      <c r="X408" s="156"/>
      <c r="Y408" s="156"/>
      <c r="Z408" s="146"/>
      <c r="AA408" s="146"/>
      <c r="AB408" s="146"/>
      <c r="AC408" s="146"/>
      <c r="AD408" s="146"/>
      <c r="AE408" s="146"/>
      <c r="AF408" s="146"/>
      <c r="AG408" s="146" t="s">
        <v>164</v>
      </c>
      <c r="AH408" s="146">
        <v>0</v>
      </c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</row>
    <row r="409" spans="1:60" outlineLevel="3" x14ac:dyDescent="0.2">
      <c r="A409" s="153"/>
      <c r="B409" s="154"/>
      <c r="C409" s="190" t="s">
        <v>332</v>
      </c>
      <c r="D409" s="157"/>
      <c r="E409" s="158">
        <v>-15.12</v>
      </c>
      <c r="F409" s="156"/>
      <c r="G409" s="156"/>
      <c r="H409" s="156"/>
      <c r="I409" s="156"/>
      <c r="J409" s="156"/>
      <c r="K409" s="156"/>
      <c r="L409" s="156"/>
      <c r="M409" s="156"/>
      <c r="N409" s="155"/>
      <c r="O409" s="155"/>
      <c r="P409" s="155"/>
      <c r="Q409" s="155"/>
      <c r="R409" s="156"/>
      <c r="S409" s="156"/>
      <c r="T409" s="156"/>
      <c r="U409" s="156"/>
      <c r="V409" s="156"/>
      <c r="W409" s="156"/>
      <c r="X409" s="156"/>
      <c r="Y409" s="156"/>
      <c r="Z409" s="146"/>
      <c r="AA409" s="146"/>
      <c r="AB409" s="146"/>
      <c r="AC409" s="146"/>
      <c r="AD409" s="146"/>
      <c r="AE409" s="146"/>
      <c r="AF409" s="146"/>
      <c r="AG409" s="146" t="s">
        <v>164</v>
      </c>
      <c r="AH409" s="146">
        <v>0</v>
      </c>
      <c r="AI409" s="146"/>
      <c r="AJ409" s="146"/>
      <c r="AK409" s="146"/>
      <c r="AL409" s="146"/>
      <c r="AM409" s="146"/>
      <c r="AN409" s="146"/>
      <c r="AO409" s="146"/>
      <c r="AP409" s="146"/>
      <c r="AQ409" s="146"/>
      <c r="AR409" s="146"/>
      <c r="AS409" s="146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</row>
    <row r="410" spans="1:60" outlineLevel="3" x14ac:dyDescent="0.2">
      <c r="A410" s="153"/>
      <c r="B410" s="154"/>
      <c r="C410" s="190" t="s">
        <v>174</v>
      </c>
      <c r="D410" s="157"/>
      <c r="E410" s="158"/>
      <c r="F410" s="156"/>
      <c r="G410" s="156"/>
      <c r="H410" s="156"/>
      <c r="I410" s="156"/>
      <c r="J410" s="156"/>
      <c r="K410" s="156"/>
      <c r="L410" s="156"/>
      <c r="M410" s="156"/>
      <c r="N410" s="155"/>
      <c r="O410" s="155"/>
      <c r="P410" s="155"/>
      <c r="Q410" s="155"/>
      <c r="R410" s="156"/>
      <c r="S410" s="156"/>
      <c r="T410" s="156"/>
      <c r="U410" s="156"/>
      <c r="V410" s="156"/>
      <c r="W410" s="156"/>
      <c r="X410" s="156"/>
      <c r="Y410" s="156"/>
      <c r="Z410" s="146"/>
      <c r="AA410" s="146"/>
      <c r="AB410" s="146"/>
      <c r="AC410" s="146"/>
      <c r="AD410" s="146"/>
      <c r="AE410" s="146"/>
      <c r="AF410" s="146"/>
      <c r="AG410" s="146" t="s">
        <v>164</v>
      </c>
      <c r="AH410" s="146">
        <v>0</v>
      </c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</row>
    <row r="411" spans="1:60" outlineLevel="3" x14ac:dyDescent="0.2">
      <c r="A411" s="153"/>
      <c r="B411" s="154"/>
      <c r="C411" s="190" t="s">
        <v>333</v>
      </c>
      <c r="D411" s="157"/>
      <c r="E411" s="158">
        <v>109.509</v>
      </c>
      <c r="F411" s="156"/>
      <c r="G411" s="156"/>
      <c r="H411" s="156"/>
      <c r="I411" s="156"/>
      <c r="J411" s="156"/>
      <c r="K411" s="156"/>
      <c r="L411" s="156"/>
      <c r="M411" s="156"/>
      <c r="N411" s="155"/>
      <c r="O411" s="155"/>
      <c r="P411" s="155"/>
      <c r="Q411" s="155"/>
      <c r="R411" s="156"/>
      <c r="S411" s="156"/>
      <c r="T411" s="156"/>
      <c r="U411" s="156"/>
      <c r="V411" s="156"/>
      <c r="W411" s="156"/>
      <c r="X411" s="156"/>
      <c r="Y411" s="156"/>
      <c r="Z411" s="146"/>
      <c r="AA411" s="146"/>
      <c r="AB411" s="146"/>
      <c r="AC411" s="146"/>
      <c r="AD411" s="146"/>
      <c r="AE411" s="146"/>
      <c r="AF411" s="146"/>
      <c r="AG411" s="146" t="s">
        <v>164</v>
      </c>
      <c r="AH411" s="146">
        <v>0</v>
      </c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</row>
    <row r="412" spans="1:60" outlineLevel="3" x14ac:dyDescent="0.2">
      <c r="A412" s="153"/>
      <c r="B412" s="154"/>
      <c r="C412" s="190" t="s">
        <v>334</v>
      </c>
      <c r="D412" s="157"/>
      <c r="E412" s="158">
        <v>37.540999999999997</v>
      </c>
      <c r="F412" s="156"/>
      <c r="G412" s="156"/>
      <c r="H412" s="156"/>
      <c r="I412" s="156"/>
      <c r="J412" s="156"/>
      <c r="K412" s="156"/>
      <c r="L412" s="156"/>
      <c r="M412" s="156"/>
      <c r="N412" s="155"/>
      <c r="O412" s="155"/>
      <c r="P412" s="155"/>
      <c r="Q412" s="155"/>
      <c r="R412" s="156"/>
      <c r="S412" s="156"/>
      <c r="T412" s="156"/>
      <c r="U412" s="156"/>
      <c r="V412" s="156"/>
      <c r="W412" s="156"/>
      <c r="X412" s="156"/>
      <c r="Y412" s="156"/>
      <c r="Z412" s="146"/>
      <c r="AA412" s="146"/>
      <c r="AB412" s="146"/>
      <c r="AC412" s="146"/>
      <c r="AD412" s="146"/>
      <c r="AE412" s="146"/>
      <c r="AF412" s="146"/>
      <c r="AG412" s="146" t="s">
        <v>164</v>
      </c>
      <c r="AH412" s="146">
        <v>0</v>
      </c>
      <c r="AI412" s="146"/>
      <c r="AJ412" s="146"/>
      <c r="AK412" s="146"/>
      <c r="AL412" s="146"/>
      <c r="AM412" s="146"/>
      <c r="AN412" s="146"/>
      <c r="AO412" s="146"/>
      <c r="AP412" s="146"/>
      <c r="AQ412" s="146"/>
      <c r="AR412" s="146"/>
      <c r="AS412" s="146"/>
      <c r="AT412" s="146"/>
      <c r="AU412" s="146"/>
      <c r="AV412" s="146"/>
      <c r="AW412" s="146"/>
      <c r="AX412" s="146"/>
      <c r="AY412" s="146"/>
      <c r="AZ412" s="146"/>
      <c r="BA412" s="146"/>
      <c r="BB412" s="146"/>
      <c r="BC412" s="146"/>
      <c r="BD412" s="146"/>
      <c r="BE412" s="146"/>
      <c r="BF412" s="146"/>
      <c r="BG412" s="146"/>
      <c r="BH412" s="146"/>
    </row>
    <row r="413" spans="1:60" outlineLevel="3" x14ac:dyDescent="0.2">
      <c r="A413" s="153"/>
      <c r="B413" s="154"/>
      <c r="C413" s="190" t="s">
        <v>335</v>
      </c>
      <c r="D413" s="157"/>
      <c r="E413" s="158">
        <v>-32.76</v>
      </c>
      <c r="F413" s="156"/>
      <c r="G413" s="156"/>
      <c r="H413" s="156"/>
      <c r="I413" s="156"/>
      <c r="J413" s="156"/>
      <c r="K413" s="156"/>
      <c r="L413" s="156"/>
      <c r="M413" s="156"/>
      <c r="N413" s="155"/>
      <c r="O413" s="155"/>
      <c r="P413" s="155"/>
      <c r="Q413" s="155"/>
      <c r="R413" s="156"/>
      <c r="S413" s="156"/>
      <c r="T413" s="156"/>
      <c r="U413" s="156"/>
      <c r="V413" s="156"/>
      <c r="W413" s="156"/>
      <c r="X413" s="156"/>
      <c r="Y413" s="156"/>
      <c r="Z413" s="146"/>
      <c r="AA413" s="146"/>
      <c r="AB413" s="146"/>
      <c r="AC413" s="146"/>
      <c r="AD413" s="146"/>
      <c r="AE413" s="146"/>
      <c r="AF413" s="146"/>
      <c r="AG413" s="146" t="s">
        <v>164</v>
      </c>
      <c r="AH413" s="146">
        <v>0</v>
      </c>
      <c r="AI413" s="146"/>
      <c r="AJ413" s="146"/>
      <c r="AK413" s="146"/>
      <c r="AL413" s="146"/>
      <c r="AM413" s="146"/>
      <c r="AN413" s="146"/>
      <c r="AO413" s="146"/>
      <c r="AP413" s="146"/>
      <c r="AQ413" s="146"/>
      <c r="AR413" s="146"/>
      <c r="AS413" s="146"/>
      <c r="AT413" s="146"/>
      <c r="AU413" s="146"/>
      <c r="AV413" s="146"/>
      <c r="AW413" s="146"/>
      <c r="AX413" s="146"/>
      <c r="AY413" s="146"/>
      <c r="AZ413" s="146"/>
      <c r="BA413" s="146"/>
      <c r="BB413" s="146"/>
      <c r="BC413" s="146"/>
      <c r="BD413" s="146"/>
      <c r="BE413" s="146"/>
      <c r="BF413" s="146"/>
      <c r="BG413" s="146"/>
      <c r="BH413" s="146"/>
    </row>
    <row r="414" spans="1:60" outlineLevel="3" x14ac:dyDescent="0.2">
      <c r="A414" s="153"/>
      <c r="B414" s="154"/>
      <c r="C414" s="191" t="s">
        <v>192</v>
      </c>
      <c r="D414" s="159"/>
      <c r="E414" s="160">
        <v>391.39112999999998</v>
      </c>
      <c r="F414" s="156"/>
      <c r="G414" s="156"/>
      <c r="H414" s="156"/>
      <c r="I414" s="156"/>
      <c r="J414" s="156"/>
      <c r="K414" s="156"/>
      <c r="L414" s="156"/>
      <c r="M414" s="156"/>
      <c r="N414" s="155"/>
      <c r="O414" s="155"/>
      <c r="P414" s="155"/>
      <c r="Q414" s="155"/>
      <c r="R414" s="156"/>
      <c r="S414" s="156"/>
      <c r="T414" s="156"/>
      <c r="U414" s="156"/>
      <c r="V414" s="156"/>
      <c r="W414" s="156"/>
      <c r="X414" s="156"/>
      <c r="Y414" s="156"/>
      <c r="Z414" s="146"/>
      <c r="AA414" s="146"/>
      <c r="AB414" s="146"/>
      <c r="AC414" s="146"/>
      <c r="AD414" s="146"/>
      <c r="AE414" s="146"/>
      <c r="AF414" s="146"/>
      <c r="AG414" s="146" t="s">
        <v>164</v>
      </c>
      <c r="AH414" s="146">
        <v>1</v>
      </c>
      <c r="AI414" s="146"/>
      <c r="AJ414" s="146"/>
      <c r="AK414" s="146"/>
      <c r="AL414" s="146"/>
      <c r="AM414" s="146"/>
      <c r="AN414" s="146"/>
      <c r="AO414" s="146"/>
      <c r="AP414" s="146"/>
      <c r="AQ414" s="146"/>
      <c r="AR414" s="146"/>
      <c r="AS414" s="146"/>
      <c r="AT414" s="146"/>
      <c r="AU414" s="146"/>
      <c r="AV414" s="146"/>
      <c r="AW414" s="146"/>
      <c r="AX414" s="146"/>
      <c r="AY414" s="146"/>
      <c r="AZ414" s="146"/>
      <c r="BA414" s="146"/>
      <c r="BB414" s="146"/>
      <c r="BC414" s="146"/>
      <c r="BD414" s="146"/>
      <c r="BE414" s="146"/>
      <c r="BF414" s="146"/>
      <c r="BG414" s="146"/>
      <c r="BH414" s="146"/>
    </row>
    <row r="415" spans="1:60" outlineLevel="3" x14ac:dyDescent="0.2">
      <c r="A415" s="153"/>
      <c r="B415" s="154"/>
      <c r="C415" s="190" t="s">
        <v>170</v>
      </c>
      <c r="D415" s="157"/>
      <c r="E415" s="158"/>
      <c r="F415" s="156"/>
      <c r="G415" s="156"/>
      <c r="H415" s="156"/>
      <c r="I415" s="156"/>
      <c r="J415" s="156"/>
      <c r="K415" s="156"/>
      <c r="L415" s="156"/>
      <c r="M415" s="156"/>
      <c r="N415" s="155"/>
      <c r="O415" s="155"/>
      <c r="P415" s="155"/>
      <c r="Q415" s="155"/>
      <c r="R415" s="156"/>
      <c r="S415" s="156"/>
      <c r="T415" s="156"/>
      <c r="U415" s="156"/>
      <c r="V415" s="156"/>
      <c r="W415" s="156"/>
      <c r="X415" s="156"/>
      <c r="Y415" s="156"/>
      <c r="Z415" s="146"/>
      <c r="AA415" s="146"/>
      <c r="AB415" s="146"/>
      <c r="AC415" s="146"/>
      <c r="AD415" s="146"/>
      <c r="AE415" s="146"/>
      <c r="AF415" s="146"/>
      <c r="AG415" s="146" t="s">
        <v>164</v>
      </c>
      <c r="AH415" s="146">
        <v>0</v>
      </c>
      <c r="AI415" s="146"/>
      <c r="AJ415" s="146"/>
      <c r="AK415" s="146"/>
      <c r="AL415" s="146"/>
      <c r="AM415" s="146"/>
      <c r="AN415" s="146"/>
      <c r="AO415" s="146"/>
      <c r="AP415" s="146"/>
      <c r="AQ415" s="146"/>
      <c r="AR415" s="146"/>
      <c r="AS415" s="146"/>
      <c r="AT415" s="146"/>
      <c r="AU415" s="146"/>
      <c r="AV415" s="146"/>
      <c r="AW415" s="146"/>
      <c r="AX415" s="146"/>
      <c r="AY415" s="146"/>
      <c r="AZ415" s="146"/>
      <c r="BA415" s="146"/>
      <c r="BB415" s="146"/>
      <c r="BC415" s="146"/>
      <c r="BD415" s="146"/>
      <c r="BE415" s="146"/>
      <c r="BF415" s="146"/>
      <c r="BG415" s="146"/>
      <c r="BH415" s="146"/>
    </row>
    <row r="416" spans="1:60" outlineLevel="3" x14ac:dyDescent="0.2">
      <c r="A416" s="153"/>
      <c r="B416" s="154"/>
      <c r="C416" s="190" t="s">
        <v>338</v>
      </c>
      <c r="D416" s="157"/>
      <c r="E416" s="158">
        <v>13.776</v>
      </c>
      <c r="F416" s="156"/>
      <c r="G416" s="156"/>
      <c r="H416" s="156"/>
      <c r="I416" s="156"/>
      <c r="J416" s="156"/>
      <c r="K416" s="156"/>
      <c r="L416" s="156"/>
      <c r="M416" s="156"/>
      <c r="N416" s="155"/>
      <c r="O416" s="155"/>
      <c r="P416" s="155"/>
      <c r="Q416" s="155"/>
      <c r="R416" s="156"/>
      <c r="S416" s="156"/>
      <c r="T416" s="156"/>
      <c r="U416" s="156"/>
      <c r="V416" s="156"/>
      <c r="W416" s="156"/>
      <c r="X416" s="156"/>
      <c r="Y416" s="156"/>
      <c r="Z416" s="146"/>
      <c r="AA416" s="146"/>
      <c r="AB416" s="146"/>
      <c r="AC416" s="146"/>
      <c r="AD416" s="146"/>
      <c r="AE416" s="146"/>
      <c r="AF416" s="146"/>
      <c r="AG416" s="146" t="s">
        <v>164</v>
      </c>
      <c r="AH416" s="146">
        <v>0</v>
      </c>
      <c r="AI416" s="146"/>
      <c r="AJ416" s="146"/>
      <c r="AK416" s="146"/>
      <c r="AL416" s="146"/>
      <c r="AM416" s="146"/>
      <c r="AN416" s="146"/>
      <c r="AO416" s="146"/>
      <c r="AP416" s="146"/>
      <c r="AQ416" s="146"/>
      <c r="AR416" s="146"/>
      <c r="AS416" s="146"/>
      <c r="AT416" s="146"/>
      <c r="AU416" s="146"/>
      <c r="AV416" s="146"/>
      <c r="AW416" s="146"/>
      <c r="AX416" s="146"/>
      <c r="AY416" s="146"/>
      <c r="AZ416" s="146"/>
      <c r="BA416" s="146"/>
      <c r="BB416" s="146"/>
      <c r="BC416" s="146"/>
      <c r="BD416" s="146"/>
      <c r="BE416" s="146"/>
      <c r="BF416" s="146"/>
      <c r="BG416" s="146"/>
      <c r="BH416" s="146"/>
    </row>
    <row r="417" spans="1:60" outlineLevel="3" x14ac:dyDescent="0.2">
      <c r="A417" s="153"/>
      <c r="B417" s="154"/>
      <c r="C417" s="190" t="s">
        <v>339</v>
      </c>
      <c r="D417" s="157"/>
      <c r="E417" s="158">
        <v>-2.04</v>
      </c>
      <c r="F417" s="156"/>
      <c r="G417" s="156"/>
      <c r="H417" s="156"/>
      <c r="I417" s="156"/>
      <c r="J417" s="156"/>
      <c r="K417" s="156"/>
      <c r="L417" s="156"/>
      <c r="M417" s="156"/>
      <c r="N417" s="155"/>
      <c r="O417" s="155"/>
      <c r="P417" s="155"/>
      <c r="Q417" s="155"/>
      <c r="R417" s="156"/>
      <c r="S417" s="156"/>
      <c r="T417" s="156"/>
      <c r="U417" s="156"/>
      <c r="V417" s="156"/>
      <c r="W417" s="156"/>
      <c r="X417" s="156"/>
      <c r="Y417" s="156"/>
      <c r="Z417" s="146"/>
      <c r="AA417" s="146"/>
      <c r="AB417" s="146"/>
      <c r="AC417" s="146"/>
      <c r="AD417" s="146"/>
      <c r="AE417" s="146"/>
      <c r="AF417" s="146"/>
      <c r="AG417" s="146" t="s">
        <v>164</v>
      </c>
      <c r="AH417" s="146">
        <v>0</v>
      </c>
      <c r="AI417" s="146"/>
      <c r="AJ417" s="146"/>
      <c r="AK417" s="146"/>
      <c r="AL417" s="146"/>
      <c r="AM417" s="146"/>
      <c r="AN417" s="146"/>
      <c r="AO417" s="146"/>
      <c r="AP417" s="146"/>
      <c r="AQ417" s="146"/>
      <c r="AR417" s="146"/>
      <c r="AS417" s="146"/>
      <c r="AT417" s="146"/>
      <c r="AU417" s="146"/>
      <c r="AV417" s="146"/>
      <c r="AW417" s="146"/>
      <c r="AX417" s="146"/>
      <c r="AY417" s="146"/>
      <c r="AZ417" s="146"/>
      <c r="BA417" s="146"/>
      <c r="BB417" s="146"/>
      <c r="BC417" s="146"/>
      <c r="BD417" s="146"/>
      <c r="BE417" s="146"/>
      <c r="BF417" s="146"/>
      <c r="BG417" s="146"/>
      <c r="BH417" s="146"/>
    </row>
    <row r="418" spans="1:60" outlineLevel="3" x14ac:dyDescent="0.2">
      <c r="A418" s="153"/>
      <c r="B418" s="154"/>
      <c r="C418" s="190" t="s">
        <v>340</v>
      </c>
      <c r="D418" s="157"/>
      <c r="E418" s="158">
        <v>-0.66</v>
      </c>
      <c r="F418" s="156"/>
      <c r="G418" s="156"/>
      <c r="H418" s="156"/>
      <c r="I418" s="156"/>
      <c r="J418" s="156"/>
      <c r="K418" s="156"/>
      <c r="L418" s="156"/>
      <c r="M418" s="156"/>
      <c r="N418" s="155"/>
      <c r="O418" s="155"/>
      <c r="P418" s="155"/>
      <c r="Q418" s="155"/>
      <c r="R418" s="156"/>
      <c r="S418" s="156"/>
      <c r="T418" s="156"/>
      <c r="U418" s="156"/>
      <c r="V418" s="156"/>
      <c r="W418" s="156"/>
      <c r="X418" s="156"/>
      <c r="Y418" s="156"/>
      <c r="Z418" s="146"/>
      <c r="AA418" s="146"/>
      <c r="AB418" s="146"/>
      <c r="AC418" s="146"/>
      <c r="AD418" s="146"/>
      <c r="AE418" s="146"/>
      <c r="AF418" s="146"/>
      <c r="AG418" s="146" t="s">
        <v>164</v>
      </c>
      <c r="AH418" s="146">
        <v>0</v>
      </c>
      <c r="AI418" s="146"/>
      <c r="AJ418" s="146"/>
      <c r="AK418" s="146"/>
      <c r="AL418" s="146"/>
      <c r="AM418" s="146"/>
      <c r="AN418" s="146"/>
      <c r="AO418" s="146"/>
      <c r="AP418" s="146"/>
      <c r="AQ418" s="146"/>
      <c r="AR418" s="146"/>
      <c r="AS418" s="146"/>
      <c r="AT418" s="146"/>
      <c r="AU418" s="146"/>
      <c r="AV418" s="146"/>
      <c r="AW418" s="146"/>
      <c r="AX418" s="146"/>
      <c r="AY418" s="146"/>
      <c r="AZ418" s="146"/>
      <c r="BA418" s="146"/>
      <c r="BB418" s="146"/>
      <c r="BC418" s="146"/>
      <c r="BD418" s="146"/>
      <c r="BE418" s="146"/>
      <c r="BF418" s="146"/>
      <c r="BG418" s="146"/>
      <c r="BH418" s="146"/>
    </row>
    <row r="419" spans="1:60" outlineLevel="3" x14ac:dyDescent="0.2">
      <c r="A419" s="153"/>
      <c r="B419" s="154"/>
      <c r="C419" s="190" t="s">
        <v>319</v>
      </c>
      <c r="D419" s="157"/>
      <c r="E419" s="158">
        <v>-1.9475</v>
      </c>
      <c r="F419" s="156"/>
      <c r="G419" s="156"/>
      <c r="H419" s="156"/>
      <c r="I419" s="156"/>
      <c r="J419" s="156"/>
      <c r="K419" s="156"/>
      <c r="L419" s="156"/>
      <c r="M419" s="156"/>
      <c r="N419" s="155"/>
      <c r="O419" s="155"/>
      <c r="P419" s="155"/>
      <c r="Q419" s="155"/>
      <c r="R419" s="156"/>
      <c r="S419" s="156"/>
      <c r="T419" s="156"/>
      <c r="U419" s="156"/>
      <c r="V419" s="156"/>
      <c r="W419" s="156"/>
      <c r="X419" s="156"/>
      <c r="Y419" s="156"/>
      <c r="Z419" s="146"/>
      <c r="AA419" s="146"/>
      <c r="AB419" s="146"/>
      <c r="AC419" s="146"/>
      <c r="AD419" s="146"/>
      <c r="AE419" s="146"/>
      <c r="AF419" s="146"/>
      <c r="AG419" s="146" t="s">
        <v>164</v>
      </c>
      <c r="AH419" s="146">
        <v>0</v>
      </c>
      <c r="AI419" s="146"/>
      <c r="AJ419" s="146"/>
      <c r="AK419" s="146"/>
      <c r="AL419" s="146"/>
      <c r="AM419" s="146"/>
      <c r="AN419" s="146"/>
      <c r="AO419" s="146"/>
      <c r="AP419" s="146"/>
      <c r="AQ419" s="146"/>
      <c r="AR419" s="146"/>
      <c r="AS419" s="146"/>
      <c r="AT419" s="146"/>
      <c r="AU419" s="146"/>
      <c r="AV419" s="146"/>
      <c r="AW419" s="146"/>
      <c r="AX419" s="146"/>
      <c r="AY419" s="146"/>
      <c r="AZ419" s="146"/>
      <c r="BA419" s="146"/>
      <c r="BB419" s="146"/>
      <c r="BC419" s="146"/>
      <c r="BD419" s="146"/>
      <c r="BE419" s="146"/>
      <c r="BF419" s="146"/>
      <c r="BG419" s="146"/>
      <c r="BH419" s="146"/>
    </row>
    <row r="420" spans="1:60" outlineLevel="3" x14ac:dyDescent="0.2">
      <c r="A420" s="153"/>
      <c r="B420" s="154"/>
      <c r="C420" s="191" t="s">
        <v>192</v>
      </c>
      <c r="D420" s="159"/>
      <c r="E420" s="160">
        <v>9.1285000000000007</v>
      </c>
      <c r="F420" s="156"/>
      <c r="G420" s="156"/>
      <c r="H420" s="156"/>
      <c r="I420" s="156"/>
      <c r="J420" s="156"/>
      <c r="K420" s="156"/>
      <c r="L420" s="156"/>
      <c r="M420" s="156"/>
      <c r="N420" s="155"/>
      <c r="O420" s="155"/>
      <c r="P420" s="155"/>
      <c r="Q420" s="155"/>
      <c r="R420" s="156"/>
      <c r="S420" s="156"/>
      <c r="T420" s="156"/>
      <c r="U420" s="156"/>
      <c r="V420" s="156"/>
      <c r="W420" s="156"/>
      <c r="X420" s="156"/>
      <c r="Y420" s="156"/>
      <c r="Z420" s="146"/>
      <c r="AA420" s="146"/>
      <c r="AB420" s="146"/>
      <c r="AC420" s="146"/>
      <c r="AD420" s="146"/>
      <c r="AE420" s="146"/>
      <c r="AF420" s="146"/>
      <c r="AG420" s="146" t="s">
        <v>164</v>
      </c>
      <c r="AH420" s="146">
        <v>1</v>
      </c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</row>
    <row r="421" spans="1:60" outlineLevel="1" x14ac:dyDescent="0.2">
      <c r="A421" s="172">
        <v>35</v>
      </c>
      <c r="B421" s="173" t="s">
        <v>405</v>
      </c>
      <c r="C421" s="189" t="s">
        <v>406</v>
      </c>
      <c r="D421" s="174" t="s">
        <v>156</v>
      </c>
      <c r="E421" s="175">
        <v>400.51963000000001</v>
      </c>
      <c r="F421" s="176"/>
      <c r="G421" s="177">
        <f>ROUND(E421*F421,2)</f>
        <v>0</v>
      </c>
      <c r="H421" s="176"/>
      <c r="I421" s="177">
        <f>ROUND(E421*H421,2)</f>
        <v>0</v>
      </c>
      <c r="J421" s="176"/>
      <c r="K421" s="177">
        <f>ROUND(E421*J421,2)</f>
        <v>0</v>
      </c>
      <c r="L421" s="177">
        <v>21</v>
      </c>
      <c r="M421" s="177">
        <f>G421*(1+L421/100)</f>
        <v>0</v>
      </c>
      <c r="N421" s="175">
        <v>2.0000000000000002E-5</v>
      </c>
      <c r="O421" s="175">
        <f>ROUND(E421*N421,2)</f>
        <v>0.01</v>
      </c>
      <c r="P421" s="175">
        <v>0</v>
      </c>
      <c r="Q421" s="175">
        <f>ROUND(E421*P421,2)</f>
        <v>0</v>
      </c>
      <c r="R421" s="177"/>
      <c r="S421" s="177" t="s">
        <v>157</v>
      </c>
      <c r="T421" s="178" t="s">
        <v>157</v>
      </c>
      <c r="U421" s="156">
        <v>0.11</v>
      </c>
      <c r="V421" s="156">
        <f>ROUND(E421*U421,2)</f>
        <v>44.06</v>
      </c>
      <c r="W421" s="156"/>
      <c r="X421" s="156" t="s">
        <v>158</v>
      </c>
      <c r="Y421" s="156" t="s">
        <v>159</v>
      </c>
      <c r="Z421" s="146"/>
      <c r="AA421" s="146"/>
      <c r="AB421" s="146"/>
      <c r="AC421" s="146"/>
      <c r="AD421" s="146"/>
      <c r="AE421" s="146"/>
      <c r="AF421" s="146"/>
      <c r="AG421" s="146" t="s">
        <v>160</v>
      </c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</row>
    <row r="422" spans="1:60" outlineLevel="2" x14ac:dyDescent="0.2">
      <c r="A422" s="153"/>
      <c r="B422" s="154"/>
      <c r="C422" s="190" t="s">
        <v>163</v>
      </c>
      <c r="D422" s="157"/>
      <c r="E422" s="158"/>
      <c r="F422" s="156"/>
      <c r="G422" s="156"/>
      <c r="H422" s="156"/>
      <c r="I422" s="156"/>
      <c r="J422" s="156"/>
      <c r="K422" s="156"/>
      <c r="L422" s="156"/>
      <c r="M422" s="156"/>
      <c r="N422" s="155"/>
      <c r="O422" s="155"/>
      <c r="P422" s="155"/>
      <c r="Q422" s="155"/>
      <c r="R422" s="156"/>
      <c r="S422" s="156"/>
      <c r="T422" s="156"/>
      <c r="U422" s="156"/>
      <c r="V422" s="156"/>
      <c r="W422" s="156"/>
      <c r="X422" s="156"/>
      <c r="Y422" s="156"/>
      <c r="Z422" s="146"/>
      <c r="AA422" s="146"/>
      <c r="AB422" s="146"/>
      <c r="AC422" s="146"/>
      <c r="AD422" s="146"/>
      <c r="AE422" s="146"/>
      <c r="AF422" s="146"/>
      <c r="AG422" s="146" t="s">
        <v>164</v>
      </c>
      <c r="AH422" s="146">
        <v>0</v>
      </c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</row>
    <row r="423" spans="1:60" outlineLevel="3" x14ac:dyDescent="0.2">
      <c r="A423" s="153"/>
      <c r="B423" s="154"/>
      <c r="C423" s="190" t="s">
        <v>317</v>
      </c>
      <c r="D423" s="157"/>
      <c r="E423" s="158">
        <v>56.948</v>
      </c>
      <c r="F423" s="156"/>
      <c r="G423" s="156"/>
      <c r="H423" s="156"/>
      <c r="I423" s="156"/>
      <c r="J423" s="156"/>
      <c r="K423" s="156"/>
      <c r="L423" s="156"/>
      <c r="M423" s="156"/>
      <c r="N423" s="155"/>
      <c r="O423" s="155"/>
      <c r="P423" s="155"/>
      <c r="Q423" s="155"/>
      <c r="R423" s="156"/>
      <c r="S423" s="156"/>
      <c r="T423" s="156"/>
      <c r="U423" s="156"/>
      <c r="V423" s="156"/>
      <c r="W423" s="156"/>
      <c r="X423" s="156"/>
      <c r="Y423" s="156"/>
      <c r="Z423" s="146"/>
      <c r="AA423" s="146"/>
      <c r="AB423" s="146"/>
      <c r="AC423" s="146"/>
      <c r="AD423" s="146"/>
      <c r="AE423" s="146"/>
      <c r="AF423" s="146"/>
      <c r="AG423" s="146" t="s">
        <v>164</v>
      </c>
      <c r="AH423" s="146">
        <v>0</v>
      </c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</row>
    <row r="424" spans="1:60" outlineLevel="3" x14ac:dyDescent="0.2">
      <c r="A424" s="153"/>
      <c r="B424" s="154"/>
      <c r="C424" s="190" t="s">
        <v>318</v>
      </c>
      <c r="D424" s="157"/>
      <c r="E424" s="158">
        <v>-10.08</v>
      </c>
      <c r="F424" s="156"/>
      <c r="G424" s="156"/>
      <c r="H424" s="156"/>
      <c r="I424" s="156"/>
      <c r="J424" s="156"/>
      <c r="K424" s="156"/>
      <c r="L424" s="156"/>
      <c r="M424" s="156"/>
      <c r="N424" s="155"/>
      <c r="O424" s="155"/>
      <c r="P424" s="155"/>
      <c r="Q424" s="155"/>
      <c r="R424" s="156"/>
      <c r="S424" s="156"/>
      <c r="T424" s="156"/>
      <c r="U424" s="156"/>
      <c r="V424" s="156"/>
      <c r="W424" s="156"/>
      <c r="X424" s="156"/>
      <c r="Y424" s="156"/>
      <c r="Z424" s="146"/>
      <c r="AA424" s="146"/>
      <c r="AB424" s="146"/>
      <c r="AC424" s="146"/>
      <c r="AD424" s="146"/>
      <c r="AE424" s="146"/>
      <c r="AF424" s="146"/>
      <c r="AG424" s="146" t="s">
        <v>164</v>
      </c>
      <c r="AH424" s="146">
        <v>0</v>
      </c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</row>
    <row r="425" spans="1:60" outlineLevel="3" x14ac:dyDescent="0.2">
      <c r="A425" s="153"/>
      <c r="B425" s="154"/>
      <c r="C425" s="190" t="s">
        <v>319</v>
      </c>
      <c r="D425" s="157"/>
      <c r="E425" s="158">
        <v>-1.9475</v>
      </c>
      <c r="F425" s="156"/>
      <c r="G425" s="156"/>
      <c r="H425" s="156"/>
      <c r="I425" s="156"/>
      <c r="J425" s="156"/>
      <c r="K425" s="156"/>
      <c r="L425" s="156"/>
      <c r="M425" s="156"/>
      <c r="N425" s="155"/>
      <c r="O425" s="155"/>
      <c r="P425" s="155"/>
      <c r="Q425" s="155"/>
      <c r="R425" s="156"/>
      <c r="S425" s="156"/>
      <c r="T425" s="156"/>
      <c r="U425" s="156"/>
      <c r="V425" s="156"/>
      <c r="W425" s="156"/>
      <c r="X425" s="156"/>
      <c r="Y425" s="156"/>
      <c r="Z425" s="146"/>
      <c r="AA425" s="146"/>
      <c r="AB425" s="146"/>
      <c r="AC425" s="146"/>
      <c r="AD425" s="146"/>
      <c r="AE425" s="146"/>
      <c r="AF425" s="146"/>
      <c r="AG425" s="146" t="s">
        <v>164</v>
      </c>
      <c r="AH425" s="146">
        <v>0</v>
      </c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</row>
    <row r="426" spans="1:60" outlineLevel="3" x14ac:dyDescent="0.2">
      <c r="A426" s="153"/>
      <c r="B426" s="154"/>
      <c r="C426" s="190" t="s">
        <v>320</v>
      </c>
      <c r="D426" s="157"/>
      <c r="E426" s="158">
        <v>43.999200000000002</v>
      </c>
      <c r="F426" s="156"/>
      <c r="G426" s="156"/>
      <c r="H426" s="156"/>
      <c r="I426" s="156"/>
      <c r="J426" s="156"/>
      <c r="K426" s="156"/>
      <c r="L426" s="156"/>
      <c r="M426" s="156"/>
      <c r="N426" s="155"/>
      <c r="O426" s="155"/>
      <c r="P426" s="155"/>
      <c r="Q426" s="155"/>
      <c r="R426" s="156"/>
      <c r="S426" s="156"/>
      <c r="T426" s="156"/>
      <c r="U426" s="156"/>
      <c r="V426" s="156"/>
      <c r="W426" s="156"/>
      <c r="X426" s="156"/>
      <c r="Y426" s="156"/>
      <c r="Z426" s="146"/>
      <c r="AA426" s="146"/>
      <c r="AB426" s="146"/>
      <c r="AC426" s="146"/>
      <c r="AD426" s="146"/>
      <c r="AE426" s="146"/>
      <c r="AF426" s="146"/>
      <c r="AG426" s="146" t="s">
        <v>164</v>
      </c>
      <c r="AH426" s="146">
        <v>0</v>
      </c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</row>
    <row r="427" spans="1:60" outlineLevel="3" x14ac:dyDescent="0.2">
      <c r="A427" s="153"/>
      <c r="B427" s="154"/>
      <c r="C427" s="190" t="s">
        <v>321</v>
      </c>
      <c r="D427" s="157"/>
      <c r="E427" s="158">
        <v>-10.8</v>
      </c>
      <c r="F427" s="156"/>
      <c r="G427" s="156"/>
      <c r="H427" s="156"/>
      <c r="I427" s="156"/>
      <c r="J427" s="156"/>
      <c r="K427" s="156"/>
      <c r="L427" s="156"/>
      <c r="M427" s="156"/>
      <c r="N427" s="155"/>
      <c r="O427" s="155"/>
      <c r="P427" s="155"/>
      <c r="Q427" s="155"/>
      <c r="R427" s="156"/>
      <c r="S427" s="156"/>
      <c r="T427" s="156"/>
      <c r="U427" s="156"/>
      <c r="V427" s="156"/>
      <c r="W427" s="156"/>
      <c r="X427" s="156"/>
      <c r="Y427" s="156"/>
      <c r="Z427" s="146"/>
      <c r="AA427" s="146"/>
      <c r="AB427" s="146"/>
      <c r="AC427" s="146"/>
      <c r="AD427" s="146"/>
      <c r="AE427" s="146"/>
      <c r="AF427" s="146"/>
      <c r="AG427" s="146" t="s">
        <v>164</v>
      </c>
      <c r="AH427" s="146">
        <v>0</v>
      </c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</row>
    <row r="428" spans="1:60" outlineLevel="3" x14ac:dyDescent="0.2">
      <c r="A428" s="153"/>
      <c r="B428" s="154"/>
      <c r="C428" s="190" t="s">
        <v>166</v>
      </c>
      <c r="D428" s="157"/>
      <c r="E428" s="158"/>
      <c r="F428" s="156"/>
      <c r="G428" s="156"/>
      <c r="H428" s="156"/>
      <c r="I428" s="156"/>
      <c r="J428" s="156"/>
      <c r="K428" s="156"/>
      <c r="L428" s="156"/>
      <c r="M428" s="156"/>
      <c r="N428" s="155"/>
      <c r="O428" s="155"/>
      <c r="P428" s="155"/>
      <c r="Q428" s="155"/>
      <c r="R428" s="156"/>
      <c r="S428" s="156"/>
      <c r="T428" s="156"/>
      <c r="U428" s="156"/>
      <c r="V428" s="156"/>
      <c r="W428" s="156"/>
      <c r="X428" s="156"/>
      <c r="Y428" s="156"/>
      <c r="Z428" s="146"/>
      <c r="AA428" s="146"/>
      <c r="AB428" s="146"/>
      <c r="AC428" s="146"/>
      <c r="AD428" s="146"/>
      <c r="AE428" s="146"/>
      <c r="AF428" s="146"/>
      <c r="AG428" s="146" t="s">
        <v>164</v>
      </c>
      <c r="AH428" s="146">
        <v>0</v>
      </c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</row>
    <row r="429" spans="1:60" outlineLevel="3" x14ac:dyDescent="0.2">
      <c r="A429" s="153"/>
      <c r="B429" s="154"/>
      <c r="C429" s="190" t="s">
        <v>322</v>
      </c>
      <c r="D429" s="157"/>
      <c r="E429" s="158">
        <v>58.092579999999998</v>
      </c>
      <c r="F429" s="156"/>
      <c r="G429" s="156"/>
      <c r="H429" s="156"/>
      <c r="I429" s="156"/>
      <c r="J429" s="156"/>
      <c r="K429" s="156"/>
      <c r="L429" s="156"/>
      <c r="M429" s="156"/>
      <c r="N429" s="155"/>
      <c r="O429" s="155"/>
      <c r="P429" s="155"/>
      <c r="Q429" s="155"/>
      <c r="R429" s="156"/>
      <c r="S429" s="156"/>
      <c r="T429" s="156"/>
      <c r="U429" s="156"/>
      <c r="V429" s="156"/>
      <c r="W429" s="156"/>
      <c r="X429" s="156"/>
      <c r="Y429" s="156"/>
      <c r="Z429" s="146"/>
      <c r="AA429" s="146"/>
      <c r="AB429" s="146"/>
      <c r="AC429" s="146"/>
      <c r="AD429" s="146"/>
      <c r="AE429" s="146"/>
      <c r="AF429" s="146"/>
      <c r="AG429" s="146" t="s">
        <v>164</v>
      </c>
      <c r="AH429" s="146">
        <v>0</v>
      </c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  <c r="AT429" s="146"/>
      <c r="AU429" s="146"/>
      <c r="AV429" s="146"/>
      <c r="AW429" s="146"/>
      <c r="AX429" s="146"/>
      <c r="AY429" s="146"/>
      <c r="AZ429" s="146"/>
      <c r="BA429" s="146"/>
      <c r="BB429" s="146"/>
      <c r="BC429" s="146"/>
      <c r="BD429" s="146"/>
      <c r="BE429" s="146"/>
      <c r="BF429" s="146"/>
      <c r="BG429" s="146"/>
      <c r="BH429" s="146"/>
    </row>
    <row r="430" spans="1:60" outlineLevel="3" x14ac:dyDescent="0.2">
      <c r="A430" s="153"/>
      <c r="B430" s="154"/>
      <c r="C430" s="190" t="s">
        <v>323</v>
      </c>
      <c r="D430" s="157"/>
      <c r="E430" s="158">
        <v>-5.4</v>
      </c>
      <c r="F430" s="156"/>
      <c r="G430" s="156"/>
      <c r="H430" s="156"/>
      <c r="I430" s="156"/>
      <c r="J430" s="156"/>
      <c r="K430" s="156"/>
      <c r="L430" s="156"/>
      <c r="M430" s="156"/>
      <c r="N430" s="155"/>
      <c r="O430" s="155"/>
      <c r="P430" s="155"/>
      <c r="Q430" s="155"/>
      <c r="R430" s="156"/>
      <c r="S430" s="156"/>
      <c r="T430" s="156"/>
      <c r="U430" s="156"/>
      <c r="V430" s="156"/>
      <c r="W430" s="156"/>
      <c r="X430" s="156"/>
      <c r="Y430" s="156"/>
      <c r="Z430" s="146"/>
      <c r="AA430" s="146"/>
      <c r="AB430" s="146"/>
      <c r="AC430" s="146"/>
      <c r="AD430" s="146"/>
      <c r="AE430" s="146"/>
      <c r="AF430" s="146"/>
      <c r="AG430" s="146" t="s">
        <v>164</v>
      </c>
      <c r="AH430" s="146">
        <v>0</v>
      </c>
      <c r="AI430" s="146"/>
      <c r="AJ430" s="146"/>
      <c r="AK430" s="146"/>
      <c r="AL430" s="146"/>
      <c r="AM430" s="146"/>
      <c r="AN430" s="146"/>
      <c r="AO430" s="146"/>
      <c r="AP430" s="146"/>
      <c r="AQ430" s="146"/>
      <c r="AR430" s="146"/>
      <c r="AS430" s="146"/>
      <c r="AT430" s="146"/>
      <c r="AU430" s="146"/>
      <c r="AV430" s="146"/>
      <c r="AW430" s="146"/>
      <c r="AX430" s="146"/>
      <c r="AY430" s="146"/>
      <c r="AZ430" s="146"/>
      <c r="BA430" s="146"/>
      <c r="BB430" s="146"/>
      <c r="BC430" s="146"/>
      <c r="BD430" s="146"/>
      <c r="BE430" s="146"/>
      <c r="BF430" s="146"/>
      <c r="BG430" s="146"/>
      <c r="BH430" s="146"/>
    </row>
    <row r="431" spans="1:60" outlineLevel="3" x14ac:dyDescent="0.2">
      <c r="A431" s="153"/>
      <c r="B431" s="154"/>
      <c r="C431" s="190" t="s">
        <v>324</v>
      </c>
      <c r="D431" s="157"/>
      <c r="E431" s="158">
        <v>-3.24</v>
      </c>
      <c r="F431" s="156"/>
      <c r="G431" s="156"/>
      <c r="H431" s="156"/>
      <c r="I431" s="156"/>
      <c r="J431" s="156"/>
      <c r="K431" s="156"/>
      <c r="L431" s="156"/>
      <c r="M431" s="156"/>
      <c r="N431" s="155"/>
      <c r="O431" s="155"/>
      <c r="P431" s="155"/>
      <c r="Q431" s="155"/>
      <c r="R431" s="156"/>
      <c r="S431" s="156"/>
      <c r="T431" s="156"/>
      <c r="U431" s="156"/>
      <c r="V431" s="156"/>
      <c r="W431" s="156"/>
      <c r="X431" s="156"/>
      <c r="Y431" s="156"/>
      <c r="Z431" s="146"/>
      <c r="AA431" s="146"/>
      <c r="AB431" s="146"/>
      <c r="AC431" s="146"/>
      <c r="AD431" s="146"/>
      <c r="AE431" s="146"/>
      <c r="AF431" s="146"/>
      <c r="AG431" s="146" t="s">
        <v>164</v>
      </c>
      <c r="AH431" s="146">
        <v>0</v>
      </c>
      <c r="AI431" s="146"/>
      <c r="AJ431" s="146"/>
      <c r="AK431" s="146"/>
      <c r="AL431" s="146"/>
      <c r="AM431" s="146"/>
      <c r="AN431" s="146"/>
      <c r="AO431" s="146"/>
      <c r="AP431" s="146"/>
      <c r="AQ431" s="146"/>
      <c r="AR431" s="146"/>
      <c r="AS431" s="146"/>
      <c r="AT431" s="146"/>
      <c r="AU431" s="146"/>
      <c r="AV431" s="146"/>
      <c r="AW431" s="146"/>
      <c r="AX431" s="146"/>
      <c r="AY431" s="146"/>
      <c r="AZ431" s="146"/>
      <c r="BA431" s="146"/>
      <c r="BB431" s="146"/>
      <c r="BC431" s="146"/>
      <c r="BD431" s="146"/>
      <c r="BE431" s="146"/>
      <c r="BF431" s="146"/>
      <c r="BG431" s="146"/>
      <c r="BH431" s="146"/>
    </row>
    <row r="432" spans="1:60" outlineLevel="3" x14ac:dyDescent="0.2">
      <c r="A432" s="153"/>
      <c r="B432" s="154"/>
      <c r="C432" s="190" t="s">
        <v>168</v>
      </c>
      <c r="D432" s="157"/>
      <c r="E432" s="158"/>
      <c r="F432" s="156"/>
      <c r="G432" s="156"/>
      <c r="H432" s="156"/>
      <c r="I432" s="156"/>
      <c r="J432" s="156"/>
      <c r="K432" s="156"/>
      <c r="L432" s="156"/>
      <c r="M432" s="156"/>
      <c r="N432" s="155"/>
      <c r="O432" s="155"/>
      <c r="P432" s="155"/>
      <c r="Q432" s="155"/>
      <c r="R432" s="156"/>
      <c r="S432" s="156"/>
      <c r="T432" s="156"/>
      <c r="U432" s="156"/>
      <c r="V432" s="156"/>
      <c r="W432" s="156"/>
      <c r="X432" s="156"/>
      <c r="Y432" s="156"/>
      <c r="Z432" s="146"/>
      <c r="AA432" s="146"/>
      <c r="AB432" s="146"/>
      <c r="AC432" s="146"/>
      <c r="AD432" s="146"/>
      <c r="AE432" s="146"/>
      <c r="AF432" s="146"/>
      <c r="AG432" s="146" t="s">
        <v>164</v>
      </c>
      <c r="AH432" s="146">
        <v>0</v>
      </c>
      <c r="AI432" s="146"/>
      <c r="AJ432" s="146"/>
      <c r="AK432" s="146"/>
      <c r="AL432" s="146"/>
      <c r="AM432" s="146"/>
      <c r="AN432" s="146"/>
      <c r="AO432" s="146"/>
      <c r="AP432" s="146"/>
      <c r="AQ432" s="146"/>
      <c r="AR432" s="146"/>
      <c r="AS432" s="146"/>
      <c r="AT432" s="146"/>
      <c r="AU432" s="146"/>
      <c r="AV432" s="146"/>
      <c r="AW432" s="146"/>
      <c r="AX432" s="146"/>
      <c r="AY432" s="146"/>
      <c r="AZ432" s="146"/>
      <c r="BA432" s="146"/>
      <c r="BB432" s="146"/>
      <c r="BC432" s="146"/>
      <c r="BD432" s="146"/>
      <c r="BE432" s="146"/>
      <c r="BF432" s="146"/>
      <c r="BG432" s="146"/>
      <c r="BH432" s="146"/>
    </row>
    <row r="433" spans="1:60" outlineLevel="3" x14ac:dyDescent="0.2">
      <c r="A433" s="153"/>
      <c r="B433" s="154"/>
      <c r="C433" s="190" t="s">
        <v>325</v>
      </c>
      <c r="D433" s="157"/>
      <c r="E433" s="158">
        <v>46.267200000000003</v>
      </c>
      <c r="F433" s="156"/>
      <c r="G433" s="156"/>
      <c r="H433" s="156"/>
      <c r="I433" s="156"/>
      <c r="J433" s="156"/>
      <c r="K433" s="156"/>
      <c r="L433" s="156"/>
      <c r="M433" s="156"/>
      <c r="N433" s="155"/>
      <c r="O433" s="155"/>
      <c r="P433" s="155"/>
      <c r="Q433" s="155"/>
      <c r="R433" s="156"/>
      <c r="S433" s="156"/>
      <c r="T433" s="156"/>
      <c r="U433" s="156"/>
      <c r="V433" s="156"/>
      <c r="W433" s="156"/>
      <c r="X433" s="156"/>
      <c r="Y433" s="156"/>
      <c r="Z433" s="146"/>
      <c r="AA433" s="146"/>
      <c r="AB433" s="146"/>
      <c r="AC433" s="146"/>
      <c r="AD433" s="146"/>
      <c r="AE433" s="146"/>
      <c r="AF433" s="146"/>
      <c r="AG433" s="146" t="s">
        <v>164</v>
      </c>
      <c r="AH433" s="146">
        <v>0</v>
      </c>
      <c r="AI433" s="146"/>
      <c r="AJ433" s="146"/>
      <c r="AK433" s="146"/>
      <c r="AL433" s="146"/>
      <c r="AM433" s="146"/>
      <c r="AN433" s="146"/>
      <c r="AO433" s="146"/>
      <c r="AP433" s="146"/>
      <c r="AQ433" s="146"/>
      <c r="AR433" s="146"/>
      <c r="AS433" s="146"/>
      <c r="AT433" s="146"/>
      <c r="AU433" s="146"/>
      <c r="AV433" s="146"/>
      <c r="AW433" s="146"/>
      <c r="AX433" s="146"/>
      <c r="AY433" s="146"/>
      <c r="AZ433" s="146"/>
      <c r="BA433" s="146"/>
      <c r="BB433" s="146"/>
      <c r="BC433" s="146"/>
      <c r="BD433" s="146"/>
      <c r="BE433" s="146"/>
      <c r="BF433" s="146"/>
      <c r="BG433" s="146"/>
      <c r="BH433" s="146"/>
    </row>
    <row r="434" spans="1:60" outlineLevel="3" x14ac:dyDescent="0.2">
      <c r="A434" s="153"/>
      <c r="B434" s="154"/>
      <c r="C434" s="190" t="s">
        <v>326</v>
      </c>
      <c r="D434" s="157"/>
      <c r="E434" s="158">
        <v>-7.2</v>
      </c>
      <c r="F434" s="156"/>
      <c r="G434" s="156"/>
      <c r="H434" s="156"/>
      <c r="I434" s="156"/>
      <c r="J434" s="156"/>
      <c r="K434" s="156"/>
      <c r="L434" s="156"/>
      <c r="M434" s="156"/>
      <c r="N434" s="155"/>
      <c r="O434" s="155"/>
      <c r="P434" s="155"/>
      <c r="Q434" s="155"/>
      <c r="R434" s="156"/>
      <c r="S434" s="156"/>
      <c r="T434" s="156"/>
      <c r="U434" s="156"/>
      <c r="V434" s="156"/>
      <c r="W434" s="156"/>
      <c r="X434" s="156"/>
      <c r="Y434" s="156"/>
      <c r="Z434" s="146"/>
      <c r="AA434" s="146"/>
      <c r="AB434" s="146"/>
      <c r="AC434" s="146"/>
      <c r="AD434" s="146"/>
      <c r="AE434" s="146"/>
      <c r="AF434" s="146"/>
      <c r="AG434" s="146" t="s">
        <v>164</v>
      </c>
      <c r="AH434" s="146">
        <v>0</v>
      </c>
      <c r="AI434" s="146"/>
      <c r="AJ434" s="146"/>
      <c r="AK434" s="146"/>
      <c r="AL434" s="146"/>
      <c r="AM434" s="146"/>
      <c r="AN434" s="146"/>
      <c r="AO434" s="146"/>
      <c r="AP434" s="146"/>
      <c r="AQ434" s="146"/>
      <c r="AR434" s="146"/>
      <c r="AS434" s="146"/>
      <c r="AT434" s="146"/>
      <c r="AU434" s="146"/>
      <c r="AV434" s="146"/>
      <c r="AW434" s="146"/>
      <c r="AX434" s="146"/>
      <c r="AY434" s="146"/>
      <c r="AZ434" s="146"/>
      <c r="BA434" s="146"/>
      <c r="BB434" s="146"/>
      <c r="BC434" s="146"/>
      <c r="BD434" s="146"/>
      <c r="BE434" s="146"/>
      <c r="BF434" s="146"/>
      <c r="BG434" s="146"/>
      <c r="BH434" s="146"/>
    </row>
    <row r="435" spans="1:60" outlineLevel="3" x14ac:dyDescent="0.2">
      <c r="A435" s="153"/>
      <c r="B435" s="154"/>
      <c r="C435" s="190" t="s">
        <v>166</v>
      </c>
      <c r="D435" s="157"/>
      <c r="E435" s="158"/>
      <c r="F435" s="156"/>
      <c r="G435" s="156"/>
      <c r="H435" s="156"/>
      <c r="I435" s="156"/>
      <c r="J435" s="156"/>
      <c r="K435" s="156"/>
      <c r="L435" s="156"/>
      <c r="M435" s="156"/>
      <c r="N435" s="155"/>
      <c r="O435" s="155"/>
      <c r="P435" s="155"/>
      <c r="Q435" s="155"/>
      <c r="R435" s="156"/>
      <c r="S435" s="156"/>
      <c r="T435" s="156"/>
      <c r="U435" s="156"/>
      <c r="V435" s="156"/>
      <c r="W435" s="156"/>
      <c r="X435" s="156"/>
      <c r="Y435" s="156"/>
      <c r="Z435" s="146"/>
      <c r="AA435" s="146"/>
      <c r="AB435" s="146"/>
      <c r="AC435" s="146"/>
      <c r="AD435" s="146"/>
      <c r="AE435" s="146"/>
      <c r="AF435" s="146"/>
      <c r="AG435" s="146" t="s">
        <v>164</v>
      </c>
      <c r="AH435" s="146">
        <v>0</v>
      </c>
      <c r="AI435" s="146"/>
      <c r="AJ435" s="146"/>
      <c r="AK435" s="146"/>
      <c r="AL435" s="146"/>
      <c r="AM435" s="146"/>
      <c r="AN435" s="146"/>
      <c r="AO435" s="146"/>
      <c r="AP435" s="146"/>
      <c r="AQ435" s="146"/>
      <c r="AR435" s="146"/>
      <c r="AS435" s="146"/>
      <c r="AT435" s="146"/>
      <c r="AU435" s="146"/>
      <c r="AV435" s="146"/>
      <c r="AW435" s="146"/>
      <c r="AX435" s="146"/>
      <c r="AY435" s="146"/>
      <c r="AZ435" s="146"/>
      <c r="BA435" s="146"/>
      <c r="BB435" s="146"/>
      <c r="BC435" s="146"/>
      <c r="BD435" s="146"/>
      <c r="BE435" s="146"/>
      <c r="BF435" s="146"/>
      <c r="BG435" s="146"/>
      <c r="BH435" s="146"/>
    </row>
    <row r="436" spans="1:60" outlineLevel="3" x14ac:dyDescent="0.2">
      <c r="A436" s="153"/>
      <c r="B436" s="154"/>
      <c r="C436" s="190" t="s">
        <v>327</v>
      </c>
      <c r="D436" s="157"/>
      <c r="E436" s="158">
        <v>65.881799999999998</v>
      </c>
      <c r="F436" s="156"/>
      <c r="G436" s="156"/>
      <c r="H436" s="156"/>
      <c r="I436" s="156"/>
      <c r="J436" s="156"/>
      <c r="K436" s="156"/>
      <c r="L436" s="156"/>
      <c r="M436" s="156"/>
      <c r="N436" s="155"/>
      <c r="O436" s="155"/>
      <c r="P436" s="155"/>
      <c r="Q436" s="155"/>
      <c r="R436" s="156"/>
      <c r="S436" s="156"/>
      <c r="T436" s="156"/>
      <c r="U436" s="156"/>
      <c r="V436" s="156"/>
      <c r="W436" s="156"/>
      <c r="X436" s="156"/>
      <c r="Y436" s="156"/>
      <c r="Z436" s="146"/>
      <c r="AA436" s="146"/>
      <c r="AB436" s="146"/>
      <c r="AC436" s="146"/>
      <c r="AD436" s="146"/>
      <c r="AE436" s="146"/>
      <c r="AF436" s="146"/>
      <c r="AG436" s="146" t="s">
        <v>164</v>
      </c>
      <c r="AH436" s="146">
        <v>0</v>
      </c>
      <c r="AI436" s="146"/>
      <c r="AJ436" s="146"/>
      <c r="AK436" s="146"/>
      <c r="AL436" s="146"/>
      <c r="AM436" s="146"/>
      <c r="AN436" s="146"/>
      <c r="AO436" s="146"/>
      <c r="AP436" s="146"/>
      <c r="AQ436" s="146"/>
      <c r="AR436" s="146"/>
      <c r="AS436" s="146"/>
      <c r="AT436" s="146"/>
      <c r="AU436" s="146"/>
      <c r="AV436" s="146"/>
      <c r="AW436" s="146"/>
      <c r="AX436" s="146"/>
      <c r="AY436" s="146"/>
      <c r="AZ436" s="146"/>
      <c r="BA436" s="146"/>
      <c r="BB436" s="146"/>
      <c r="BC436" s="146"/>
      <c r="BD436" s="146"/>
      <c r="BE436" s="146"/>
      <c r="BF436" s="146"/>
      <c r="BG436" s="146"/>
      <c r="BH436" s="146"/>
    </row>
    <row r="437" spans="1:60" outlineLevel="3" x14ac:dyDescent="0.2">
      <c r="A437" s="153"/>
      <c r="B437" s="154"/>
      <c r="C437" s="190" t="s">
        <v>328</v>
      </c>
      <c r="D437" s="157"/>
      <c r="E437" s="158">
        <v>-12.6</v>
      </c>
      <c r="F437" s="156"/>
      <c r="G437" s="156"/>
      <c r="H437" s="156"/>
      <c r="I437" s="156"/>
      <c r="J437" s="156"/>
      <c r="K437" s="156"/>
      <c r="L437" s="156"/>
      <c r="M437" s="156"/>
      <c r="N437" s="155"/>
      <c r="O437" s="155"/>
      <c r="P437" s="155"/>
      <c r="Q437" s="155"/>
      <c r="R437" s="156"/>
      <c r="S437" s="156"/>
      <c r="T437" s="156"/>
      <c r="U437" s="156"/>
      <c r="V437" s="156"/>
      <c r="W437" s="156"/>
      <c r="X437" s="156"/>
      <c r="Y437" s="156"/>
      <c r="Z437" s="146"/>
      <c r="AA437" s="146"/>
      <c r="AB437" s="146"/>
      <c r="AC437" s="146"/>
      <c r="AD437" s="146"/>
      <c r="AE437" s="146"/>
      <c r="AF437" s="146"/>
      <c r="AG437" s="146" t="s">
        <v>164</v>
      </c>
      <c r="AH437" s="146">
        <v>0</v>
      </c>
      <c r="AI437" s="146"/>
      <c r="AJ437" s="146"/>
      <c r="AK437" s="146"/>
      <c r="AL437" s="146"/>
      <c r="AM437" s="146"/>
      <c r="AN437" s="146"/>
      <c r="AO437" s="146"/>
      <c r="AP437" s="146"/>
      <c r="AQ437" s="146"/>
      <c r="AR437" s="146"/>
      <c r="AS437" s="146"/>
      <c r="AT437" s="146"/>
      <c r="AU437" s="146"/>
      <c r="AV437" s="146"/>
      <c r="AW437" s="146"/>
      <c r="AX437" s="146"/>
      <c r="AY437" s="146"/>
      <c r="AZ437" s="146"/>
      <c r="BA437" s="146"/>
      <c r="BB437" s="146"/>
      <c r="BC437" s="146"/>
      <c r="BD437" s="146"/>
      <c r="BE437" s="146"/>
      <c r="BF437" s="146"/>
      <c r="BG437" s="146"/>
      <c r="BH437" s="146"/>
    </row>
    <row r="438" spans="1:60" outlineLevel="3" x14ac:dyDescent="0.2">
      <c r="A438" s="153"/>
      <c r="B438" s="154"/>
      <c r="C438" s="190" t="s">
        <v>329</v>
      </c>
      <c r="D438" s="157"/>
      <c r="E438" s="158"/>
      <c r="F438" s="156"/>
      <c r="G438" s="156"/>
      <c r="H438" s="156"/>
      <c r="I438" s="156"/>
      <c r="J438" s="156"/>
      <c r="K438" s="156"/>
      <c r="L438" s="156"/>
      <c r="M438" s="156"/>
      <c r="N438" s="155"/>
      <c r="O438" s="155"/>
      <c r="P438" s="155"/>
      <c r="Q438" s="155"/>
      <c r="R438" s="156"/>
      <c r="S438" s="156"/>
      <c r="T438" s="156"/>
      <c r="U438" s="156"/>
      <c r="V438" s="156"/>
      <c r="W438" s="156"/>
      <c r="X438" s="156"/>
      <c r="Y438" s="156"/>
      <c r="Z438" s="146"/>
      <c r="AA438" s="146"/>
      <c r="AB438" s="146"/>
      <c r="AC438" s="146"/>
      <c r="AD438" s="146"/>
      <c r="AE438" s="146"/>
      <c r="AF438" s="146"/>
      <c r="AG438" s="146" t="s">
        <v>164</v>
      </c>
      <c r="AH438" s="146">
        <v>0</v>
      </c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</row>
    <row r="439" spans="1:60" outlineLevel="3" x14ac:dyDescent="0.2">
      <c r="A439" s="153"/>
      <c r="B439" s="154"/>
      <c r="C439" s="190" t="s">
        <v>330</v>
      </c>
      <c r="D439" s="157"/>
      <c r="E439" s="158">
        <v>11.79879</v>
      </c>
      <c r="F439" s="156"/>
      <c r="G439" s="156"/>
      <c r="H439" s="156"/>
      <c r="I439" s="156"/>
      <c r="J439" s="156"/>
      <c r="K439" s="156"/>
      <c r="L439" s="156"/>
      <c r="M439" s="156"/>
      <c r="N439" s="155"/>
      <c r="O439" s="155"/>
      <c r="P439" s="155"/>
      <c r="Q439" s="155"/>
      <c r="R439" s="156"/>
      <c r="S439" s="156"/>
      <c r="T439" s="156"/>
      <c r="U439" s="156"/>
      <c r="V439" s="156"/>
      <c r="W439" s="156"/>
      <c r="X439" s="156"/>
      <c r="Y439" s="156"/>
      <c r="Z439" s="146"/>
      <c r="AA439" s="146"/>
      <c r="AB439" s="146"/>
      <c r="AC439" s="146"/>
      <c r="AD439" s="146"/>
      <c r="AE439" s="146"/>
      <c r="AF439" s="146"/>
      <c r="AG439" s="146" t="s">
        <v>164</v>
      </c>
      <c r="AH439" s="146">
        <v>0</v>
      </c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</row>
    <row r="440" spans="1:60" outlineLevel="3" x14ac:dyDescent="0.2">
      <c r="A440" s="153"/>
      <c r="B440" s="154"/>
      <c r="C440" s="190" t="s">
        <v>276</v>
      </c>
      <c r="D440" s="157"/>
      <c r="E440" s="158"/>
      <c r="F440" s="156"/>
      <c r="G440" s="156"/>
      <c r="H440" s="156"/>
      <c r="I440" s="156"/>
      <c r="J440" s="156"/>
      <c r="K440" s="156"/>
      <c r="L440" s="156"/>
      <c r="M440" s="156"/>
      <c r="N440" s="155"/>
      <c r="O440" s="155"/>
      <c r="P440" s="155"/>
      <c r="Q440" s="155"/>
      <c r="R440" s="156"/>
      <c r="S440" s="156"/>
      <c r="T440" s="156"/>
      <c r="U440" s="156"/>
      <c r="V440" s="156"/>
      <c r="W440" s="156"/>
      <c r="X440" s="156"/>
      <c r="Y440" s="156"/>
      <c r="Z440" s="146"/>
      <c r="AA440" s="146"/>
      <c r="AB440" s="146"/>
      <c r="AC440" s="146"/>
      <c r="AD440" s="146"/>
      <c r="AE440" s="146"/>
      <c r="AF440" s="146"/>
      <c r="AG440" s="146" t="s">
        <v>164</v>
      </c>
      <c r="AH440" s="146">
        <v>0</v>
      </c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</row>
    <row r="441" spans="1:60" outlineLevel="3" x14ac:dyDescent="0.2">
      <c r="A441" s="153"/>
      <c r="B441" s="154"/>
      <c r="C441" s="190" t="s">
        <v>331</v>
      </c>
      <c r="D441" s="157"/>
      <c r="E441" s="158">
        <v>60.501060000000003</v>
      </c>
      <c r="F441" s="156"/>
      <c r="G441" s="156"/>
      <c r="H441" s="156"/>
      <c r="I441" s="156"/>
      <c r="J441" s="156"/>
      <c r="K441" s="156"/>
      <c r="L441" s="156"/>
      <c r="M441" s="156"/>
      <c r="N441" s="155"/>
      <c r="O441" s="155"/>
      <c r="P441" s="155"/>
      <c r="Q441" s="155"/>
      <c r="R441" s="156"/>
      <c r="S441" s="156"/>
      <c r="T441" s="156"/>
      <c r="U441" s="156"/>
      <c r="V441" s="156"/>
      <c r="W441" s="156"/>
      <c r="X441" s="156"/>
      <c r="Y441" s="156"/>
      <c r="Z441" s="146"/>
      <c r="AA441" s="146"/>
      <c r="AB441" s="146"/>
      <c r="AC441" s="146"/>
      <c r="AD441" s="146"/>
      <c r="AE441" s="146"/>
      <c r="AF441" s="146"/>
      <c r="AG441" s="146" t="s">
        <v>164</v>
      </c>
      <c r="AH441" s="146">
        <v>0</v>
      </c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</row>
    <row r="442" spans="1:60" outlineLevel="3" x14ac:dyDescent="0.2">
      <c r="A442" s="153"/>
      <c r="B442" s="154"/>
      <c r="C442" s="190" t="s">
        <v>332</v>
      </c>
      <c r="D442" s="157"/>
      <c r="E442" s="158">
        <v>-15.12</v>
      </c>
      <c r="F442" s="156"/>
      <c r="G442" s="156"/>
      <c r="H442" s="156"/>
      <c r="I442" s="156"/>
      <c r="J442" s="156"/>
      <c r="K442" s="156"/>
      <c r="L442" s="156"/>
      <c r="M442" s="156"/>
      <c r="N442" s="155"/>
      <c r="O442" s="155"/>
      <c r="P442" s="155"/>
      <c r="Q442" s="155"/>
      <c r="R442" s="156"/>
      <c r="S442" s="156"/>
      <c r="T442" s="156"/>
      <c r="U442" s="156"/>
      <c r="V442" s="156"/>
      <c r="W442" s="156"/>
      <c r="X442" s="156"/>
      <c r="Y442" s="156"/>
      <c r="Z442" s="146"/>
      <c r="AA442" s="146"/>
      <c r="AB442" s="146"/>
      <c r="AC442" s="146"/>
      <c r="AD442" s="146"/>
      <c r="AE442" s="146"/>
      <c r="AF442" s="146"/>
      <c r="AG442" s="146" t="s">
        <v>164</v>
      </c>
      <c r="AH442" s="146">
        <v>0</v>
      </c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</row>
    <row r="443" spans="1:60" outlineLevel="3" x14ac:dyDescent="0.2">
      <c r="A443" s="153"/>
      <c r="B443" s="154"/>
      <c r="C443" s="190" t="s">
        <v>174</v>
      </c>
      <c r="D443" s="157"/>
      <c r="E443" s="158"/>
      <c r="F443" s="156"/>
      <c r="G443" s="156"/>
      <c r="H443" s="156"/>
      <c r="I443" s="156"/>
      <c r="J443" s="156"/>
      <c r="K443" s="156"/>
      <c r="L443" s="156"/>
      <c r="M443" s="156"/>
      <c r="N443" s="155"/>
      <c r="O443" s="155"/>
      <c r="P443" s="155"/>
      <c r="Q443" s="155"/>
      <c r="R443" s="156"/>
      <c r="S443" s="156"/>
      <c r="T443" s="156"/>
      <c r="U443" s="156"/>
      <c r="V443" s="156"/>
      <c r="W443" s="156"/>
      <c r="X443" s="156"/>
      <c r="Y443" s="156"/>
      <c r="Z443" s="146"/>
      <c r="AA443" s="146"/>
      <c r="AB443" s="146"/>
      <c r="AC443" s="146"/>
      <c r="AD443" s="146"/>
      <c r="AE443" s="146"/>
      <c r="AF443" s="146"/>
      <c r="AG443" s="146" t="s">
        <v>164</v>
      </c>
      <c r="AH443" s="146">
        <v>0</v>
      </c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</row>
    <row r="444" spans="1:60" outlineLevel="3" x14ac:dyDescent="0.2">
      <c r="A444" s="153"/>
      <c r="B444" s="154"/>
      <c r="C444" s="190" t="s">
        <v>333</v>
      </c>
      <c r="D444" s="157"/>
      <c r="E444" s="158">
        <v>109.509</v>
      </c>
      <c r="F444" s="156"/>
      <c r="G444" s="156"/>
      <c r="H444" s="156"/>
      <c r="I444" s="156"/>
      <c r="J444" s="156"/>
      <c r="K444" s="156"/>
      <c r="L444" s="156"/>
      <c r="M444" s="156"/>
      <c r="N444" s="155"/>
      <c r="O444" s="155"/>
      <c r="P444" s="155"/>
      <c r="Q444" s="155"/>
      <c r="R444" s="156"/>
      <c r="S444" s="156"/>
      <c r="T444" s="156"/>
      <c r="U444" s="156"/>
      <c r="V444" s="156"/>
      <c r="W444" s="156"/>
      <c r="X444" s="156"/>
      <c r="Y444" s="156"/>
      <c r="Z444" s="146"/>
      <c r="AA444" s="146"/>
      <c r="AB444" s="146"/>
      <c r="AC444" s="146"/>
      <c r="AD444" s="146"/>
      <c r="AE444" s="146"/>
      <c r="AF444" s="146"/>
      <c r="AG444" s="146" t="s">
        <v>164</v>
      </c>
      <c r="AH444" s="146">
        <v>0</v>
      </c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</row>
    <row r="445" spans="1:60" outlineLevel="3" x14ac:dyDescent="0.2">
      <c r="A445" s="153"/>
      <c r="B445" s="154"/>
      <c r="C445" s="190" t="s">
        <v>334</v>
      </c>
      <c r="D445" s="157"/>
      <c r="E445" s="158">
        <v>37.540999999999997</v>
      </c>
      <c r="F445" s="156"/>
      <c r="G445" s="156"/>
      <c r="H445" s="156"/>
      <c r="I445" s="156"/>
      <c r="J445" s="156"/>
      <c r="K445" s="156"/>
      <c r="L445" s="156"/>
      <c r="M445" s="156"/>
      <c r="N445" s="155"/>
      <c r="O445" s="155"/>
      <c r="P445" s="155"/>
      <c r="Q445" s="155"/>
      <c r="R445" s="156"/>
      <c r="S445" s="156"/>
      <c r="T445" s="156"/>
      <c r="U445" s="156"/>
      <c r="V445" s="156"/>
      <c r="W445" s="156"/>
      <c r="X445" s="156"/>
      <c r="Y445" s="156"/>
      <c r="Z445" s="146"/>
      <c r="AA445" s="146"/>
      <c r="AB445" s="146"/>
      <c r="AC445" s="146"/>
      <c r="AD445" s="146"/>
      <c r="AE445" s="146"/>
      <c r="AF445" s="146"/>
      <c r="AG445" s="146" t="s">
        <v>164</v>
      </c>
      <c r="AH445" s="146">
        <v>0</v>
      </c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</row>
    <row r="446" spans="1:60" outlineLevel="3" x14ac:dyDescent="0.2">
      <c r="A446" s="153"/>
      <c r="B446" s="154"/>
      <c r="C446" s="190" t="s">
        <v>335</v>
      </c>
      <c r="D446" s="157"/>
      <c r="E446" s="158">
        <v>-32.76</v>
      </c>
      <c r="F446" s="156"/>
      <c r="G446" s="156"/>
      <c r="H446" s="156"/>
      <c r="I446" s="156"/>
      <c r="J446" s="156"/>
      <c r="K446" s="156"/>
      <c r="L446" s="156"/>
      <c r="M446" s="156"/>
      <c r="N446" s="155"/>
      <c r="O446" s="155"/>
      <c r="P446" s="155"/>
      <c r="Q446" s="155"/>
      <c r="R446" s="156"/>
      <c r="S446" s="156"/>
      <c r="T446" s="156"/>
      <c r="U446" s="156"/>
      <c r="V446" s="156"/>
      <c r="W446" s="156"/>
      <c r="X446" s="156"/>
      <c r="Y446" s="156"/>
      <c r="Z446" s="146"/>
      <c r="AA446" s="146"/>
      <c r="AB446" s="146"/>
      <c r="AC446" s="146"/>
      <c r="AD446" s="146"/>
      <c r="AE446" s="146"/>
      <c r="AF446" s="146"/>
      <c r="AG446" s="146" t="s">
        <v>164</v>
      </c>
      <c r="AH446" s="146">
        <v>0</v>
      </c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</row>
    <row r="447" spans="1:60" outlineLevel="3" x14ac:dyDescent="0.2">
      <c r="A447" s="153"/>
      <c r="B447" s="154"/>
      <c r="C447" s="191" t="s">
        <v>192</v>
      </c>
      <c r="D447" s="159"/>
      <c r="E447" s="160">
        <v>391.39112999999998</v>
      </c>
      <c r="F447" s="156"/>
      <c r="G447" s="156"/>
      <c r="H447" s="156"/>
      <c r="I447" s="156"/>
      <c r="J447" s="156"/>
      <c r="K447" s="156"/>
      <c r="L447" s="156"/>
      <c r="M447" s="156"/>
      <c r="N447" s="155"/>
      <c r="O447" s="155"/>
      <c r="P447" s="155"/>
      <c r="Q447" s="155"/>
      <c r="R447" s="156"/>
      <c r="S447" s="156"/>
      <c r="T447" s="156"/>
      <c r="U447" s="156"/>
      <c r="V447" s="156"/>
      <c r="W447" s="156"/>
      <c r="X447" s="156"/>
      <c r="Y447" s="156"/>
      <c r="Z447" s="146"/>
      <c r="AA447" s="146"/>
      <c r="AB447" s="146"/>
      <c r="AC447" s="146"/>
      <c r="AD447" s="146"/>
      <c r="AE447" s="146"/>
      <c r="AF447" s="146"/>
      <c r="AG447" s="146" t="s">
        <v>164</v>
      </c>
      <c r="AH447" s="146">
        <v>1</v>
      </c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  <c r="AT447" s="146"/>
      <c r="AU447" s="146"/>
      <c r="AV447" s="146"/>
      <c r="AW447" s="146"/>
      <c r="AX447" s="146"/>
      <c r="AY447" s="146"/>
      <c r="AZ447" s="146"/>
      <c r="BA447" s="146"/>
      <c r="BB447" s="146"/>
      <c r="BC447" s="146"/>
      <c r="BD447" s="146"/>
      <c r="BE447" s="146"/>
      <c r="BF447" s="146"/>
      <c r="BG447" s="146"/>
      <c r="BH447" s="146"/>
    </row>
    <row r="448" spans="1:60" outlineLevel="3" x14ac:dyDescent="0.2">
      <c r="A448" s="153"/>
      <c r="B448" s="154"/>
      <c r="C448" s="190" t="s">
        <v>170</v>
      </c>
      <c r="D448" s="157"/>
      <c r="E448" s="158"/>
      <c r="F448" s="156"/>
      <c r="G448" s="156"/>
      <c r="H448" s="156"/>
      <c r="I448" s="156"/>
      <c r="J448" s="156"/>
      <c r="K448" s="156"/>
      <c r="L448" s="156"/>
      <c r="M448" s="156"/>
      <c r="N448" s="155"/>
      <c r="O448" s="155"/>
      <c r="P448" s="155"/>
      <c r="Q448" s="155"/>
      <c r="R448" s="156"/>
      <c r="S448" s="156"/>
      <c r="T448" s="156"/>
      <c r="U448" s="156"/>
      <c r="V448" s="156"/>
      <c r="W448" s="156"/>
      <c r="X448" s="156"/>
      <c r="Y448" s="156"/>
      <c r="Z448" s="146"/>
      <c r="AA448" s="146"/>
      <c r="AB448" s="146"/>
      <c r="AC448" s="146"/>
      <c r="AD448" s="146"/>
      <c r="AE448" s="146"/>
      <c r="AF448" s="146"/>
      <c r="AG448" s="146" t="s">
        <v>164</v>
      </c>
      <c r="AH448" s="146">
        <v>0</v>
      </c>
      <c r="AI448" s="146"/>
      <c r="AJ448" s="146"/>
      <c r="AK448" s="146"/>
      <c r="AL448" s="146"/>
      <c r="AM448" s="146"/>
      <c r="AN448" s="146"/>
      <c r="AO448" s="146"/>
      <c r="AP448" s="146"/>
      <c r="AQ448" s="146"/>
      <c r="AR448" s="146"/>
      <c r="AS448" s="146"/>
      <c r="AT448" s="146"/>
      <c r="AU448" s="146"/>
      <c r="AV448" s="146"/>
      <c r="AW448" s="146"/>
      <c r="AX448" s="146"/>
      <c r="AY448" s="146"/>
      <c r="AZ448" s="146"/>
      <c r="BA448" s="146"/>
      <c r="BB448" s="146"/>
      <c r="BC448" s="146"/>
      <c r="BD448" s="146"/>
      <c r="BE448" s="146"/>
      <c r="BF448" s="146"/>
      <c r="BG448" s="146"/>
      <c r="BH448" s="146"/>
    </row>
    <row r="449" spans="1:60" outlineLevel="3" x14ac:dyDescent="0.2">
      <c r="A449" s="153"/>
      <c r="B449" s="154"/>
      <c r="C449" s="190" t="s">
        <v>338</v>
      </c>
      <c r="D449" s="157"/>
      <c r="E449" s="158">
        <v>13.776</v>
      </c>
      <c r="F449" s="156"/>
      <c r="G449" s="156"/>
      <c r="H449" s="156"/>
      <c r="I449" s="156"/>
      <c r="J449" s="156"/>
      <c r="K449" s="156"/>
      <c r="L449" s="156"/>
      <c r="M449" s="156"/>
      <c r="N449" s="155"/>
      <c r="O449" s="155"/>
      <c r="P449" s="155"/>
      <c r="Q449" s="155"/>
      <c r="R449" s="156"/>
      <c r="S449" s="156"/>
      <c r="T449" s="156"/>
      <c r="U449" s="156"/>
      <c r="V449" s="156"/>
      <c r="W449" s="156"/>
      <c r="X449" s="156"/>
      <c r="Y449" s="156"/>
      <c r="Z449" s="146"/>
      <c r="AA449" s="146"/>
      <c r="AB449" s="146"/>
      <c r="AC449" s="146"/>
      <c r="AD449" s="146"/>
      <c r="AE449" s="146"/>
      <c r="AF449" s="146"/>
      <c r="AG449" s="146" t="s">
        <v>164</v>
      </c>
      <c r="AH449" s="146">
        <v>0</v>
      </c>
      <c r="AI449" s="146"/>
      <c r="AJ449" s="146"/>
      <c r="AK449" s="146"/>
      <c r="AL449" s="146"/>
      <c r="AM449" s="146"/>
      <c r="AN449" s="146"/>
      <c r="AO449" s="146"/>
      <c r="AP449" s="146"/>
      <c r="AQ449" s="146"/>
      <c r="AR449" s="146"/>
      <c r="AS449" s="146"/>
      <c r="AT449" s="146"/>
      <c r="AU449" s="146"/>
      <c r="AV449" s="146"/>
      <c r="AW449" s="146"/>
      <c r="AX449" s="146"/>
      <c r="AY449" s="146"/>
      <c r="AZ449" s="146"/>
      <c r="BA449" s="146"/>
      <c r="BB449" s="146"/>
      <c r="BC449" s="146"/>
      <c r="BD449" s="146"/>
      <c r="BE449" s="146"/>
      <c r="BF449" s="146"/>
      <c r="BG449" s="146"/>
      <c r="BH449" s="146"/>
    </row>
    <row r="450" spans="1:60" outlineLevel="3" x14ac:dyDescent="0.2">
      <c r="A450" s="153"/>
      <c r="B450" s="154"/>
      <c r="C450" s="190" t="s">
        <v>339</v>
      </c>
      <c r="D450" s="157"/>
      <c r="E450" s="158">
        <v>-2.04</v>
      </c>
      <c r="F450" s="156"/>
      <c r="G450" s="156"/>
      <c r="H450" s="156"/>
      <c r="I450" s="156"/>
      <c r="J450" s="156"/>
      <c r="K450" s="156"/>
      <c r="L450" s="156"/>
      <c r="M450" s="156"/>
      <c r="N450" s="155"/>
      <c r="O450" s="155"/>
      <c r="P450" s="155"/>
      <c r="Q450" s="155"/>
      <c r="R450" s="156"/>
      <c r="S450" s="156"/>
      <c r="T450" s="156"/>
      <c r="U450" s="156"/>
      <c r="V450" s="156"/>
      <c r="W450" s="156"/>
      <c r="X450" s="156"/>
      <c r="Y450" s="156"/>
      <c r="Z450" s="146"/>
      <c r="AA450" s="146"/>
      <c r="AB450" s="146"/>
      <c r="AC450" s="146"/>
      <c r="AD450" s="146"/>
      <c r="AE450" s="146"/>
      <c r="AF450" s="146"/>
      <c r="AG450" s="146" t="s">
        <v>164</v>
      </c>
      <c r="AH450" s="146">
        <v>0</v>
      </c>
      <c r="AI450" s="146"/>
      <c r="AJ450" s="146"/>
      <c r="AK450" s="146"/>
      <c r="AL450" s="146"/>
      <c r="AM450" s="146"/>
      <c r="AN450" s="146"/>
      <c r="AO450" s="146"/>
      <c r="AP450" s="146"/>
      <c r="AQ450" s="146"/>
      <c r="AR450" s="146"/>
      <c r="AS450" s="146"/>
      <c r="AT450" s="146"/>
      <c r="AU450" s="146"/>
      <c r="AV450" s="146"/>
      <c r="AW450" s="146"/>
      <c r="AX450" s="146"/>
      <c r="AY450" s="146"/>
      <c r="AZ450" s="146"/>
      <c r="BA450" s="146"/>
      <c r="BB450" s="146"/>
      <c r="BC450" s="146"/>
      <c r="BD450" s="146"/>
      <c r="BE450" s="146"/>
      <c r="BF450" s="146"/>
      <c r="BG450" s="146"/>
      <c r="BH450" s="146"/>
    </row>
    <row r="451" spans="1:60" outlineLevel="3" x14ac:dyDescent="0.2">
      <c r="A451" s="153"/>
      <c r="B451" s="154"/>
      <c r="C451" s="190" t="s">
        <v>340</v>
      </c>
      <c r="D451" s="157"/>
      <c r="E451" s="158">
        <v>-0.66</v>
      </c>
      <c r="F451" s="156"/>
      <c r="G451" s="156"/>
      <c r="H451" s="156"/>
      <c r="I451" s="156"/>
      <c r="J451" s="156"/>
      <c r="K451" s="156"/>
      <c r="L451" s="156"/>
      <c r="M451" s="156"/>
      <c r="N451" s="155"/>
      <c r="O451" s="155"/>
      <c r="P451" s="155"/>
      <c r="Q451" s="155"/>
      <c r="R451" s="156"/>
      <c r="S451" s="156"/>
      <c r="T451" s="156"/>
      <c r="U451" s="156"/>
      <c r="V451" s="156"/>
      <c r="W451" s="156"/>
      <c r="X451" s="156"/>
      <c r="Y451" s="156"/>
      <c r="Z451" s="146"/>
      <c r="AA451" s="146"/>
      <c r="AB451" s="146"/>
      <c r="AC451" s="146"/>
      <c r="AD451" s="146"/>
      <c r="AE451" s="146"/>
      <c r="AF451" s="146"/>
      <c r="AG451" s="146" t="s">
        <v>164</v>
      </c>
      <c r="AH451" s="146">
        <v>0</v>
      </c>
      <c r="AI451" s="146"/>
      <c r="AJ451" s="146"/>
      <c r="AK451" s="146"/>
      <c r="AL451" s="146"/>
      <c r="AM451" s="146"/>
      <c r="AN451" s="146"/>
      <c r="AO451" s="146"/>
      <c r="AP451" s="146"/>
      <c r="AQ451" s="146"/>
      <c r="AR451" s="146"/>
      <c r="AS451" s="146"/>
      <c r="AT451" s="146"/>
      <c r="AU451" s="146"/>
      <c r="AV451" s="146"/>
      <c r="AW451" s="146"/>
      <c r="AX451" s="146"/>
      <c r="AY451" s="146"/>
      <c r="AZ451" s="146"/>
      <c r="BA451" s="146"/>
      <c r="BB451" s="146"/>
      <c r="BC451" s="146"/>
      <c r="BD451" s="146"/>
      <c r="BE451" s="146"/>
      <c r="BF451" s="146"/>
      <c r="BG451" s="146"/>
      <c r="BH451" s="146"/>
    </row>
    <row r="452" spans="1:60" outlineLevel="3" x14ac:dyDescent="0.2">
      <c r="A452" s="153"/>
      <c r="B452" s="154"/>
      <c r="C452" s="190" t="s">
        <v>319</v>
      </c>
      <c r="D452" s="157"/>
      <c r="E452" s="158">
        <v>-1.9475</v>
      </c>
      <c r="F452" s="156"/>
      <c r="G452" s="156"/>
      <c r="H452" s="156"/>
      <c r="I452" s="156"/>
      <c r="J452" s="156"/>
      <c r="K452" s="156"/>
      <c r="L452" s="156"/>
      <c r="M452" s="156"/>
      <c r="N452" s="155"/>
      <c r="O452" s="155"/>
      <c r="P452" s="155"/>
      <c r="Q452" s="155"/>
      <c r="R452" s="156"/>
      <c r="S452" s="156"/>
      <c r="T452" s="156"/>
      <c r="U452" s="156"/>
      <c r="V452" s="156"/>
      <c r="W452" s="156"/>
      <c r="X452" s="156"/>
      <c r="Y452" s="156"/>
      <c r="Z452" s="146"/>
      <c r="AA452" s="146"/>
      <c r="AB452" s="146"/>
      <c r="AC452" s="146"/>
      <c r="AD452" s="146"/>
      <c r="AE452" s="146"/>
      <c r="AF452" s="146"/>
      <c r="AG452" s="146" t="s">
        <v>164</v>
      </c>
      <c r="AH452" s="146">
        <v>0</v>
      </c>
      <c r="AI452" s="146"/>
      <c r="AJ452" s="146"/>
      <c r="AK452" s="146"/>
      <c r="AL452" s="146"/>
      <c r="AM452" s="146"/>
      <c r="AN452" s="146"/>
      <c r="AO452" s="146"/>
      <c r="AP452" s="146"/>
      <c r="AQ452" s="146"/>
      <c r="AR452" s="146"/>
      <c r="AS452" s="146"/>
      <c r="AT452" s="146"/>
      <c r="AU452" s="146"/>
      <c r="AV452" s="146"/>
      <c r="AW452" s="146"/>
      <c r="AX452" s="146"/>
      <c r="AY452" s="146"/>
      <c r="AZ452" s="146"/>
      <c r="BA452" s="146"/>
      <c r="BB452" s="146"/>
      <c r="BC452" s="146"/>
      <c r="BD452" s="146"/>
      <c r="BE452" s="146"/>
      <c r="BF452" s="146"/>
      <c r="BG452" s="146"/>
      <c r="BH452" s="146"/>
    </row>
    <row r="453" spans="1:60" outlineLevel="3" x14ac:dyDescent="0.2">
      <c r="A453" s="153"/>
      <c r="B453" s="154"/>
      <c r="C453" s="191" t="s">
        <v>192</v>
      </c>
      <c r="D453" s="159"/>
      <c r="E453" s="160">
        <v>9.1285000000000007</v>
      </c>
      <c r="F453" s="156"/>
      <c r="G453" s="156"/>
      <c r="H453" s="156"/>
      <c r="I453" s="156"/>
      <c r="J453" s="156"/>
      <c r="K453" s="156"/>
      <c r="L453" s="156"/>
      <c r="M453" s="156"/>
      <c r="N453" s="155"/>
      <c r="O453" s="155"/>
      <c r="P453" s="155"/>
      <c r="Q453" s="155"/>
      <c r="R453" s="156"/>
      <c r="S453" s="156"/>
      <c r="T453" s="156"/>
      <c r="U453" s="156"/>
      <c r="V453" s="156"/>
      <c r="W453" s="156"/>
      <c r="X453" s="156"/>
      <c r="Y453" s="156"/>
      <c r="Z453" s="146"/>
      <c r="AA453" s="146"/>
      <c r="AB453" s="146"/>
      <c r="AC453" s="146"/>
      <c r="AD453" s="146"/>
      <c r="AE453" s="146"/>
      <c r="AF453" s="146"/>
      <c r="AG453" s="146" t="s">
        <v>164</v>
      </c>
      <c r="AH453" s="146">
        <v>1</v>
      </c>
      <c r="AI453" s="146"/>
      <c r="AJ453" s="146"/>
      <c r="AK453" s="146"/>
      <c r="AL453" s="146"/>
      <c r="AM453" s="146"/>
      <c r="AN453" s="146"/>
      <c r="AO453" s="146"/>
      <c r="AP453" s="146"/>
      <c r="AQ453" s="146"/>
      <c r="AR453" s="146"/>
      <c r="AS453" s="146"/>
      <c r="AT453" s="146"/>
      <c r="AU453" s="146"/>
      <c r="AV453" s="146"/>
      <c r="AW453" s="146"/>
      <c r="AX453" s="146"/>
      <c r="AY453" s="146"/>
      <c r="AZ453" s="146"/>
      <c r="BA453" s="146"/>
      <c r="BB453" s="146"/>
      <c r="BC453" s="146"/>
      <c r="BD453" s="146"/>
      <c r="BE453" s="146"/>
      <c r="BF453" s="146"/>
      <c r="BG453" s="146"/>
      <c r="BH453" s="146"/>
    </row>
    <row r="454" spans="1:60" outlineLevel="1" x14ac:dyDescent="0.2">
      <c r="A454" s="172">
        <v>36</v>
      </c>
      <c r="B454" s="173" t="s">
        <v>407</v>
      </c>
      <c r="C454" s="189" t="s">
        <v>408</v>
      </c>
      <c r="D454" s="174" t="s">
        <v>365</v>
      </c>
      <c r="E454" s="175">
        <v>58</v>
      </c>
      <c r="F454" s="176"/>
      <c r="G454" s="177">
        <f>ROUND(E454*F454,2)</f>
        <v>0</v>
      </c>
      <c r="H454" s="176"/>
      <c r="I454" s="177">
        <f>ROUND(E454*H454,2)</f>
        <v>0</v>
      </c>
      <c r="J454" s="176"/>
      <c r="K454" s="177">
        <f>ROUND(E454*J454,2)</f>
        <v>0</v>
      </c>
      <c r="L454" s="177">
        <v>21</v>
      </c>
      <c r="M454" s="177">
        <f>G454*(1+L454/100)</f>
        <v>0</v>
      </c>
      <c r="N454" s="175">
        <v>1E-4</v>
      </c>
      <c r="O454" s="175">
        <f>ROUND(E454*N454,2)</f>
        <v>0.01</v>
      </c>
      <c r="P454" s="175">
        <v>0</v>
      </c>
      <c r="Q454" s="175">
        <f>ROUND(E454*P454,2)</f>
        <v>0</v>
      </c>
      <c r="R454" s="177" t="s">
        <v>409</v>
      </c>
      <c r="S454" s="177" t="s">
        <v>157</v>
      </c>
      <c r="T454" s="178" t="s">
        <v>157</v>
      </c>
      <c r="U454" s="156">
        <v>0</v>
      </c>
      <c r="V454" s="156">
        <f>ROUND(E454*U454,2)</f>
        <v>0</v>
      </c>
      <c r="W454" s="156"/>
      <c r="X454" s="156" t="s">
        <v>410</v>
      </c>
      <c r="Y454" s="156" t="s">
        <v>159</v>
      </c>
      <c r="Z454" s="146"/>
      <c r="AA454" s="146"/>
      <c r="AB454" s="146"/>
      <c r="AC454" s="146"/>
      <c r="AD454" s="146"/>
      <c r="AE454" s="146"/>
      <c r="AF454" s="146"/>
      <c r="AG454" s="146" t="s">
        <v>411</v>
      </c>
      <c r="AH454" s="146"/>
      <c r="AI454" s="146"/>
      <c r="AJ454" s="146"/>
      <c r="AK454" s="146"/>
      <c r="AL454" s="146"/>
      <c r="AM454" s="146"/>
      <c r="AN454" s="146"/>
      <c r="AO454" s="146"/>
      <c r="AP454" s="146"/>
      <c r="AQ454" s="146"/>
      <c r="AR454" s="146"/>
      <c r="AS454" s="146"/>
      <c r="AT454" s="146"/>
      <c r="AU454" s="146"/>
      <c r="AV454" s="146"/>
      <c r="AW454" s="146"/>
      <c r="AX454" s="146"/>
      <c r="AY454" s="146"/>
      <c r="AZ454" s="146"/>
      <c r="BA454" s="146"/>
      <c r="BB454" s="146"/>
      <c r="BC454" s="146"/>
      <c r="BD454" s="146"/>
      <c r="BE454" s="146"/>
      <c r="BF454" s="146"/>
      <c r="BG454" s="146"/>
      <c r="BH454" s="146"/>
    </row>
    <row r="455" spans="1:60" outlineLevel="2" x14ac:dyDescent="0.2">
      <c r="A455" s="153"/>
      <c r="B455" s="154"/>
      <c r="C455" s="190" t="s">
        <v>412</v>
      </c>
      <c r="D455" s="157"/>
      <c r="E455" s="158">
        <v>56.594999999999999</v>
      </c>
      <c r="F455" s="156"/>
      <c r="G455" s="156"/>
      <c r="H455" s="156"/>
      <c r="I455" s="156"/>
      <c r="J455" s="156"/>
      <c r="K455" s="156"/>
      <c r="L455" s="156"/>
      <c r="M455" s="156"/>
      <c r="N455" s="155"/>
      <c r="O455" s="155"/>
      <c r="P455" s="155"/>
      <c r="Q455" s="155"/>
      <c r="R455" s="156"/>
      <c r="S455" s="156"/>
      <c r="T455" s="156"/>
      <c r="U455" s="156"/>
      <c r="V455" s="156"/>
      <c r="W455" s="156"/>
      <c r="X455" s="156"/>
      <c r="Y455" s="156"/>
      <c r="Z455" s="146"/>
      <c r="AA455" s="146"/>
      <c r="AB455" s="146"/>
      <c r="AC455" s="146"/>
      <c r="AD455" s="146"/>
      <c r="AE455" s="146"/>
      <c r="AF455" s="146"/>
      <c r="AG455" s="146" t="s">
        <v>164</v>
      </c>
      <c r="AH455" s="146">
        <v>0</v>
      </c>
      <c r="AI455" s="146"/>
      <c r="AJ455" s="146"/>
      <c r="AK455" s="146"/>
      <c r="AL455" s="146"/>
      <c r="AM455" s="146"/>
      <c r="AN455" s="146"/>
      <c r="AO455" s="146"/>
      <c r="AP455" s="146"/>
      <c r="AQ455" s="146"/>
      <c r="AR455" s="146"/>
      <c r="AS455" s="146"/>
      <c r="AT455" s="146"/>
      <c r="AU455" s="146"/>
      <c r="AV455" s="146"/>
      <c r="AW455" s="146"/>
      <c r="AX455" s="146"/>
      <c r="AY455" s="146"/>
      <c r="AZ455" s="146"/>
      <c r="BA455" s="146"/>
      <c r="BB455" s="146"/>
      <c r="BC455" s="146"/>
      <c r="BD455" s="146"/>
      <c r="BE455" s="146"/>
      <c r="BF455" s="146"/>
      <c r="BG455" s="146"/>
      <c r="BH455" s="146"/>
    </row>
    <row r="456" spans="1:60" outlineLevel="3" x14ac:dyDescent="0.2">
      <c r="A456" s="153"/>
      <c r="B456" s="154"/>
      <c r="C456" s="190" t="s">
        <v>413</v>
      </c>
      <c r="D456" s="157"/>
      <c r="E456" s="158">
        <v>1.405</v>
      </c>
      <c r="F456" s="156"/>
      <c r="G456" s="156"/>
      <c r="H456" s="156"/>
      <c r="I456" s="156"/>
      <c r="J456" s="156"/>
      <c r="K456" s="156"/>
      <c r="L456" s="156"/>
      <c r="M456" s="156"/>
      <c r="N456" s="155"/>
      <c r="O456" s="155"/>
      <c r="P456" s="155"/>
      <c r="Q456" s="155"/>
      <c r="R456" s="156"/>
      <c r="S456" s="156"/>
      <c r="T456" s="156"/>
      <c r="U456" s="156"/>
      <c r="V456" s="156"/>
      <c r="W456" s="156"/>
      <c r="X456" s="156"/>
      <c r="Y456" s="156"/>
      <c r="Z456" s="146"/>
      <c r="AA456" s="146"/>
      <c r="AB456" s="146"/>
      <c r="AC456" s="146"/>
      <c r="AD456" s="146"/>
      <c r="AE456" s="146"/>
      <c r="AF456" s="146"/>
      <c r="AG456" s="146" t="s">
        <v>164</v>
      </c>
      <c r="AH456" s="146">
        <v>0</v>
      </c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  <c r="AT456" s="146"/>
      <c r="AU456" s="146"/>
      <c r="AV456" s="146"/>
      <c r="AW456" s="146"/>
      <c r="AX456" s="146"/>
      <c r="AY456" s="146"/>
      <c r="AZ456" s="146"/>
      <c r="BA456" s="146"/>
      <c r="BB456" s="146"/>
      <c r="BC456" s="146"/>
      <c r="BD456" s="146"/>
      <c r="BE456" s="146"/>
      <c r="BF456" s="146"/>
      <c r="BG456" s="146"/>
      <c r="BH456" s="146"/>
    </row>
    <row r="457" spans="1:60" ht="22.5" outlineLevel="1" x14ac:dyDescent="0.2">
      <c r="A457" s="172">
        <v>37</v>
      </c>
      <c r="B457" s="173" t="s">
        <v>414</v>
      </c>
      <c r="C457" s="189" t="s">
        <v>415</v>
      </c>
      <c r="D457" s="174" t="s">
        <v>416</v>
      </c>
      <c r="E457" s="175">
        <v>106</v>
      </c>
      <c r="F457" s="176"/>
      <c r="G457" s="177">
        <f>ROUND(E457*F457,2)</f>
        <v>0</v>
      </c>
      <c r="H457" s="176"/>
      <c r="I457" s="177">
        <f>ROUND(E457*H457,2)</f>
        <v>0</v>
      </c>
      <c r="J457" s="176"/>
      <c r="K457" s="177">
        <f>ROUND(E457*J457,2)</f>
        <v>0</v>
      </c>
      <c r="L457" s="177">
        <v>21</v>
      </c>
      <c r="M457" s="177">
        <f>G457*(1+L457/100)</f>
        <v>0</v>
      </c>
      <c r="N457" s="175">
        <v>2.9E-4</v>
      </c>
      <c r="O457" s="175">
        <f>ROUND(E457*N457,2)</f>
        <v>0.03</v>
      </c>
      <c r="P457" s="175">
        <v>0</v>
      </c>
      <c r="Q457" s="175">
        <f>ROUND(E457*P457,2)</f>
        <v>0</v>
      </c>
      <c r="R457" s="177" t="s">
        <v>409</v>
      </c>
      <c r="S457" s="177" t="s">
        <v>157</v>
      </c>
      <c r="T457" s="178" t="s">
        <v>157</v>
      </c>
      <c r="U457" s="156">
        <v>0</v>
      </c>
      <c r="V457" s="156">
        <f>ROUND(E457*U457,2)</f>
        <v>0</v>
      </c>
      <c r="W457" s="156"/>
      <c r="X457" s="156" t="s">
        <v>410</v>
      </c>
      <c r="Y457" s="156" t="s">
        <v>159</v>
      </c>
      <c r="Z457" s="146"/>
      <c r="AA457" s="146"/>
      <c r="AB457" s="146"/>
      <c r="AC457" s="146"/>
      <c r="AD457" s="146"/>
      <c r="AE457" s="146"/>
      <c r="AF457" s="146"/>
      <c r="AG457" s="146" t="s">
        <v>411</v>
      </c>
      <c r="AH457" s="146"/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</row>
    <row r="458" spans="1:60" outlineLevel="2" x14ac:dyDescent="0.2">
      <c r="A458" s="153"/>
      <c r="B458" s="154"/>
      <c r="C458" s="190" t="s">
        <v>417</v>
      </c>
      <c r="D458" s="157"/>
      <c r="E458" s="158">
        <v>106.05833</v>
      </c>
      <c r="F458" s="156"/>
      <c r="G458" s="156"/>
      <c r="H458" s="156"/>
      <c r="I458" s="156"/>
      <c r="J458" s="156"/>
      <c r="K458" s="156"/>
      <c r="L458" s="156"/>
      <c r="M458" s="156"/>
      <c r="N458" s="155"/>
      <c r="O458" s="155"/>
      <c r="P458" s="155"/>
      <c r="Q458" s="155"/>
      <c r="R458" s="156"/>
      <c r="S458" s="156"/>
      <c r="T458" s="156"/>
      <c r="U458" s="156"/>
      <c r="V458" s="156"/>
      <c r="W458" s="156"/>
      <c r="X458" s="156"/>
      <c r="Y458" s="156"/>
      <c r="Z458" s="146"/>
      <c r="AA458" s="146"/>
      <c r="AB458" s="146"/>
      <c r="AC458" s="146"/>
      <c r="AD458" s="146"/>
      <c r="AE458" s="146"/>
      <c r="AF458" s="146"/>
      <c r="AG458" s="146" t="s">
        <v>164</v>
      </c>
      <c r="AH458" s="146">
        <v>0</v>
      </c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</row>
    <row r="459" spans="1:60" outlineLevel="3" x14ac:dyDescent="0.2">
      <c r="A459" s="153"/>
      <c r="B459" s="154"/>
      <c r="C459" s="190" t="s">
        <v>418</v>
      </c>
      <c r="D459" s="157"/>
      <c r="E459" s="158">
        <v>-5.833E-2</v>
      </c>
      <c r="F459" s="156"/>
      <c r="G459" s="156"/>
      <c r="H459" s="156"/>
      <c r="I459" s="156"/>
      <c r="J459" s="156"/>
      <c r="K459" s="156"/>
      <c r="L459" s="156"/>
      <c r="M459" s="156"/>
      <c r="N459" s="155"/>
      <c r="O459" s="155"/>
      <c r="P459" s="155"/>
      <c r="Q459" s="155"/>
      <c r="R459" s="156"/>
      <c r="S459" s="156"/>
      <c r="T459" s="156"/>
      <c r="U459" s="156"/>
      <c r="V459" s="156"/>
      <c r="W459" s="156"/>
      <c r="X459" s="156"/>
      <c r="Y459" s="156"/>
      <c r="Z459" s="146"/>
      <c r="AA459" s="146"/>
      <c r="AB459" s="146"/>
      <c r="AC459" s="146"/>
      <c r="AD459" s="146"/>
      <c r="AE459" s="146"/>
      <c r="AF459" s="146"/>
      <c r="AG459" s="146" t="s">
        <v>164</v>
      </c>
      <c r="AH459" s="146">
        <v>0</v>
      </c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</row>
    <row r="460" spans="1:60" outlineLevel="1" x14ac:dyDescent="0.2">
      <c r="A460" s="172">
        <v>38</v>
      </c>
      <c r="B460" s="173" t="s">
        <v>419</v>
      </c>
      <c r="C460" s="189" t="s">
        <v>420</v>
      </c>
      <c r="D460" s="174" t="s">
        <v>365</v>
      </c>
      <c r="E460" s="175">
        <v>187.5</v>
      </c>
      <c r="F460" s="176"/>
      <c r="G460" s="177">
        <f>ROUND(E460*F460,2)</f>
        <v>0</v>
      </c>
      <c r="H460" s="176"/>
      <c r="I460" s="177">
        <f>ROUND(E460*H460,2)</f>
        <v>0</v>
      </c>
      <c r="J460" s="176"/>
      <c r="K460" s="177">
        <f>ROUND(E460*J460,2)</f>
        <v>0</v>
      </c>
      <c r="L460" s="177">
        <v>21</v>
      </c>
      <c r="M460" s="177">
        <f>G460*(1+L460/100)</f>
        <v>0</v>
      </c>
      <c r="N460" s="175">
        <v>1.0000000000000001E-5</v>
      </c>
      <c r="O460" s="175">
        <f>ROUND(E460*N460,2)</f>
        <v>0</v>
      </c>
      <c r="P460" s="175">
        <v>0</v>
      </c>
      <c r="Q460" s="175">
        <f>ROUND(E460*P460,2)</f>
        <v>0</v>
      </c>
      <c r="R460" s="177" t="s">
        <v>409</v>
      </c>
      <c r="S460" s="177" t="s">
        <v>157</v>
      </c>
      <c r="T460" s="178" t="s">
        <v>157</v>
      </c>
      <c r="U460" s="156">
        <v>0</v>
      </c>
      <c r="V460" s="156">
        <f>ROUND(E460*U460,2)</f>
        <v>0</v>
      </c>
      <c r="W460" s="156"/>
      <c r="X460" s="156" t="s">
        <v>410</v>
      </c>
      <c r="Y460" s="156" t="s">
        <v>159</v>
      </c>
      <c r="Z460" s="146"/>
      <c r="AA460" s="146"/>
      <c r="AB460" s="146"/>
      <c r="AC460" s="146"/>
      <c r="AD460" s="146"/>
      <c r="AE460" s="146"/>
      <c r="AF460" s="146"/>
      <c r="AG460" s="146" t="s">
        <v>411</v>
      </c>
      <c r="AH460" s="146"/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</row>
    <row r="461" spans="1:60" outlineLevel="2" x14ac:dyDescent="0.2">
      <c r="A461" s="153"/>
      <c r="B461" s="154"/>
      <c r="C461" s="190" t="s">
        <v>421</v>
      </c>
      <c r="D461" s="157"/>
      <c r="E461" s="158">
        <v>186.934</v>
      </c>
      <c r="F461" s="156"/>
      <c r="G461" s="156"/>
      <c r="H461" s="156"/>
      <c r="I461" s="156"/>
      <c r="J461" s="156"/>
      <c r="K461" s="156"/>
      <c r="L461" s="156"/>
      <c r="M461" s="156"/>
      <c r="N461" s="155"/>
      <c r="O461" s="155"/>
      <c r="P461" s="155"/>
      <c r="Q461" s="155"/>
      <c r="R461" s="156"/>
      <c r="S461" s="156"/>
      <c r="T461" s="156"/>
      <c r="U461" s="156"/>
      <c r="V461" s="156"/>
      <c r="W461" s="156"/>
      <c r="X461" s="156"/>
      <c r="Y461" s="156"/>
      <c r="Z461" s="146"/>
      <c r="AA461" s="146"/>
      <c r="AB461" s="146"/>
      <c r="AC461" s="146"/>
      <c r="AD461" s="146"/>
      <c r="AE461" s="146"/>
      <c r="AF461" s="146"/>
      <c r="AG461" s="146" t="s">
        <v>164</v>
      </c>
      <c r="AH461" s="146">
        <v>0</v>
      </c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</row>
    <row r="462" spans="1:60" outlineLevel="3" x14ac:dyDescent="0.2">
      <c r="A462" s="153"/>
      <c r="B462" s="154"/>
      <c r="C462" s="190" t="s">
        <v>422</v>
      </c>
      <c r="D462" s="157"/>
      <c r="E462" s="158">
        <v>0.56599999999999995</v>
      </c>
      <c r="F462" s="156"/>
      <c r="G462" s="156"/>
      <c r="H462" s="156"/>
      <c r="I462" s="156"/>
      <c r="J462" s="156"/>
      <c r="K462" s="156"/>
      <c r="L462" s="156"/>
      <c r="M462" s="156"/>
      <c r="N462" s="155"/>
      <c r="O462" s="155"/>
      <c r="P462" s="155"/>
      <c r="Q462" s="155"/>
      <c r="R462" s="156"/>
      <c r="S462" s="156"/>
      <c r="T462" s="156"/>
      <c r="U462" s="156"/>
      <c r="V462" s="156"/>
      <c r="W462" s="156"/>
      <c r="X462" s="156"/>
      <c r="Y462" s="156"/>
      <c r="Z462" s="146"/>
      <c r="AA462" s="146"/>
      <c r="AB462" s="146"/>
      <c r="AC462" s="146"/>
      <c r="AD462" s="146"/>
      <c r="AE462" s="146"/>
      <c r="AF462" s="146"/>
      <c r="AG462" s="146" t="s">
        <v>164</v>
      </c>
      <c r="AH462" s="146">
        <v>0</v>
      </c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</row>
    <row r="463" spans="1:60" outlineLevel="1" x14ac:dyDescent="0.2">
      <c r="A463" s="172">
        <v>39</v>
      </c>
      <c r="B463" s="173" t="s">
        <v>423</v>
      </c>
      <c r="C463" s="189" t="s">
        <v>424</v>
      </c>
      <c r="D463" s="174" t="s">
        <v>416</v>
      </c>
      <c r="E463" s="175">
        <v>62.5</v>
      </c>
      <c r="F463" s="176"/>
      <c r="G463" s="177">
        <f>ROUND(E463*F463,2)</f>
        <v>0</v>
      </c>
      <c r="H463" s="176"/>
      <c r="I463" s="177">
        <f>ROUND(E463*H463,2)</f>
        <v>0</v>
      </c>
      <c r="J463" s="176"/>
      <c r="K463" s="177">
        <f>ROUND(E463*J463,2)</f>
        <v>0</v>
      </c>
      <c r="L463" s="177">
        <v>21</v>
      </c>
      <c r="M463" s="177">
        <f>G463*(1+L463/100)</f>
        <v>0</v>
      </c>
      <c r="N463" s="175">
        <v>5.0000000000000001E-4</v>
      </c>
      <c r="O463" s="175">
        <f>ROUND(E463*N463,2)</f>
        <v>0.03</v>
      </c>
      <c r="P463" s="175">
        <v>0</v>
      </c>
      <c r="Q463" s="175">
        <f>ROUND(E463*P463,2)</f>
        <v>0</v>
      </c>
      <c r="R463" s="177" t="s">
        <v>409</v>
      </c>
      <c r="S463" s="177" t="s">
        <v>425</v>
      </c>
      <c r="T463" s="178" t="s">
        <v>425</v>
      </c>
      <c r="U463" s="156">
        <v>0</v>
      </c>
      <c r="V463" s="156">
        <f>ROUND(E463*U463,2)</f>
        <v>0</v>
      </c>
      <c r="W463" s="156"/>
      <c r="X463" s="156" t="s">
        <v>410</v>
      </c>
      <c r="Y463" s="156" t="s">
        <v>159</v>
      </c>
      <c r="Z463" s="146"/>
      <c r="AA463" s="146"/>
      <c r="AB463" s="146"/>
      <c r="AC463" s="146"/>
      <c r="AD463" s="146"/>
      <c r="AE463" s="146"/>
      <c r="AF463" s="146"/>
      <c r="AG463" s="146" t="s">
        <v>411</v>
      </c>
      <c r="AH463" s="146"/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</row>
    <row r="464" spans="1:60" outlineLevel="2" x14ac:dyDescent="0.2">
      <c r="A464" s="153"/>
      <c r="B464" s="154"/>
      <c r="C464" s="190" t="s">
        <v>426</v>
      </c>
      <c r="D464" s="157"/>
      <c r="E464" s="158">
        <v>61.314</v>
      </c>
      <c r="F464" s="156"/>
      <c r="G464" s="156"/>
      <c r="H464" s="156"/>
      <c r="I464" s="156"/>
      <c r="J464" s="156"/>
      <c r="K464" s="156"/>
      <c r="L464" s="156"/>
      <c r="M464" s="156"/>
      <c r="N464" s="155"/>
      <c r="O464" s="155"/>
      <c r="P464" s="155"/>
      <c r="Q464" s="155"/>
      <c r="R464" s="156"/>
      <c r="S464" s="156"/>
      <c r="T464" s="156"/>
      <c r="U464" s="156"/>
      <c r="V464" s="156"/>
      <c r="W464" s="156"/>
      <c r="X464" s="156"/>
      <c r="Y464" s="156"/>
      <c r="Z464" s="146"/>
      <c r="AA464" s="146"/>
      <c r="AB464" s="146"/>
      <c r="AC464" s="146"/>
      <c r="AD464" s="146"/>
      <c r="AE464" s="146"/>
      <c r="AF464" s="146"/>
      <c r="AG464" s="146" t="s">
        <v>164</v>
      </c>
      <c r="AH464" s="146">
        <v>0</v>
      </c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</row>
    <row r="465" spans="1:60" outlineLevel="3" x14ac:dyDescent="0.2">
      <c r="A465" s="153"/>
      <c r="B465" s="154"/>
      <c r="C465" s="190" t="s">
        <v>427</v>
      </c>
      <c r="D465" s="157"/>
      <c r="E465" s="158">
        <v>1.1859999999999999</v>
      </c>
      <c r="F465" s="156"/>
      <c r="G465" s="156"/>
      <c r="H465" s="156"/>
      <c r="I465" s="156"/>
      <c r="J465" s="156"/>
      <c r="K465" s="156"/>
      <c r="L465" s="156"/>
      <c r="M465" s="156"/>
      <c r="N465" s="155"/>
      <c r="O465" s="155"/>
      <c r="P465" s="155"/>
      <c r="Q465" s="155"/>
      <c r="R465" s="156"/>
      <c r="S465" s="156"/>
      <c r="T465" s="156"/>
      <c r="U465" s="156"/>
      <c r="V465" s="156"/>
      <c r="W465" s="156"/>
      <c r="X465" s="156"/>
      <c r="Y465" s="156"/>
      <c r="Z465" s="146"/>
      <c r="AA465" s="146"/>
      <c r="AB465" s="146"/>
      <c r="AC465" s="146"/>
      <c r="AD465" s="146"/>
      <c r="AE465" s="146"/>
      <c r="AF465" s="146"/>
      <c r="AG465" s="146" t="s">
        <v>164</v>
      </c>
      <c r="AH465" s="146">
        <v>0</v>
      </c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  <c r="AT465" s="146"/>
      <c r="AU465" s="146"/>
      <c r="AV465" s="146"/>
      <c r="AW465" s="146"/>
      <c r="AX465" s="146"/>
      <c r="AY465" s="146"/>
      <c r="AZ465" s="146"/>
      <c r="BA465" s="146"/>
      <c r="BB465" s="146"/>
      <c r="BC465" s="146"/>
      <c r="BD465" s="146"/>
      <c r="BE465" s="146"/>
      <c r="BF465" s="146"/>
      <c r="BG465" s="146"/>
      <c r="BH465" s="146"/>
    </row>
    <row r="466" spans="1:60" ht="22.5" outlineLevel="1" x14ac:dyDescent="0.2">
      <c r="A466" s="172">
        <v>40</v>
      </c>
      <c r="B466" s="173" t="s">
        <v>428</v>
      </c>
      <c r="C466" s="189" t="s">
        <v>429</v>
      </c>
      <c r="D466" s="174" t="s">
        <v>365</v>
      </c>
      <c r="E466" s="175">
        <v>227.5</v>
      </c>
      <c r="F466" s="176"/>
      <c r="G466" s="177">
        <f>ROUND(E466*F466,2)</f>
        <v>0</v>
      </c>
      <c r="H466" s="176"/>
      <c r="I466" s="177">
        <f>ROUND(E466*H466,2)</f>
        <v>0</v>
      </c>
      <c r="J466" s="176"/>
      <c r="K466" s="177">
        <f>ROUND(E466*J466,2)</f>
        <v>0</v>
      </c>
      <c r="L466" s="177">
        <v>21</v>
      </c>
      <c r="M466" s="177">
        <f>G466*(1+L466/100)</f>
        <v>0</v>
      </c>
      <c r="N466" s="175">
        <v>1E-4</v>
      </c>
      <c r="O466" s="175">
        <f>ROUND(E466*N466,2)</f>
        <v>0.02</v>
      </c>
      <c r="P466" s="175">
        <v>0</v>
      </c>
      <c r="Q466" s="175">
        <f>ROUND(E466*P466,2)</f>
        <v>0</v>
      </c>
      <c r="R466" s="177" t="s">
        <v>409</v>
      </c>
      <c r="S466" s="177" t="s">
        <v>157</v>
      </c>
      <c r="T466" s="178" t="s">
        <v>157</v>
      </c>
      <c r="U466" s="156">
        <v>0</v>
      </c>
      <c r="V466" s="156">
        <f>ROUND(E466*U466,2)</f>
        <v>0</v>
      </c>
      <c r="W466" s="156"/>
      <c r="X466" s="156" t="s">
        <v>410</v>
      </c>
      <c r="Y466" s="156" t="s">
        <v>159</v>
      </c>
      <c r="Z466" s="146"/>
      <c r="AA466" s="146"/>
      <c r="AB466" s="146"/>
      <c r="AC466" s="146"/>
      <c r="AD466" s="146"/>
      <c r="AE466" s="146"/>
      <c r="AF466" s="146"/>
      <c r="AG466" s="146" t="s">
        <v>411</v>
      </c>
      <c r="AH466" s="146"/>
      <c r="AI466" s="146"/>
      <c r="AJ466" s="146"/>
      <c r="AK466" s="146"/>
      <c r="AL466" s="146"/>
      <c r="AM466" s="146"/>
      <c r="AN466" s="146"/>
      <c r="AO466" s="146"/>
      <c r="AP466" s="146"/>
      <c r="AQ466" s="146"/>
      <c r="AR466" s="146"/>
      <c r="AS466" s="146"/>
      <c r="AT466" s="146"/>
      <c r="AU466" s="146"/>
      <c r="AV466" s="146"/>
      <c r="AW466" s="146"/>
      <c r="AX466" s="146"/>
      <c r="AY466" s="146"/>
      <c r="AZ466" s="146"/>
      <c r="BA466" s="146"/>
      <c r="BB466" s="146"/>
      <c r="BC466" s="146"/>
      <c r="BD466" s="146"/>
      <c r="BE466" s="146"/>
      <c r="BF466" s="146"/>
      <c r="BG466" s="146"/>
      <c r="BH466" s="146"/>
    </row>
    <row r="467" spans="1:60" outlineLevel="2" x14ac:dyDescent="0.2">
      <c r="A467" s="153"/>
      <c r="B467" s="154"/>
      <c r="C467" s="190" t="s">
        <v>430</v>
      </c>
      <c r="D467" s="157"/>
      <c r="E467" s="158">
        <v>226.93</v>
      </c>
      <c r="F467" s="156"/>
      <c r="G467" s="156"/>
      <c r="H467" s="156"/>
      <c r="I467" s="156"/>
      <c r="J467" s="156"/>
      <c r="K467" s="156"/>
      <c r="L467" s="156"/>
      <c r="M467" s="156"/>
      <c r="N467" s="155"/>
      <c r="O467" s="155"/>
      <c r="P467" s="155"/>
      <c r="Q467" s="155"/>
      <c r="R467" s="156"/>
      <c r="S467" s="156"/>
      <c r="T467" s="156"/>
      <c r="U467" s="156"/>
      <c r="V467" s="156"/>
      <c r="W467" s="156"/>
      <c r="X467" s="156"/>
      <c r="Y467" s="156"/>
      <c r="Z467" s="146"/>
      <c r="AA467" s="146"/>
      <c r="AB467" s="146"/>
      <c r="AC467" s="146"/>
      <c r="AD467" s="146"/>
      <c r="AE467" s="146"/>
      <c r="AF467" s="146"/>
      <c r="AG467" s="146" t="s">
        <v>164</v>
      </c>
      <c r="AH467" s="146">
        <v>0</v>
      </c>
      <c r="AI467" s="146"/>
      <c r="AJ467" s="146"/>
      <c r="AK467" s="146"/>
      <c r="AL467" s="146"/>
      <c r="AM467" s="146"/>
      <c r="AN467" s="146"/>
      <c r="AO467" s="146"/>
      <c r="AP467" s="146"/>
      <c r="AQ467" s="146"/>
      <c r="AR467" s="146"/>
      <c r="AS467" s="146"/>
      <c r="AT467" s="146"/>
      <c r="AU467" s="146"/>
      <c r="AV467" s="146"/>
      <c r="AW467" s="146"/>
      <c r="AX467" s="146"/>
      <c r="AY467" s="146"/>
      <c r="AZ467" s="146"/>
      <c r="BA467" s="146"/>
      <c r="BB467" s="146"/>
      <c r="BC467" s="146"/>
      <c r="BD467" s="146"/>
      <c r="BE467" s="146"/>
      <c r="BF467" s="146"/>
      <c r="BG467" s="146"/>
      <c r="BH467" s="146"/>
    </row>
    <row r="468" spans="1:60" outlineLevel="3" x14ac:dyDescent="0.2">
      <c r="A468" s="153"/>
      <c r="B468" s="154"/>
      <c r="C468" s="190" t="s">
        <v>431</v>
      </c>
      <c r="D468" s="157"/>
      <c r="E468" s="158">
        <v>0.56999999999999995</v>
      </c>
      <c r="F468" s="156"/>
      <c r="G468" s="156"/>
      <c r="H468" s="156"/>
      <c r="I468" s="156"/>
      <c r="J468" s="156"/>
      <c r="K468" s="156"/>
      <c r="L468" s="156"/>
      <c r="M468" s="156"/>
      <c r="N468" s="155"/>
      <c r="O468" s="155"/>
      <c r="P468" s="155"/>
      <c r="Q468" s="155"/>
      <c r="R468" s="156"/>
      <c r="S468" s="156"/>
      <c r="T468" s="156"/>
      <c r="U468" s="156"/>
      <c r="V468" s="156"/>
      <c r="W468" s="156"/>
      <c r="X468" s="156"/>
      <c r="Y468" s="156"/>
      <c r="Z468" s="146"/>
      <c r="AA468" s="146"/>
      <c r="AB468" s="146"/>
      <c r="AC468" s="146"/>
      <c r="AD468" s="146"/>
      <c r="AE468" s="146"/>
      <c r="AF468" s="146"/>
      <c r="AG468" s="146" t="s">
        <v>164</v>
      </c>
      <c r="AH468" s="146">
        <v>0</v>
      </c>
      <c r="AI468" s="146"/>
      <c r="AJ468" s="146"/>
      <c r="AK468" s="146"/>
      <c r="AL468" s="146"/>
      <c r="AM468" s="146"/>
      <c r="AN468" s="146"/>
      <c r="AO468" s="146"/>
      <c r="AP468" s="146"/>
      <c r="AQ468" s="146"/>
      <c r="AR468" s="146"/>
      <c r="AS468" s="146"/>
      <c r="AT468" s="146"/>
      <c r="AU468" s="146"/>
      <c r="AV468" s="146"/>
      <c r="AW468" s="146"/>
      <c r="AX468" s="146"/>
      <c r="AY468" s="146"/>
      <c r="AZ468" s="146"/>
      <c r="BA468" s="146"/>
      <c r="BB468" s="146"/>
      <c r="BC468" s="146"/>
      <c r="BD468" s="146"/>
      <c r="BE468" s="146"/>
      <c r="BF468" s="146"/>
      <c r="BG468" s="146"/>
      <c r="BH468" s="146"/>
    </row>
    <row r="469" spans="1:60" x14ac:dyDescent="0.2">
      <c r="A469" s="165" t="s">
        <v>152</v>
      </c>
      <c r="B469" s="166" t="s">
        <v>69</v>
      </c>
      <c r="C469" s="187" t="s">
        <v>70</v>
      </c>
      <c r="D469" s="167"/>
      <c r="E469" s="168"/>
      <c r="F469" s="169"/>
      <c r="G469" s="169">
        <f>SUMIF(AG470:AG471,"&lt;&gt;NOR",G470:G471)</f>
        <v>0</v>
      </c>
      <c r="H469" s="169"/>
      <c r="I469" s="169">
        <f>SUM(I470:I471)</f>
        <v>0</v>
      </c>
      <c r="J469" s="169"/>
      <c r="K469" s="169">
        <f>SUM(K470:K471)</f>
        <v>0</v>
      </c>
      <c r="L469" s="169"/>
      <c r="M469" s="169">
        <f>SUM(M470:M471)</f>
        <v>0</v>
      </c>
      <c r="N469" s="168"/>
      <c r="O469" s="168">
        <f>SUM(O470:O471)</f>
        <v>0</v>
      </c>
      <c r="P469" s="168"/>
      <c r="Q469" s="168">
        <f>SUM(Q470:Q471)</f>
        <v>0</v>
      </c>
      <c r="R469" s="169"/>
      <c r="S469" s="169"/>
      <c r="T469" s="170"/>
      <c r="U469" s="164"/>
      <c r="V469" s="164">
        <f>SUM(V470:V471)</f>
        <v>0.27</v>
      </c>
      <c r="W469" s="164"/>
      <c r="X469" s="164"/>
      <c r="Y469" s="164"/>
      <c r="AG469" t="s">
        <v>153</v>
      </c>
    </row>
    <row r="470" spans="1:60" outlineLevel="1" x14ac:dyDescent="0.2">
      <c r="A470" s="172">
        <v>41</v>
      </c>
      <c r="B470" s="173" t="s">
        <v>432</v>
      </c>
      <c r="C470" s="189" t="s">
        <v>433</v>
      </c>
      <c r="D470" s="174" t="s">
        <v>365</v>
      </c>
      <c r="E470" s="175">
        <v>2.46</v>
      </c>
      <c r="F470" s="176"/>
      <c r="G470" s="177">
        <f>ROUND(E470*F470,2)</f>
        <v>0</v>
      </c>
      <c r="H470" s="176"/>
      <c r="I470" s="177">
        <f>ROUND(E470*H470,2)</f>
        <v>0</v>
      </c>
      <c r="J470" s="176"/>
      <c r="K470" s="177">
        <f>ROUND(E470*J470,2)</f>
        <v>0</v>
      </c>
      <c r="L470" s="177">
        <v>21</v>
      </c>
      <c r="M470" s="177">
        <f>G470*(1+L470/100)</f>
        <v>0</v>
      </c>
      <c r="N470" s="175">
        <v>0</v>
      </c>
      <c r="O470" s="175">
        <f>ROUND(E470*N470,2)</f>
        <v>0</v>
      </c>
      <c r="P470" s="175">
        <v>0</v>
      </c>
      <c r="Q470" s="175">
        <f>ROUND(E470*P470,2)</f>
        <v>0</v>
      </c>
      <c r="R470" s="177"/>
      <c r="S470" s="177" t="s">
        <v>157</v>
      </c>
      <c r="T470" s="178" t="s">
        <v>157</v>
      </c>
      <c r="U470" s="156">
        <v>0.11</v>
      </c>
      <c r="V470" s="156">
        <f>ROUND(E470*U470,2)</f>
        <v>0.27</v>
      </c>
      <c r="W470" s="156"/>
      <c r="X470" s="156" t="s">
        <v>158</v>
      </c>
      <c r="Y470" s="156" t="s">
        <v>159</v>
      </c>
      <c r="Z470" s="146"/>
      <c r="AA470" s="146"/>
      <c r="AB470" s="146"/>
      <c r="AC470" s="146"/>
      <c r="AD470" s="146"/>
      <c r="AE470" s="146"/>
      <c r="AF470" s="146"/>
      <c r="AG470" s="146" t="s">
        <v>160</v>
      </c>
      <c r="AH470" s="146"/>
      <c r="AI470" s="146"/>
      <c r="AJ470" s="146"/>
      <c r="AK470" s="146"/>
      <c r="AL470" s="146"/>
      <c r="AM470" s="146"/>
      <c r="AN470" s="146"/>
      <c r="AO470" s="146"/>
      <c r="AP470" s="146"/>
      <c r="AQ470" s="146"/>
      <c r="AR470" s="146"/>
      <c r="AS470" s="146"/>
      <c r="AT470" s="146"/>
      <c r="AU470" s="146"/>
      <c r="AV470" s="146"/>
      <c r="AW470" s="146"/>
      <c r="AX470" s="146"/>
      <c r="AY470" s="146"/>
      <c r="AZ470" s="146"/>
      <c r="BA470" s="146"/>
      <c r="BB470" s="146"/>
      <c r="BC470" s="146"/>
      <c r="BD470" s="146"/>
      <c r="BE470" s="146"/>
      <c r="BF470" s="146"/>
      <c r="BG470" s="146"/>
      <c r="BH470" s="146"/>
    </row>
    <row r="471" spans="1:60" outlineLevel="2" x14ac:dyDescent="0.2">
      <c r="A471" s="153"/>
      <c r="B471" s="154"/>
      <c r="C471" s="190" t="s">
        <v>434</v>
      </c>
      <c r="D471" s="157"/>
      <c r="E471" s="158">
        <v>2.46</v>
      </c>
      <c r="F471" s="156"/>
      <c r="G471" s="156"/>
      <c r="H471" s="156"/>
      <c r="I471" s="156"/>
      <c r="J471" s="156"/>
      <c r="K471" s="156"/>
      <c r="L471" s="156"/>
      <c r="M471" s="156"/>
      <c r="N471" s="155"/>
      <c r="O471" s="155"/>
      <c r="P471" s="155"/>
      <c r="Q471" s="155"/>
      <c r="R471" s="156"/>
      <c r="S471" s="156"/>
      <c r="T471" s="156"/>
      <c r="U471" s="156"/>
      <c r="V471" s="156"/>
      <c r="W471" s="156"/>
      <c r="X471" s="156"/>
      <c r="Y471" s="156"/>
      <c r="Z471" s="146"/>
      <c r="AA471" s="146"/>
      <c r="AB471" s="146"/>
      <c r="AC471" s="146"/>
      <c r="AD471" s="146"/>
      <c r="AE471" s="146"/>
      <c r="AF471" s="146"/>
      <c r="AG471" s="146" t="s">
        <v>164</v>
      </c>
      <c r="AH471" s="146">
        <v>0</v>
      </c>
      <c r="AI471" s="146"/>
      <c r="AJ471" s="146"/>
      <c r="AK471" s="146"/>
      <c r="AL471" s="146"/>
      <c r="AM471" s="146"/>
      <c r="AN471" s="146"/>
      <c r="AO471" s="146"/>
      <c r="AP471" s="146"/>
      <c r="AQ471" s="146"/>
      <c r="AR471" s="146"/>
      <c r="AS471" s="146"/>
      <c r="AT471" s="146"/>
      <c r="AU471" s="146"/>
      <c r="AV471" s="146"/>
      <c r="AW471" s="146"/>
      <c r="AX471" s="146"/>
      <c r="AY471" s="146"/>
      <c r="AZ471" s="146"/>
      <c r="BA471" s="146"/>
      <c r="BB471" s="146"/>
      <c r="BC471" s="146"/>
      <c r="BD471" s="146"/>
      <c r="BE471" s="146"/>
      <c r="BF471" s="146"/>
      <c r="BG471" s="146"/>
      <c r="BH471" s="146"/>
    </row>
    <row r="472" spans="1:60" x14ac:dyDescent="0.2">
      <c r="A472" s="165" t="s">
        <v>152</v>
      </c>
      <c r="B472" s="166" t="s">
        <v>71</v>
      </c>
      <c r="C472" s="187" t="s">
        <v>72</v>
      </c>
      <c r="D472" s="167"/>
      <c r="E472" s="168"/>
      <c r="F472" s="169"/>
      <c r="G472" s="169">
        <f>SUMIF(AG473:AG481,"&lt;&gt;NOR",G473:G481)</f>
        <v>0</v>
      </c>
      <c r="H472" s="169"/>
      <c r="I472" s="169">
        <f>SUM(I473:I481)</f>
        <v>0</v>
      </c>
      <c r="J472" s="169"/>
      <c r="K472" s="169">
        <f>SUM(K473:K481)</f>
        <v>0</v>
      </c>
      <c r="L472" s="169"/>
      <c r="M472" s="169">
        <f>SUM(M473:M481)</f>
        <v>0</v>
      </c>
      <c r="N472" s="168"/>
      <c r="O472" s="168">
        <f>SUM(O473:O481)</f>
        <v>8.5500000000000007</v>
      </c>
      <c r="P472" s="168"/>
      <c r="Q472" s="168">
        <f>SUM(Q473:Q481)</f>
        <v>0</v>
      </c>
      <c r="R472" s="169"/>
      <c r="S472" s="169"/>
      <c r="T472" s="170"/>
      <c r="U472" s="164"/>
      <c r="V472" s="164">
        <f>SUM(V473:V481)</f>
        <v>103.94</v>
      </c>
      <c r="W472" s="164"/>
      <c r="X472" s="164"/>
      <c r="Y472" s="164"/>
      <c r="AG472" t="s">
        <v>153</v>
      </c>
    </row>
    <row r="473" spans="1:60" outlineLevel="1" x14ac:dyDescent="0.2">
      <c r="A473" s="172">
        <v>42</v>
      </c>
      <c r="B473" s="173" t="s">
        <v>435</v>
      </c>
      <c r="C473" s="189" t="s">
        <v>436</v>
      </c>
      <c r="D473" s="174" t="s">
        <v>156</v>
      </c>
      <c r="E473" s="175">
        <v>426</v>
      </c>
      <c r="F473" s="176"/>
      <c r="G473" s="177">
        <f>ROUND(E473*F473,2)</f>
        <v>0</v>
      </c>
      <c r="H473" s="176"/>
      <c r="I473" s="177">
        <f>ROUND(E473*H473,2)</f>
        <v>0</v>
      </c>
      <c r="J473" s="176"/>
      <c r="K473" s="177">
        <f>ROUND(E473*J473,2)</f>
        <v>0</v>
      </c>
      <c r="L473" s="177">
        <v>21</v>
      </c>
      <c r="M473" s="177">
        <f>G473*(1+L473/100)</f>
        <v>0</v>
      </c>
      <c r="N473" s="175">
        <v>1.8380000000000001E-2</v>
      </c>
      <c r="O473" s="175">
        <f>ROUND(E473*N473,2)</f>
        <v>7.83</v>
      </c>
      <c r="P473" s="175">
        <v>0</v>
      </c>
      <c r="Q473" s="175">
        <f>ROUND(E473*P473,2)</f>
        <v>0</v>
      </c>
      <c r="R473" s="177"/>
      <c r="S473" s="177" t="s">
        <v>157</v>
      </c>
      <c r="T473" s="178" t="s">
        <v>157</v>
      </c>
      <c r="U473" s="156">
        <v>0.13</v>
      </c>
      <c r="V473" s="156">
        <f>ROUND(E473*U473,2)</f>
        <v>55.38</v>
      </c>
      <c r="W473" s="156"/>
      <c r="X473" s="156" t="s">
        <v>158</v>
      </c>
      <c r="Y473" s="156" t="s">
        <v>159</v>
      </c>
      <c r="Z473" s="146"/>
      <c r="AA473" s="146"/>
      <c r="AB473" s="146"/>
      <c r="AC473" s="146"/>
      <c r="AD473" s="146"/>
      <c r="AE473" s="146"/>
      <c r="AF473" s="146"/>
      <c r="AG473" s="146" t="s">
        <v>160</v>
      </c>
      <c r="AH473" s="146"/>
      <c r="AI473" s="146"/>
      <c r="AJ473" s="146"/>
      <c r="AK473" s="146"/>
      <c r="AL473" s="146"/>
      <c r="AM473" s="146"/>
      <c r="AN473" s="146"/>
      <c r="AO473" s="146"/>
      <c r="AP473" s="146"/>
      <c r="AQ473" s="146"/>
      <c r="AR473" s="146"/>
      <c r="AS473" s="146"/>
      <c r="AT473" s="146"/>
      <c r="AU473" s="146"/>
      <c r="AV473" s="146"/>
      <c r="AW473" s="146"/>
      <c r="AX473" s="146"/>
      <c r="AY473" s="146"/>
      <c r="AZ473" s="146"/>
      <c r="BA473" s="146"/>
      <c r="BB473" s="146"/>
      <c r="BC473" s="146"/>
      <c r="BD473" s="146"/>
      <c r="BE473" s="146"/>
      <c r="BF473" s="146"/>
      <c r="BG473" s="146"/>
      <c r="BH473" s="146"/>
    </row>
    <row r="474" spans="1:60" outlineLevel="2" x14ac:dyDescent="0.2">
      <c r="A474" s="153"/>
      <c r="B474" s="154"/>
      <c r="C474" s="782" t="s">
        <v>437</v>
      </c>
      <c r="D474" s="783"/>
      <c r="E474" s="783"/>
      <c r="F474" s="783"/>
      <c r="G474" s="783"/>
      <c r="H474" s="156"/>
      <c r="I474" s="156"/>
      <c r="J474" s="156"/>
      <c r="K474" s="156"/>
      <c r="L474" s="156"/>
      <c r="M474" s="156"/>
      <c r="N474" s="155"/>
      <c r="O474" s="155"/>
      <c r="P474" s="155"/>
      <c r="Q474" s="155"/>
      <c r="R474" s="156"/>
      <c r="S474" s="156"/>
      <c r="T474" s="156"/>
      <c r="U474" s="156"/>
      <c r="V474" s="156"/>
      <c r="W474" s="156"/>
      <c r="X474" s="156"/>
      <c r="Y474" s="156"/>
      <c r="Z474" s="146"/>
      <c r="AA474" s="146"/>
      <c r="AB474" s="146"/>
      <c r="AC474" s="146"/>
      <c r="AD474" s="146"/>
      <c r="AE474" s="146"/>
      <c r="AF474" s="146"/>
      <c r="AG474" s="146" t="s">
        <v>250</v>
      </c>
      <c r="AH474" s="146"/>
      <c r="AI474" s="146"/>
      <c r="AJ474" s="146"/>
      <c r="AK474" s="146"/>
      <c r="AL474" s="146"/>
      <c r="AM474" s="146"/>
      <c r="AN474" s="146"/>
      <c r="AO474" s="146"/>
      <c r="AP474" s="146"/>
      <c r="AQ474" s="146"/>
      <c r="AR474" s="146"/>
      <c r="AS474" s="146"/>
      <c r="AT474" s="146"/>
      <c r="AU474" s="146"/>
      <c r="AV474" s="146"/>
      <c r="AW474" s="146"/>
      <c r="AX474" s="146"/>
      <c r="AY474" s="146"/>
      <c r="AZ474" s="146"/>
      <c r="BA474" s="146"/>
      <c r="BB474" s="146"/>
      <c r="BC474" s="146"/>
      <c r="BD474" s="146"/>
      <c r="BE474" s="146"/>
      <c r="BF474" s="146"/>
      <c r="BG474" s="146"/>
      <c r="BH474" s="146"/>
    </row>
    <row r="475" spans="1:60" outlineLevel="2" x14ac:dyDescent="0.2">
      <c r="A475" s="153"/>
      <c r="B475" s="154"/>
      <c r="C475" s="190" t="s">
        <v>438</v>
      </c>
      <c r="D475" s="157"/>
      <c r="E475" s="158">
        <v>90</v>
      </c>
      <c r="F475" s="156"/>
      <c r="G475" s="156"/>
      <c r="H475" s="156"/>
      <c r="I475" s="156"/>
      <c r="J475" s="156"/>
      <c r="K475" s="156"/>
      <c r="L475" s="156"/>
      <c r="M475" s="156"/>
      <c r="N475" s="155"/>
      <c r="O475" s="155"/>
      <c r="P475" s="155"/>
      <c r="Q475" s="155"/>
      <c r="R475" s="156"/>
      <c r="S475" s="156"/>
      <c r="T475" s="156"/>
      <c r="U475" s="156"/>
      <c r="V475" s="156"/>
      <c r="W475" s="156"/>
      <c r="X475" s="156"/>
      <c r="Y475" s="156"/>
      <c r="Z475" s="146"/>
      <c r="AA475" s="146"/>
      <c r="AB475" s="146"/>
      <c r="AC475" s="146"/>
      <c r="AD475" s="146"/>
      <c r="AE475" s="146"/>
      <c r="AF475" s="146"/>
      <c r="AG475" s="146" t="s">
        <v>164</v>
      </c>
      <c r="AH475" s="146">
        <v>0</v>
      </c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  <c r="AT475" s="146"/>
      <c r="AU475" s="146"/>
      <c r="AV475" s="146"/>
      <c r="AW475" s="146"/>
      <c r="AX475" s="146"/>
      <c r="AY475" s="146"/>
      <c r="AZ475" s="146"/>
      <c r="BA475" s="146"/>
      <c r="BB475" s="146"/>
      <c r="BC475" s="146"/>
      <c r="BD475" s="146"/>
      <c r="BE475" s="146"/>
      <c r="BF475" s="146"/>
      <c r="BG475" s="146"/>
      <c r="BH475" s="146"/>
    </row>
    <row r="476" spans="1:60" outlineLevel="3" x14ac:dyDescent="0.2">
      <c r="A476" s="153"/>
      <c r="B476" s="154"/>
      <c r="C476" s="190" t="s">
        <v>439</v>
      </c>
      <c r="D476" s="157"/>
      <c r="E476" s="158">
        <v>156</v>
      </c>
      <c r="F476" s="156"/>
      <c r="G476" s="156"/>
      <c r="H476" s="156"/>
      <c r="I476" s="156"/>
      <c r="J476" s="156"/>
      <c r="K476" s="156"/>
      <c r="L476" s="156"/>
      <c r="M476" s="156"/>
      <c r="N476" s="155"/>
      <c r="O476" s="155"/>
      <c r="P476" s="155"/>
      <c r="Q476" s="155"/>
      <c r="R476" s="156"/>
      <c r="S476" s="156"/>
      <c r="T476" s="156"/>
      <c r="U476" s="156"/>
      <c r="V476" s="156"/>
      <c r="W476" s="156"/>
      <c r="X476" s="156"/>
      <c r="Y476" s="156"/>
      <c r="Z476" s="146"/>
      <c r="AA476" s="146"/>
      <c r="AB476" s="146"/>
      <c r="AC476" s="146"/>
      <c r="AD476" s="146"/>
      <c r="AE476" s="146"/>
      <c r="AF476" s="146"/>
      <c r="AG476" s="146" t="s">
        <v>164</v>
      </c>
      <c r="AH476" s="146">
        <v>0</v>
      </c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</row>
    <row r="477" spans="1:60" outlineLevel="3" x14ac:dyDescent="0.2">
      <c r="A477" s="153"/>
      <c r="B477" s="154"/>
      <c r="C477" s="190" t="s">
        <v>440</v>
      </c>
      <c r="D477" s="157"/>
      <c r="E477" s="158">
        <v>45</v>
      </c>
      <c r="F477" s="156"/>
      <c r="G477" s="156"/>
      <c r="H477" s="156"/>
      <c r="I477" s="156"/>
      <c r="J477" s="156"/>
      <c r="K477" s="156"/>
      <c r="L477" s="156"/>
      <c r="M477" s="156"/>
      <c r="N477" s="155"/>
      <c r="O477" s="155"/>
      <c r="P477" s="155"/>
      <c r="Q477" s="155"/>
      <c r="R477" s="156"/>
      <c r="S477" s="156"/>
      <c r="T477" s="156"/>
      <c r="U477" s="156"/>
      <c r="V477" s="156"/>
      <c r="W477" s="156"/>
      <c r="X477" s="156"/>
      <c r="Y477" s="156"/>
      <c r="Z477" s="146"/>
      <c r="AA477" s="146"/>
      <c r="AB477" s="146"/>
      <c r="AC477" s="146"/>
      <c r="AD477" s="146"/>
      <c r="AE477" s="146"/>
      <c r="AF477" s="146"/>
      <c r="AG477" s="146" t="s">
        <v>164</v>
      </c>
      <c r="AH477" s="146">
        <v>0</v>
      </c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</row>
    <row r="478" spans="1:60" outlineLevel="3" x14ac:dyDescent="0.2">
      <c r="A478" s="153"/>
      <c r="B478" s="154"/>
      <c r="C478" s="190" t="s">
        <v>441</v>
      </c>
      <c r="D478" s="157"/>
      <c r="E478" s="158">
        <v>135</v>
      </c>
      <c r="F478" s="156"/>
      <c r="G478" s="156"/>
      <c r="H478" s="156"/>
      <c r="I478" s="156"/>
      <c r="J478" s="156"/>
      <c r="K478" s="156"/>
      <c r="L478" s="156"/>
      <c r="M478" s="156"/>
      <c r="N478" s="155"/>
      <c r="O478" s="155"/>
      <c r="P478" s="155"/>
      <c r="Q478" s="155"/>
      <c r="R478" s="156"/>
      <c r="S478" s="156"/>
      <c r="T478" s="156"/>
      <c r="U478" s="156"/>
      <c r="V478" s="156"/>
      <c r="W478" s="156"/>
      <c r="X478" s="156"/>
      <c r="Y478" s="156"/>
      <c r="Z478" s="146"/>
      <c r="AA478" s="146"/>
      <c r="AB478" s="146"/>
      <c r="AC478" s="146"/>
      <c r="AD478" s="146"/>
      <c r="AE478" s="146"/>
      <c r="AF478" s="146"/>
      <c r="AG478" s="146" t="s">
        <v>164</v>
      </c>
      <c r="AH478" s="146">
        <v>0</v>
      </c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</row>
    <row r="479" spans="1:60" outlineLevel="1" x14ac:dyDescent="0.2">
      <c r="A479" s="172">
        <v>43</v>
      </c>
      <c r="B479" s="173" t="s">
        <v>442</v>
      </c>
      <c r="C479" s="189" t="s">
        <v>443</v>
      </c>
      <c r="D479" s="174" t="s">
        <v>156</v>
      </c>
      <c r="E479" s="175">
        <v>852</v>
      </c>
      <c r="F479" s="176"/>
      <c r="G479" s="177">
        <f>ROUND(E479*F479,2)</f>
        <v>0</v>
      </c>
      <c r="H479" s="176"/>
      <c r="I479" s="177">
        <f>ROUND(E479*H479,2)</f>
        <v>0</v>
      </c>
      <c r="J479" s="176"/>
      <c r="K479" s="177">
        <f>ROUND(E479*J479,2)</f>
        <v>0</v>
      </c>
      <c r="L479" s="177">
        <v>21</v>
      </c>
      <c r="M479" s="177">
        <f>G479*(1+L479/100)</f>
        <v>0</v>
      </c>
      <c r="N479" s="175">
        <v>8.4999999999999995E-4</v>
      </c>
      <c r="O479" s="175">
        <f>ROUND(E479*N479,2)</f>
        <v>0.72</v>
      </c>
      <c r="P479" s="175">
        <v>0</v>
      </c>
      <c r="Q479" s="175">
        <f>ROUND(E479*P479,2)</f>
        <v>0</v>
      </c>
      <c r="R479" s="177"/>
      <c r="S479" s="177" t="s">
        <v>157</v>
      </c>
      <c r="T479" s="178" t="s">
        <v>157</v>
      </c>
      <c r="U479" s="156">
        <v>6.0000000000000001E-3</v>
      </c>
      <c r="V479" s="156">
        <f>ROUND(E479*U479,2)</f>
        <v>5.1100000000000003</v>
      </c>
      <c r="W479" s="156"/>
      <c r="X479" s="156" t="s">
        <v>158</v>
      </c>
      <c r="Y479" s="156" t="s">
        <v>159</v>
      </c>
      <c r="Z479" s="146"/>
      <c r="AA479" s="146"/>
      <c r="AB479" s="146"/>
      <c r="AC479" s="146"/>
      <c r="AD479" s="146"/>
      <c r="AE479" s="146"/>
      <c r="AF479" s="146"/>
      <c r="AG479" s="146" t="s">
        <v>160</v>
      </c>
      <c r="AH479" s="146"/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</row>
    <row r="480" spans="1:60" outlineLevel="2" x14ac:dyDescent="0.2">
      <c r="A480" s="153"/>
      <c r="B480" s="154"/>
      <c r="C480" s="190" t="s">
        <v>444</v>
      </c>
      <c r="D480" s="157"/>
      <c r="E480" s="158">
        <v>852</v>
      </c>
      <c r="F480" s="156"/>
      <c r="G480" s="156"/>
      <c r="H480" s="156"/>
      <c r="I480" s="156"/>
      <c r="J480" s="156"/>
      <c r="K480" s="156"/>
      <c r="L480" s="156"/>
      <c r="M480" s="156"/>
      <c r="N480" s="155"/>
      <c r="O480" s="155"/>
      <c r="P480" s="155"/>
      <c r="Q480" s="155"/>
      <c r="R480" s="156"/>
      <c r="S480" s="156"/>
      <c r="T480" s="156"/>
      <c r="U480" s="156"/>
      <c r="V480" s="156"/>
      <c r="W480" s="156"/>
      <c r="X480" s="156"/>
      <c r="Y480" s="156"/>
      <c r="Z480" s="146"/>
      <c r="AA480" s="146"/>
      <c r="AB480" s="146"/>
      <c r="AC480" s="146"/>
      <c r="AD480" s="146"/>
      <c r="AE480" s="146"/>
      <c r="AF480" s="146"/>
      <c r="AG480" s="146" t="s">
        <v>164</v>
      </c>
      <c r="AH480" s="146">
        <v>0</v>
      </c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</row>
    <row r="481" spans="1:60" outlineLevel="1" x14ac:dyDescent="0.2">
      <c r="A481" s="179">
        <v>44</v>
      </c>
      <c r="B481" s="180" t="s">
        <v>445</v>
      </c>
      <c r="C481" s="188" t="s">
        <v>446</v>
      </c>
      <c r="D481" s="181" t="s">
        <v>156</v>
      </c>
      <c r="E481" s="182">
        <v>426</v>
      </c>
      <c r="F481" s="183"/>
      <c r="G481" s="184">
        <f>ROUND(E481*F481,2)</f>
        <v>0</v>
      </c>
      <c r="H481" s="183"/>
      <c r="I481" s="184">
        <f>ROUND(E481*H481,2)</f>
        <v>0</v>
      </c>
      <c r="J481" s="183"/>
      <c r="K481" s="184">
        <f>ROUND(E481*J481,2)</f>
        <v>0</v>
      </c>
      <c r="L481" s="184">
        <v>21</v>
      </c>
      <c r="M481" s="184">
        <f>G481*(1+L481/100)</f>
        <v>0</v>
      </c>
      <c r="N481" s="182">
        <v>0</v>
      </c>
      <c r="O481" s="182">
        <f>ROUND(E481*N481,2)</f>
        <v>0</v>
      </c>
      <c r="P481" s="182">
        <v>0</v>
      </c>
      <c r="Q481" s="182">
        <f>ROUND(E481*P481,2)</f>
        <v>0</v>
      </c>
      <c r="R481" s="184"/>
      <c r="S481" s="184" t="s">
        <v>157</v>
      </c>
      <c r="T481" s="185" t="s">
        <v>157</v>
      </c>
      <c r="U481" s="156">
        <v>0.10199999999999999</v>
      </c>
      <c r="V481" s="156">
        <f>ROUND(E481*U481,2)</f>
        <v>43.45</v>
      </c>
      <c r="W481" s="156"/>
      <c r="X481" s="156" t="s">
        <v>158</v>
      </c>
      <c r="Y481" s="156" t="s">
        <v>159</v>
      </c>
      <c r="Z481" s="146"/>
      <c r="AA481" s="146"/>
      <c r="AB481" s="146"/>
      <c r="AC481" s="146"/>
      <c r="AD481" s="146"/>
      <c r="AE481" s="146"/>
      <c r="AF481" s="146"/>
      <c r="AG481" s="146" t="s">
        <v>160</v>
      </c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</row>
    <row r="482" spans="1:60" ht="25.5" x14ac:dyDescent="0.2">
      <c r="A482" s="165" t="s">
        <v>152</v>
      </c>
      <c r="B482" s="166" t="s">
        <v>73</v>
      </c>
      <c r="C482" s="187" t="s">
        <v>74</v>
      </c>
      <c r="D482" s="167"/>
      <c r="E482" s="168"/>
      <c r="F482" s="169"/>
      <c r="G482" s="169">
        <f>SUMIF(AG483:AG499,"&lt;&gt;NOR",G483:G499)</f>
        <v>0</v>
      </c>
      <c r="H482" s="169"/>
      <c r="I482" s="169">
        <f>SUM(I483:I499)</f>
        <v>0</v>
      </c>
      <c r="J482" s="169"/>
      <c r="K482" s="169">
        <f>SUM(K483:K499)</f>
        <v>0</v>
      </c>
      <c r="L482" s="169"/>
      <c r="M482" s="169">
        <f>SUM(M483:M499)</f>
        <v>0</v>
      </c>
      <c r="N482" s="168"/>
      <c r="O482" s="168">
        <f>SUM(O483:O499)</f>
        <v>0</v>
      </c>
      <c r="P482" s="168"/>
      <c r="Q482" s="168">
        <f>SUM(Q483:Q499)</f>
        <v>0</v>
      </c>
      <c r="R482" s="169"/>
      <c r="S482" s="169"/>
      <c r="T482" s="170"/>
      <c r="U482" s="164"/>
      <c r="V482" s="164">
        <f>SUM(V483:V499)</f>
        <v>8.65</v>
      </c>
      <c r="W482" s="164"/>
      <c r="X482" s="164"/>
      <c r="Y482" s="164"/>
      <c r="AG482" t="s">
        <v>153</v>
      </c>
    </row>
    <row r="483" spans="1:60" outlineLevel="1" x14ac:dyDescent="0.2">
      <c r="A483" s="172">
        <v>45</v>
      </c>
      <c r="B483" s="173" t="s">
        <v>447</v>
      </c>
      <c r="C483" s="189" t="s">
        <v>448</v>
      </c>
      <c r="D483" s="174" t="s">
        <v>156</v>
      </c>
      <c r="E483" s="175">
        <v>26.45</v>
      </c>
      <c r="F483" s="176"/>
      <c r="G483" s="177">
        <f>ROUND(E483*F483,2)</f>
        <v>0</v>
      </c>
      <c r="H483" s="176"/>
      <c r="I483" s="177">
        <f>ROUND(E483*H483,2)</f>
        <v>0</v>
      </c>
      <c r="J483" s="176"/>
      <c r="K483" s="177">
        <f>ROUND(E483*J483,2)</f>
        <v>0</v>
      </c>
      <c r="L483" s="177">
        <v>21</v>
      </c>
      <c r="M483" s="177">
        <f>G483*(1+L483/100)</f>
        <v>0</v>
      </c>
      <c r="N483" s="175">
        <v>4.0000000000000003E-5</v>
      </c>
      <c r="O483" s="175">
        <f>ROUND(E483*N483,2)</f>
        <v>0</v>
      </c>
      <c r="P483" s="175">
        <v>0</v>
      </c>
      <c r="Q483" s="175">
        <f>ROUND(E483*P483,2)</f>
        <v>0</v>
      </c>
      <c r="R483" s="177"/>
      <c r="S483" s="177" t="s">
        <v>157</v>
      </c>
      <c r="T483" s="178" t="s">
        <v>157</v>
      </c>
      <c r="U483" s="156">
        <v>0.308</v>
      </c>
      <c r="V483" s="156">
        <f>ROUND(E483*U483,2)</f>
        <v>8.15</v>
      </c>
      <c r="W483" s="156"/>
      <c r="X483" s="156" t="s">
        <v>158</v>
      </c>
      <c r="Y483" s="156" t="s">
        <v>159</v>
      </c>
      <c r="Z483" s="146"/>
      <c r="AA483" s="146"/>
      <c r="AB483" s="146"/>
      <c r="AC483" s="146"/>
      <c r="AD483" s="146"/>
      <c r="AE483" s="146"/>
      <c r="AF483" s="146"/>
      <c r="AG483" s="146" t="s">
        <v>160</v>
      </c>
      <c r="AH483" s="146"/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</row>
    <row r="484" spans="1:60" outlineLevel="2" x14ac:dyDescent="0.2">
      <c r="A484" s="153"/>
      <c r="B484" s="154"/>
      <c r="C484" s="190" t="s">
        <v>449</v>
      </c>
      <c r="D484" s="157"/>
      <c r="E484" s="158">
        <v>7.34</v>
      </c>
      <c r="F484" s="156"/>
      <c r="G484" s="156"/>
      <c r="H484" s="156"/>
      <c r="I484" s="156"/>
      <c r="J484" s="156"/>
      <c r="K484" s="156"/>
      <c r="L484" s="156"/>
      <c r="M484" s="156"/>
      <c r="N484" s="155"/>
      <c r="O484" s="155"/>
      <c r="P484" s="155"/>
      <c r="Q484" s="155"/>
      <c r="R484" s="156"/>
      <c r="S484" s="156"/>
      <c r="T484" s="156"/>
      <c r="U484" s="156"/>
      <c r="V484" s="156"/>
      <c r="W484" s="156"/>
      <c r="X484" s="156"/>
      <c r="Y484" s="156"/>
      <c r="Z484" s="146"/>
      <c r="AA484" s="146"/>
      <c r="AB484" s="146"/>
      <c r="AC484" s="146"/>
      <c r="AD484" s="146"/>
      <c r="AE484" s="146"/>
      <c r="AF484" s="146"/>
      <c r="AG484" s="146" t="s">
        <v>164</v>
      </c>
      <c r="AH484" s="146">
        <v>0</v>
      </c>
      <c r="AI484" s="146"/>
      <c r="AJ484" s="146"/>
      <c r="AK484" s="146"/>
      <c r="AL484" s="146"/>
      <c r="AM484" s="146"/>
      <c r="AN484" s="146"/>
      <c r="AO484" s="146"/>
      <c r="AP484" s="146"/>
      <c r="AQ484" s="146"/>
      <c r="AR484" s="146"/>
      <c r="AS484" s="146"/>
      <c r="AT484" s="146"/>
      <c r="AU484" s="146"/>
      <c r="AV484" s="146"/>
      <c r="AW484" s="146"/>
      <c r="AX484" s="146"/>
      <c r="AY484" s="146"/>
      <c r="AZ484" s="146"/>
      <c r="BA484" s="146"/>
      <c r="BB484" s="146"/>
      <c r="BC484" s="146"/>
      <c r="BD484" s="146"/>
      <c r="BE484" s="146"/>
      <c r="BF484" s="146"/>
      <c r="BG484" s="146"/>
      <c r="BH484" s="146"/>
    </row>
    <row r="485" spans="1:60" outlineLevel="3" x14ac:dyDescent="0.2">
      <c r="A485" s="153"/>
      <c r="B485" s="154"/>
      <c r="C485" s="190" t="s">
        <v>450</v>
      </c>
      <c r="D485" s="157"/>
      <c r="E485" s="158">
        <v>2.09</v>
      </c>
      <c r="F485" s="156"/>
      <c r="G485" s="156"/>
      <c r="H485" s="156"/>
      <c r="I485" s="156"/>
      <c r="J485" s="156"/>
      <c r="K485" s="156"/>
      <c r="L485" s="156"/>
      <c r="M485" s="156"/>
      <c r="N485" s="155"/>
      <c r="O485" s="155"/>
      <c r="P485" s="155"/>
      <c r="Q485" s="155"/>
      <c r="R485" s="156"/>
      <c r="S485" s="156"/>
      <c r="T485" s="156"/>
      <c r="U485" s="156"/>
      <c r="V485" s="156"/>
      <c r="W485" s="156"/>
      <c r="X485" s="156"/>
      <c r="Y485" s="156"/>
      <c r="Z485" s="146"/>
      <c r="AA485" s="146"/>
      <c r="AB485" s="146"/>
      <c r="AC485" s="146"/>
      <c r="AD485" s="146"/>
      <c r="AE485" s="146"/>
      <c r="AF485" s="146"/>
      <c r="AG485" s="146" t="s">
        <v>164</v>
      </c>
      <c r="AH485" s="146">
        <v>0</v>
      </c>
      <c r="AI485" s="146"/>
      <c r="AJ485" s="146"/>
      <c r="AK485" s="146"/>
      <c r="AL485" s="146"/>
      <c r="AM485" s="146"/>
      <c r="AN485" s="146"/>
      <c r="AO485" s="146"/>
      <c r="AP485" s="146"/>
      <c r="AQ485" s="146"/>
      <c r="AR485" s="146"/>
      <c r="AS485" s="146"/>
      <c r="AT485" s="146"/>
      <c r="AU485" s="146"/>
      <c r="AV485" s="146"/>
      <c r="AW485" s="146"/>
      <c r="AX485" s="146"/>
      <c r="AY485" s="146"/>
      <c r="AZ485" s="146"/>
      <c r="BA485" s="146"/>
      <c r="BB485" s="146"/>
      <c r="BC485" s="146"/>
      <c r="BD485" s="146"/>
      <c r="BE485" s="146"/>
      <c r="BF485" s="146"/>
      <c r="BG485" s="146"/>
      <c r="BH485" s="146"/>
    </row>
    <row r="486" spans="1:60" outlineLevel="3" x14ac:dyDescent="0.2">
      <c r="A486" s="153"/>
      <c r="B486" s="154"/>
      <c r="C486" s="190" t="s">
        <v>451</v>
      </c>
      <c r="D486" s="157"/>
      <c r="E486" s="158">
        <v>1.46</v>
      </c>
      <c r="F486" s="156"/>
      <c r="G486" s="156"/>
      <c r="H486" s="156"/>
      <c r="I486" s="156"/>
      <c r="J486" s="156"/>
      <c r="K486" s="156"/>
      <c r="L486" s="156"/>
      <c r="M486" s="156"/>
      <c r="N486" s="155"/>
      <c r="O486" s="155"/>
      <c r="P486" s="155"/>
      <c r="Q486" s="155"/>
      <c r="R486" s="156"/>
      <c r="S486" s="156"/>
      <c r="T486" s="156"/>
      <c r="U486" s="156"/>
      <c r="V486" s="156"/>
      <c r="W486" s="156"/>
      <c r="X486" s="156"/>
      <c r="Y486" s="156"/>
      <c r="Z486" s="146"/>
      <c r="AA486" s="146"/>
      <c r="AB486" s="146"/>
      <c r="AC486" s="146"/>
      <c r="AD486" s="146"/>
      <c r="AE486" s="146"/>
      <c r="AF486" s="146"/>
      <c r="AG486" s="146" t="s">
        <v>164</v>
      </c>
      <c r="AH486" s="146">
        <v>0</v>
      </c>
      <c r="AI486" s="146"/>
      <c r="AJ486" s="146"/>
      <c r="AK486" s="146"/>
      <c r="AL486" s="146"/>
      <c r="AM486" s="146"/>
      <c r="AN486" s="146"/>
      <c r="AO486" s="146"/>
      <c r="AP486" s="146"/>
      <c r="AQ486" s="146"/>
      <c r="AR486" s="146"/>
      <c r="AS486" s="146"/>
      <c r="AT486" s="146"/>
      <c r="AU486" s="146"/>
      <c r="AV486" s="146"/>
      <c r="AW486" s="146"/>
      <c r="AX486" s="146"/>
      <c r="AY486" s="146"/>
      <c r="AZ486" s="146"/>
      <c r="BA486" s="146"/>
      <c r="BB486" s="146"/>
      <c r="BC486" s="146"/>
      <c r="BD486" s="146"/>
      <c r="BE486" s="146"/>
      <c r="BF486" s="146"/>
      <c r="BG486" s="146"/>
      <c r="BH486" s="146"/>
    </row>
    <row r="487" spans="1:60" outlineLevel="3" x14ac:dyDescent="0.2">
      <c r="A487" s="153"/>
      <c r="B487" s="154"/>
      <c r="C487" s="190" t="s">
        <v>452</v>
      </c>
      <c r="D487" s="157"/>
      <c r="E487" s="158">
        <v>6.62</v>
      </c>
      <c r="F487" s="156"/>
      <c r="G487" s="156"/>
      <c r="H487" s="156"/>
      <c r="I487" s="156"/>
      <c r="J487" s="156"/>
      <c r="K487" s="156"/>
      <c r="L487" s="156"/>
      <c r="M487" s="156"/>
      <c r="N487" s="155"/>
      <c r="O487" s="155"/>
      <c r="P487" s="155"/>
      <c r="Q487" s="155"/>
      <c r="R487" s="156"/>
      <c r="S487" s="156"/>
      <c r="T487" s="156"/>
      <c r="U487" s="156"/>
      <c r="V487" s="156"/>
      <c r="W487" s="156"/>
      <c r="X487" s="156"/>
      <c r="Y487" s="156"/>
      <c r="Z487" s="146"/>
      <c r="AA487" s="146"/>
      <c r="AB487" s="146"/>
      <c r="AC487" s="146"/>
      <c r="AD487" s="146"/>
      <c r="AE487" s="146"/>
      <c r="AF487" s="146"/>
      <c r="AG487" s="146" t="s">
        <v>164</v>
      </c>
      <c r="AH487" s="146">
        <v>0</v>
      </c>
      <c r="AI487" s="146"/>
      <c r="AJ487" s="146"/>
      <c r="AK487" s="146"/>
      <c r="AL487" s="146"/>
      <c r="AM487" s="146"/>
      <c r="AN487" s="146"/>
      <c r="AO487" s="146"/>
      <c r="AP487" s="146"/>
      <c r="AQ487" s="146"/>
      <c r="AR487" s="146"/>
      <c r="AS487" s="146"/>
      <c r="AT487" s="146"/>
      <c r="AU487" s="146"/>
      <c r="AV487" s="146"/>
      <c r="AW487" s="146"/>
      <c r="AX487" s="146"/>
      <c r="AY487" s="146"/>
      <c r="AZ487" s="146"/>
      <c r="BA487" s="146"/>
      <c r="BB487" s="146"/>
      <c r="BC487" s="146"/>
      <c r="BD487" s="146"/>
      <c r="BE487" s="146"/>
      <c r="BF487" s="146"/>
      <c r="BG487" s="146"/>
      <c r="BH487" s="146"/>
    </row>
    <row r="488" spans="1:60" outlineLevel="3" x14ac:dyDescent="0.2">
      <c r="A488" s="153"/>
      <c r="B488" s="154"/>
      <c r="C488" s="190" t="s">
        <v>453</v>
      </c>
      <c r="D488" s="157"/>
      <c r="E488" s="158">
        <v>8.94</v>
      </c>
      <c r="F488" s="156"/>
      <c r="G488" s="156"/>
      <c r="H488" s="156"/>
      <c r="I488" s="156"/>
      <c r="J488" s="156"/>
      <c r="K488" s="156"/>
      <c r="L488" s="156"/>
      <c r="M488" s="156"/>
      <c r="N488" s="155"/>
      <c r="O488" s="155"/>
      <c r="P488" s="155"/>
      <c r="Q488" s="155"/>
      <c r="R488" s="156"/>
      <c r="S488" s="156"/>
      <c r="T488" s="156"/>
      <c r="U488" s="156"/>
      <c r="V488" s="156"/>
      <c r="W488" s="156"/>
      <c r="X488" s="156"/>
      <c r="Y488" s="156"/>
      <c r="Z488" s="146"/>
      <c r="AA488" s="146"/>
      <c r="AB488" s="146"/>
      <c r="AC488" s="146"/>
      <c r="AD488" s="146"/>
      <c r="AE488" s="146"/>
      <c r="AF488" s="146"/>
      <c r="AG488" s="146" t="s">
        <v>164</v>
      </c>
      <c r="AH488" s="146">
        <v>0</v>
      </c>
      <c r="AI488" s="146"/>
      <c r="AJ488" s="146"/>
      <c r="AK488" s="146"/>
      <c r="AL488" s="146"/>
      <c r="AM488" s="146"/>
      <c r="AN488" s="146"/>
      <c r="AO488" s="146"/>
      <c r="AP488" s="146"/>
      <c r="AQ488" s="146"/>
      <c r="AR488" s="146"/>
      <c r="AS488" s="146"/>
      <c r="AT488" s="146"/>
      <c r="AU488" s="146"/>
      <c r="AV488" s="146"/>
      <c r="AW488" s="146"/>
      <c r="AX488" s="146"/>
      <c r="AY488" s="146"/>
      <c r="AZ488" s="146"/>
      <c r="BA488" s="146"/>
      <c r="BB488" s="146"/>
      <c r="BC488" s="146"/>
      <c r="BD488" s="146"/>
      <c r="BE488" s="146"/>
      <c r="BF488" s="146"/>
      <c r="BG488" s="146"/>
      <c r="BH488" s="146"/>
    </row>
    <row r="489" spans="1:60" outlineLevel="1" x14ac:dyDescent="0.2">
      <c r="A489" s="179">
        <v>46</v>
      </c>
      <c r="B489" s="180" t="s">
        <v>454</v>
      </c>
      <c r="C489" s="188" t="s">
        <v>455</v>
      </c>
      <c r="D489" s="181" t="s">
        <v>416</v>
      </c>
      <c r="E489" s="182">
        <v>2</v>
      </c>
      <c r="F489" s="183"/>
      <c r="G489" s="184">
        <f>ROUND(E489*F489,2)</f>
        <v>0</v>
      </c>
      <c r="H489" s="183"/>
      <c r="I489" s="184">
        <f>ROUND(E489*H489,2)</f>
        <v>0</v>
      </c>
      <c r="J489" s="183"/>
      <c r="K489" s="184">
        <f>ROUND(E489*J489,2)</f>
        <v>0</v>
      </c>
      <c r="L489" s="184">
        <v>21</v>
      </c>
      <c r="M489" s="184">
        <f>G489*(1+L489/100)</f>
        <v>0</v>
      </c>
      <c r="N489" s="182">
        <v>4.0000000000000003E-5</v>
      </c>
      <c r="O489" s="182">
        <f>ROUND(E489*N489,2)</f>
        <v>0</v>
      </c>
      <c r="P489" s="182">
        <v>0</v>
      </c>
      <c r="Q489" s="182">
        <f>ROUND(E489*P489,2)</f>
        <v>0</v>
      </c>
      <c r="R489" s="184"/>
      <c r="S489" s="184" t="s">
        <v>157</v>
      </c>
      <c r="T489" s="185" t="s">
        <v>157</v>
      </c>
      <c r="U489" s="156">
        <v>0.25</v>
      </c>
      <c r="V489" s="156">
        <f>ROUND(E489*U489,2)</f>
        <v>0.5</v>
      </c>
      <c r="W489" s="156"/>
      <c r="X489" s="156" t="s">
        <v>158</v>
      </c>
      <c r="Y489" s="156" t="s">
        <v>159</v>
      </c>
      <c r="Z489" s="146"/>
      <c r="AA489" s="146"/>
      <c r="AB489" s="146"/>
      <c r="AC489" s="146"/>
      <c r="AD489" s="146"/>
      <c r="AE489" s="146"/>
      <c r="AF489" s="146"/>
      <c r="AG489" s="146" t="s">
        <v>160</v>
      </c>
      <c r="AH489" s="146"/>
      <c r="AI489" s="146"/>
      <c r="AJ489" s="146"/>
      <c r="AK489" s="146"/>
      <c r="AL489" s="146"/>
      <c r="AM489" s="146"/>
      <c r="AN489" s="146"/>
      <c r="AO489" s="146"/>
      <c r="AP489" s="146"/>
      <c r="AQ489" s="146"/>
      <c r="AR489" s="146"/>
      <c r="AS489" s="146"/>
      <c r="AT489" s="146"/>
      <c r="AU489" s="146"/>
      <c r="AV489" s="146"/>
      <c r="AW489" s="146"/>
      <c r="AX489" s="146"/>
      <c r="AY489" s="146"/>
      <c r="AZ489" s="146"/>
      <c r="BA489" s="146"/>
      <c r="BB489" s="146"/>
      <c r="BC489" s="146"/>
      <c r="BD489" s="146"/>
      <c r="BE489" s="146"/>
      <c r="BF489" s="146"/>
      <c r="BG489" s="146"/>
      <c r="BH489" s="146"/>
    </row>
    <row r="490" spans="1:60" ht="22.5" outlineLevel="1" x14ac:dyDescent="0.2">
      <c r="A490" s="172">
        <v>47</v>
      </c>
      <c r="B490" s="173" t="s">
        <v>456</v>
      </c>
      <c r="C490" s="189" t="s">
        <v>457</v>
      </c>
      <c r="D490" s="174" t="s">
        <v>458</v>
      </c>
      <c r="E490" s="175">
        <v>26.45</v>
      </c>
      <c r="F490" s="176"/>
      <c r="G490" s="177">
        <f>ROUND(E490*F490,2)</f>
        <v>0</v>
      </c>
      <c r="H490" s="176"/>
      <c r="I490" s="177">
        <f>ROUND(E490*H490,2)</f>
        <v>0</v>
      </c>
      <c r="J490" s="176"/>
      <c r="K490" s="177">
        <f>ROUND(E490*J490,2)</f>
        <v>0</v>
      </c>
      <c r="L490" s="177">
        <v>21</v>
      </c>
      <c r="M490" s="177">
        <f>G490*(1+L490/100)</f>
        <v>0</v>
      </c>
      <c r="N490" s="175">
        <v>0</v>
      </c>
      <c r="O490" s="175">
        <f>ROUND(E490*N490,2)</f>
        <v>0</v>
      </c>
      <c r="P490" s="175">
        <v>0</v>
      </c>
      <c r="Q490" s="175">
        <f>ROUND(E490*P490,2)</f>
        <v>0</v>
      </c>
      <c r="R490" s="177"/>
      <c r="S490" s="177" t="s">
        <v>459</v>
      </c>
      <c r="T490" s="178" t="s">
        <v>460</v>
      </c>
      <c r="U490" s="156">
        <v>0</v>
      </c>
      <c r="V490" s="156">
        <f>ROUND(E490*U490,2)</f>
        <v>0</v>
      </c>
      <c r="W490" s="156"/>
      <c r="X490" s="156" t="s">
        <v>158</v>
      </c>
      <c r="Y490" s="156" t="s">
        <v>159</v>
      </c>
      <c r="Z490" s="146"/>
      <c r="AA490" s="146"/>
      <c r="AB490" s="146"/>
      <c r="AC490" s="146"/>
      <c r="AD490" s="146"/>
      <c r="AE490" s="146"/>
      <c r="AF490" s="146"/>
      <c r="AG490" s="146" t="s">
        <v>160</v>
      </c>
      <c r="AH490" s="146"/>
      <c r="AI490" s="146"/>
      <c r="AJ490" s="146"/>
      <c r="AK490" s="146"/>
      <c r="AL490" s="146"/>
      <c r="AM490" s="146"/>
      <c r="AN490" s="146"/>
      <c r="AO490" s="146"/>
      <c r="AP490" s="146"/>
      <c r="AQ490" s="146"/>
      <c r="AR490" s="146"/>
      <c r="AS490" s="146"/>
      <c r="AT490" s="146"/>
      <c r="AU490" s="146"/>
      <c r="AV490" s="146"/>
      <c r="AW490" s="146"/>
      <c r="AX490" s="146"/>
      <c r="AY490" s="146"/>
      <c r="AZ490" s="146"/>
      <c r="BA490" s="146"/>
      <c r="BB490" s="146"/>
      <c r="BC490" s="146"/>
      <c r="BD490" s="146"/>
      <c r="BE490" s="146"/>
      <c r="BF490" s="146"/>
      <c r="BG490" s="146"/>
      <c r="BH490" s="146"/>
    </row>
    <row r="491" spans="1:60" outlineLevel="2" x14ac:dyDescent="0.2">
      <c r="A491" s="153"/>
      <c r="B491" s="154"/>
      <c r="C491" s="190" t="s">
        <v>449</v>
      </c>
      <c r="D491" s="157"/>
      <c r="E491" s="158">
        <v>7.34</v>
      </c>
      <c r="F491" s="156"/>
      <c r="G491" s="156"/>
      <c r="H491" s="156"/>
      <c r="I491" s="156"/>
      <c r="J491" s="156"/>
      <c r="K491" s="156"/>
      <c r="L491" s="156"/>
      <c r="M491" s="156"/>
      <c r="N491" s="155"/>
      <c r="O491" s="155"/>
      <c r="P491" s="155"/>
      <c r="Q491" s="155"/>
      <c r="R491" s="156"/>
      <c r="S491" s="156"/>
      <c r="T491" s="156"/>
      <c r="U491" s="156"/>
      <c r="V491" s="156"/>
      <c r="W491" s="156"/>
      <c r="X491" s="156"/>
      <c r="Y491" s="156"/>
      <c r="Z491" s="146"/>
      <c r="AA491" s="146"/>
      <c r="AB491" s="146"/>
      <c r="AC491" s="146"/>
      <c r="AD491" s="146"/>
      <c r="AE491" s="146"/>
      <c r="AF491" s="146"/>
      <c r="AG491" s="146" t="s">
        <v>164</v>
      </c>
      <c r="AH491" s="146">
        <v>0</v>
      </c>
      <c r="AI491" s="146"/>
      <c r="AJ491" s="146"/>
      <c r="AK491" s="146"/>
      <c r="AL491" s="146"/>
      <c r="AM491" s="146"/>
      <c r="AN491" s="146"/>
      <c r="AO491" s="146"/>
      <c r="AP491" s="146"/>
      <c r="AQ491" s="146"/>
      <c r="AR491" s="146"/>
      <c r="AS491" s="146"/>
      <c r="AT491" s="146"/>
      <c r="AU491" s="146"/>
      <c r="AV491" s="146"/>
      <c r="AW491" s="146"/>
      <c r="AX491" s="146"/>
      <c r="AY491" s="146"/>
      <c r="AZ491" s="146"/>
      <c r="BA491" s="146"/>
      <c r="BB491" s="146"/>
      <c r="BC491" s="146"/>
      <c r="BD491" s="146"/>
      <c r="BE491" s="146"/>
      <c r="BF491" s="146"/>
      <c r="BG491" s="146"/>
      <c r="BH491" s="146"/>
    </row>
    <row r="492" spans="1:60" outlineLevel="3" x14ac:dyDescent="0.2">
      <c r="A492" s="153"/>
      <c r="B492" s="154"/>
      <c r="C492" s="190" t="s">
        <v>450</v>
      </c>
      <c r="D492" s="157"/>
      <c r="E492" s="158">
        <v>2.09</v>
      </c>
      <c r="F492" s="156"/>
      <c r="G492" s="156"/>
      <c r="H492" s="156"/>
      <c r="I492" s="156"/>
      <c r="J492" s="156"/>
      <c r="K492" s="156"/>
      <c r="L492" s="156"/>
      <c r="M492" s="156"/>
      <c r="N492" s="155"/>
      <c r="O492" s="155"/>
      <c r="P492" s="155"/>
      <c r="Q492" s="155"/>
      <c r="R492" s="156"/>
      <c r="S492" s="156"/>
      <c r="T492" s="156"/>
      <c r="U492" s="156"/>
      <c r="V492" s="156"/>
      <c r="W492" s="156"/>
      <c r="X492" s="156"/>
      <c r="Y492" s="156"/>
      <c r="Z492" s="146"/>
      <c r="AA492" s="146"/>
      <c r="AB492" s="146"/>
      <c r="AC492" s="146"/>
      <c r="AD492" s="146"/>
      <c r="AE492" s="146"/>
      <c r="AF492" s="146"/>
      <c r="AG492" s="146" t="s">
        <v>164</v>
      </c>
      <c r="AH492" s="146">
        <v>0</v>
      </c>
      <c r="AI492" s="146"/>
      <c r="AJ492" s="146"/>
      <c r="AK492" s="146"/>
      <c r="AL492" s="146"/>
      <c r="AM492" s="146"/>
      <c r="AN492" s="146"/>
      <c r="AO492" s="146"/>
      <c r="AP492" s="146"/>
      <c r="AQ492" s="146"/>
      <c r="AR492" s="146"/>
      <c r="AS492" s="146"/>
      <c r="AT492" s="146"/>
      <c r="AU492" s="146"/>
      <c r="AV492" s="146"/>
      <c r="AW492" s="146"/>
      <c r="AX492" s="146"/>
      <c r="AY492" s="146"/>
      <c r="AZ492" s="146"/>
      <c r="BA492" s="146"/>
      <c r="BB492" s="146"/>
      <c r="BC492" s="146"/>
      <c r="BD492" s="146"/>
      <c r="BE492" s="146"/>
      <c r="BF492" s="146"/>
      <c r="BG492" s="146"/>
      <c r="BH492" s="146"/>
    </row>
    <row r="493" spans="1:60" outlineLevel="3" x14ac:dyDescent="0.2">
      <c r="A493" s="153"/>
      <c r="B493" s="154"/>
      <c r="C493" s="190" t="s">
        <v>451</v>
      </c>
      <c r="D493" s="157"/>
      <c r="E493" s="158">
        <v>1.46</v>
      </c>
      <c r="F493" s="156"/>
      <c r="G493" s="156"/>
      <c r="H493" s="156"/>
      <c r="I493" s="156"/>
      <c r="J493" s="156"/>
      <c r="K493" s="156"/>
      <c r="L493" s="156"/>
      <c r="M493" s="156"/>
      <c r="N493" s="155"/>
      <c r="O493" s="155"/>
      <c r="P493" s="155"/>
      <c r="Q493" s="155"/>
      <c r="R493" s="156"/>
      <c r="S493" s="156"/>
      <c r="T493" s="156"/>
      <c r="U493" s="156"/>
      <c r="V493" s="156"/>
      <c r="W493" s="156"/>
      <c r="X493" s="156"/>
      <c r="Y493" s="156"/>
      <c r="Z493" s="146"/>
      <c r="AA493" s="146"/>
      <c r="AB493" s="146"/>
      <c r="AC493" s="146"/>
      <c r="AD493" s="146"/>
      <c r="AE493" s="146"/>
      <c r="AF493" s="146"/>
      <c r="AG493" s="146" t="s">
        <v>164</v>
      </c>
      <c r="AH493" s="146">
        <v>0</v>
      </c>
      <c r="AI493" s="146"/>
      <c r="AJ493" s="146"/>
      <c r="AK493" s="146"/>
      <c r="AL493" s="146"/>
      <c r="AM493" s="146"/>
      <c r="AN493" s="146"/>
      <c r="AO493" s="146"/>
      <c r="AP493" s="146"/>
      <c r="AQ493" s="146"/>
      <c r="AR493" s="146"/>
      <c r="AS493" s="146"/>
      <c r="AT493" s="146"/>
      <c r="AU493" s="146"/>
      <c r="AV493" s="146"/>
      <c r="AW493" s="146"/>
      <c r="AX493" s="146"/>
      <c r="AY493" s="146"/>
      <c r="AZ493" s="146"/>
      <c r="BA493" s="146"/>
      <c r="BB493" s="146"/>
      <c r="BC493" s="146"/>
      <c r="BD493" s="146"/>
      <c r="BE493" s="146"/>
      <c r="BF493" s="146"/>
      <c r="BG493" s="146"/>
      <c r="BH493" s="146"/>
    </row>
    <row r="494" spans="1:60" outlineLevel="3" x14ac:dyDescent="0.2">
      <c r="A494" s="153"/>
      <c r="B494" s="154"/>
      <c r="C494" s="190" t="s">
        <v>452</v>
      </c>
      <c r="D494" s="157"/>
      <c r="E494" s="158">
        <v>6.62</v>
      </c>
      <c r="F494" s="156"/>
      <c r="G494" s="156"/>
      <c r="H494" s="156"/>
      <c r="I494" s="156"/>
      <c r="J494" s="156"/>
      <c r="K494" s="156"/>
      <c r="L494" s="156"/>
      <c r="M494" s="156"/>
      <c r="N494" s="155"/>
      <c r="O494" s="155"/>
      <c r="P494" s="155"/>
      <c r="Q494" s="155"/>
      <c r="R494" s="156"/>
      <c r="S494" s="156"/>
      <c r="T494" s="156"/>
      <c r="U494" s="156"/>
      <c r="V494" s="156"/>
      <c r="W494" s="156"/>
      <c r="X494" s="156"/>
      <c r="Y494" s="156"/>
      <c r="Z494" s="146"/>
      <c r="AA494" s="146"/>
      <c r="AB494" s="146"/>
      <c r="AC494" s="146"/>
      <c r="AD494" s="146"/>
      <c r="AE494" s="146"/>
      <c r="AF494" s="146"/>
      <c r="AG494" s="146" t="s">
        <v>164</v>
      </c>
      <c r="AH494" s="146">
        <v>0</v>
      </c>
      <c r="AI494" s="146"/>
      <c r="AJ494" s="146"/>
      <c r="AK494" s="146"/>
      <c r="AL494" s="146"/>
      <c r="AM494" s="146"/>
      <c r="AN494" s="146"/>
      <c r="AO494" s="146"/>
      <c r="AP494" s="146"/>
      <c r="AQ494" s="146"/>
      <c r="AR494" s="146"/>
      <c r="AS494" s="146"/>
      <c r="AT494" s="146"/>
      <c r="AU494" s="146"/>
      <c r="AV494" s="146"/>
      <c r="AW494" s="146"/>
      <c r="AX494" s="146"/>
      <c r="AY494" s="146"/>
      <c r="AZ494" s="146"/>
      <c r="BA494" s="146"/>
      <c r="BB494" s="146"/>
      <c r="BC494" s="146"/>
      <c r="BD494" s="146"/>
      <c r="BE494" s="146"/>
      <c r="BF494" s="146"/>
      <c r="BG494" s="146"/>
      <c r="BH494" s="146"/>
    </row>
    <row r="495" spans="1:60" outlineLevel="3" x14ac:dyDescent="0.2">
      <c r="A495" s="153"/>
      <c r="B495" s="154"/>
      <c r="C495" s="190" t="s">
        <v>453</v>
      </c>
      <c r="D495" s="157"/>
      <c r="E495" s="158">
        <v>8.94</v>
      </c>
      <c r="F495" s="156"/>
      <c r="G495" s="156"/>
      <c r="H495" s="156"/>
      <c r="I495" s="156"/>
      <c r="J495" s="156"/>
      <c r="K495" s="156"/>
      <c r="L495" s="156"/>
      <c r="M495" s="156"/>
      <c r="N495" s="155"/>
      <c r="O495" s="155"/>
      <c r="P495" s="155"/>
      <c r="Q495" s="155"/>
      <c r="R495" s="156"/>
      <c r="S495" s="156"/>
      <c r="T495" s="156"/>
      <c r="U495" s="156"/>
      <c r="V495" s="156"/>
      <c r="W495" s="156"/>
      <c r="X495" s="156"/>
      <c r="Y495" s="156"/>
      <c r="Z495" s="146"/>
      <c r="AA495" s="146"/>
      <c r="AB495" s="146"/>
      <c r="AC495" s="146"/>
      <c r="AD495" s="146"/>
      <c r="AE495" s="146"/>
      <c r="AF495" s="146"/>
      <c r="AG495" s="146" t="s">
        <v>164</v>
      </c>
      <c r="AH495" s="146">
        <v>0</v>
      </c>
      <c r="AI495" s="146"/>
      <c r="AJ495" s="146"/>
      <c r="AK495" s="146"/>
      <c r="AL495" s="146"/>
      <c r="AM495" s="146"/>
      <c r="AN495" s="146"/>
      <c r="AO495" s="146"/>
      <c r="AP495" s="146"/>
      <c r="AQ495" s="146"/>
      <c r="AR495" s="146"/>
      <c r="AS495" s="146"/>
      <c r="AT495" s="146"/>
      <c r="AU495" s="146"/>
      <c r="AV495" s="146"/>
      <c r="AW495" s="146"/>
      <c r="AX495" s="146"/>
      <c r="AY495" s="146"/>
      <c r="AZ495" s="146"/>
      <c r="BA495" s="146"/>
      <c r="BB495" s="146"/>
      <c r="BC495" s="146"/>
      <c r="BD495" s="146"/>
      <c r="BE495" s="146"/>
      <c r="BF495" s="146"/>
      <c r="BG495" s="146"/>
      <c r="BH495" s="146"/>
    </row>
    <row r="496" spans="1:60" ht="22.5" outlineLevel="1" x14ac:dyDescent="0.2">
      <c r="A496" s="179">
        <v>48</v>
      </c>
      <c r="B496" s="180" t="s">
        <v>461</v>
      </c>
      <c r="C496" s="188" t="s">
        <v>462</v>
      </c>
      <c r="D496" s="181" t="s">
        <v>463</v>
      </c>
      <c r="E496" s="182">
        <v>1</v>
      </c>
      <c r="F496" s="183"/>
      <c r="G496" s="184">
        <f>ROUND(E496*F496,2)</f>
        <v>0</v>
      </c>
      <c r="H496" s="183"/>
      <c r="I496" s="184">
        <f>ROUND(E496*H496,2)</f>
        <v>0</v>
      </c>
      <c r="J496" s="183"/>
      <c r="K496" s="184">
        <f>ROUND(E496*J496,2)</f>
        <v>0</v>
      </c>
      <c r="L496" s="184">
        <v>21</v>
      </c>
      <c r="M496" s="184">
        <f>G496*(1+L496/100)</f>
        <v>0</v>
      </c>
      <c r="N496" s="182">
        <v>0</v>
      </c>
      <c r="O496" s="182">
        <f>ROUND(E496*N496,2)</f>
        <v>0</v>
      </c>
      <c r="P496" s="182">
        <v>0</v>
      </c>
      <c r="Q496" s="182">
        <f>ROUND(E496*P496,2)</f>
        <v>0</v>
      </c>
      <c r="R496" s="184"/>
      <c r="S496" s="184" t="s">
        <v>459</v>
      </c>
      <c r="T496" s="185" t="s">
        <v>460</v>
      </c>
      <c r="U496" s="156">
        <v>0</v>
      </c>
      <c r="V496" s="156">
        <f>ROUND(E496*U496,2)</f>
        <v>0</v>
      </c>
      <c r="W496" s="156"/>
      <c r="X496" s="156" t="s">
        <v>158</v>
      </c>
      <c r="Y496" s="156" t="s">
        <v>159</v>
      </c>
      <c r="Z496" s="146"/>
      <c r="AA496" s="146"/>
      <c r="AB496" s="146"/>
      <c r="AC496" s="146"/>
      <c r="AD496" s="146"/>
      <c r="AE496" s="146"/>
      <c r="AF496" s="146"/>
      <c r="AG496" s="146" t="s">
        <v>160</v>
      </c>
      <c r="AH496" s="146"/>
      <c r="AI496" s="146"/>
      <c r="AJ496" s="146"/>
      <c r="AK496" s="146"/>
      <c r="AL496" s="146"/>
      <c r="AM496" s="146"/>
      <c r="AN496" s="146"/>
      <c r="AO496" s="146"/>
      <c r="AP496" s="146"/>
      <c r="AQ496" s="146"/>
      <c r="AR496" s="146"/>
      <c r="AS496" s="146"/>
      <c r="AT496" s="146"/>
      <c r="AU496" s="146"/>
      <c r="AV496" s="146"/>
      <c r="AW496" s="146"/>
      <c r="AX496" s="146"/>
      <c r="AY496" s="146"/>
      <c r="AZ496" s="146"/>
      <c r="BA496" s="146"/>
      <c r="BB496" s="146"/>
      <c r="BC496" s="146"/>
      <c r="BD496" s="146"/>
      <c r="BE496" s="146"/>
      <c r="BF496" s="146"/>
      <c r="BG496" s="146"/>
      <c r="BH496" s="146"/>
    </row>
    <row r="497" spans="1:60" ht="22.5" outlineLevel="1" x14ac:dyDescent="0.2">
      <c r="A497" s="172">
        <v>49</v>
      </c>
      <c r="B497" s="173" t="s">
        <v>464</v>
      </c>
      <c r="C497" s="189" t="s">
        <v>465</v>
      </c>
      <c r="D497" s="174" t="s">
        <v>466</v>
      </c>
      <c r="E497" s="175">
        <v>20</v>
      </c>
      <c r="F497" s="176"/>
      <c r="G497" s="177">
        <f>ROUND(E497*F497,2)</f>
        <v>0</v>
      </c>
      <c r="H497" s="176"/>
      <c r="I497" s="177">
        <f>ROUND(E497*H497,2)</f>
        <v>0</v>
      </c>
      <c r="J497" s="176"/>
      <c r="K497" s="177">
        <f>ROUND(E497*J497,2)</f>
        <v>0</v>
      </c>
      <c r="L497" s="177">
        <v>21</v>
      </c>
      <c r="M497" s="177">
        <f>G497*(1+L497/100)</f>
        <v>0</v>
      </c>
      <c r="N497" s="175">
        <v>0</v>
      </c>
      <c r="O497" s="175">
        <f>ROUND(E497*N497,2)</f>
        <v>0</v>
      </c>
      <c r="P497" s="175">
        <v>0</v>
      </c>
      <c r="Q497" s="175">
        <f>ROUND(E497*P497,2)</f>
        <v>0</v>
      </c>
      <c r="R497" s="177"/>
      <c r="S497" s="177" t="s">
        <v>459</v>
      </c>
      <c r="T497" s="178" t="s">
        <v>460</v>
      </c>
      <c r="U497" s="156">
        <v>0</v>
      </c>
      <c r="V497" s="156">
        <f>ROUND(E497*U497,2)</f>
        <v>0</v>
      </c>
      <c r="W497" s="156"/>
      <c r="X497" s="156" t="s">
        <v>158</v>
      </c>
      <c r="Y497" s="156" t="s">
        <v>159</v>
      </c>
      <c r="Z497" s="146"/>
      <c r="AA497" s="146"/>
      <c r="AB497" s="146"/>
      <c r="AC497" s="146"/>
      <c r="AD497" s="146"/>
      <c r="AE497" s="146"/>
      <c r="AF497" s="146"/>
      <c r="AG497" s="146" t="s">
        <v>160</v>
      </c>
      <c r="AH497" s="146"/>
      <c r="AI497" s="146"/>
      <c r="AJ497" s="146"/>
      <c r="AK497" s="146"/>
      <c r="AL497" s="146"/>
      <c r="AM497" s="146"/>
      <c r="AN497" s="146"/>
      <c r="AO497" s="146"/>
      <c r="AP497" s="146"/>
      <c r="AQ497" s="146"/>
      <c r="AR497" s="146"/>
      <c r="AS497" s="146"/>
      <c r="AT497" s="146"/>
      <c r="AU497" s="146"/>
      <c r="AV497" s="146"/>
      <c r="AW497" s="146"/>
      <c r="AX497" s="146"/>
      <c r="AY497" s="146"/>
      <c r="AZ497" s="146"/>
      <c r="BA497" s="146"/>
      <c r="BB497" s="146"/>
      <c r="BC497" s="146"/>
      <c r="BD497" s="146"/>
      <c r="BE497" s="146"/>
      <c r="BF497" s="146"/>
      <c r="BG497" s="146"/>
      <c r="BH497" s="146"/>
    </row>
    <row r="498" spans="1:60" outlineLevel="2" x14ac:dyDescent="0.2">
      <c r="A498" s="153"/>
      <c r="B498" s="154"/>
      <c r="C498" s="782" t="s">
        <v>467</v>
      </c>
      <c r="D498" s="783"/>
      <c r="E498" s="783"/>
      <c r="F498" s="783"/>
      <c r="G498" s="783"/>
      <c r="H498" s="156"/>
      <c r="I498" s="156"/>
      <c r="J498" s="156"/>
      <c r="K498" s="156"/>
      <c r="L498" s="156"/>
      <c r="M498" s="156"/>
      <c r="N498" s="155"/>
      <c r="O498" s="155"/>
      <c r="P498" s="155"/>
      <c r="Q498" s="155"/>
      <c r="R498" s="156"/>
      <c r="S498" s="156"/>
      <c r="T498" s="156"/>
      <c r="U498" s="156"/>
      <c r="V498" s="156"/>
      <c r="W498" s="156"/>
      <c r="X498" s="156"/>
      <c r="Y498" s="156"/>
      <c r="Z498" s="146"/>
      <c r="AA498" s="146"/>
      <c r="AB498" s="146"/>
      <c r="AC498" s="146"/>
      <c r="AD498" s="146"/>
      <c r="AE498" s="146"/>
      <c r="AF498" s="146"/>
      <c r="AG498" s="146" t="s">
        <v>250</v>
      </c>
      <c r="AH498" s="146"/>
      <c r="AI498" s="146"/>
      <c r="AJ498" s="146"/>
      <c r="AK498" s="146"/>
      <c r="AL498" s="146"/>
      <c r="AM498" s="146"/>
      <c r="AN498" s="146"/>
      <c r="AO498" s="146"/>
      <c r="AP498" s="146"/>
      <c r="AQ498" s="146"/>
      <c r="AR498" s="146"/>
      <c r="AS498" s="146"/>
      <c r="AT498" s="146"/>
      <c r="AU498" s="146"/>
      <c r="AV498" s="146"/>
      <c r="AW498" s="146"/>
      <c r="AX498" s="146"/>
      <c r="AY498" s="146"/>
      <c r="AZ498" s="146"/>
      <c r="BA498" s="146"/>
      <c r="BB498" s="146"/>
      <c r="BC498" s="146"/>
      <c r="BD498" s="146"/>
      <c r="BE498" s="146"/>
      <c r="BF498" s="146"/>
      <c r="BG498" s="146"/>
      <c r="BH498" s="146"/>
    </row>
    <row r="499" spans="1:60" outlineLevel="1" x14ac:dyDescent="0.2">
      <c r="A499" s="179">
        <v>50</v>
      </c>
      <c r="B499" s="180" t="s">
        <v>468</v>
      </c>
      <c r="C499" s="188" t="s">
        <v>469</v>
      </c>
      <c r="D499" s="181" t="s">
        <v>416</v>
      </c>
      <c r="E499" s="182">
        <v>2</v>
      </c>
      <c r="F499" s="183"/>
      <c r="G499" s="184">
        <f>ROUND(E499*F499,2)</f>
        <v>0</v>
      </c>
      <c r="H499" s="183"/>
      <c r="I499" s="184">
        <f>ROUND(E499*H499,2)</f>
        <v>0</v>
      </c>
      <c r="J499" s="183"/>
      <c r="K499" s="184">
        <f>ROUND(E499*J499,2)</f>
        <v>0</v>
      </c>
      <c r="L499" s="184">
        <v>21</v>
      </c>
      <c r="M499" s="184">
        <f>G499*(1+L499/100)</f>
        <v>0</v>
      </c>
      <c r="N499" s="182">
        <v>9.5E-4</v>
      </c>
      <c r="O499" s="182">
        <f>ROUND(E499*N499,2)</f>
        <v>0</v>
      </c>
      <c r="P499" s="182">
        <v>0</v>
      </c>
      <c r="Q499" s="182">
        <f>ROUND(E499*P499,2)</f>
        <v>0</v>
      </c>
      <c r="R499" s="184" t="s">
        <v>409</v>
      </c>
      <c r="S499" s="184" t="s">
        <v>157</v>
      </c>
      <c r="T499" s="185" t="s">
        <v>157</v>
      </c>
      <c r="U499" s="156">
        <v>0</v>
      </c>
      <c r="V499" s="156">
        <f>ROUND(E499*U499,2)</f>
        <v>0</v>
      </c>
      <c r="W499" s="156"/>
      <c r="X499" s="156" t="s">
        <v>410</v>
      </c>
      <c r="Y499" s="156" t="s">
        <v>159</v>
      </c>
      <c r="Z499" s="146"/>
      <c r="AA499" s="146"/>
      <c r="AB499" s="146"/>
      <c r="AC499" s="146"/>
      <c r="AD499" s="146"/>
      <c r="AE499" s="146"/>
      <c r="AF499" s="146"/>
      <c r="AG499" s="146" t="s">
        <v>411</v>
      </c>
      <c r="AH499" s="146"/>
      <c r="AI499" s="146"/>
      <c r="AJ499" s="146"/>
      <c r="AK499" s="146"/>
      <c r="AL499" s="146"/>
      <c r="AM499" s="146"/>
      <c r="AN499" s="146"/>
      <c r="AO499" s="146"/>
      <c r="AP499" s="146"/>
      <c r="AQ499" s="146"/>
      <c r="AR499" s="146"/>
      <c r="AS499" s="146"/>
      <c r="AT499" s="146"/>
      <c r="AU499" s="146"/>
      <c r="AV499" s="146"/>
      <c r="AW499" s="146"/>
      <c r="AX499" s="146"/>
      <c r="AY499" s="146"/>
      <c r="AZ499" s="146"/>
      <c r="BA499" s="146"/>
      <c r="BB499" s="146"/>
      <c r="BC499" s="146"/>
      <c r="BD499" s="146"/>
      <c r="BE499" s="146"/>
      <c r="BF499" s="146"/>
      <c r="BG499" s="146"/>
      <c r="BH499" s="146"/>
    </row>
    <row r="500" spans="1:60" x14ac:dyDescent="0.2">
      <c r="A500" s="165" t="s">
        <v>152</v>
      </c>
      <c r="B500" s="166" t="s">
        <v>75</v>
      </c>
      <c r="C500" s="187" t="s">
        <v>76</v>
      </c>
      <c r="D500" s="167"/>
      <c r="E500" s="168"/>
      <c r="F500" s="169"/>
      <c r="G500" s="169">
        <f>SUMIF(AG501:AG569,"&lt;&gt;NOR",G501:G569)</f>
        <v>0</v>
      </c>
      <c r="H500" s="169"/>
      <c r="I500" s="169">
        <f>SUM(I501:I569)</f>
        <v>0</v>
      </c>
      <c r="J500" s="169"/>
      <c r="K500" s="169">
        <f>SUM(K501:K569)</f>
        <v>0</v>
      </c>
      <c r="L500" s="169"/>
      <c r="M500" s="169">
        <f>SUM(M501:M569)</f>
        <v>0</v>
      </c>
      <c r="N500" s="168"/>
      <c r="O500" s="168">
        <f>SUM(O501:O569)</f>
        <v>1.54</v>
      </c>
      <c r="P500" s="168"/>
      <c r="Q500" s="168">
        <f>SUM(Q501:Q569)</f>
        <v>4.4000000000000004</v>
      </c>
      <c r="R500" s="169"/>
      <c r="S500" s="169"/>
      <c r="T500" s="170"/>
      <c r="U500" s="164"/>
      <c r="V500" s="164">
        <f>SUM(V501:V569)</f>
        <v>32.869999999999997</v>
      </c>
      <c r="W500" s="164"/>
      <c r="X500" s="164"/>
      <c r="Y500" s="164"/>
      <c r="AG500" t="s">
        <v>153</v>
      </c>
    </row>
    <row r="501" spans="1:60" outlineLevel="1" x14ac:dyDescent="0.2">
      <c r="A501" s="172">
        <v>51</v>
      </c>
      <c r="B501" s="173" t="s">
        <v>470</v>
      </c>
      <c r="C501" s="189" t="s">
        <v>471</v>
      </c>
      <c r="D501" s="174" t="s">
        <v>182</v>
      </c>
      <c r="E501" s="175">
        <v>0.92957000000000001</v>
      </c>
      <c r="F501" s="176"/>
      <c r="G501" s="177">
        <f>ROUND(E501*F501,2)</f>
        <v>0</v>
      </c>
      <c r="H501" s="176"/>
      <c r="I501" s="177">
        <f>ROUND(E501*H501,2)</f>
        <v>0</v>
      </c>
      <c r="J501" s="176"/>
      <c r="K501" s="177">
        <f>ROUND(E501*J501,2)</f>
        <v>0</v>
      </c>
      <c r="L501" s="177">
        <v>21</v>
      </c>
      <c r="M501" s="177">
        <f>G501*(1+L501/100)</f>
        <v>0</v>
      </c>
      <c r="N501" s="175">
        <v>0</v>
      </c>
      <c r="O501" s="175">
        <f>ROUND(E501*N501,2)</f>
        <v>0</v>
      </c>
      <c r="P501" s="175">
        <v>1.6</v>
      </c>
      <c r="Q501" s="175">
        <f>ROUND(E501*P501,2)</f>
        <v>1.49</v>
      </c>
      <c r="R501" s="177"/>
      <c r="S501" s="177" t="s">
        <v>157</v>
      </c>
      <c r="T501" s="178" t="s">
        <v>157</v>
      </c>
      <c r="U501" s="156">
        <v>4.2889999999999997</v>
      </c>
      <c r="V501" s="156">
        <f>ROUND(E501*U501,2)</f>
        <v>3.99</v>
      </c>
      <c r="W501" s="156"/>
      <c r="X501" s="156" t="s">
        <v>158</v>
      </c>
      <c r="Y501" s="156" t="s">
        <v>159</v>
      </c>
      <c r="Z501" s="146"/>
      <c r="AA501" s="146"/>
      <c r="AB501" s="146"/>
      <c r="AC501" s="146"/>
      <c r="AD501" s="146"/>
      <c r="AE501" s="146"/>
      <c r="AF501" s="146"/>
      <c r="AG501" s="146" t="s">
        <v>160</v>
      </c>
      <c r="AH501" s="146"/>
      <c r="AI501" s="146"/>
      <c r="AJ501" s="146"/>
      <c r="AK501" s="146"/>
      <c r="AL501" s="146"/>
      <c r="AM501" s="146"/>
      <c r="AN501" s="146"/>
      <c r="AO501" s="146"/>
      <c r="AP501" s="146"/>
      <c r="AQ501" s="146"/>
      <c r="AR501" s="146"/>
      <c r="AS501" s="146"/>
      <c r="AT501" s="146"/>
      <c r="AU501" s="146"/>
      <c r="AV501" s="146"/>
      <c r="AW501" s="146"/>
      <c r="AX501" s="146"/>
      <c r="AY501" s="146"/>
      <c r="AZ501" s="146"/>
      <c r="BA501" s="146"/>
      <c r="BB501" s="146"/>
      <c r="BC501" s="146"/>
      <c r="BD501" s="146"/>
      <c r="BE501" s="146"/>
      <c r="BF501" s="146"/>
      <c r="BG501" s="146"/>
      <c r="BH501" s="146"/>
    </row>
    <row r="502" spans="1:60" outlineLevel="2" x14ac:dyDescent="0.2">
      <c r="A502" s="153"/>
      <c r="B502" s="154"/>
      <c r="C502" s="190" t="s">
        <v>472</v>
      </c>
      <c r="D502" s="157"/>
      <c r="E502" s="158"/>
      <c r="F502" s="156"/>
      <c r="G502" s="156"/>
      <c r="H502" s="156"/>
      <c r="I502" s="156"/>
      <c r="J502" s="156"/>
      <c r="K502" s="156"/>
      <c r="L502" s="156"/>
      <c r="M502" s="156"/>
      <c r="N502" s="155"/>
      <c r="O502" s="155"/>
      <c r="P502" s="155"/>
      <c r="Q502" s="155"/>
      <c r="R502" s="156"/>
      <c r="S502" s="156"/>
      <c r="T502" s="156"/>
      <c r="U502" s="156"/>
      <c r="V502" s="156"/>
      <c r="W502" s="156"/>
      <c r="X502" s="156"/>
      <c r="Y502" s="156"/>
      <c r="Z502" s="146"/>
      <c r="AA502" s="146"/>
      <c r="AB502" s="146"/>
      <c r="AC502" s="146"/>
      <c r="AD502" s="146"/>
      <c r="AE502" s="146"/>
      <c r="AF502" s="146"/>
      <c r="AG502" s="146" t="s">
        <v>164</v>
      </c>
      <c r="AH502" s="146">
        <v>0</v>
      </c>
      <c r="AI502" s="146"/>
      <c r="AJ502" s="146"/>
      <c r="AK502" s="146"/>
      <c r="AL502" s="146"/>
      <c r="AM502" s="146"/>
      <c r="AN502" s="146"/>
      <c r="AO502" s="146"/>
      <c r="AP502" s="146"/>
      <c r="AQ502" s="146"/>
      <c r="AR502" s="146"/>
      <c r="AS502" s="146"/>
      <c r="AT502" s="146"/>
      <c r="AU502" s="146"/>
      <c r="AV502" s="146"/>
      <c r="AW502" s="146"/>
      <c r="AX502" s="146"/>
      <c r="AY502" s="146"/>
      <c r="AZ502" s="146"/>
      <c r="BA502" s="146"/>
      <c r="BB502" s="146"/>
      <c r="BC502" s="146"/>
      <c r="BD502" s="146"/>
      <c r="BE502" s="146"/>
      <c r="BF502" s="146"/>
      <c r="BG502" s="146"/>
      <c r="BH502" s="146"/>
    </row>
    <row r="503" spans="1:60" outlineLevel="3" x14ac:dyDescent="0.2">
      <c r="A503" s="153"/>
      <c r="B503" s="154"/>
      <c r="C503" s="190" t="s">
        <v>473</v>
      </c>
      <c r="D503" s="157"/>
      <c r="E503" s="158">
        <v>0.89717000000000002</v>
      </c>
      <c r="F503" s="156"/>
      <c r="G503" s="156"/>
      <c r="H503" s="156"/>
      <c r="I503" s="156"/>
      <c r="J503" s="156"/>
      <c r="K503" s="156"/>
      <c r="L503" s="156"/>
      <c r="M503" s="156"/>
      <c r="N503" s="155"/>
      <c r="O503" s="155"/>
      <c r="P503" s="155"/>
      <c r="Q503" s="155"/>
      <c r="R503" s="156"/>
      <c r="S503" s="156"/>
      <c r="T503" s="156"/>
      <c r="U503" s="156"/>
      <c r="V503" s="156"/>
      <c r="W503" s="156"/>
      <c r="X503" s="156"/>
      <c r="Y503" s="156"/>
      <c r="Z503" s="146"/>
      <c r="AA503" s="146"/>
      <c r="AB503" s="146"/>
      <c r="AC503" s="146"/>
      <c r="AD503" s="146"/>
      <c r="AE503" s="146"/>
      <c r="AF503" s="146"/>
      <c r="AG503" s="146" t="s">
        <v>164</v>
      </c>
      <c r="AH503" s="146">
        <v>0</v>
      </c>
      <c r="AI503" s="146"/>
      <c r="AJ503" s="146"/>
      <c r="AK503" s="146"/>
      <c r="AL503" s="146"/>
      <c r="AM503" s="146"/>
      <c r="AN503" s="146"/>
      <c r="AO503" s="146"/>
      <c r="AP503" s="146"/>
      <c r="AQ503" s="146"/>
      <c r="AR503" s="146"/>
      <c r="AS503" s="146"/>
      <c r="AT503" s="146"/>
      <c r="AU503" s="146"/>
      <c r="AV503" s="146"/>
      <c r="AW503" s="146"/>
      <c r="AX503" s="146"/>
      <c r="AY503" s="146"/>
      <c r="AZ503" s="146"/>
      <c r="BA503" s="146"/>
      <c r="BB503" s="146"/>
      <c r="BC503" s="146"/>
      <c r="BD503" s="146"/>
      <c r="BE503" s="146"/>
      <c r="BF503" s="146"/>
      <c r="BG503" s="146"/>
      <c r="BH503" s="146"/>
    </row>
    <row r="504" spans="1:60" outlineLevel="3" x14ac:dyDescent="0.2">
      <c r="A504" s="153"/>
      <c r="B504" s="154"/>
      <c r="C504" s="190" t="s">
        <v>474</v>
      </c>
      <c r="D504" s="157"/>
      <c r="E504" s="158">
        <v>3.2399999999999998E-2</v>
      </c>
      <c r="F504" s="156"/>
      <c r="G504" s="156"/>
      <c r="H504" s="156"/>
      <c r="I504" s="156"/>
      <c r="J504" s="156"/>
      <c r="K504" s="156"/>
      <c r="L504" s="156"/>
      <c r="M504" s="156"/>
      <c r="N504" s="155"/>
      <c r="O504" s="155"/>
      <c r="P504" s="155"/>
      <c r="Q504" s="155"/>
      <c r="R504" s="156"/>
      <c r="S504" s="156"/>
      <c r="T504" s="156"/>
      <c r="U504" s="156"/>
      <c r="V504" s="156"/>
      <c r="W504" s="156"/>
      <c r="X504" s="156"/>
      <c r="Y504" s="156"/>
      <c r="Z504" s="146"/>
      <c r="AA504" s="146"/>
      <c r="AB504" s="146"/>
      <c r="AC504" s="146"/>
      <c r="AD504" s="146"/>
      <c r="AE504" s="146"/>
      <c r="AF504" s="146"/>
      <c r="AG504" s="146" t="s">
        <v>164</v>
      </c>
      <c r="AH504" s="146">
        <v>0</v>
      </c>
      <c r="AI504" s="146"/>
      <c r="AJ504" s="146"/>
      <c r="AK504" s="146"/>
      <c r="AL504" s="146"/>
      <c r="AM504" s="146"/>
      <c r="AN504" s="146"/>
      <c r="AO504" s="146"/>
      <c r="AP504" s="146"/>
      <c r="AQ504" s="146"/>
      <c r="AR504" s="146"/>
      <c r="AS504" s="146"/>
      <c r="AT504" s="146"/>
      <c r="AU504" s="146"/>
      <c r="AV504" s="146"/>
      <c r="AW504" s="146"/>
      <c r="AX504" s="146"/>
      <c r="AY504" s="146"/>
      <c r="AZ504" s="146"/>
      <c r="BA504" s="146"/>
      <c r="BB504" s="146"/>
      <c r="BC504" s="146"/>
      <c r="BD504" s="146"/>
      <c r="BE504" s="146"/>
      <c r="BF504" s="146"/>
      <c r="BG504" s="146"/>
      <c r="BH504" s="146"/>
    </row>
    <row r="505" spans="1:60" outlineLevel="1" x14ac:dyDescent="0.2">
      <c r="A505" s="172">
        <v>52</v>
      </c>
      <c r="B505" s="173" t="s">
        <v>475</v>
      </c>
      <c r="C505" s="189" t="s">
        <v>476</v>
      </c>
      <c r="D505" s="174" t="s">
        <v>365</v>
      </c>
      <c r="E505" s="175">
        <v>14</v>
      </c>
      <c r="F505" s="176"/>
      <c r="G505" s="177">
        <f>ROUND(E505*F505,2)</f>
        <v>0</v>
      </c>
      <c r="H505" s="176"/>
      <c r="I505" s="177">
        <f>ROUND(E505*H505,2)</f>
        <v>0</v>
      </c>
      <c r="J505" s="176"/>
      <c r="K505" s="177">
        <f>ROUND(E505*J505,2)</f>
        <v>0</v>
      </c>
      <c r="L505" s="177">
        <v>21</v>
      </c>
      <c r="M505" s="177">
        <f>G505*(1+L505/100)</f>
        <v>0</v>
      </c>
      <c r="N505" s="175">
        <v>0</v>
      </c>
      <c r="O505" s="175">
        <f>ROUND(E505*N505,2)</f>
        <v>0</v>
      </c>
      <c r="P505" s="175">
        <v>0.01</v>
      </c>
      <c r="Q505" s="175">
        <f>ROUND(E505*P505,2)</f>
        <v>0.14000000000000001</v>
      </c>
      <c r="R505" s="177"/>
      <c r="S505" s="177" t="s">
        <v>157</v>
      </c>
      <c r="T505" s="178" t="s">
        <v>157</v>
      </c>
      <c r="U505" s="156">
        <v>0.4</v>
      </c>
      <c r="V505" s="156">
        <f>ROUND(E505*U505,2)</f>
        <v>5.6</v>
      </c>
      <c r="W505" s="156"/>
      <c r="X505" s="156" t="s">
        <v>158</v>
      </c>
      <c r="Y505" s="156" t="s">
        <v>159</v>
      </c>
      <c r="Z505" s="146"/>
      <c r="AA505" s="146"/>
      <c r="AB505" s="146"/>
      <c r="AC505" s="146"/>
      <c r="AD505" s="146"/>
      <c r="AE505" s="146"/>
      <c r="AF505" s="146"/>
      <c r="AG505" s="146" t="s">
        <v>160</v>
      </c>
      <c r="AH505" s="146"/>
      <c r="AI505" s="146"/>
      <c r="AJ505" s="146"/>
      <c r="AK505" s="146"/>
      <c r="AL505" s="146"/>
      <c r="AM505" s="146"/>
      <c r="AN505" s="146"/>
      <c r="AO505" s="146"/>
      <c r="AP505" s="146"/>
      <c r="AQ505" s="146"/>
      <c r="AR505" s="146"/>
      <c r="AS505" s="146"/>
      <c r="AT505" s="146"/>
      <c r="AU505" s="146"/>
      <c r="AV505" s="146"/>
      <c r="AW505" s="146"/>
      <c r="AX505" s="146"/>
      <c r="AY505" s="146"/>
      <c r="AZ505" s="146"/>
      <c r="BA505" s="146"/>
      <c r="BB505" s="146"/>
      <c r="BC505" s="146"/>
      <c r="BD505" s="146"/>
      <c r="BE505" s="146"/>
      <c r="BF505" s="146"/>
      <c r="BG505" s="146"/>
      <c r="BH505" s="146"/>
    </row>
    <row r="506" spans="1:60" outlineLevel="2" x14ac:dyDescent="0.2">
      <c r="A506" s="153"/>
      <c r="B506" s="154"/>
      <c r="C506" s="190" t="s">
        <v>477</v>
      </c>
      <c r="D506" s="157"/>
      <c r="E506" s="158">
        <v>14</v>
      </c>
      <c r="F506" s="156"/>
      <c r="G506" s="156"/>
      <c r="H506" s="156"/>
      <c r="I506" s="156"/>
      <c r="J506" s="156"/>
      <c r="K506" s="156"/>
      <c r="L506" s="156"/>
      <c r="M506" s="156"/>
      <c r="N506" s="155"/>
      <c r="O506" s="155"/>
      <c r="P506" s="155"/>
      <c r="Q506" s="155"/>
      <c r="R506" s="156"/>
      <c r="S506" s="156"/>
      <c r="T506" s="156"/>
      <c r="U506" s="156"/>
      <c r="V506" s="156"/>
      <c r="W506" s="156"/>
      <c r="X506" s="156"/>
      <c r="Y506" s="156"/>
      <c r="Z506" s="146"/>
      <c r="AA506" s="146"/>
      <c r="AB506" s="146"/>
      <c r="AC506" s="146"/>
      <c r="AD506" s="146"/>
      <c r="AE506" s="146"/>
      <c r="AF506" s="146"/>
      <c r="AG506" s="146" t="s">
        <v>164</v>
      </c>
      <c r="AH506" s="146">
        <v>0</v>
      </c>
      <c r="AI506" s="146"/>
      <c r="AJ506" s="146"/>
      <c r="AK506" s="146"/>
      <c r="AL506" s="146"/>
      <c r="AM506" s="146"/>
      <c r="AN506" s="146"/>
      <c r="AO506" s="146"/>
      <c r="AP506" s="146"/>
      <c r="AQ506" s="146"/>
      <c r="AR506" s="146"/>
      <c r="AS506" s="146"/>
      <c r="AT506" s="146"/>
      <c r="AU506" s="146"/>
      <c r="AV506" s="146"/>
      <c r="AW506" s="146"/>
      <c r="AX506" s="146"/>
      <c r="AY506" s="146"/>
      <c r="AZ506" s="146"/>
      <c r="BA506" s="146"/>
      <c r="BB506" s="146"/>
      <c r="BC506" s="146"/>
      <c r="BD506" s="146"/>
      <c r="BE506" s="146"/>
      <c r="BF506" s="146"/>
      <c r="BG506" s="146"/>
      <c r="BH506" s="146"/>
    </row>
    <row r="507" spans="1:60" outlineLevel="1" x14ac:dyDescent="0.2">
      <c r="A507" s="172">
        <v>53</v>
      </c>
      <c r="B507" s="173" t="s">
        <v>478</v>
      </c>
      <c r="C507" s="189" t="s">
        <v>479</v>
      </c>
      <c r="D507" s="174" t="s">
        <v>156</v>
      </c>
      <c r="E507" s="175">
        <v>5.8049999999999997</v>
      </c>
      <c r="F507" s="176"/>
      <c r="G507" s="177">
        <f>ROUND(E507*F507,2)</f>
        <v>0</v>
      </c>
      <c r="H507" s="176"/>
      <c r="I507" s="177">
        <f>ROUND(E507*H507,2)</f>
        <v>0</v>
      </c>
      <c r="J507" s="176"/>
      <c r="K507" s="177">
        <f>ROUND(E507*J507,2)</f>
        <v>0</v>
      </c>
      <c r="L507" s="177">
        <v>21</v>
      </c>
      <c r="M507" s="177">
        <f>G507*(1+L507/100)</f>
        <v>0</v>
      </c>
      <c r="N507" s="175">
        <v>0</v>
      </c>
      <c r="O507" s="175">
        <f>ROUND(E507*N507,2)</f>
        <v>0</v>
      </c>
      <c r="P507" s="175">
        <v>5.5E-2</v>
      </c>
      <c r="Q507" s="175">
        <f>ROUND(E507*P507,2)</f>
        <v>0.32</v>
      </c>
      <c r="R507" s="177"/>
      <c r="S507" s="177" t="s">
        <v>157</v>
      </c>
      <c r="T507" s="178" t="s">
        <v>157</v>
      </c>
      <c r="U507" s="156">
        <v>0.42499999999999999</v>
      </c>
      <c r="V507" s="156">
        <f>ROUND(E507*U507,2)</f>
        <v>2.4700000000000002</v>
      </c>
      <c r="W507" s="156"/>
      <c r="X507" s="156" t="s">
        <v>158</v>
      </c>
      <c r="Y507" s="156" t="s">
        <v>159</v>
      </c>
      <c r="Z507" s="146"/>
      <c r="AA507" s="146"/>
      <c r="AB507" s="146"/>
      <c r="AC507" s="146"/>
      <c r="AD507" s="146"/>
      <c r="AE507" s="146"/>
      <c r="AF507" s="146"/>
      <c r="AG507" s="146" t="s">
        <v>160</v>
      </c>
      <c r="AH507" s="146"/>
      <c r="AI507" s="146"/>
      <c r="AJ507" s="146"/>
      <c r="AK507" s="146"/>
      <c r="AL507" s="146"/>
      <c r="AM507" s="146"/>
      <c r="AN507" s="146"/>
      <c r="AO507" s="146"/>
      <c r="AP507" s="146"/>
      <c r="AQ507" s="146"/>
      <c r="AR507" s="146"/>
      <c r="AS507" s="146"/>
      <c r="AT507" s="146"/>
      <c r="AU507" s="146"/>
      <c r="AV507" s="146"/>
      <c r="AW507" s="146"/>
      <c r="AX507" s="146"/>
      <c r="AY507" s="146"/>
      <c r="AZ507" s="146"/>
      <c r="BA507" s="146"/>
      <c r="BB507" s="146"/>
      <c r="BC507" s="146"/>
      <c r="BD507" s="146"/>
      <c r="BE507" s="146"/>
      <c r="BF507" s="146"/>
      <c r="BG507" s="146"/>
      <c r="BH507" s="146"/>
    </row>
    <row r="508" spans="1:60" outlineLevel="2" x14ac:dyDescent="0.2">
      <c r="A508" s="153"/>
      <c r="B508" s="154"/>
      <c r="C508" s="190" t="s">
        <v>242</v>
      </c>
      <c r="D508" s="157"/>
      <c r="E508" s="158"/>
      <c r="F508" s="156"/>
      <c r="G508" s="156"/>
      <c r="H508" s="156"/>
      <c r="I508" s="156"/>
      <c r="J508" s="156"/>
      <c r="K508" s="156"/>
      <c r="L508" s="156"/>
      <c r="M508" s="156"/>
      <c r="N508" s="155"/>
      <c r="O508" s="155"/>
      <c r="P508" s="155"/>
      <c r="Q508" s="155"/>
      <c r="R508" s="156"/>
      <c r="S508" s="156"/>
      <c r="T508" s="156"/>
      <c r="U508" s="156"/>
      <c r="V508" s="156"/>
      <c r="W508" s="156"/>
      <c r="X508" s="156"/>
      <c r="Y508" s="156"/>
      <c r="Z508" s="146"/>
      <c r="AA508" s="146"/>
      <c r="AB508" s="146"/>
      <c r="AC508" s="146"/>
      <c r="AD508" s="146"/>
      <c r="AE508" s="146"/>
      <c r="AF508" s="146"/>
      <c r="AG508" s="146" t="s">
        <v>164</v>
      </c>
      <c r="AH508" s="146">
        <v>0</v>
      </c>
      <c r="AI508" s="146"/>
      <c r="AJ508" s="146"/>
      <c r="AK508" s="146"/>
      <c r="AL508" s="146"/>
      <c r="AM508" s="146"/>
      <c r="AN508" s="146"/>
      <c r="AO508" s="146"/>
      <c r="AP508" s="146"/>
      <c r="AQ508" s="146"/>
      <c r="AR508" s="146"/>
      <c r="AS508" s="146"/>
      <c r="AT508" s="146"/>
      <c r="AU508" s="146"/>
      <c r="AV508" s="146"/>
      <c r="AW508" s="146"/>
      <c r="AX508" s="146"/>
      <c r="AY508" s="146"/>
      <c r="AZ508" s="146"/>
      <c r="BA508" s="146"/>
      <c r="BB508" s="146"/>
      <c r="BC508" s="146"/>
      <c r="BD508" s="146"/>
      <c r="BE508" s="146"/>
      <c r="BF508" s="146"/>
      <c r="BG508" s="146"/>
      <c r="BH508" s="146"/>
    </row>
    <row r="509" spans="1:60" outlineLevel="3" x14ac:dyDescent="0.2">
      <c r="A509" s="153"/>
      <c r="B509" s="154"/>
      <c r="C509" s="190" t="s">
        <v>480</v>
      </c>
      <c r="D509" s="157"/>
      <c r="E509" s="158">
        <v>3</v>
      </c>
      <c r="F509" s="156"/>
      <c r="G509" s="156"/>
      <c r="H509" s="156"/>
      <c r="I509" s="156"/>
      <c r="J509" s="156"/>
      <c r="K509" s="156"/>
      <c r="L509" s="156"/>
      <c r="M509" s="156"/>
      <c r="N509" s="155"/>
      <c r="O509" s="155"/>
      <c r="P509" s="155"/>
      <c r="Q509" s="155"/>
      <c r="R509" s="156"/>
      <c r="S509" s="156"/>
      <c r="T509" s="156"/>
      <c r="U509" s="156"/>
      <c r="V509" s="156"/>
      <c r="W509" s="156"/>
      <c r="X509" s="156"/>
      <c r="Y509" s="156"/>
      <c r="Z509" s="146"/>
      <c r="AA509" s="146"/>
      <c r="AB509" s="146"/>
      <c r="AC509" s="146"/>
      <c r="AD509" s="146"/>
      <c r="AE509" s="146"/>
      <c r="AF509" s="146"/>
      <c r="AG509" s="146" t="s">
        <v>164</v>
      </c>
      <c r="AH509" s="146">
        <v>0</v>
      </c>
      <c r="AI509" s="146"/>
      <c r="AJ509" s="146"/>
      <c r="AK509" s="146"/>
      <c r="AL509" s="146"/>
      <c r="AM509" s="146"/>
      <c r="AN509" s="146"/>
      <c r="AO509" s="146"/>
      <c r="AP509" s="146"/>
      <c r="AQ509" s="146"/>
      <c r="AR509" s="146"/>
      <c r="AS509" s="146"/>
      <c r="AT509" s="146"/>
      <c r="AU509" s="146"/>
      <c r="AV509" s="146"/>
      <c r="AW509" s="146"/>
      <c r="AX509" s="146"/>
      <c r="AY509" s="146"/>
      <c r="AZ509" s="146"/>
      <c r="BA509" s="146"/>
      <c r="BB509" s="146"/>
      <c r="BC509" s="146"/>
      <c r="BD509" s="146"/>
      <c r="BE509" s="146"/>
      <c r="BF509" s="146"/>
      <c r="BG509" s="146"/>
      <c r="BH509" s="146"/>
    </row>
    <row r="510" spans="1:60" outlineLevel="3" x14ac:dyDescent="0.2">
      <c r="A510" s="153"/>
      <c r="B510" s="154"/>
      <c r="C510" s="190" t="s">
        <v>244</v>
      </c>
      <c r="D510" s="157"/>
      <c r="E510" s="158"/>
      <c r="F510" s="156"/>
      <c r="G510" s="156"/>
      <c r="H510" s="156"/>
      <c r="I510" s="156"/>
      <c r="J510" s="156"/>
      <c r="K510" s="156"/>
      <c r="L510" s="156"/>
      <c r="M510" s="156"/>
      <c r="N510" s="155"/>
      <c r="O510" s="155"/>
      <c r="P510" s="155"/>
      <c r="Q510" s="155"/>
      <c r="R510" s="156"/>
      <c r="S510" s="156"/>
      <c r="T510" s="156"/>
      <c r="U510" s="156"/>
      <c r="V510" s="156"/>
      <c r="W510" s="156"/>
      <c r="X510" s="156"/>
      <c r="Y510" s="156"/>
      <c r="Z510" s="146"/>
      <c r="AA510" s="146"/>
      <c r="AB510" s="146"/>
      <c r="AC510" s="146"/>
      <c r="AD510" s="146"/>
      <c r="AE510" s="146"/>
      <c r="AF510" s="146"/>
      <c r="AG510" s="146" t="s">
        <v>164</v>
      </c>
      <c r="AH510" s="146">
        <v>0</v>
      </c>
      <c r="AI510" s="146"/>
      <c r="AJ510" s="146"/>
      <c r="AK510" s="146"/>
      <c r="AL510" s="146"/>
      <c r="AM510" s="146"/>
      <c r="AN510" s="146"/>
      <c r="AO510" s="146"/>
      <c r="AP510" s="146"/>
      <c r="AQ510" s="146"/>
      <c r="AR510" s="146"/>
      <c r="AS510" s="146"/>
      <c r="AT510" s="146"/>
      <c r="AU510" s="146"/>
      <c r="AV510" s="146"/>
      <c r="AW510" s="146"/>
      <c r="AX510" s="146"/>
      <c r="AY510" s="146"/>
      <c r="AZ510" s="146"/>
      <c r="BA510" s="146"/>
      <c r="BB510" s="146"/>
      <c r="BC510" s="146"/>
      <c r="BD510" s="146"/>
      <c r="BE510" s="146"/>
      <c r="BF510" s="146"/>
      <c r="BG510" s="146"/>
      <c r="BH510" s="146"/>
    </row>
    <row r="511" spans="1:60" outlineLevel="3" x14ac:dyDescent="0.2">
      <c r="A511" s="153"/>
      <c r="B511" s="154"/>
      <c r="C511" s="190" t="s">
        <v>481</v>
      </c>
      <c r="D511" s="157"/>
      <c r="E511" s="158">
        <v>0.85499999999999998</v>
      </c>
      <c r="F511" s="156"/>
      <c r="G511" s="156"/>
      <c r="H511" s="156"/>
      <c r="I511" s="156"/>
      <c r="J511" s="156"/>
      <c r="K511" s="156"/>
      <c r="L511" s="156"/>
      <c r="M511" s="156"/>
      <c r="N511" s="155"/>
      <c r="O511" s="155"/>
      <c r="P511" s="155"/>
      <c r="Q511" s="155"/>
      <c r="R511" s="156"/>
      <c r="S511" s="156"/>
      <c r="T511" s="156"/>
      <c r="U511" s="156"/>
      <c r="V511" s="156"/>
      <c r="W511" s="156"/>
      <c r="X511" s="156"/>
      <c r="Y511" s="156"/>
      <c r="Z511" s="146"/>
      <c r="AA511" s="146"/>
      <c r="AB511" s="146"/>
      <c r="AC511" s="146"/>
      <c r="AD511" s="146"/>
      <c r="AE511" s="146"/>
      <c r="AF511" s="146"/>
      <c r="AG511" s="146" t="s">
        <v>164</v>
      </c>
      <c r="AH511" s="146">
        <v>0</v>
      </c>
      <c r="AI511" s="146"/>
      <c r="AJ511" s="146"/>
      <c r="AK511" s="146"/>
      <c r="AL511" s="146"/>
      <c r="AM511" s="146"/>
      <c r="AN511" s="146"/>
      <c r="AO511" s="146"/>
      <c r="AP511" s="146"/>
      <c r="AQ511" s="146"/>
      <c r="AR511" s="146"/>
      <c r="AS511" s="146"/>
      <c r="AT511" s="146"/>
      <c r="AU511" s="146"/>
      <c r="AV511" s="146"/>
      <c r="AW511" s="146"/>
      <c r="AX511" s="146"/>
      <c r="AY511" s="146"/>
      <c r="AZ511" s="146"/>
      <c r="BA511" s="146"/>
      <c r="BB511" s="146"/>
      <c r="BC511" s="146"/>
      <c r="BD511" s="146"/>
      <c r="BE511" s="146"/>
      <c r="BF511" s="146"/>
      <c r="BG511" s="146"/>
      <c r="BH511" s="146"/>
    </row>
    <row r="512" spans="1:60" outlineLevel="3" x14ac:dyDescent="0.2">
      <c r="A512" s="153"/>
      <c r="B512" s="154"/>
      <c r="C512" s="190" t="s">
        <v>482</v>
      </c>
      <c r="D512" s="157"/>
      <c r="E512" s="158">
        <v>1.95</v>
      </c>
      <c r="F512" s="156"/>
      <c r="G512" s="156"/>
      <c r="H512" s="156"/>
      <c r="I512" s="156"/>
      <c r="J512" s="156"/>
      <c r="K512" s="156"/>
      <c r="L512" s="156"/>
      <c r="M512" s="156"/>
      <c r="N512" s="155"/>
      <c r="O512" s="155"/>
      <c r="P512" s="155"/>
      <c r="Q512" s="155"/>
      <c r="R512" s="156"/>
      <c r="S512" s="156"/>
      <c r="T512" s="156"/>
      <c r="U512" s="156"/>
      <c r="V512" s="156"/>
      <c r="W512" s="156"/>
      <c r="X512" s="156"/>
      <c r="Y512" s="156"/>
      <c r="Z512" s="146"/>
      <c r="AA512" s="146"/>
      <c r="AB512" s="146"/>
      <c r="AC512" s="146"/>
      <c r="AD512" s="146"/>
      <c r="AE512" s="146"/>
      <c r="AF512" s="146"/>
      <c r="AG512" s="146" t="s">
        <v>164</v>
      </c>
      <c r="AH512" s="146">
        <v>0</v>
      </c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  <c r="AT512" s="146"/>
      <c r="AU512" s="146"/>
      <c r="AV512" s="146"/>
      <c r="AW512" s="146"/>
      <c r="AX512" s="146"/>
      <c r="AY512" s="146"/>
      <c r="AZ512" s="146"/>
      <c r="BA512" s="146"/>
      <c r="BB512" s="146"/>
      <c r="BC512" s="146"/>
      <c r="BD512" s="146"/>
      <c r="BE512" s="146"/>
      <c r="BF512" s="146"/>
      <c r="BG512" s="146"/>
      <c r="BH512" s="146"/>
    </row>
    <row r="513" spans="1:60" outlineLevel="1" x14ac:dyDescent="0.2">
      <c r="A513" s="172">
        <v>54</v>
      </c>
      <c r="B513" s="173" t="s">
        <v>483</v>
      </c>
      <c r="C513" s="189" t="s">
        <v>484</v>
      </c>
      <c r="D513" s="174" t="s">
        <v>156</v>
      </c>
      <c r="E513" s="175">
        <v>2.6964999999999999</v>
      </c>
      <c r="F513" s="176"/>
      <c r="G513" s="177">
        <f>ROUND(E513*F513,2)</f>
        <v>0</v>
      </c>
      <c r="H513" s="176"/>
      <c r="I513" s="177">
        <f>ROUND(E513*H513,2)</f>
        <v>0</v>
      </c>
      <c r="J513" s="176"/>
      <c r="K513" s="177">
        <f>ROUND(E513*J513,2)</f>
        <v>0</v>
      </c>
      <c r="L513" s="177">
        <v>21</v>
      </c>
      <c r="M513" s="177">
        <f>G513*(1+L513/100)</f>
        <v>0</v>
      </c>
      <c r="N513" s="175">
        <v>2.1900000000000001E-3</v>
      </c>
      <c r="O513" s="175">
        <f>ROUND(E513*N513,2)</f>
        <v>0.01</v>
      </c>
      <c r="P513" s="175">
        <v>7.4999999999999997E-2</v>
      </c>
      <c r="Q513" s="175">
        <f>ROUND(E513*P513,2)</f>
        <v>0.2</v>
      </c>
      <c r="R513" s="177"/>
      <c r="S513" s="177" t="s">
        <v>157</v>
      </c>
      <c r="T513" s="178" t="s">
        <v>157</v>
      </c>
      <c r="U513" s="156">
        <v>0.95499999999999996</v>
      </c>
      <c r="V513" s="156">
        <f>ROUND(E513*U513,2)</f>
        <v>2.58</v>
      </c>
      <c r="W513" s="156"/>
      <c r="X513" s="156" t="s">
        <v>158</v>
      </c>
      <c r="Y513" s="156" t="s">
        <v>159</v>
      </c>
      <c r="Z513" s="146"/>
      <c r="AA513" s="146"/>
      <c r="AB513" s="146"/>
      <c r="AC513" s="146"/>
      <c r="AD513" s="146"/>
      <c r="AE513" s="146"/>
      <c r="AF513" s="146"/>
      <c r="AG513" s="146" t="s">
        <v>160</v>
      </c>
      <c r="AH513" s="146"/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  <c r="AT513" s="146"/>
      <c r="AU513" s="146"/>
      <c r="AV513" s="146"/>
      <c r="AW513" s="146"/>
      <c r="AX513" s="146"/>
      <c r="AY513" s="146"/>
      <c r="AZ513" s="146"/>
      <c r="BA513" s="146"/>
      <c r="BB513" s="146"/>
      <c r="BC513" s="146"/>
      <c r="BD513" s="146"/>
      <c r="BE513" s="146"/>
      <c r="BF513" s="146"/>
      <c r="BG513" s="146"/>
      <c r="BH513" s="146"/>
    </row>
    <row r="514" spans="1:60" outlineLevel="2" x14ac:dyDescent="0.2">
      <c r="A514" s="153"/>
      <c r="B514" s="154"/>
      <c r="C514" s="190" t="s">
        <v>237</v>
      </c>
      <c r="D514" s="157"/>
      <c r="E514" s="158">
        <v>0.63249999999999995</v>
      </c>
      <c r="F514" s="156"/>
      <c r="G514" s="156"/>
      <c r="H514" s="156"/>
      <c r="I514" s="156"/>
      <c r="J514" s="156"/>
      <c r="K514" s="156"/>
      <c r="L514" s="156"/>
      <c r="M514" s="156"/>
      <c r="N514" s="155"/>
      <c r="O514" s="155"/>
      <c r="P514" s="155"/>
      <c r="Q514" s="155"/>
      <c r="R514" s="156"/>
      <c r="S514" s="156"/>
      <c r="T514" s="156"/>
      <c r="U514" s="156"/>
      <c r="V514" s="156"/>
      <c r="W514" s="156"/>
      <c r="X514" s="156"/>
      <c r="Y514" s="156"/>
      <c r="Z514" s="146"/>
      <c r="AA514" s="146"/>
      <c r="AB514" s="146"/>
      <c r="AC514" s="146"/>
      <c r="AD514" s="146"/>
      <c r="AE514" s="146"/>
      <c r="AF514" s="146"/>
      <c r="AG514" s="146" t="s">
        <v>164</v>
      </c>
      <c r="AH514" s="146">
        <v>0</v>
      </c>
      <c r="AI514" s="146"/>
      <c r="AJ514" s="146"/>
      <c r="AK514" s="146"/>
      <c r="AL514" s="146"/>
      <c r="AM514" s="146"/>
      <c r="AN514" s="146"/>
      <c r="AO514" s="146"/>
      <c r="AP514" s="146"/>
      <c r="AQ514" s="146"/>
      <c r="AR514" s="146"/>
      <c r="AS514" s="146"/>
      <c r="AT514" s="146"/>
      <c r="AU514" s="146"/>
      <c r="AV514" s="146"/>
      <c r="AW514" s="146"/>
      <c r="AX514" s="146"/>
      <c r="AY514" s="146"/>
      <c r="AZ514" s="146"/>
      <c r="BA514" s="146"/>
      <c r="BB514" s="146"/>
      <c r="BC514" s="146"/>
      <c r="BD514" s="146"/>
      <c r="BE514" s="146"/>
      <c r="BF514" s="146"/>
      <c r="BG514" s="146"/>
      <c r="BH514" s="146"/>
    </row>
    <row r="515" spans="1:60" outlineLevel="3" x14ac:dyDescent="0.2">
      <c r="A515" s="153"/>
      <c r="B515" s="154"/>
      <c r="C515" s="190" t="s">
        <v>485</v>
      </c>
      <c r="D515" s="157"/>
      <c r="E515" s="158">
        <v>2.0640000000000001</v>
      </c>
      <c r="F515" s="156"/>
      <c r="G515" s="156"/>
      <c r="H515" s="156"/>
      <c r="I515" s="156"/>
      <c r="J515" s="156"/>
      <c r="K515" s="156"/>
      <c r="L515" s="156"/>
      <c r="M515" s="156"/>
      <c r="N515" s="155"/>
      <c r="O515" s="155"/>
      <c r="P515" s="155"/>
      <c r="Q515" s="155"/>
      <c r="R515" s="156"/>
      <c r="S515" s="156"/>
      <c r="T515" s="156"/>
      <c r="U515" s="156"/>
      <c r="V515" s="156"/>
      <c r="W515" s="156"/>
      <c r="X515" s="156"/>
      <c r="Y515" s="156"/>
      <c r="Z515" s="146"/>
      <c r="AA515" s="146"/>
      <c r="AB515" s="146"/>
      <c r="AC515" s="146"/>
      <c r="AD515" s="146"/>
      <c r="AE515" s="146"/>
      <c r="AF515" s="146"/>
      <c r="AG515" s="146" t="s">
        <v>164</v>
      </c>
      <c r="AH515" s="146">
        <v>0</v>
      </c>
      <c r="AI515" s="146"/>
      <c r="AJ515" s="146"/>
      <c r="AK515" s="146"/>
      <c r="AL515" s="146"/>
      <c r="AM515" s="146"/>
      <c r="AN515" s="146"/>
      <c r="AO515" s="146"/>
      <c r="AP515" s="146"/>
      <c r="AQ515" s="146"/>
      <c r="AR515" s="146"/>
      <c r="AS515" s="146"/>
      <c r="AT515" s="146"/>
      <c r="AU515" s="146"/>
      <c r="AV515" s="146"/>
      <c r="AW515" s="146"/>
      <c r="AX515" s="146"/>
      <c r="AY515" s="146"/>
      <c r="AZ515" s="146"/>
      <c r="BA515" s="146"/>
      <c r="BB515" s="146"/>
      <c r="BC515" s="146"/>
      <c r="BD515" s="146"/>
      <c r="BE515" s="146"/>
      <c r="BF515" s="146"/>
      <c r="BG515" s="146"/>
      <c r="BH515" s="146"/>
    </row>
    <row r="516" spans="1:60" outlineLevel="1" x14ac:dyDescent="0.2">
      <c r="A516" s="172">
        <v>55</v>
      </c>
      <c r="B516" s="173" t="s">
        <v>486</v>
      </c>
      <c r="C516" s="189" t="s">
        <v>487</v>
      </c>
      <c r="D516" s="174" t="s">
        <v>156</v>
      </c>
      <c r="E516" s="175">
        <v>3.69</v>
      </c>
      <c r="F516" s="176"/>
      <c r="G516" s="177">
        <f>ROUND(E516*F516,2)</f>
        <v>0</v>
      </c>
      <c r="H516" s="176"/>
      <c r="I516" s="177">
        <f>ROUND(E516*H516,2)</f>
        <v>0</v>
      </c>
      <c r="J516" s="176"/>
      <c r="K516" s="177">
        <f>ROUND(E516*J516,2)</f>
        <v>0</v>
      </c>
      <c r="L516" s="177">
        <v>21</v>
      </c>
      <c r="M516" s="177">
        <f>G516*(1+L516/100)</f>
        <v>0</v>
      </c>
      <c r="N516" s="175">
        <v>1E-3</v>
      </c>
      <c r="O516" s="175">
        <f>ROUND(E516*N516,2)</f>
        <v>0</v>
      </c>
      <c r="P516" s="175">
        <v>6.7000000000000004E-2</v>
      </c>
      <c r="Q516" s="175">
        <f>ROUND(E516*P516,2)</f>
        <v>0.25</v>
      </c>
      <c r="R516" s="177"/>
      <c r="S516" s="177" t="s">
        <v>157</v>
      </c>
      <c r="T516" s="178" t="s">
        <v>157</v>
      </c>
      <c r="U516" s="156">
        <v>0.53300000000000003</v>
      </c>
      <c r="V516" s="156">
        <f>ROUND(E516*U516,2)</f>
        <v>1.97</v>
      </c>
      <c r="W516" s="156"/>
      <c r="X516" s="156" t="s">
        <v>158</v>
      </c>
      <c r="Y516" s="156" t="s">
        <v>159</v>
      </c>
      <c r="Z516" s="146"/>
      <c r="AA516" s="146"/>
      <c r="AB516" s="146"/>
      <c r="AC516" s="146"/>
      <c r="AD516" s="146"/>
      <c r="AE516" s="146"/>
      <c r="AF516" s="146"/>
      <c r="AG516" s="146" t="s">
        <v>160</v>
      </c>
      <c r="AH516" s="146"/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  <c r="AT516" s="146"/>
      <c r="AU516" s="146"/>
      <c r="AV516" s="146"/>
      <c r="AW516" s="146"/>
      <c r="AX516" s="146"/>
      <c r="AY516" s="146"/>
      <c r="AZ516" s="146"/>
      <c r="BA516" s="146"/>
      <c r="BB516" s="146"/>
      <c r="BC516" s="146"/>
      <c r="BD516" s="146"/>
      <c r="BE516" s="146"/>
      <c r="BF516" s="146"/>
      <c r="BG516" s="146"/>
      <c r="BH516" s="146"/>
    </row>
    <row r="517" spans="1:60" outlineLevel="2" x14ac:dyDescent="0.2">
      <c r="A517" s="153"/>
      <c r="B517" s="154"/>
      <c r="C517" s="190" t="s">
        <v>488</v>
      </c>
      <c r="D517" s="157"/>
      <c r="E517" s="158">
        <v>3.69</v>
      </c>
      <c r="F517" s="156"/>
      <c r="G517" s="156"/>
      <c r="H517" s="156"/>
      <c r="I517" s="156"/>
      <c r="J517" s="156"/>
      <c r="K517" s="156"/>
      <c r="L517" s="156"/>
      <c r="M517" s="156"/>
      <c r="N517" s="155"/>
      <c r="O517" s="155"/>
      <c r="P517" s="155"/>
      <c r="Q517" s="155"/>
      <c r="R517" s="156"/>
      <c r="S517" s="156"/>
      <c r="T517" s="156"/>
      <c r="U517" s="156"/>
      <c r="V517" s="156"/>
      <c r="W517" s="156"/>
      <c r="X517" s="156"/>
      <c r="Y517" s="156"/>
      <c r="Z517" s="146"/>
      <c r="AA517" s="146"/>
      <c r="AB517" s="146"/>
      <c r="AC517" s="146"/>
      <c r="AD517" s="146"/>
      <c r="AE517" s="146"/>
      <c r="AF517" s="146"/>
      <c r="AG517" s="146" t="s">
        <v>164</v>
      </c>
      <c r="AH517" s="146">
        <v>0</v>
      </c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  <c r="AT517" s="146"/>
      <c r="AU517" s="146"/>
      <c r="AV517" s="146"/>
      <c r="AW517" s="146"/>
      <c r="AX517" s="146"/>
      <c r="AY517" s="146"/>
      <c r="AZ517" s="146"/>
      <c r="BA517" s="146"/>
      <c r="BB517" s="146"/>
      <c r="BC517" s="146"/>
      <c r="BD517" s="146"/>
      <c r="BE517" s="146"/>
      <c r="BF517" s="146"/>
      <c r="BG517" s="146"/>
      <c r="BH517" s="146"/>
    </row>
    <row r="518" spans="1:60" outlineLevel="1" x14ac:dyDescent="0.2">
      <c r="A518" s="172">
        <v>56</v>
      </c>
      <c r="B518" s="173" t="s">
        <v>489</v>
      </c>
      <c r="C518" s="189" t="s">
        <v>490</v>
      </c>
      <c r="D518" s="174" t="s">
        <v>156</v>
      </c>
      <c r="E518" s="175">
        <v>400.51963000000001</v>
      </c>
      <c r="F518" s="176"/>
      <c r="G518" s="177">
        <f>ROUND(E518*F518,2)</f>
        <v>0</v>
      </c>
      <c r="H518" s="176"/>
      <c r="I518" s="177">
        <f>ROUND(E518*H518,2)</f>
        <v>0</v>
      </c>
      <c r="J518" s="176"/>
      <c r="K518" s="177">
        <f>ROUND(E518*J518,2)</f>
        <v>0</v>
      </c>
      <c r="L518" s="177">
        <v>21</v>
      </c>
      <c r="M518" s="177">
        <f>G518*(1+L518/100)</f>
        <v>0</v>
      </c>
      <c r="N518" s="175">
        <v>0</v>
      </c>
      <c r="O518" s="175">
        <f>ROUND(E518*N518,2)</f>
        <v>0</v>
      </c>
      <c r="P518" s="175">
        <v>5.0000000000000001E-3</v>
      </c>
      <c r="Q518" s="175">
        <f>ROUND(E518*P518,2)</f>
        <v>2</v>
      </c>
      <c r="R518" s="177"/>
      <c r="S518" s="177" t="s">
        <v>157</v>
      </c>
      <c r="T518" s="178" t="s">
        <v>157</v>
      </c>
      <c r="U518" s="156">
        <v>0.03</v>
      </c>
      <c r="V518" s="156">
        <f>ROUND(E518*U518,2)</f>
        <v>12.02</v>
      </c>
      <c r="W518" s="156"/>
      <c r="X518" s="156" t="s">
        <v>158</v>
      </c>
      <c r="Y518" s="156" t="s">
        <v>159</v>
      </c>
      <c r="Z518" s="146"/>
      <c r="AA518" s="146"/>
      <c r="AB518" s="146"/>
      <c r="AC518" s="146"/>
      <c r="AD518" s="146"/>
      <c r="AE518" s="146"/>
      <c r="AF518" s="146"/>
      <c r="AG518" s="146" t="s">
        <v>160</v>
      </c>
      <c r="AH518" s="146"/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</row>
    <row r="519" spans="1:60" outlineLevel="2" x14ac:dyDescent="0.2">
      <c r="A519" s="153"/>
      <c r="B519" s="154"/>
      <c r="C519" s="190" t="s">
        <v>163</v>
      </c>
      <c r="D519" s="157"/>
      <c r="E519" s="158"/>
      <c r="F519" s="156"/>
      <c r="G519" s="156"/>
      <c r="H519" s="156"/>
      <c r="I519" s="156"/>
      <c r="J519" s="156"/>
      <c r="K519" s="156"/>
      <c r="L519" s="156"/>
      <c r="M519" s="156"/>
      <c r="N519" s="155"/>
      <c r="O519" s="155"/>
      <c r="P519" s="155"/>
      <c r="Q519" s="155"/>
      <c r="R519" s="156"/>
      <c r="S519" s="156"/>
      <c r="T519" s="156"/>
      <c r="U519" s="156"/>
      <c r="V519" s="156"/>
      <c r="W519" s="156"/>
      <c r="X519" s="156"/>
      <c r="Y519" s="156"/>
      <c r="Z519" s="146"/>
      <c r="AA519" s="146"/>
      <c r="AB519" s="146"/>
      <c r="AC519" s="146"/>
      <c r="AD519" s="146"/>
      <c r="AE519" s="146"/>
      <c r="AF519" s="146"/>
      <c r="AG519" s="146" t="s">
        <v>164</v>
      </c>
      <c r="AH519" s="146">
        <v>0</v>
      </c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</row>
    <row r="520" spans="1:60" outlineLevel="3" x14ac:dyDescent="0.2">
      <c r="A520" s="153"/>
      <c r="B520" s="154"/>
      <c r="C520" s="190" t="s">
        <v>317</v>
      </c>
      <c r="D520" s="157"/>
      <c r="E520" s="158">
        <v>56.948</v>
      </c>
      <c r="F520" s="156"/>
      <c r="G520" s="156"/>
      <c r="H520" s="156"/>
      <c r="I520" s="156"/>
      <c r="J520" s="156"/>
      <c r="K520" s="156"/>
      <c r="L520" s="156"/>
      <c r="M520" s="156"/>
      <c r="N520" s="155"/>
      <c r="O520" s="155"/>
      <c r="P520" s="155"/>
      <c r="Q520" s="155"/>
      <c r="R520" s="156"/>
      <c r="S520" s="156"/>
      <c r="T520" s="156"/>
      <c r="U520" s="156"/>
      <c r="V520" s="156"/>
      <c r="W520" s="156"/>
      <c r="X520" s="156"/>
      <c r="Y520" s="156"/>
      <c r="Z520" s="146"/>
      <c r="AA520" s="146"/>
      <c r="AB520" s="146"/>
      <c r="AC520" s="146"/>
      <c r="AD520" s="146"/>
      <c r="AE520" s="146"/>
      <c r="AF520" s="146"/>
      <c r="AG520" s="146" t="s">
        <v>164</v>
      </c>
      <c r="AH520" s="146">
        <v>0</v>
      </c>
      <c r="AI520" s="146"/>
      <c r="AJ520" s="146"/>
      <c r="AK520" s="146"/>
      <c r="AL520" s="146"/>
      <c r="AM520" s="146"/>
      <c r="AN520" s="146"/>
      <c r="AO520" s="146"/>
      <c r="AP520" s="146"/>
      <c r="AQ520" s="146"/>
      <c r="AR520" s="146"/>
      <c r="AS520" s="146"/>
      <c r="AT520" s="146"/>
      <c r="AU520" s="146"/>
      <c r="AV520" s="146"/>
      <c r="AW520" s="146"/>
      <c r="AX520" s="146"/>
      <c r="AY520" s="146"/>
      <c r="AZ520" s="146"/>
      <c r="BA520" s="146"/>
      <c r="BB520" s="146"/>
      <c r="BC520" s="146"/>
      <c r="BD520" s="146"/>
      <c r="BE520" s="146"/>
      <c r="BF520" s="146"/>
      <c r="BG520" s="146"/>
      <c r="BH520" s="146"/>
    </row>
    <row r="521" spans="1:60" outlineLevel="3" x14ac:dyDescent="0.2">
      <c r="A521" s="153"/>
      <c r="B521" s="154"/>
      <c r="C521" s="190" t="s">
        <v>318</v>
      </c>
      <c r="D521" s="157"/>
      <c r="E521" s="158">
        <v>-10.08</v>
      </c>
      <c r="F521" s="156"/>
      <c r="G521" s="156"/>
      <c r="H521" s="156"/>
      <c r="I521" s="156"/>
      <c r="J521" s="156"/>
      <c r="K521" s="156"/>
      <c r="L521" s="156"/>
      <c r="M521" s="156"/>
      <c r="N521" s="155"/>
      <c r="O521" s="155"/>
      <c r="P521" s="155"/>
      <c r="Q521" s="155"/>
      <c r="R521" s="156"/>
      <c r="S521" s="156"/>
      <c r="T521" s="156"/>
      <c r="U521" s="156"/>
      <c r="V521" s="156"/>
      <c r="W521" s="156"/>
      <c r="X521" s="156"/>
      <c r="Y521" s="156"/>
      <c r="Z521" s="146"/>
      <c r="AA521" s="146"/>
      <c r="AB521" s="146"/>
      <c r="AC521" s="146"/>
      <c r="AD521" s="146"/>
      <c r="AE521" s="146"/>
      <c r="AF521" s="146"/>
      <c r="AG521" s="146" t="s">
        <v>164</v>
      </c>
      <c r="AH521" s="146">
        <v>0</v>
      </c>
      <c r="AI521" s="146"/>
      <c r="AJ521" s="146"/>
      <c r="AK521" s="146"/>
      <c r="AL521" s="146"/>
      <c r="AM521" s="146"/>
      <c r="AN521" s="146"/>
      <c r="AO521" s="146"/>
      <c r="AP521" s="146"/>
      <c r="AQ521" s="146"/>
      <c r="AR521" s="146"/>
      <c r="AS521" s="146"/>
      <c r="AT521" s="146"/>
      <c r="AU521" s="146"/>
      <c r="AV521" s="146"/>
      <c r="AW521" s="146"/>
      <c r="AX521" s="146"/>
      <c r="AY521" s="146"/>
      <c r="AZ521" s="146"/>
      <c r="BA521" s="146"/>
      <c r="BB521" s="146"/>
      <c r="BC521" s="146"/>
      <c r="BD521" s="146"/>
      <c r="BE521" s="146"/>
      <c r="BF521" s="146"/>
      <c r="BG521" s="146"/>
      <c r="BH521" s="146"/>
    </row>
    <row r="522" spans="1:60" outlineLevel="3" x14ac:dyDescent="0.2">
      <c r="A522" s="153"/>
      <c r="B522" s="154"/>
      <c r="C522" s="190" t="s">
        <v>319</v>
      </c>
      <c r="D522" s="157"/>
      <c r="E522" s="158">
        <v>-1.9475</v>
      </c>
      <c r="F522" s="156"/>
      <c r="G522" s="156"/>
      <c r="H522" s="156"/>
      <c r="I522" s="156"/>
      <c r="J522" s="156"/>
      <c r="K522" s="156"/>
      <c r="L522" s="156"/>
      <c r="M522" s="156"/>
      <c r="N522" s="155"/>
      <c r="O522" s="155"/>
      <c r="P522" s="155"/>
      <c r="Q522" s="155"/>
      <c r="R522" s="156"/>
      <c r="S522" s="156"/>
      <c r="T522" s="156"/>
      <c r="U522" s="156"/>
      <c r="V522" s="156"/>
      <c r="W522" s="156"/>
      <c r="X522" s="156"/>
      <c r="Y522" s="156"/>
      <c r="Z522" s="146"/>
      <c r="AA522" s="146"/>
      <c r="AB522" s="146"/>
      <c r="AC522" s="146"/>
      <c r="AD522" s="146"/>
      <c r="AE522" s="146"/>
      <c r="AF522" s="146"/>
      <c r="AG522" s="146" t="s">
        <v>164</v>
      </c>
      <c r="AH522" s="146">
        <v>0</v>
      </c>
      <c r="AI522" s="146"/>
      <c r="AJ522" s="146"/>
      <c r="AK522" s="146"/>
      <c r="AL522" s="146"/>
      <c r="AM522" s="146"/>
      <c r="AN522" s="146"/>
      <c r="AO522" s="146"/>
      <c r="AP522" s="146"/>
      <c r="AQ522" s="146"/>
      <c r="AR522" s="146"/>
      <c r="AS522" s="146"/>
      <c r="AT522" s="146"/>
      <c r="AU522" s="146"/>
      <c r="AV522" s="146"/>
      <c r="AW522" s="146"/>
      <c r="AX522" s="146"/>
      <c r="AY522" s="146"/>
      <c r="AZ522" s="146"/>
      <c r="BA522" s="146"/>
      <c r="BB522" s="146"/>
      <c r="BC522" s="146"/>
      <c r="BD522" s="146"/>
      <c r="BE522" s="146"/>
      <c r="BF522" s="146"/>
      <c r="BG522" s="146"/>
      <c r="BH522" s="146"/>
    </row>
    <row r="523" spans="1:60" outlineLevel="3" x14ac:dyDescent="0.2">
      <c r="A523" s="153"/>
      <c r="B523" s="154"/>
      <c r="C523" s="190" t="s">
        <v>320</v>
      </c>
      <c r="D523" s="157"/>
      <c r="E523" s="158">
        <v>43.999200000000002</v>
      </c>
      <c r="F523" s="156"/>
      <c r="G523" s="156"/>
      <c r="H523" s="156"/>
      <c r="I523" s="156"/>
      <c r="J523" s="156"/>
      <c r="K523" s="156"/>
      <c r="L523" s="156"/>
      <c r="M523" s="156"/>
      <c r="N523" s="155"/>
      <c r="O523" s="155"/>
      <c r="P523" s="155"/>
      <c r="Q523" s="155"/>
      <c r="R523" s="156"/>
      <c r="S523" s="156"/>
      <c r="T523" s="156"/>
      <c r="U523" s="156"/>
      <c r="V523" s="156"/>
      <c r="W523" s="156"/>
      <c r="X523" s="156"/>
      <c r="Y523" s="156"/>
      <c r="Z523" s="146"/>
      <c r="AA523" s="146"/>
      <c r="AB523" s="146"/>
      <c r="AC523" s="146"/>
      <c r="AD523" s="146"/>
      <c r="AE523" s="146"/>
      <c r="AF523" s="146"/>
      <c r="AG523" s="146" t="s">
        <v>164</v>
      </c>
      <c r="AH523" s="146">
        <v>0</v>
      </c>
      <c r="AI523" s="146"/>
      <c r="AJ523" s="146"/>
      <c r="AK523" s="146"/>
      <c r="AL523" s="146"/>
      <c r="AM523" s="146"/>
      <c r="AN523" s="146"/>
      <c r="AO523" s="146"/>
      <c r="AP523" s="146"/>
      <c r="AQ523" s="146"/>
      <c r="AR523" s="146"/>
      <c r="AS523" s="146"/>
      <c r="AT523" s="146"/>
      <c r="AU523" s="146"/>
      <c r="AV523" s="146"/>
      <c r="AW523" s="146"/>
      <c r="AX523" s="146"/>
      <c r="AY523" s="146"/>
      <c r="AZ523" s="146"/>
      <c r="BA523" s="146"/>
      <c r="BB523" s="146"/>
      <c r="BC523" s="146"/>
      <c r="BD523" s="146"/>
      <c r="BE523" s="146"/>
      <c r="BF523" s="146"/>
      <c r="BG523" s="146"/>
      <c r="BH523" s="146"/>
    </row>
    <row r="524" spans="1:60" outlineLevel="3" x14ac:dyDescent="0.2">
      <c r="A524" s="153"/>
      <c r="B524" s="154"/>
      <c r="C524" s="190" t="s">
        <v>321</v>
      </c>
      <c r="D524" s="157"/>
      <c r="E524" s="158">
        <v>-10.8</v>
      </c>
      <c r="F524" s="156"/>
      <c r="G524" s="156"/>
      <c r="H524" s="156"/>
      <c r="I524" s="156"/>
      <c r="J524" s="156"/>
      <c r="K524" s="156"/>
      <c r="L524" s="156"/>
      <c r="M524" s="156"/>
      <c r="N524" s="155"/>
      <c r="O524" s="155"/>
      <c r="P524" s="155"/>
      <c r="Q524" s="155"/>
      <c r="R524" s="156"/>
      <c r="S524" s="156"/>
      <c r="T524" s="156"/>
      <c r="U524" s="156"/>
      <c r="V524" s="156"/>
      <c r="W524" s="156"/>
      <c r="X524" s="156"/>
      <c r="Y524" s="156"/>
      <c r="Z524" s="146"/>
      <c r="AA524" s="146"/>
      <c r="AB524" s="146"/>
      <c r="AC524" s="146"/>
      <c r="AD524" s="146"/>
      <c r="AE524" s="146"/>
      <c r="AF524" s="146"/>
      <c r="AG524" s="146" t="s">
        <v>164</v>
      </c>
      <c r="AH524" s="146">
        <v>0</v>
      </c>
      <c r="AI524" s="146"/>
      <c r="AJ524" s="146"/>
      <c r="AK524" s="146"/>
      <c r="AL524" s="146"/>
      <c r="AM524" s="146"/>
      <c r="AN524" s="146"/>
      <c r="AO524" s="146"/>
      <c r="AP524" s="146"/>
      <c r="AQ524" s="146"/>
      <c r="AR524" s="146"/>
      <c r="AS524" s="146"/>
      <c r="AT524" s="146"/>
      <c r="AU524" s="146"/>
      <c r="AV524" s="146"/>
      <c r="AW524" s="146"/>
      <c r="AX524" s="146"/>
      <c r="AY524" s="146"/>
      <c r="AZ524" s="146"/>
      <c r="BA524" s="146"/>
      <c r="BB524" s="146"/>
      <c r="BC524" s="146"/>
      <c r="BD524" s="146"/>
      <c r="BE524" s="146"/>
      <c r="BF524" s="146"/>
      <c r="BG524" s="146"/>
      <c r="BH524" s="146"/>
    </row>
    <row r="525" spans="1:60" outlineLevel="3" x14ac:dyDescent="0.2">
      <c r="A525" s="153"/>
      <c r="B525" s="154"/>
      <c r="C525" s="190" t="s">
        <v>166</v>
      </c>
      <c r="D525" s="157"/>
      <c r="E525" s="158"/>
      <c r="F525" s="156"/>
      <c r="G525" s="156"/>
      <c r="H525" s="156"/>
      <c r="I525" s="156"/>
      <c r="J525" s="156"/>
      <c r="K525" s="156"/>
      <c r="L525" s="156"/>
      <c r="M525" s="156"/>
      <c r="N525" s="155"/>
      <c r="O525" s="155"/>
      <c r="P525" s="155"/>
      <c r="Q525" s="155"/>
      <c r="R525" s="156"/>
      <c r="S525" s="156"/>
      <c r="T525" s="156"/>
      <c r="U525" s="156"/>
      <c r="V525" s="156"/>
      <c r="W525" s="156"/>
      <c r="X525" s="156"/>
      <c r="Y525" s="156"/>
      <c r="Z525" s="146"/>
      <c r="AA525" s="146"/>
      <c r="AB525" s="146"/>
      <c r="AC525" s="146"/>
      <c r="AD525" s="146"/>
      <c r="AE525" s="146"/>
      <c r="AF525" s="146"/>
      <c r="AG525" s="146" t="s">
        <v>164</v>
      </c>
      <c r="AH525" s="146">
        <v>0</v>
      </c>
      <c r="AI525" s="146"/>
      <c r="AJ525" s="146"/>
      <c r="AK525" s="146"/>
      <c r="AL525" s="146"/>
      <c r="AM525" s="146"/>
      <c r="AN525" s="146"/>
      <c r="AO525" s="146"/>
      <c r="AP525" s="146"/>
      <c r="AQ525" s="146"/>
      <c r="AR525" s="146"/>
      <c r="AS525" s="146"/>
      <c r="AT525" s="146"/>
      <c r="AU525" s="146"/>
      <c r="AV525" s="146"/>
      <c r="AW525" s="146"/>
      <c r="AX525" s="146"/>
      <c r="AY525" s="146"/>
      <c r="AZ525" s="146"/>
      <c r="BA525" s="146"/>
      <c r="BB525" s="146"/>
      <c r="BC525" s="146"/>
      <c r="BD525" s="146"/>
      <c r="BE525" s="146"/>
      <c r="BF525" s="146"/>
      <c r="BG525" s="146"/>
      <c r="BH525" s="146"/>
    </row>
    <row r="526" spans="1:60" outlineLevel="3" x14ac:dyDescent="0.2">
      <c r="A526" s="153"/>
      <c r="B526" s="154"/>
      <c r="C526" s="190" t="s">
        <v>322</v>
      </c>
      <c r="D526" s="157"/>
      <c r="E526" s="158">
        <v>58.092579999999998</v>
      </c>
      <c r="F526" s="156"/>
      <c r="G526" s="156"/>
      <c r="H526" s="156"/>
      <c r="I526" s="156"/>
      <c r="J526" s="156"/>
      <c r="K526" s="156"/>
      <c r="L526" s="156"/>
      <c r="M526" s="156"/>
      <c r="N526" s="155"/>
      <c r="O526" s="155"/>
      <c r="P526" s="155"/>
      <c r="Q526" s="155"/>
      <c r="R526" s="156"/>
      <c r="S526" s="156"/>
      <c r="T526" s="156"/>
      <c r="U526" s="156"/>
      <c r="V526" s="156"/>
      <c r="W526" s="156"/>
      <c r="X526" s="156"/>
      <c r="Y526" s="156"/>
      <c r="Z526" s="146"/>
      <c r="AA526" s="146"/>
      <c r="AB526" s="146"/>
      <c r="AC526" s="146"/>
      <c r="AD526" s="146"/>
      <c r="AE526" s="146"/>
      <c r="AF526" s="146"/>
      <c r="AG526" s="146" t="s">
        <v>164</v>
      </c>
      <c r="AH526" s="146">
        <v>0</v>
      </c>
      <c r="AI526" s="146"/>
      <c r="AJ526" s="146"/>
      <c r="AK526" s="146"/>
      <c r="AL526" s="146"/>
      <c r="AM526" s="146"/>
      <c r="AN526" s="146"/>
      <c r="AO526" s="146"/>
      <c r="AP526" s="146"/>
      <c r="AQ526" s="146"/>
      <c r="AR526" s="146"/>
      <c r="AS526" s="146"/>
      <c r="AT526" s="146"/>
      <c r="AU526" s="146"/>
      <c r="AV526" s="146"/>
      <c r="AW526" s="146"/>
      <c r="AX526" s="146"/>
      <c r="AY526" s="146"/>
      <c r="AZ526" s="146"/>
      <c r="BA526" s="146"/>
      <c r="BB526" s="146"/>
      <c r="BC526" s="146"/>
      <c r="BD526" s="146"/>
      <c r="BE526" s="146"/>
      <c r="BF526" s="146"/>
      <c r="BG526" s="146"/>
      <c r="BH526" s="146"/>
    </row>
    <row r="527" spans="1:60" outlineLevel="3" x14ac:dyDescent="0.2">
      <c r="A527" s="153"/>
      <c r="B527" s="154"/>
      <c r="C527" s="190" t="s">
        <v>323</v>
      </c>
      <c r="D527" s="157"/>
      <c r="E527" s="158">
        <v>-5.4</v>
      </c>
      <c r="F527" s="156"/>
      <c r="G527" s="156"/>
      <c r="H527" s="156"/>
      <c r="I527" s="156"/>
      <c r="J527" s="156"/>
      <c r="K527" s="156"/>
      <c r="L527" s="156"/>
      <c r="M527" s="156"/>
      <c r="N527" s="155"/>
      <c r="O527" s="155"/>
      <c r="P527" s="155"/>
      <c r="Q527" s="155"/>
      <c r="R527" s="156"/>
      <c r="S527" s="156"/>
      <c r="T527" s="156"/>
      <c r="U527" s="156"/>
      <c r="V527" s="156"/>
      <c r="W527" s="156"/>
      <c r="X527" s="156"/>
      <c r="Y527" s="156"/>
      <c r="Z527" s="146"/>
      <c r="AA527" s="146"/>
      <c r="AB527" s="146"/>
      <c r="AC527" s="146"/>
      <c r="AD527" s="146"/>
      <c r="AE527" s="146"/>
      <c r="AF527" s="146"/>
      <c r="AG527" s="146" t="s">
        <v>164</v>
      </c>
      <c r="AH527" s="146">
        <v>0</v>
      </c>
      <c r="AI527" s="146"/>
      <c r="AJ527" s="146"/>
      <c r="AK527" s="146"/>
      <c r="AL527" s="146"/>
      <c r="AM527" s="146"/>
      <c r="AN527" s="146"/>
      <c r="AO527" s="146"/>
      <c r="AP527" s="146"/>
      <c r="AQ527" s="146"/>
      <c r="AR527" s="146"/>
      <c r="AS527" s="146"/>
      <c r="AT527" s="146"/>
      <c r="AU527" s="146"/>
      <c r="AV527" s="146"/>
      <c r="AW527" s="146"/>
      <c r="AX527" s="146"/>
      <c r="AY527" s="146"/>
      <c r="AZ527" s="146"/>
      <c r="BA527" s="146"/>
      <c r="BB527" s="146"/>
      <c r="BC527" s="146"/>
      <c r="BD527" s="146"/>
      <c r="BE527" s="146"/>
      <c r="BF527" s="146"/>
      <c r="BG527" s="146"/>
      <c r="BH527" s="146"/>
    </row>
    <row r="528" spans="1:60" outlineLevel="3" x14ac:dyDescent="0.2">
      <c r="A528" s="153"/>
      <c r="B528" s="154"/>
      <c r="C528" s="190" t="s">
        <v>324</v>
      </c>
      <c r="D528" s="157"/>
      <c r="E528" s="158">
        <v>-3.24</v>
      </c>
      <c r="F528" s="156"/>
      <c r="G528" s="156"/>
      <c r="H528" s="156"/>
      <c r="I528" s="156"/>
      <c r="J528" s="156"/>
      <c r="K528" s="156"/>
      <c r="L528" s="156"/>
      <c r="M528" s="156"/>
      <c r="N528" s="155"/>
      <c r="O528" s="155"/>
      <c r="P528" s="155"/>
      <c r="Q528" s="155"/>
      <c r="R528" s="156"/>
      <c r="S528" s="156"/>
      <c r="T528" s="156"/>
      <c r="U528" s="156"/>
      <c r="V528" s="156"/>
      <c r="W528" s="156"/>
      <c r="X528" s="156"/>
      <c r="Y528" s="156"/>
      <c r="Z528" s="146"/>
      <c r="AA528" s="146"/>
      <c r="AB528" s="146"/>
      <c r="AC528" s="146"/>
      <c r="AD528" s="146"/>
      <c r="AE528" s="146"/>
      <c r="AF528" s="146"/>
      <c r="AG528" s="146" t="s">
        <v>164</v>
      </c>
      <c r="AH528" s="146">
        <v>0</v>
      </c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</row>
    <row r="529" spans="1:60" outlineLevel="3" x14ac:dyDescent="0.2">
      <c r="A529" s="153"/>
      <c r="B529" s="154"/>
      <c r="C529" s="190" t="s">
        <v>168</v>
      </c>
      <c r="D529" s="157"/>
      <c r="E529" s="158"/>
      <c r="F529" s="156"/>
      <c r="G529" s="156"/>
      <c r="H529" s="156"/>
      <c r="I529" s="156"/>
      <c r="J529" s="156"/>
      <c r="K529" s="156"/>
      <c r="L529" s="156"/>
      <c r="M529" s="156"/>
      <c r="N529" s="155"/>
      <c r="O529" s="155"/>
      <c r="P529" s="155"/>
      <c r="Q529" s="155"/>
      <c r="R529" s="156"/>
      <c r="S529" s="156"/>
      <c r="T529" s="156"/>
      <c r="U529" s="156"/>
      <c r="V529" s="156"/>
      <c r="W529" s="156"/>
      <c r="X529" s="156"/>
      <c r="Y529" s="156"/>
      <c r="Z529" s="146"/>
      <c r="AA529" s="146"/>
      <c r="AB529" s="146"/>
      <c r="AC529" s="146"/>
      <c r="AD529" s="146"/>
      <c r="AE529" s="146"/>
      <c r="AF529" s="146"/>
      <c r="AG529" s="146" t="s">
        <v>164</v>
      </c>
      <c r="AH529" s="146">
        <v>0</v>
      </c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</row>
    <row r="530" spans="1:60" outlineLevel="3" x14ac:dyDescent="0.2">
      <c r="A530" s="153"/>
      <c r="B530" s="154"/>
      <c r="C530" s="190" t="s">
        <v>325</v>
      </c>
      <c r="D530" s="157"/>
      <c r="E530" s="158">
        <v>46.267200000000003</v>
      </c>
      <c r="F530" s="156"/>
      <c r="G530" s="156"/>
      <c r="H530" s="156"/>
      <c r="I530" s="156"/>
      <c r="J530" s="156"/>
      <c r="K530" s="156"/>
      <c r="L530" s="156"/>
      <c r="M530" s="156"/>
      <c r="N530" s="155"/>
      <c r="O530" s="155"/>
      <c r="P530" s="155"/>
      <c r="Q530" s="155"/>
      <c r="R530" s="156"/>
      <c r="S530" s="156"/>
      <c r="T530" s="156"/>
      <c r="U530" s="156"/>
      <c r="V530" s="156"/>
      <c r="W530" s="156"/>
      <c r="X530" s="156"/>
      <c r="Y530" s="156"/>
      <c r="Z530" s="146"/>
      <c r="AA530" s="146"/>
      <c r="AB530" s="146"/>
      <c r="AC530" s="146"/>
      <c r="AD530" s="146"/>
      <c r="AE530" s="146"/>
      <c r="AF530" s="146"/>
      <c r="AG530" s="146" t="s">
        <v>164</v>
      </c>
      <c r="AH530" s="146">
        <v>0</v>
      </c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</row>
    <row r="531" spans="1:60" outlineLevel="3" x14ac:dyDescent="0.2">
      <c r="A531" s="153"/>
      <c r="B531" s="154"/>
      <c r="C531" s="190" t="s">
        <v>326</v>
      </c>
      <c r="D531" s="157"/>
      <c r="E531" s="158">
        <v>-7.2</v>
      </c>
      <c r="F531" s="156"/>
      <c r="G531" s="156"/>
      <c r="H531" s="156"/>
      <c r="I531" s="156"/>
      <c r="J531" s="156"/>
      <c r="K531" s="156"/>
      <c r="L531" s="156"/>
      <c r="M531" s="156"/>
      <c r="N531" s="155"/>
      <c r="O531" s="155"/>
      <c r="P531" s="155"/>
      <c r="Q531" s="155"/>
      <c r="R531" s="156"/>
      <c r="S531" s="156"/>
      <c r="T531" s="156"/>
      <c r="U531" s="156"/>
      <c r="V531" s="156"/>
      <c r="W531" s="156"/>
      <c r="X531" s="156"/>
      <c r="Y531" s="156"/>
      <c r="Z531" s="146"/>
      <c r="AA531" s="146"/>
      <c r="AB531" s="146"/>
      <c r="AC531" s="146"/>
      <c r="AD531" s="146"/>
      <c r="AE531" s="146"/>
      <c r="AF531" s="146"/>
      <c r="AG531" s="146" t="s">
        <v>164</v>
      </c>
      <c r="AH531" s="146">
        <v>0</v>
      </c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</row>
    <row r="532" spans="1:60" outlineLevel="3" x14ac:dyDescent="0.2">
      <c r="A532" s="153"/>
      <c r="B532" s="154"/>
      <c r="C532" s="190" t="s">
        <v>166</v>
      </c>
      <c r="D532" s="157"/>
      <c r="E532" s="158"/>
      <c r="F532" s="156"/>
      <c r="G532" s="156"/>
      <c r="H532" s="156"/>
      <c r="I532" s="156"/>
      <c r="J532" s="156"/>
      <c r="K532" s="156"/>
      <c r="L532" s="156"/>
      <c r="M532" s="156"/>
      <c r="N532" s="155"/>
      <c r="O532" s="155"/>
      <c r="P532" s="155"/>
      <c r="Q532" s="155"/>
      <c r="R532" s="156"/>
      <c r="S532" s="156"/>
      <c r="T532" s="156"/>
      <c r="U532" s="156"/>
      <c r="V532" s="156"/>
      <c r="W532" s="156"/>
      <c r="X532" s="156"/>
      <c r="Y532" s="156"/>
      <c r="Z532" s="146"/>
      <c r="AA532" s="146"/>
      <c r="AB532" s="146"/>
      <c r="AC532" s="146"/>
      <c r="AD532" s="146"/>
      <c r="AE532" s="146"/>
      <c r="AF532" s="146"/>
      <c r="AG532" s="146" t="s">
        <v>164</v>
      </c>
      <c r="AH532" s="146">
        <v>0</v>
      </c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</row>
    <row r="533" spans="1:60" outlineLevel="3" x14ac:dyDescent="0.2">
      <c r="A533" s="153"/>
      <c r="B533" s="154"/>
      <c r="C533" s="190" t="s">
        <v>327</v>
      </c>
      <c r="D533" s="157"/>
      <c r="E533" s="158">
        <v>65.881799999999998</v>
      </c>
      <c r="F533" s="156"/>
      <c r="G533" s="156"/>
      <c r="H533" s="156"/>
      <c r="I533" s="156"/>
      <c r="J533" s="156"/>
      <c r="K533" s="156"/>
      <c r="L533" s="156"/>
      <c r="M533" s="156"/>
      <c r="N533" s="155"/>
      <c r="O533" s="155"/>
      <c r="P533" s="155"/>
      <c r="Q533" s="155"/>
      <c r="R533" s="156"/>
      <c r="S533" s="156"/>
      <c r="T533" s="156"/>
      <c r="U533" s="156"/>
      <c r="V533" s="156"/>
      <c r="W533" s="156"/>
      <c r="X533" s="156"/>
      <c r="Y533" s="156"/>
      <c r="Z533" s="146"/>
      <c r="AA533" s="146"/>
      <c r="AB533" s="146"/>
      <c r="AC533" s="146"/>
      <c r="AD533" s="146"/>
      <c r="AE533" s="146"/>
      <c r="AF533" s="146"/>
      <c r="AG533" s="146" t="s">
        <v>164</v>
      </c>
      <c r="AH533" s="146">
        <v>0</v>
      </c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</row>
    <row r="534" spans="1:60" outlineLevel="3" x14ac:dyDescent="0.2">
      <c r="A534" s="153"/>
      <c r="B534" s="154"/>
      <c r="C534" s="190" t="s">
        <v>328</v>
      </c>
      <c r="D534" s="157"/>
      <c r="E534" s="158">
        <v>-12.6</v>
      </c>
      <c r="F534" s="156"/>
      <c r="G534" s="156"/>
      <c r="H534" s="156"/>
      <c r="I534" s="156"/>
      <c r="J534" s="156"/>
      <c r="K534" s="156"/>
      <c r="L534" s="156"/>
      <c r="M534" s="156"/>
      <c r="N534" s="155"/>
      <c r="O534" s="155"/>
      <c r="P534" s="155"/>
      <c r="Q534" s="155"/>
      <c r="R534" s="156"/>
      <c r="S534" s="156"/>
      <c r="T534" s="156"/>
      <c r="U534" s="156"/>
      <c r="V534" s="156"/>
      <c r="W534" s="156"/>
      <c r="X534" s="156"/>
      <c r="Y534" s="156"/>
      <c r="Z534" s="146"/>
      <c r="AA534" s="146"/>
      <c r="AB534" s="146"/>
      <c r="AC534" s="146"/>
      <c r="AD534" s="146"/>
      <c r="AE534" s="146"/>
      <c r="AF534" s="146"/>
      <c r="AG534" s="146" t="s">
        <v>164</v>
      </c>
      <c r="AH534" s="146">
        <v>0</v>
      </c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</row>
    <row r="535" spans="1:60" outlineLevel="3" x14ac:dyDescent="0.2">
      <c r="A535" s="153"/>
      <c r="B535" s="154"/>
      <c r="C535" s="190" t="s">
        <v>329</v>
      </c>
      <c r="D535" s="157"/>
      <c r="E535" s="158"/>
      <c r="F535" s="156"/>
      <c r="G535" s="156"/>
      <c r="H535" s="156"/>
      <c r="I535" s="156"/>
      <c r="J535" s="156"/>
      <c r="K535" s="156"/>
      <c r="L535" s="156"/>
      <c r="M535" s="156"/>
      <c r="N535" s="155"/>
      <c r="O535" s="155"/>
      <c r="P535" s="155"/>
      <c r="Q535" s="155"/>
      <c r="R535" s="156"/>
      <c r="S535" s="156"/>
      <c r="T535" s="156"/>
      <c r="U535" s="156"/>
      <c r="V535" s="156"/>
      <c r="W535" s="156"/>
      <c r="X535" s="156"/>
      <c r="Y535" s="156"/>
      <c r="Z535" s="146"/>
      <c r="AA535" s="146"/>
      <c r="AB535" s="146"/>
      <c r="AC535" s="146"/>
      <c r="AD535" s="146"/>
      <c r="AE535" s="146"/>
      <c r="AF535" s="146"/>
      <c r="AG535" s="146" t="s">
        <v>164</v>
      </c>
      <c r="AH535" s="146">
        <v>0</v>
      </c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</row>
    <row r="536" spans="1:60" outlineLevel="3" x14ac:dyDescent="0.2">
      <c r="A536" s="153"/>
      <c r="B536" s="154"/>
      <c r="C536" s="190" t="s">
        <v>330</v>
      </c>
      <c r="D536" s="157"/>
      <c r="E536" s="158">
        <v>11.79879</v>
      </c>
      <c r="F536" s="156"/>
      <c r="G536" s="156"/>
      <c r="H536" s="156"/>
      <c r="I536" s="156"/>
      <c r="J536" s="156"/>
      <c r="K536" s="156"/>
      <c r="L536" s="156"/>
      <c r="M536" s="156"/>
      <c r="N536" s="155"/>
      <c r="O536" s="155"/>
      <c r="P536" s="155"/>
      <c r="Q536" s="155"/>
      <c r="R536" s="156"/>
      <c r="S536" s="156"/>
      <c r="T536" s="156"/>
      <c r="U536" s="156"/>
      <c r="V536" s="156"/>
      <c r="W536" s="156"/>
      <c r="X536" s="156"/>
      <c r="Y536" s="156"/>
      <c r="Z536" s="146"/>
      <c r="AA536" s="146"/>
      <c r="AB536" s="146"/>
      <c r="AC536" s="146"/>
      <c r="AD536" s="146"/>
      <c r="AE536" s="146"/>
      <c r="AF536" s="146"/>
      <c r="AG536" s="146" t="s">
        <v>164</v>
      </c>
      <c r="AH536" s="146">
        <v>0</v>
      </c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</row>
    <row r="537" spans="1:60" outlineLevel="3" x14ac:dyDescent="0.2">
      <c r="A537" s="153"/>
      <c r="B537" s="154"/>
      <c r="C537" s="190" t="s">
        <v>276</v>
      </c>
      <c r="D537" s="157"/>
      <c r="E537" s="158"/>
      <c r="F537" s="156"/>
      <c r="G537" s="156"/>
      <c r="H537" s="156"/>
      <c r="I537" s="156"/>
      <c r="J537" s="156"/>
      <c r="K537" s="156"/>
      <c r="L537" s="156"/>
      <c r="M537" s="156"/>
      <c r="N537" s="155"/>
      <c r="O537" s="155"/>
      <c r="P537" s="155"/>
      <c r="Q537" s="155"/>
      <c r="R537" s="156"/>
      <c r="S537" s="156"/>
      <c r="T537" s="156"/>
      <c r="U537" s="156"/>
      <c r="V537" s="156"/>
      <c r="W537" s="156"/>
      <c r="X537" s="156"/>
      <c r="Y537" s="156"/>
      <c r="Z537" s="146"/>
      <c r="AA537" s="146"/>
      <c r="AB537" s="146"/>
      <c r="AC537" s="146"/>
      <c r="AD537" s="146"/>
      <c r="AE537" s="146"/>
      <c r="AF537" s="146"/>
      <c r="AG537" s="146" t="s">
        <v>164</v>
      </c>
      <c r="AH537" s="146">
        <v>0</v>
      </c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  <c r="AT537" s="146"/>
      <c r="AU537" s="146"/>
      <c r="AV537" s="146"/>
      <c r="AW537" s="146"/>
      <c r="AX537" s="146"/>
      <c r="AY537" s="146"/>
      <c r="AZ537" s="146"/>
      <c r="BA537" s="146"/>
      <c r="BB537" s="146"/>
      <c r="BC537" s="146"/>
      <c r="BD537" s="146"/>
      <c r="BE537" s="146"/>
      <c r="BF537" s="146"/>
      <c r="BG537" s="146"/>
      <c r="BH537" s="146"/>
    </row>
    <row r="538" spans="1:60" outlineLevel="3" x14ac:dyDescent="0.2">
      <c r="A538" s="153"/>
      <c r="B538" s="154"/>
      <c r="C538" s="190" t="s">
        <v>331</v>
      </c>
      <c r="D538" s="157"/>
      <c r="E538" s="158">
        <v>60.501060000000003</v>
      </c>
      <c r="F538" s="156"/>
      <c r="G538" s="156"/>
      <c r="H538" s="156"/>
      <c r="I538" s="156"/>
      <c r="J538" s="156"/>
      <c r="K538" s="156"/>
      <c r="L538" s="156"/>
      <c r="M538" s="156"/>
      <c r="N538" s="155"/>
      <c r="O538" s="155"/>
      <c r="P538" s="155"/>
      <c r="Q538" s="155"/>
      <c r="R538" s="156"/>
      <c r="S538" s="156"/>
      <c r="T538" s="156"/>
      <c r="U538" s="156"/>
      <c r="V538" s="156"/>
      <c r="W538" s="156"/>
      <c r="X538" s="156"/>
      <c r="Y538" s="156"/>
      <c r="Z538" s="146"/>
      <c r="AA538" s="146"/>
      <c r="AB538" s="146"/>
      <c r="AC538" s="146"/>
      <c r="AD538" s="146"/>
      <c r="AE538" s="146"/>
      <c r="AF538" s="146"/>
      <c r="AG538" s="146" t="s">
        <v>164</v>
      </c>
      <c r="AH538" s="146">
        <v>0</v>
      </c>
      <c r="AI538" s="146"/>
      <c r="AJ538" s="146"/>
      <c r="AK538" s="146"/>
      <c r="AL538" s="146"/>
      <c r="AM538" s="146"/>
      <c r="AN538" s="146"/>
      <c r="AO538" s="146"/>
      <c r="AP538" s="146"/>
      <c r="AQ538" s="146"/>
      <c r="AR538" s="146"/>
      <c r="AS538" s="146"/>
      <c r="AT538" s="146"/>
      <c r="AU538" s="146"/>
      <c r="AV538" s="146"/>
      <c r="AW538" s="146"/>
      <c r="AX538" s="146"/>
      <c r="AY538" s="146"/>
      <c r="AZ538" s="146"/>
      <c r="BA538" s="146"/>
      <c r="BB538" s="146"/>
      <c r="BC538" s="146"/>
      <c r="BD538" s="146"/>
      <c r="BE538" s="146"/>
      <c r="BF538" s="146"/>
      <c r="BG538" s="146"/>
      <c r="BH538" s="146"/>
    </row>
    <row r="539" spans="1:60" outlineLevel="3" x14ac:dyDescent="0.2">
      <c r="A539" s="153"/>
      <c r="B539" s="154"/>
      <c r="C539" s="190" t="s">
        <v>332</v>
      </c>
      <c r="D539" s="157"/>
      <c r="E539" s="158">
        <v>-15.12</v>
      </c>
      <c r="F539" s="156"/>
      <c r="G539" s="156"/>
      <c r="H539" s="156"/>
      <c r="I539" s="156"/>
      <c r="J539" s="156"/>
      <c r="K539" s="156"/>
      <c r="L539" s="156"/>
      <c r="M539" s="156"/>
      <c r="N539" s="155"/>
      <c r="O539" s="155"/>
      <c r="P539" s="155"/>
      <c r="Q539" s="155"/>
      <c r="R539" s="156"/>
      <c r="S539" s="156"/>
      <c r="T539" s="156"/>
      <c r="U539" s="156"/>
      <c r="V539" s="156"/>
      <c r="W539" s="156"/>
      <c r="X539" s="156"/>
      <c r="Y539" s="156"/>
      <c r="Z539" s="146"/>
      <c r="AA539" s="146"/>
      <c r="AB539" s="146"/>
      <c r="AC539" s="146"/>
      <c r="AD539" s="146"/>
      <c r="AE539" s="146"/>
      <c r="AF539" s="146"/>
      <c r="AG539" s="146" t="s">
        <v>164</v>
      </c>
      <c r="AH539" s="146">
        <v>0</v>
      </c>
      <c r="AI539" s="146"/>
      <c r="AJ539" s="146"/>
      <c r="AK539" s="146"/>
      <c r="AL539" s="146"/>
      <c r="AM539" s="146"/>
      <c r="AN539" s="146"/>
      <c r="AO539" s="146"/>
      <c r="AP539" s="146"/>
      <c r="AQ539" s="146"/>
      <c r="AR539" s="146"/>
      <c r="AS539" s="146"/>
      <c r="AT539" s="146"/>
      <c r="AU539" s="146"/>
      <c r="AV539" s="146"/>
      <c r="AW539" s="146"/>
      <c r="AX539" s="146"/>
      <c r="AY539" s="146"/>
      <c r="AZ539" s="146"/>
      <c r="BA539" s="146"/>
      <c r="BB539" s="146"/>
      <c r="BC539" s="146"/>
      <c r="BD539" s="146"/>
      <c r="BE539" s="146"/>
      <c r="BF539" s="146"/>
      <c r="BG539" s="146"/>
      <c r="BH539" s="146"/>
    </row>
    <row r="540" spans="1:60" outlineLevel="3" x14ac:dyDescent="0.2">
      <c r="A540" s="153"/>
      <c r="B540" s="154"/>
      <c r="C540" s="190" t="s">
        <v>174</v>
      </c>
      <c r="D540" s="157"/>
      <c r="E540" s="158"/>
      <c r="F540" s="156"/>
      <c r="G540" s="156"/>
      <c r="H540" s="156"/>
      <c r="I540" s="156"/>
      <c r="J540" s="156"/>
      <c r="K540" s="156"/>
      <c r="L540" s="156"/>
      <c r="M540" s="156"/>
      <c r="N540" s="155"/>
      <c r="O540" s="155"/>
      <c r="P540" s="155"/>
      <c r="Q540" s="155"/>
      <c r="R540" s="156"/>
      <c r="S540" s="156"/>
      <c r="T540" s="156"/>
      <c r="U540" s="156"/>
      <c r="V540" s="156"/>
      <c r="W540" s="156"/>
      <c r="X540" s="156"/>
      <c r="Y540" s="156"/>
      <c r="Z540" s="146"/>
      <c r="AA540" s="146"/>
      <c r="AB540" s="146"/>
      <c r="AC540" s="146"/>
      <c r="AD540" s="146"/>
      <c r="AE540" s="146"/>
      <c r="AF540" s="146"/>
      <c r="AG540" s="146" t="s">
        <v>164</v>
      </c>
      <c r="AH540" s="146">
        <v>0</v>
      </c>
      <c r="AI540" s="146"/>
      <c r="AJ540" s="146"/>
      <c r="AK540" s="146"/>
      <c r="AL540" s="146"/>
      <c r="AM540" s="146"/>
      <c r="AN540" s="146"/>
      <c r="AO540" s="146"/>
      <c r="AP540" s="146"/>
      <c r="AQ540" s="146"/>
      <c r="AR540" s="146"/>
      <c r="AS540" s="146"/>
      <c r="AT540" s="146"/>
      <c r="AU540" s="146"/>
      <c r="AV540" s="146"/>
      <c r="AW540" s="146"/>
      <c r="AX540" s="146"/>
      <c r="AY540" s="146"/>
      <c r="AZ540" s="146"/>
      <c r="BA540" s="146"/>
      <c r="BB540" s="146"/>
      <c r="BC540" s="146"/>
      <c r="BD540" s="146"/>
      <c r="BE540" s="146"/>
      <c r="BF540" s="146"/>
      <c r="BG540" s="146"/>
      <c r="BH540" s="146"/>
    </row>
    <row r="541" spans="1:60" outlineLevel="3" x14ac:dyDescent="0.2">
      <c r="A541" s="153"/>
      <c r="B541" s="154"/>
      <c r="C541" s="190" t="s">
        <v>333</v>
      </c>
      <c r="D541" s="157"/>
      <c r="E541" s="158">
        <v>109.509</v>
      </c>
      <c r="F541" s="156"/>
      <c r="G541" s="156"/>
      <c r="H541" s="156"/>
      <c r="I541" s="156"/>
      <c r="J541" s="156"/>
      <c r="K541" s="156"/>
      <c r="L541" s="156"/>
      <c r="M541" s="156"/>
      <c r="N541" s="155"/>
      <c r="O541" s="155"/>
      <c r="P541" s="155"/>
      <c r="Q541" s="155"/>
      <c r="R541" s="156"/>
      <c r="S541" s="156"/>
      <c r="T541" s="156"/>
      <c r="U541" s="156"/>
      <c r="V541" s="156"/>
      <c r="W541" s="156"/>
      <c r="X541" s="156"/>
      <c r="Y541" s="156"/>
      <c r="Z541" s="146"/>
      <c r="AA541" s="146"/>
      <c r="AB541" s="146"/>
      <c r="AC541" s="146"/>
      <c r="AD541" s="146"/>
      <c r="AE541" s="146"/>
      <c r="AF541" s="146"/>
      <c r="AG541" s="146" t="s">
        <v>164</v>
      </c>
      <c r="AH541" s="146">
        <v>0</v>
      </c>
      <c r="AI541" s="146"/>
      <c r="AJ541" s="146"/>
      <c r="AK541" s="146"/>
      <c r="AL541" s="146"/>
      <c r="AM541" s="146"/>
      <c r="AN541" s="146"/>
      <c r="AO541" s="146"/>
      <c r="AP541" s="146"/>
      <c r="AQ541" s="146"/>
      <c r="AR541" s="146"/>
      <c r="AS541" s="146"/>
      <c r="AT541" s="146"/>
      <c r="AU541" s="146"/>
      <c r="AV541" s="146"/>
      <c r="AW541" s="146"/>
      <c r="AX541" s="146"/>
      <c r="AY541" s="146"/>
      <c r="AZ541" s="146"/>
      <c r="BA541" s="146"/>
      <c r="BB541" s="146"/>
      <c r="BC541" s="146"/>
      <c r="BD541" s="146"/>
      <c r="BE541" s="146"/>
      <c r="BF541" s="146"/>
      <c r="BG541" s="146"/>
      <c r="BH541" s="146"/>
    </row>
    <row r="542" spans="1:60" outlineLevel="3" x14ac:dyDescent="0.2">
      <c r="A542" s="153"/>
      <c r="B542" s="154"/>
      <c r="C542" s="190" t="s">
        <v>334</v>
      </c>
      <c r="D542" s="157"/>
      <c r="E542" s="158">
        <v>37.540999999999997</v>
      </c>
      <c r="F542" s="156"/>
      <c r="G542" s="156"/>
      <c r="H542" s="156"/>
      <c r="I542" s="156"/>
      <c r="J542" s="156"/>
      <c r="K542" s="156"/>
      <c r="L542" s="156"/>
      <c r="M542" s="156"/>
      <c r="N542" s="155"/>
      <c r="O542" s="155"/>
      <c r="P542" s="155"/>
      <c r="Q542" s="155"/>
      <c r="R542" s="156"/>
      <c r="S542" s="156"/>
      <c r="T542" s="156"/>
      <c r="U542" s="156"/>
      <c r="V542" s="156"/>
      <c r="W542" s="156"/>
      <c r="X542" s="156"/>
      <c r="Y542" s="156"/>
      <c r="Z542" s="146"/>
      <c r="AA542" s="146"/>
      <c r="AB542" s="146"/>
      <c r="AC542" s="146"/>
      <c r="AD542" s="146"/>
      <c r="AE542" s="146"/>
      <c r="AF542" s="146"/>
      <c r="AG542" s="146" t="s">
        <v>164</v>
      </c>
      <c r="AH542" s="146">
        <v>0</v>
      </c>
      <c r="AI542" s="146"/>
      <c r="AJ542" s="146"/>
      <c r="AK542" s="146"/>
      <c r="AL542" s="146"/>
      <c r="AM542" s="146"/>
      <c r="AN542" s="146"/>
      <c r="AO542" s="146"/>
      <c r="AP542" s="146"/>
      <c r="AQ542" s="146"/>
      <c r="AR542" s="146"/>
      <c r="AS542" s="146"/>
      <c r="AT542" s="146"/>
      <c r="AU542" s="146"/>
      <c r="AV542" s="146"/>
      <c r="AW542" s="146"/>
      <c r="AX542" s="146"/>
      <c r="AY542" s="146"/>
      <c r="AZ542" s="146"/>
      <c r="BA542" s="146"/>
      <c r="BB542" s="146"/>
      <c r="BC542" s="146"/>
      <c r="BD542" s="146"/>
      <c r="BE542" s="146"/>
      <c r="BF542" s="146"/>
      <c r="BG542" s="146"/>
      <c r="BH542" s="146"/>
    </row>
    <row r="543" spans="1:60" outlineLevel="3" x14ac:dyDescent="0.2">
      <c r="A543" s="153"/>
      <c r="B543" s="154"/>
      <c r="C543" s="190" t="s">
        <v>335</v>
      </c>
      <c r="D543" s="157"/>
      <c r="E543" s="158">
        <v>-32.76</v>
      </c>
      <c r="F543" s="156"/>
      <c r="G543" s="156"/>
      <c r="H543" s="156"/>
      <c r="I543" s="156"/>
      <c r="J543" s="156"/>
      <c r="K543" s="156"/>
      <c r="L543" s="156"/>
      <c r="M543" s="156"/>
      <c r="N543" s="155"/>
      <c r="O543" s="155"/>
      <c r="P543" s="155"/>
      <c r="Q543" s="155"/>
      <c r="R543" s="156"/>
      <c r="S543" s="156"/>
      <c r="T543" s="156"/>
      <c r="U543" s="156"/>
      <c r="V543" s="156"/>
      <c r="W543" s="156"/>
      <c r="X543" s="156"/>
      <c r="Y543" s="156"/>
      <c r="Z543" s="146"/>
      <c r="AA543" s="146"/>
      <c r="AB543" s="146"/>
      <c r="AC543" s="146"/>
      <c r="AD543" s="146"/>
      <c r="AE543" s="146"/>
      <c r="AF543" s="146"/>
      <c r="AG543" s="146" t="s">
        <v>164</v>
      </c>
      <c r="AH543" s="146">
        <v>0</v>
      </c>
      <c r="AI543" s="146"/>
      <c r="AJ543" s="146"/>
      <c r="AK543" s="146"/>
      <c r="AL543" s="146"/>
      <c r="AM543" s="146"/>
      <c r="AN543" s="146"/>
      <c r="AO543" s="146"/>
      <c r="AP543" s="146"/>
      <c r="AQ543" s="146"/>
      <c r="AR543" s="146"/>
      <c r="AS543" s="146"/>
      <c r="AT543" s="146"/>
      <c r="AU543" s="146"/>
      <c r="AV543" s="146"/>
      <c r="AW543" s="146"/>
      <c r="AX543" s="146"/>
      <c r="AY543" s="146"/>
      <c r="AZ543" s="146"/>
      <c r="BA543" s="146"/>
      <c r="BB543" s="146"/>
      <c r="BC543" s="146"/>
      <c r="BD543" s="146"/>
      <c r="BE543" s="146"/>
      <c r="BF543" s="146"/>
      <c r="BG543" s="146"/>
      <c r="BH543" s="146"/>
    </row>
    <row r="544" spans="1:60" outlineLevel="3" x14ac:dyDescent="0.2">
      <c r="A544" s="153"/>
      <c r="B544" s="154"/>
      <c r="C544" s="191" t="s">
        <v>192</v>
      </c>
      <c r="D544" s="159"/>
      <c r="E544" s="160">
        <v>391.39112999999998</v>
      </c>
      <c r="F544" s="156"/>
      <c r="G544" s="156"/>
      <c r="H544" s="156"/>
      <c r="I544" s="156"/>
      <c r="J544" s="156"/>
      <c r="K544" s="156"/>
      <c r="L544" s="156"/>
      <c r="M544" s="156"/>
      <c r="N544" s="155"/>
      <c r="O544" s="155"/>
      <c r="P544" s="155"/>
      <c r="Q544" s="155"/>
      <c r="R544" s="156"/>
      <c r="S544" s="156"/>
      <c r="T544" s="156"/>
      <c r="U544" s="156"/>
      <c r="V544" s="156"/>
      <c r="W544" s="156"/>
      <c r="X544" s="156"/>
      <c r="Y544" s="156"/>
      <c r="Z544" s="146"/>
      <c r="AA544" s="146"/>
      <c r="AB544" s="146"/>
      <c r="AC544" s="146"/>
      <c r="AD544" s="146"/>
      <c r="AE544" s="146"/>
      <c r="AF544" s="146"/>
      <c r="AG544" s="146" t="s">
        <v>164</v>
      </c>
      <c r="AH544" s="146">
        <v>1</v>
      </c>
      <c r="AI544" s="146"/>
      <c r="AJ544" s="146"/>
      <c r="AK544" s="146"/>
      <c r="AL544" s="146"/>
      <c r="AM544" s="146"/>
      <c r="AN544" s="146"/>
      <c r="AO544" s="146"/>
      <c r="AP544" s="146"/>
      <c r="AQ544" s="146"/>
      <c r="AR544" s="146"/>
      <c r="AS544" s="146"/>
      <c r="AT544" s="146"/>
      <c r="AU544" s="146"/>
      <c r="AV544" s="146"/>
      <c r="AW544" s="146"/>
      <c r="AX544" s="146"/>
      <c r="AY544" s="146"/>
      <c r="AZ544" s="146"/>
      <c r="BA544" s="146"/>
      <c r="BB544" s="146"/>
      <c r="BC544" s="146"/>
      <c r="BD544" s="146"/>
      <c r="BE544" s="146"/>
      <c r="BF544" s="146"/>
      <c r="BG544" s="146"/>
      <c r="BH544" s="146"/>
    </row>
    <row r="545" spans="1:60" outlineLevel="3" x14ac:dyDescent="0.2">
      <c r="A545" s="153"/>
      <c r="B545" s="154"/>
      <c r="C545" s="190" t="s">
        <v>170</v>
      </c>
      <c r="D545" s="157"/>
      <c r="E545" s="158"/>
      <c r="F545" s="156"/>
      <c r="G545" s="156"/>
      <c r="H545" s="156"/>
      <c r="I545" s="156"/>
      <c r="J545" s="156"/>
      <c r="K545" s="156"/>
      <c r="L545" s="156"/>
      <c r="M545" s="156"/>
      <c r="N545" s="155"/>
      <c r="O545" s="155"/>
      <c r="P545" s="155"/>
      <c r="Q545" s="155"/>
      <c r="R545" s="156"/>
      <c r="S545" s="156"/>
      <c r="T545" s="156"/>
      <c r="U545" s="156"/>
      <c r="V545" s="156"/>
      <c r="W545" s="156"/>
      <c r="X545" s="156"/>
      <c r="Y545" s="156"/>
      <c r="Z545" s="146"/>
      <c r="AA545" s="146"/>
      <c r="AB545" s="146"/>
      <c r="AC545" s="146"/>
      <c r="AD545" s="146"/>
      <c r="AE545" s="146"/>
      <c r="AF545" s="146"/>
      <c r="AG545" s="146" t="s">
        <v>164</v>
      </c>
      <c r="AH545" s="146">
        <v>0</v>
      </c>
      <c r="AI545" s="146"/>
      <c r="AJ545" s="146"/>
      <c r="AK545" s="146"/>
      <c r="AL545" s="146"/>
      <c r="AM545" s="146"/>
      <c r="AN545" s="146"/>
      <c r="AO545" s="146"/>
      <c r="AP545" s="146"/>
      <c r="AQ545" s="146"/>
      <c r="AR545" s="146"/>
      <c r="AS545" s="146"/>
      <c r="AT545" s="146"/>
      <c r="AU545" s="146"/>
      <c r="AV545" s="146"/>
      <c r="AW545" s="146"/>
      <c r="AX545" s="146"/>
      <c r="AY545" s="146"/>
      <c r="AZ545" s="146"/>
      <c r="BA545" s="146"/>
      <c r="BB545" s="146"/>
      <c r="BC545" s="146"/>
      <c r="BD545" s="146"/>
      <c r="BE545" s="146"/>
      <c r="BF545" s="146"/>
      <c r="BG545" s="146"/>
      <c r="BH545" s="146"/>
    </row>
    <row r="546" spans="1:60" outlineLevel="3" x14ac:dyDescent="0.2">
      <c r="A546" s="153"/>
      <c r="B546" s="154"/>
      <c r="C546" s="190" t="s">
        <v>338</v>
      </c>
      <c r="D546" s="157"/>
      <c r="E546" s="158">
        <v>13.776</v>
      </c>
      <c r="F546" s="156"/>
      <c r="G546" s="156"/>
      <c r="H546" s="156"/>
      <c r="I546" s="156"/>
      <c r="J546" s="156"/>
      <c r="K546" s="156"/>
      <c r="L546" s="156"/>
      <c r="M546" s="156"/>
      <c r="N546" s="155"/>
      <c r="O546" s="155"/>
      <c r="P546" s="155"/>
      <c r="Q546" s="155"/>
      <c r="R546" s="156"/>
      <c r="S546" s="156"/>
      <c r="T546" s="156"/>
      <c r="U546" s="156"/>
      <c r="V546" s="156"/>
      <c r="W546" s="156"/>
      <c r="X546" s="156"/>
      <c r="Y546" s="156"/>
      <c r="Z546" s="146"/>
      <c r="AA546" s="146"/>
      <c r="AB546" s="146"/>
      <c r="AC546" s="146"/>
      <c r="AD546" s="146"/>
      <c r="AE546" s="146"/>
      <c r="AF546" s="146"/>
      <c r="AG546" s="146" t="s">
        <v>164</v>
      </c>
      <c r="AH546" s="146">
        <v>0</v>
      </c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  <c r="AT546" s="146"/>
      <c r="AU546" s="146"/>
      <c r="AV546" s="146"/>
      <c r="AW546" s="146"/>
      <c r="AX546" s="146"/>
      <c r="AY546" s="146"/>
      <c r="AZ546" s="146"/>
      <c r="BA546" s="146"/>
      <c r="BB546" s="146"/>
      <c r="BC546" s="146"/>
      <c r="BD546" s="146"/>
      <c r="BE546" s="146"/>
      <c r="BF546" s="146"/>
      <c r="BG546" s="146"/>
      <c r="BH546" s="146"/>
    </row>
    <row r="547" spans="1:60" outlineLevel="3" x14ac:dyDescent="0.2">
      <c r="A547" s="153"/>
      <c r="B547" s="154"/>
      <c r="C547" s="190" t="s">
        <v>339</v>
      </c>
      <c r="D547" s="157"/>
      <c r="E547" s="158">
        <v>-2.04</v>
      </c>
      <c r="F547" s="156"/>
      <c r="G547" s="156"/>
      <c r="H547" s="156"/>
      <c r="I547" s="156"/>
      <c r="J547" s="156"/>
      <c r="K547" s="156"/>
      <c r="L547" s="156"/>
      <c r="M547" s="156"/>
      <c r="N547" s="155"/>
      <c r="O547" s="155"/>
      <c r="P547" s="155"/>
      <c r="Q547" s="155"/>
      <c r="R547" s="156"/>
      <c r="S547" s="156"/>
      <c r="T547" s="156"/>
      <c r="U547" s="156"/>
      <c r="V547" s="156"/>
      <c r="W547" s="156"/>
      <c r="X547" s="156"/>
      <c r="Y547" s="156"/>
      <c r="Z547" s="146"/>
      <c r="AA547" s="146"/>
      <c r="AB547" s="146"/>
      <c r="AC547" s="146"/>
      <c r="AD547" s="146"/>
      <c r="AE547" s="146"/>
      <c r="AF547" s="146"/>
      <c r="AG547" s="146" t="s">
        <v>164</v>
      </c>
      <c r="AH547" s="146">
        <v>0</v>
      </c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</row>
    <row r="548" spans="1:60" outlineLevel="3" x14ac:dyDescent="0.2">
      <c r="A548" s="153"/>
      <c r="B548" s="154"/>
      <c r="C548" s="190" t="s">
        <v>340</v>
      </c>
      <c r="D548" s="157"/>
      <c r="E548" s="158">
        <v>-0.66</v>
      </c>
      <c r="F548" s="156"/>
      <c r="G548" s="156"/>
      <c r="H548" s="156"/>
      <c r="I548" s="156"/>
      <c r="J548" s="156"/>
      <c r="K548" s="156"/>
      <c r="L548" s="156"/>
      <c r="M548" s="156"/>
      <c r="N548" s="155"/>
      <c r="O548" s="155"/>
      <c r="P548" s="155"/>
      <c r="Q548" s="155"/>
      <c r="R548" s="156"/>
      <c r="S548" s="156"/>
      <c r="T548" s="156"/>
      <c r="U548" s="156"/>
      <c r="V548" s="156"/>
      <c r="W548" s="156"/>
      <c r="X548" s="156"/>
      <c r="Y548" s="156"/>
      <c r="Z548" s="146"/>
      <c r="AA548" s="146"/>
      <c r="AB548" s="146"/>
      <c r="AC548" s="146"/>
      <c r="AD548" s="146"/>
      <c r="AE548" s="146"/>
      <c r="AF548" s="146"/>
      <c r="AG548" s="146" t="s">
        <v>164</v>
      </c>
      <c r="AH548" s="146">
        <v>0</v>
      </c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</row>
    <row r="549" spans="1:60" outlineLevel="3" x14ac:dyDescent="0.2">
      <c r="A549" s="153"/>
      <c r="B549" s="154"/>
      <c r="C549" s="190" t="s">
        <v>319</v>
      </c>
      <c r="D549" s="157"/>
      <c r="E549" s="158">
        <v>-1.9475</v>
      </c>
      <c r="F549" s="156"/>
      <c r="G549" s="156"/>
      <c r="H549" s="156"/>
      <c r="I549" s="156"/>
      <c r="J549" s="156"/>
      <c r="K549" s="156"/>
      <c r="L549" s="156"/>
      <c r="M549" s="156"/>
      <c r="N549" s="155"/>
      <c r="O549" s="155"/>
      <c r="P549" s="155"/>
      <c r="Q549" s="155"/>
      <c r="R549" s="156"/>
      <c r="S549" s="156"/>
      <c r="T549" s="156"/>
      <c r="U549" s="156"/>
      <c r="V549" s="156"/>
      <c r="W549" s="156"/>
      <c r="X549" s="156"/>
      <c r="Y549" s="156"/>
      <c r="Z549" s="146"/>
      <c r="AA549" s="146"/>
      <c r="AB549" s="146"/>
      <c r="AC549" s="146"/>
      <c r="AD549" s="146"/>
      <c r="AE549" s="146"/>
      <c r="AF549" s="146"/>
      <c r="AG549" s="146" t="s">
        <v>164</v>
      </c>
      <c r="AH549" s="146">
        <v>0</v>
      </c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</row>
    <row r="550" spans="1:60" outlineLevel="3" x14ac:dyDescent="0.2">
      <c r="A550" s="153"/>
      <c r="B550" s="154"/>
      <c r="C550" s="191" t="s">
        <v>192</v>
      </c>
      <c r="D550" s="159"/>
      <c r="E550" s="160">
        <v>9.1285000000000007</v>
      </c>
      <c r="F550" s="156"/>
      <c r="G550" s="156"/>
      <c r="H550" s="156"/>
      <c r="I550" s="156"/>
      <c r="J550" s="156"/>
      <c r="K550" s="156"/>
      <c r="L550" s="156"/>
      <c r="M550" s="156"/>
      <c r="N550" s="155"/>
      <c r="O550" s="155"/>
      <c r="P550" s="155"/>
      <c r="Q550" s="155"/>
      <c r="R550" s="156"/>
      <c r="S550" s="156"/>
      <c r="T550" s="156"/>
      <c r="U550" s="156"/>
      <c r="V550" s="156"/>
      <c r="W550" s="156"/>
      <c r="X550" s="156"/>
      <c r="Y550" s="156"/>
      <c r="Z550" s="146"/>
      <c r="AA550" s="146"/>
      <c r="AB550" s="146"/>
      <c r="AC550" s="146"/>
      <c r="AD550" s="146"/>
      <c r="AE550" s="146"/>
      <c r="AF550" s="146"/>
      <c r="AG550" s="146" t="s">
        <v>164</v>
      </c>
      <c r="AH550" s="146">
        <v>1</v>
      </c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</row>
    <row r="551" spans="1:60" outlineLevel="1" x14ac:dyDescent="0.2">
      <c r="A551" s="172">
        <v>57</v>
      </c>
      <c r="B551" s="173" t="s">
        <v>491</v>
      </c>
      <c r="C551" s="189" t="s">
        <v>492</v>
      </c>
      <c r="D551" s="174" t="s">
        <v>156</v>
      </c>
      <c r="E551" s="175">
        <v>36.875999999999998</v>
      </c>
      <c r="F551" s="176"/>
      <c r="G551" s="177">
        <f>ROUND(E551*F551,2)</f>
        <v>0</v>
      </c>
      <c r="H551" s="176"/>
      <c r="I551" s="177">
        <f>ROUND(E551*H551,2)</f>
        <v>0</v>
      </c>
      <c r="J551" s="176"/>
      <c r="K551" s="177">
        <f>ROUND(E551*J551,2)</f>
        <v>0</v>
      </c>
      <c r="L551" s="177">
        <v>21</v>
      </c>
      <c r="M551" s="177">
        <f>G551*(1+L551/100)</f>
        <v>0</v>
      </c>
      <c r="N551" s="175">
        <v>0</v>
      </c>
      <c r="O551" s="175">
        <f>ROUND(E551*N551,2)</f>
        <v>0</v>
      </c>
      <c r="P551" s="175">
        <v>0</v>
      </c>
      <c r="Q551" s="175">
        <f>ROUND(E551*P551,2)</f>
        <v>0</v>
      </c>
      <c r="R551" s="177"/>
      <c r="S551" s="177" t="s">
        <v>157</v>
      </c>
      <c r="T551" s="178" t="s">
        <v>157</v>
      </c>
      <c r="U551" s="156">
        <v>0.115</v>
      </c>
      <c r="V551" s="156">
        <f>ROUND(E551*U551,2)</f>
        <v>4.24</v>
      </c>
      <c r="W551" s="156"/>
      <c r="X551" s="156" t="s">
        <v>158</v>
      </c>
      <c r="Y551" s="156" t="s">
        <v>159</v>
      </c>
      <c r="Z551" s="146"/>
      <c r="AA551" s="146"/>
      <c r="AB551" s="146"/>
      <c r="AC551" s="146"/>
      <c r="AD551" s="146"/>
      <c r="AE551" s="146"/>
      <c r="AF551" s="146"/>
      <c r="AG551" s="146" t="s">
        <v>160</v>
      </c>
      <c r="AH551" s="146"/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</row>
    <row r="552" spans="1:60" outlineLevel="2" x14ac:dyDescent="0.2">
      <c r="A552" s="153"/>
      <c r="B552" s="154"/>
      <c r="C552" s="190" t="s">
        <v>163</v>
      </c>
      <c r="D552" s="157"/>
      <c r="E552" s="158"/>
      <c r="F552" s="156"/>
      <c r="G552" s="156"/>
      <c r="H552" s="156"/>
      <c r="I552" s="156"/>
      <c r="J552" s="156"/>
      <c r="K552" s="156"/>
      <c r="L552" s="156"/>
      <c r="M552" s="156"/>
      <c r="N552" s="155"/>
      <c r="O552" s="155"/>
      <c r="P552" s="155"/>
      <c r="Q552" s="155"/>
      <c r="R552" s="156"/>
      <c r="S552" s="156"/>
      <c r="T552" s="156"/>
      <c r="U552" s="156"/>
      <c r="V552" s="156"/>
      <c r="W552" s="156"/>
      <c r="X552" s="156"/>
      <c r="Y552" s="156"/>
      <c r="Z552" s="146"/>
      <c r="AA552" s="146"/>
      <c r="AB552" s="146"/>
      <c r="AC552" s="146"/>
      <c r="AD552" s="146"/>
      <c r="AE552" s="146"/>
      <c r="AF552" s="146"/>
      <c r="AG552" s="146" t="s">
        <v>164</v>
      </c>
      <c r="AH552" s="146">
        <v>0</v>
      </c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</row>
    <row r="553" spans="1:60" outlineLevel="3" x14ac:dyDescent="0.2">
      <c r="A553" s="153"/>
      <c r="B553" s="154"/>
      <c r="C553" s="190" t="s">
        <v>165</v>
      </c>
      <c r="D553" s="157"/>
      <c r="E553" s="158">
        <v>11.183999999999999</v>
      </c>
      <c r="F553" s="156"/>
      <c r="G553" s="156"/>
      <c r="H553" s="156"/>
      <c r="I553" s="156"/>
      <c r="J553" s="156"/>
      <c r="K553" s="156"/>
      <c r="L553" s="156"/>
      <c r="M553" s="156"/>
      <c r="N553" s="155"/>
      <c r="O553" s="155"/>
      <c r="P553" s="155"/>
      <c r="Q553" s="155"/>
      <c r="R553" s="156"/>
      <c r="S553" s="156"/>
      <c r="T553" s="156"/>
      <c r="U553" s="156"/>
      <c r="V553" s="156"/>
      <c r="W553" s="156"/>
      <c r="X553" s="156"/>
      <c r="Y553" s="156"/>
      <c r="Z553" s="146"/>
      <c r="AA553" s="146"/>
      <c r="AB553" s="146"/>
      <c r="AC553" s="146"/>
      <c r="AD553" s="146"/>
      <c r="AE553" s="146"/>
      <c r="AF553" s="146"/>
      <c r="AG553" s="146" t="s">
        <v>164</v>
      </c>
      <c r="AH553" s="146">
        <v>0</v>
      </c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</row>
    <row r="554" spans="1:60" outlineLevel="3" x14ac:dyDescent="0.2">
      <c r="A554" s="153"/>
      <c r="B554" s="154"/>
      <c r="C554" s="190" t="s">
        <v>166</v>
      </c>
      <c r="D554" s="157"/>
      <c r="E554" s="158"/>
      <c r="F554" s="156"/>
      <c r="G554" s="156"/>
      <c r="H554" s="156"/>
      <c r="I554" s="156"/>
      <c r="J554" s="156"/>
      <c r="K554" s="156"/>
      <c r="L554" s="156"/>
      <c r="M554" s="156"/>
      <c r="N554" s="155"/>
      <c r="O554" s="155"/>
      <c r="P554" s="155"/>
      <c r="Q554" s="155"/>
      <c r="R554" s="156"/>
      <c r="S554" s="156"/>
      <c r="T554" s="156"/>
      <c r="U554" s="156"/>
      <c r="V554" s="156"/>
      <c r="W554" s="156"/>
      <c r="X554" s="156"/>
      <c r="Y554" s="156"/>
      <c r="Z554" s="146"/>
      <c r="AA554" s="146"/>
      <c r="AB554" s="146"/>
      <c r="AC554" s="146"/>
      <c r="AD554" s="146"/>
      <c r="AE554" s="146"/>
      <c r="AF554" s="146"/>
      <c r="AG554" s="146" t="s">
        <v>164</v>
      </c>
      <c r="AH554" s="146">
        <v>0</v>
      </c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  <c r="AT554" s="146"/>
      <c r="AU554" s="146"/>
      <c r="AV554" s="146"/>
      <c r="AW554" s="146"/>
      <c r="AX554" s="146"/>
      <c r="AY554" s="146"/>
      <c r="AZ554" s="146"/>
      <c r="BA554" s="146"/>
      <c r="BB554" s="146"/>
      <c r="BC554" s="146"/>
      <c r="BD554" s="146"/>
      <c r="BE554" s="146"/>
      <c r="BF554" s="146"/>
      <c r="BG554" s="146"/>
      <c r="BH554" s="146"/>
    </row>
    <row r="555" spans="1:60" outlineLevel="3" x14ac:dyDescent="0.2">
      <c r="A555" s="153"/>
      <c r="B555" s="154"/>
      <c r="C555" s="190" t="s">
        <v>167</v>
      </c>
      <c r="D555" s="157"/>
      <c r="E555" s="158">
        <v>6.1360000000000001</v>
      </c>
      <c r="F555" s="156"/>
      <c r="G555" s="156"/>
      <c r="H555" s="156"/>
      <c r="I555" s="156"/>
      <c r="J555" s="156"/>
      <c r="K555" s="156"/>
      <c r="L555" s="156"/>
      <c r="M555" s="156"/>
      <c r="N555" s="155"/>
      <c r="O555" s="155"/>
      <c r="P555" s="155"/>
      <c r="Q555" s="155"/>
      <c r="R555" s="156"/>
      <c r="S555" s="156"/>
      <c r="T555" s="156"/>
      <c r="U555" s="156"/>
      <c r="V555" s="156"/>
      <c r="W555" s="156"/>
      <c r="X555" s="156"/>
      <c r="Y555" s="156"/>
      <c r="Z555" s="146"/>
      <c r="AA555" s="146"/>
      <c r="AB555" s="146"/>
      <c r="AC555" s="146"/>
      <c r="AD555" s="146"/>
      <c r="AE555" s="146"/>
      <c r="AF555" s="146"/>
      <c r="AG555" s="146" t="s">
        <v>164</v>
      </c>
      <c r="AH555" s="146">
        <v>0</v>
      </c>
      <c r="AI555" s="146"/>
      <c r="AJ555" s="146"/>
      <c r="AK555" s="146"/>
      <c r="AL555" s="146"/>
      <c r="AM555" s="146"/>
      <c r="AN555" s="146"/>
      <c r="AO555" s="146"/>
      <c r="AP555" s="146"/>
      <c r="AQ555" s="146"/>
      <c r="AR555" s="146"/>
      <c r="AS555" s="146"/>
      <c r="AT555" s="146"/>
      <c r="AU555" s="146"/>
      <c r="AV555" s="146"/>
      <c r="AW555" s="146"/>
      <c r="AX555" s="146"/>
      <c r="AY555" s="146"/>
      <c r="AZ555" s="146"/>
      <c r="BA555" s="146"/>
      <c r="BB555" s="146"/>
      <c r="BC555" s="146"/>
      <c r="BD555" s="146"/>
      <c r="BE555" s="146"/>
      <c r="BF555" s="146"/>
      <c r="BG555" s="146"/>
      <c r="BH555" s="146"/>
    </row>
    <row r="556" spans="1:60" outlineLevel="3" x14ac:dyDescent="0.2">
      <c r="A556" s="153"/>
      <c r="B556" s="154"/>
      <c r="C556" s="190" t="s">
        <v>168</v>
      </c>
      <c r="D556" s="157"/>
      <c r="E556" s="158"/>
      <c r="F556" s="156"/>
      <c r="G556" s="156"/>
      <c r="H556" s="156"/>
      <c r="I556" s="156"/>
      <c r="J556" s="156"/>
      <c r="K556" s="156"/>
      <c r="L556" s="156"/>
      <c r="M556" s="156"/>
      <c r="N556" s="155"/>
      <c r="O556" s="155"/>
      <c r="P556" s="155"/>
      <c r="Q556" s="155"/>
      <c r="R556" s="156"/>
      <c r="S556" s="156"/>
      <c r="T556" s="156"/>
      <c r="U556" s="156"/>
      <c r="V556" s="156"/>
      <c r="W556" s="156"/>
      <c r="X556" s="156"/>
      <c r="Y556" s="156"/>
      <c r="Z556" s="146"/>
      <c r="AA556" s="146"/>
      <c r="AB556" s="146"/>
      <c r="AC556" s="146"/>
      <c r="AD556" s="146"/>
      <c r="AE556" s="146"/>
      <c r="AF556" s="146"/>
      <c r="AG556" s="146" t="s">
        <v>164</v>
      </c>
      <c r="AH556" s="146">
        <v>0</v>
      </c>
      <c r="AI556" s="146"/>
      <c r="AJ556" s="146"/>
      <c r="AK556" s="146"/>
      <c r="AL556" s="146"/>
      <c r="AM556" s="146"/>
      <c r="AN556" s="146"/>
      <c r="AO556" s="146"/>
      <c r="AP556" s="146"/>
      <c r="AQ556" s="146"/>
      <c r="AR556" s="146"/>
      <c r="AS556" s="146"/>
      <c r="AT556" s="146"/>
      <c r="AU556" s="146"/>
      <c r="AV556" s="146"/>
      <c r="AW556" s="146"/>
      <c r="AX556" s="146"/>
      <c r="AY556" s="146"/>
      <c r="AZ556" s="146"/>
      <c r="BA556" s="146"/>
      <c r="BB556" s="146"/>
      <c r="BC556" s="146"/>
      <c r="BD556" s="146"/>
      <c r="BE556" s="146"/>
      <c r="BF556" s="146"/>
      <c r="BG556" s="146"/>
      <c r="BH556" s="146"/>
    </row>
    <row r="557" spans="1:60" outlineLevel="3" x14ac:dyDescent="0.2">
      <c r="A557" s="153"/>
      <c r="B557" s="154"/>
      <c r="C557" s="190" t="s">
        <v>169</v>
      </c>
      <c r="D557" s="157"/>
      <c r="E557" s="158">
        <v>6.048</v>
      </c>
      <c r="F557" s="156"/>
      <c r="G557" s="156"/>
      <c r="H557" s="156"/>
      <c r="I557" s="156"/>
      <c r="J557" s="156"/>
      <c r="K557" s="156"/>
      <c r="L557" s="156"/>
      <c r="M557" s="156"/>
      <c r="N557" s="155"/>
      <c r="O557" s="155"/>
      <c r="P557" s="155"/>
      <c r="Q557" s="155"/>
      <c r="R557" s="156"/>
      <c r="S557" s="156"/>
      <c r="T557" s="156"/>
      <c r="U557" s="156"/>
      <c r="V557" s="156"/>
      <c r="W557" s="156"/>
      <c r="X557" s="156"/>
      <c r="Y557" s="156"/>
      <c r="Z557" s="146"/>
      <c r="AA557" s="146"/>
      <c r="AB557" s="146"/>
      <c r="AC557" s="146"/>
      <c r="AD557" s="146"/>
      <c r="AE557" s="146"/>
      <c r="AF557" s="146"/>
      <c r="AG557" s="146" t="s">
        <v>164</v>
      </c>
      <c r="AH557" s="146">
        <v>0</v>
      </c>
      <c r="AI557" s="146"/>
      <c r="AJ557" s="146"/>
      <c r="AK557" s="146"/>
      <c r="AL557" s="146"/>
      <c r="AM557" s="146"/>
      <c r="AN557" s="146"/>
      <c r="AO557" s="146"/>
      <c r="AP557" s="146"/>
      <c r="AQ557" s="146"/>
      <c r="AR557" s="146"/>
      <c r="AS557" s="146"/>
      <c r="AT557" s="146"/>
      <c r="AU557" s="146"/>
      <c r="AV557" s="146"/>
      <c r="AW557" s="146"/>
      <c r="AX557" s="146"/>
      <c r="AY557" s="146"/>
      <c r="AZ557" s="146"/>
      <c r="BA557" s="146"/>
      <c r="BB557" s="146"/>
      <c r="BC557" s="146"/>
      <c r="BD557" s="146"/>
      <c r="BE557" s="146"/>
      <c r="BF557" s="146"/>
      <c r="BG557" s="146"/>
      <c r="BH557" s="146"/>
    </row>
    <row r="558" spans="1:60" outlineLevel="3" x14ac:dyDescent="0.2">
      <c r="A558" s="153"/>
      <c r="B558" s="154"/>
      <c r="C558" s="190" t="s">
        <v>170</v>
      </c>
      <c r="D558" s="157"/>
      <c r="E558" s="158"/>
      <c r="F558" s="156"/>
      <c r="G558" s="156"/>
      <c r="H558" s="156"/>
      <c r="I558" s="156"/>
      <c r="J558" s="156"/>
      <c r="K558" s="156"/>
      <c r="L558" s="156"/>
      <c r="M558" s="156"/>
      <c r="N558" s="155"/>
      <c r="O558" s="155"/>
      <c r="P558" s="155"/>
      <c r="Q558" s="155"/>
      <c r="R558" s="156"/>
      <c r="S558" s="156"/>
      <c r="T558" s="156"/>
      <c r="U558" s="156"/>
      <c r="V558" s="156"/>
      <c r="W558" s="156"/>
      <c r="X558" s="156"/>
      <c r="Y558" s="156"/>
      <c r="Z558" s="146"/>
      <c r="AA558" s="146"/>
      <c r="AB558" s="146"/>
      <c r="AC558" s="146"/>
      <c r="AD558" s="146"/>
      <c r="AE558" s="146"/>
      <c r="AF558" s="146"/>
      <c r="AG558" s="146" t="s">
        <v>164</v>
      </c>
      <c r="AH558" s="146">
        <v>0</v>
      </c>
      <c r="AI558" s="146"/>
      <c r="AJ558" s="146"/>
      <c r="AK558" s="146"/>
      <c r="AL558" s="146"/>
      <c r="AM558" s="146"/>
      <c r="AN558" s="146"/>
      <c r="AO558" s="146"/>
      <c r="AP558" s="146"/>
      <c r="AQ558" s="146"/>
      <c r="AR558" s="146"/>
      <c r="AS558" s="146"/>
      <c r="AT558" s="146"/>
      <c r="AU558" s="146"/>
      <c r="AV558" s="146"/>
      <c r="AW558" s="146"/>
      <c r="AX558" s="146"/>
      <c r="AY558" s="146"/>
      <c r="AZ558" s="146"/>
      <c r="BA558" s="146"/>
      <c r="BB558" s="146"/>
      <c r="BC558" s="146"/>
      <c r="BD558" s="146"/>
      <c r="BE558" s="146"/>
      <c r="BF558" s="146"/>
      <c r="BG558" s="146"/>
      <c r="BH558" s="146"/>
    </row>
    <row r="559" spans="1:60" outlineLevel="3" x14ac:dyDescent="0.2">
      <c r="A559" s="153"/>
      <c r="B559" s="154"/>
      <c r="C559" s="190" t="s">
        <v>171</v>
      </c>
      <c r="D559" s="157"/>
      <c r="E559" s="158">
        <v>0.98399999999999999</v>
      </c>
      <c r="F559" s="156"/>
      <c r="G559" s="156"/>
      <c r="H559" s="156"/>
      <c r="I559" s="156"/>
      <c r="J559" s="156"/>
      <c r="K559" s="156"/>
      <c r="L559" s="156"/>
      <c r="M559" s="156"/>
      <c r="N559" s="155"/>
      <c r="O559" s="155"/>
      <c r="P559" s="155"/>
      <c r="Q559" s="155"/>
      <c r="R559" s="156"/>
      <c r="S559" s="156"/>
      <c r="T559" s="156"/>
      <c r="U559" s="156"/>
      <c r="V559" s="156"/>
      <c r="W559" s="156"/>
      <c r="X559" s="156"/>
      <c r="Y559" s="156"/>
      <c r="Z559" s="146"/>
      <c r="AA559" s="146"/>
      <c r="AB559" s="146"/>
      <c r="AC559" s="146"/>
      <c r="AD559" s="146"/>
      <c r="AE559" s="146"/>
      <c r="AF559" s="146"/>
      <c r="AG559" s="146" t="s">
        <v>164</v>
      </c>
      <c r="AH559" s="146">
        <v>0</v>
      </c>
      <c r="AI559" s="146"/>
      <c r="AJ559" s="146"/>
      <c r="AK559" s="146"/>
      <c r="AL559" s="146"/>
      <c r="AM559" s="146"/>
      <c r="AN559" s="146"/>
      <c r="AO559" s="146"/>
      <c r="AP559" s="146"/>
      <c r="AQ559" s="146"/>
      <c r="AR559" s="146"/>
      <c r="AS559" s="146"/>
      <c r="AT559" s="146"/>
      <c r="AU559" s="146"/>
      <c r="AV559" s="146"/>
      <c r="AW559" s="146"/>
      <c r="AX559" s="146"/>
      <c r="AY559" s="146"/>
      <c r="AZ559" s="146"/>
      <c r="BA559" s="146"/>
      <c r="BB559" s="146"/>
      <c r="BC559" s="146"/>
      <c r="BD559" s="146"/>
      <c r="BE559" s="146"/>
      <c r="BF559" s="146"/>
      <c r="BG559" s="146"/>
      <c r="BH559" s="146"/>
    </row>
    <row r="560" spans="1:60" outlineLevel="3" x14ac:dyDescent="0.2">
      <c r="A560" s="153"/>
      <c r="B560" s="154"/>
      <c r="C560" s="190" t="s">
        <v>172</v>
      </c>
      <c r="D560" s="157"/>
      <c r="E560" s="158"/>
      <c r="F560" s="156"/>
      <c r="G560" s="156"/>
      <c r="H560" s="156"/>
      <c r="I560" s="156"/>
      <c r="J560" s="156"/>
      <c r="K560" s="156"/>
      <c r="L560" s="156"/>
      <c r="M560" s="156"/>
      <c r="N560" s="155"/>
      <c r="O560" s="155"/>
      <c r="P560" s="155"/>
      <c r="Q560" s="155"/>
      <c r="R560" s="156"/>
      <c r="S560" s="156"/>
      <c r="T560" s="156"/>
      <c r="U560" s="156"/>
      <c r="V560" s="156"/>
      <c r="W560" s="156"/>
      <c r="X560" s="156"/>
      <c r="Y560" s="156"/>
      <c r="Z560" s="146"/>
      <c r="AA560" s="146"/>
      <c r="AB560" s="146"/>
      <c r="AC560" s="146"/>
      <c r="AD560" s="146"/>
      <c r="AE560" s="146"/>
      <c r="AF560" s="146"/>
      <c r="AG560" s="146" t="s">
        <v>164</v>
      </c>
      <c r="AH560" s="146">
        <v>0</v>
      </c>
      <c r="AI560" s="146"/>
      <c r="AJ560" s="146"/>
      <c r="AK560" s="146"/>
      <c r="AL560" s="146"/>
      <c r="AM560" s="146"/>
      <c r="AN560" s="146"/>
      <c r="AO560" s="146"/>
      <c r="AP560" s="146"/>
      <c r="AQ560" s="146"/>
      <c r="AR560" s="146"/>
      <c r="AS560" s="146"/>
      <c r="AT560" s="146"/>
      <c r="AU560" s="146"/>
      <c r="AV560" s="146"/>
      <c r="AW560" s="146"/>
      <c r="AX560" s="146"/>
      <c r="AY560" s="146"/>
      <c r="AZ560" s="146"/>
      <c r="BA560" s="146"/>
      <c r="BB560" s="146"/>
      <c r="BC560" s="146"/>
      <c r="BD560" s="146"/>
      <c r="BE560" s="146"/>
      <c r="BF560" s="146"/>
      <c r="BG560" s="146"/>
      <c r="BH560" s="146"/>
    </row>
    <row r="561" spans="1:60" outlineLevel="3" x14ac:dyDescent="0.2">
      <c r="A561" s="153"/>
      <c r="B561" s="154"/>
      <c r="C561" s="190" t="s">
        <v>173</v>
      </c>
      <c r="D561" s="157"/>
      <c r="E561" s="158"/>
      <c r="F561" s="156"/>
      <c r="G561" s="156"/>
      <c r="H561" s="156"/>
      <c r="I561" s="156"/>
      <c r="J561" s="156"/>
      <c r="K561" s="156"/>
      <c r="L561" s="156"/>
      <c r="M561" s="156"/>
      <c r="N561" s="155"/>
      <c r="O561" s="155"/>
      <c r="P561" s="155"/>
      <c r="Q561" s="155"/>
      <c r="R561" s="156"/>
      <c r="S561" s="156"/>
      <c r="T561" s="156"/>
      <c r="U561" s="156"/>
      <c r="V561" s="156"/>
      <c r="W561" s="156"/>
      <c r="X561" s="156"/>
      <c r="Y561" s="156"/>
      <c r="Z561" s="146"/>
      <c r="AA561" s="146"/>
      <c r="AB561" s="146"/>
      <c r="AC561" s="146"/>
      <c r="AD561" s="146"/>
      <c r="AE561" s="146"/>
      <c r="AF561" s="146"/>
      <c r="AG561" s="146" t="s">
        <v>164</v>
      </c>
      <c r="AH561" s="146">
        <v>0</v>
      </c>
      <c r="AI561" s="146"/>
      <c r="AJ561" s="146"/>
      <c r="AK561" s="146"/>
      <c r="AL561" s="146"/>
      <c r="AM561" s="146"/>
      <c r="AN561" s="146"/>
      <c r="AO561" s="146"/>
      <c r="AP561" s="146"/>
      <c r="AQ561" s="146"/>
      <c r="AR561" s="146"/>
      <c r="AS561" s="146"/>
      <c r="AT561" s="146"/>
      <c r="AU561" s="146"/>
      <c r="AV561" s="146"/>
      <c r="AW561" s="146"/>
      <c r="AX561" s="146"/>
      <c r="AY561" s="146"/>
      <c r="AZ561" s="146"/>
      <c r="BA561" s="146"/>
      <c r="BB561" s="146"/>
      <c r="BC561" s="146"/>
      <c r="BD561" s="146"/>
      <c r="BE561" s="146"/>
      <c r="BF561" s="146"/>
      <c r="BG561" s="146"/>
      <c r="BH561" s="146"/>
    </row>
    <row r="562" spans="1:60" outlineLevel="3" x14ac:dyDescent="0.2">
      <c r="A562" s="153"/>
      <c r="B562" s="154"/>
      <c r="C562" s="190" t="s">
        <v>174</v>
      </c>
      <c r="D562" s="157"/>
      <c r="E562" s="158"/>
      <c r="F562" s="156"/>
      <c r="G562" s="156"/>
      <c r="H562" s="156"/>
      <c r="I562" s="156"/>
      <c r="J562" s="156"/>
      <c r="K562" s="156"/>
      <c r="L562" s="156"/>
      <c r="M562" s="156"/>
      <c r="N562" s="155"/>
      <c r="O562" s="155"/>
      <c r="P562" s="155"/>
      <c r="Q562" s="155"/>
      <c r="R562" s="156"/>
      <c r="S562" s="156"/>
      <c r="T562" s="156"/>
      <c r="U562" s="156"/>
      <c r="V562" s="156"/>
      <c r="W562" s="156"/>
      <c r="X562" s="156"/>
      <c r="Y562" s="156"/>
      <c r="Z562" s="146"/>
      <c r="AA562" s="146"/>
      <c r="AB562" s="146"/>
      <c r="AC562" s="146"/>
      <c r="AD562" s="146"/>
      <c r="AE562" s="146"/>
      <c r="AF562" s="146"/>
      <c r="AG562" s="146" t="s">
        <v>164</v>
      </c>
      <c r="AH562" s="146">
        <v>0</v>
      </c>
      <c r="AI562" s="146"/>
      <c r="AJ562" s="146"/>
      <c r="AK562" s="146"/>
      <c r="AL562" s="146"/>
      <c r="AM562" s="146"/>
      <c r="AN562" s="146"/>
      <c r="AO562" s="146"/>
      <c r="AP562" s="146"/>
      <c r="AQ562" s="146"/>
      <c r="AR562" s="146"/>
      <c r="AS562" s="146"/>
      <c r="AT562" s="146"/>
      <c r="AU562" s="146"/>
      <c r="AV562" s="146"/>
      <c r="AW562" s="146"/>
      <c r="AX562" s="146"/>
      <c r="AY562" s="146"/>
      <c r="AZ562" s="146"/>
      <c r="BA562" s="146"/>
      <c r="BB562" s="146"/>
      <c r="BC562" s="146"/>
      <c r="BD562" s="146"/>
      <c r="BE562" s="146"/>
      <c r="BF562" s="146"/>
      <c r="BG562" s="146"/>
      <c r="BH562" s="146"/>
    </row>
    <row r="563" spans="1:60" outlineLevel="3" x14ac:dyDescent="0.2">
      <c r="A563" s="153"/>
      <c r="B563" s="154"/>
      <c r="C563" s="190" t="s">
        <v>175</v>
      </c>
      <c r="D563" s="157"/>
      <c r="E563" s="158">
        <v>12.523999999999999</v>
      </c>
      <c r="F563" s="156"/>
      <c r="G563" s="156"/>
      <c r="H563" s="156"/>
      <c r="I563" s="156"/>
      <c r="J563" s="156"/>
      <c r="K563" s="156"/>
      <c r="L563" s="156"/>
      <c r="M563" s="156"/>
      <c r="N563" s="155"/>
      <c r="O563" s="155"/>
      <c r="P563" s="155"/>
      <c r="Q563" s="155"/>
      <c r="R563" s="156"/>
      <c r="S563" s="156"/>
      <c r="T563" s="156"/>
      <c r="U563" s="156"/>
      <c r="V563" s="156"/>
      <c r="W563" s="156"/>
      <c r="X563" s="156"/>
      <c r="Y563" s="156"/>
      <c r="Z563" s="146"/>
      <c r="AA563" s="146"/>
      <c r="AB563" s="146"/>
      <c r="AC563" s="146"/>
      <c r="AD563" s="146"/>
      <c r="AE563" s="146"/>
      <c r="AF563" s="146"/>
      <c r="AG563" s="146" t="s">
        <v>164</v>
      </c>
      <c r="AH563" s="146">
        <v>0</v>
      </c>
      <c r="AI563" s="146"/>
      <c r="AJ563" s="146"/>
      <c r="AK563" s="146"/>
      <c r="AL563" s="146"/>
      <c r="AM563" s="146"/>
      <c r="AN563" s="146"/>
      <c r="AO563" s="146"/>
      <c r="AP563" s="146"/>
      <c r="AQ563" s="146"/>
      <c r="AR563" s="146"/>
      <c r="AS563" s="146"/>
      <c r="AT563" s="146"/>
      <c r="AU563" s="146"/>
      <c r="AV563" s="146"/>
      <c r="AW563" s="146"/>
      <c r="AX563" s="146"/>
      <c r="AY563" s="146"/>
      <c r="AZ563" s="146"/>
      <c r="BA563" s="146"/>
      <c r="BB563" s="146"/>
      <c r="BC563" s="146"/>
      <c r="BD563" s="146"/>
      <c r="BE563" s="146"/>
      <c r="BF563" s="146"/>
      <c r="BG563" s="146"/>
      <c r="BH563" s="146"/>
    </row>
    <row r="564" spans="1:60" outlineLevel="3" x14ac:dyDescent="0.2">
      <c r="A564" s="153"/>
      <c r="B564" s="154"/>
      <c r="C564" s="190" t="s">
        <v>176</v>
      </c>
      <c r="D564" s="157"/>
      <c r="E564" s="158"/>
      <c r="F564" s="156"/>
      <c r="G564" s="156"/>
      <c r="H564" s="156"/>
      <c r="I564" s="156"/>
      <c r="J564" s="156"/>
      <c r="K564" s="156"/>
      <c r="L564" s="156"/>
      <c r="M564" s="156"/>
      <c r="N564" s="155"/>
      <c r="O564" s="155"/>
      <c r="P564" s="155"/>
      <c r="Q564" s="155"/>
      <c r="R564" s="156"/>
      <c r="S564" s="156"/>
      <c r="T564" s="156"/>
      <c r="U564" s="156"/>
      <c r="V564" s="156"/>
      <c r="W564" s="156"/>
      <c r="X564" s="156"/>
      <c r="Y564" s="156"/>
      <c r="Z564" s="146"/>
      <c r="AA564" s="146"/>
      <c r="AB564" s="146"/>
      <c r="AC564" s="146"/>
      <c r="AD564" s="146"/>
      <c r="AE564" s="146"/>
      <c r="AF564" s="146"/>
      <c r="AG564" s="146" t="s">
        <v>164</v>
      </c>
      <c r="AH564" s="146">
        <v>0</v>
      </c>
      <c r="AI564" s="146"/>
      <c r="AJ564" s="146"/>
      <c r="AK564" s="146"/>
      <c r="AL564" s="146"/>
      <c r="AM564" s="146"/>
      <c r="AN564" s="146"/>
      <c r="AO564" s="146"/>
      <c r="AP564" s="146"/>
      <c r="AQ564" s="146"/>
      <c r="AR564" s="146"/>
      <c r="AS564" s="146"/>
      <c r="AT564" s="146"/>
      <c r="AU564" s="146"/>
      <c r="AV564" s="146"/>
      <c r="AW564" s="146"/>
      <c r="AX564" s="146"/>
      <c r="AY564" s="146"/>
      <c r="AZ564" s="146"/>
      <c r="BA564" s="146"/>
      <c r="BB564" s="146"/>
      <c r="BC564" s="146"/>
      <c r="BD564" s="146"/>
      <c r="BE564" s="146"/>
      <c r="BF564" s="146"/>
      <c r="BG564" s="146"/>
      <c r="BH564" s="146"/>
    </row>
    <row r="565" spans="1:60" outlineLevel="3" x14ac:dyDescent="0.2">
      <c r="A565" s="153"/>
      <c r="B565" s="154"/>
      <c r="C565" s="190" t="s">
        <v>177</v>
      </c>
      <c r="D565" s="157"/>
      <c r="E565" s="158"/>
      <c r="F565" s="156"/>
      <c r="G565" s="156"/>
      <c r="H565" s="156"/>
      <c r="I565" s="156"/>
      <c r="J565" s="156"/>
      <c r="K565" s="156"/>
      <c r="L565" s="156"/>
      <c r="M565" s="156"/>
      <c r="N565" s="155"/>
      <c r="O565" s="155"/>
      <c r="P565" s="155"/>
      <c r="Q565" s="155"/>
      <c r="R565" s="156"/>
      <c r="S565" s="156"/>
      <c r="T565" s="156"/>
      <c r="U565" s="156"/>
      <c r="V565" s="156"/>
      <c r="W565" s="156"/>
      <c r="X565" s="156"/>
      <c r="Y565" s="156"/>
      <c r="Z565" s="146"/>
      <c r="AA565" s="146"/>
      <c r="AB565" s="146"/>
      <c r="AC565" s="146"/>
      <c r="AD565" s="146"/>
      <c r="AE565" s="146"/>
      <c r="AF565" s="146"/>
      <c r="AG565" s="146" t="s">
        <v>164</v>
      </c>
      <c r="AH565" s="146">
        <v>0</v>
      </c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  <c r="AT565" s="146"/>
      <c r="AU565" s="146"/>
      <c r="AV565" s="146"/>
      <c r="AW565" s="146"/>
      <c r="AX565" s="146"/>
      <c r="AY565" s="146"/>
      <c r="AZ565" s="146"/>
      <c r="BA565" s="146"/>
      <c r="BB565" s="146"/>
      <c r="BC565" s="146"/>
      <c r="BD565" s="146"/>
      <c r="BE565" s="146"/>
      <c r="BF565" s="146"/>
      <c r="BG565" s="146"/>
      <c r="BH565" s="146"/>
    </row>
    <row r="566" spans="1:60" ht="22.5" outlineLevel="1" x14ac:dyDescent="0.2">
      <c r="A566" s="172">
        <v>58</v>
      </c>
      <c r="B566" s="173" t="s">
        <v>493</v>
      </c>
      <c r="C566" s="189" t="s">
        <v>494</v>
      </c>
      <c r="D566" s="174" t="s">
        <v>156</v>
      </c>
      <c r="E566" s="175">
        <v>14</v>
      </c>
      <c r="F566" s="176"/>
      <c r="G566" s="177">
        <f>ROUND(E566*F566,2)</f>
        <v>0</v>
      </c>
      <c r="H566" s="176"/>
      <c r="I566" s="177">
        <f>ROUND(E566*H566,2)</f>
        <v>0</v>
      </c>
      <c r="J566" s="176"/>
      <c r="K566" s="177">
        <f>ROUND(E566*J566,2)</f>
        <v>0</v>
      </c>
      <c r="L566" s="177">
        <v>21</v>
      </c>
      <c r="M566" s="177">
        <f>G566*(1+L566/100)</f>
        <v>0</v>
      </c>
      <c r="N566" s="175">
        <v>0.109</v>
      </c>
      <c r="O566" s="175">
        <f>ROUND(E566*N566,2)</f>
        <v>1.53</v>
      </c>
      <c r="P566" s="175">
        <v>0</v>
      </c>
      <c r="Q566" s="175">
        <f>ROUND(E566*P566,2)</f>
        <v>0</v>
      </c>
      <c r="R566" s="177" t="s">
        <v>409</v>
      </c>
      <c r="S566" s="177" t="s">
        <v>157</v>
      </c>
      <c r="T566" s="178" t="s">
        <v>157</v>
      </c>
      <c r="U566" s="156">
        <v>0</v>
      </c>
      <c r="V566" s="156">
        <f>ROUND(E566*U566,2)</f>
        <v>0</v>
      </c>
      <c r="W566" s="156"/>
      <c r="X566" s="156" t="s">
        <v>410</v>
      </c>
      <c r="Y566" s="156" t="s">
        <v>159</v>
      </c>
      <c r="Z566" s="146"/>
      <c r="AA566" s="146"/>
      <c r="AB566" s="146"/>
      <c r="AC566" s="146"/>
      <c r="AD566" s="146"/>
      <c r="AE566" s="146"/>
      <c r="AF566" s="146"/>
      <c r="AG566" s="146" t="s">
        <v>411</v>
      </c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</row>
    <row r="567" spans="1:60" outlineLevel="2" x14ac:dyDescent="0.2">
      <c r="A567" s="153"/>
      <c r="B567" s="154"/>
      <c r="C567" s="190" t="s">
        <v>495</v>
      </c>
      <c r="D567" s="157"/>
      <c r="E567" s="158">
        <v>3.6876000000000002</v>
      </c>
      <c r="F567" s="156"/>
      <c r="G567" s="156"/>
      <c r="H567" s="156"/>
      <c r="I567" s="156"/>
      <c r="J567" s="156"/>
      <c r="K567" s="156"/>
      <c r="L567" s="156"/>
      <c r="M567" s="156"/>
      <c r="N567" s="155"/>
      <c r="O567" s="155"/>
      <c r="P567" s="155"/>
      <c r="Q567" s="155"/>
      <c r="R567" s="156"/>
      <c r="S567" s="156"/>
      <c r="T567" s="156"/>
      <c r="U567" s="156"/>
      <c r="V567" s="156"/>
      <c r="W567" s="156"/>
      <c r="X567" s="156"/>
      <c r="Y567" s="156"/>
      <c r="Z567" s="146"/>
      <c r="AA567" s="146"/>
      <c r="AB567" s="146"/>
      <c r="AC567" s="146"/>
      <c r="AD567" s="146"/>
      <c r="AE567" s="146"/>
      <c r="AF567" s="146"/>
      <c r="AG567" s="146" t="s">
        <v>164</v>
      </c>
      <c r="AH567" s="146">
        <v>0</v>
      </c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</row>
    <row r="568" spans="1:60" outlineLevel="3" x14ac:dyDescent="0.2">
      <c r="A568" s="153"/>
      <c r="B568" s="154"/>
      <c r="C568" s="190" t="s">
        <v>496</v>
      </c>
      <c r="D568" s="157"/>
      <c r="E568" s="158">
        <v>10.367699999999999</v>
      </c>
      <c r="F568" s="156"/>
      <c r="G568" s="156"/>
      <c r="H568" s="156"/>
      <c r="I568" s="156"/>
      <c r="J568" s="156"/>
      <c r="K568" s="156"/>
      <c r="L568" s="156"/>
      <c r="M568" s="156"/>
      <c r="N568" s="155"/>
      <c r="O568" s="155"/>
      <c r="P568" s="155"/>
      <c r="Q568" s="155"/>
      <c r="R568" s="156"/>
      <c r="S568" s="156"/>
      <c r="T568" s="156"/>
      <c r="U568" s="156"/>
      <c r="V568" s="156"/>
      <c r="W568" s="156"/>
      <c r="X568" s="156"/>
      <c r="Y568" s="156"/>
      <c r="Z568" s="146"/>
      <c r="AA568" s="146"/>
      <c r="AB568" s="146"/>
      <c r="AC568" s="146"/>
      <c r="AD568" s="146"/>
      <c r="AE568" s="146"/>
      <c r="AF568" s="146"/>
      <c r="AG568" s="146" t="s">
        <v>164</v>
      </c>
      <c r="AH568" s="146">
        <v>0</v>
      </c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</row>
    <row r="569" spans="1:60" outlineLevel="3" x14ac:dyDescent="0.2">
      <c r="A569" s="153"/>
      <c r="B569" s="154"/>
      <c r="C569" s="190" t="s">
        <v>497</v>
      </c>
      <c r="D569" s="157"/>
      <c r="E569" s="158">
        <v>-5.5300000000000002E-2</v>
      </c>
      <c r="F569" s="156"/>
      <c r="G569" s="156"/>
      <c r="H569" s="156"/>
      <c r="I569" s="156"/>
      <c r="J569" s="156"/>
      <c r="K569" s="156"/>
      <c r="L569" s="156"/>
      <c r="M569" s="156"/>
      <c r="N569" s="155"/>
      <c r="O569" s="155"/>
      <c r="P569" s="155"/>
      <c r="Q569" s="155"/>
      <c r="R569" s="156"/>
      <c r="S569" s="156"/>
      <c r="T569" s="156"/>
      <c r="U569" s="156"/>
      <c r="V569" s="156"/>
      <c r="W569" s="156"/>
      <c r="X569" s="156"/>
      <c r="Y569" s="156"/>
      <c r="Z569" s="146"/>
      <c r="AA569" s="146"/>
      <c r="AB569" s="146"/>
      <c r="AC569" s="146"/>
      <c r="AD569" s="146"/>
      <c r="AE569" s="146"/>
      <c r="AF569" s="146"/>
      <c r="AG569" s="146" t="s">
        <v>164</v>
      </c>
      <c r="AH569" s="146">
        <v>0</v>
      </c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</row>
    <row r="570" spans="1:60" x14ac:dyDescent="0.2">
      <c r="A570" s="165" t="s">
        <v>152</v>
      </c>
      <c r="B570" s="166" t="s">
        <v>77</v>
      </c>
      <c r="C570" s="187" t="s">
        <v>78</v>
      </c>
      <c r="D570" s="167"/>
      <c r="E570" s="168"/>
      <c r="F570" s="169"/>
      <c r="G570" s="169">
        <f>SUMIF(AG571:AG571,"&lt;&gt;NOR",G571:G571)</f>
        <v>0</v>
      </c>
      <c r="H570" s="169"/>
      <c r="I570" s="169">
        <f>SUM(I571:I571)</f>
        <v>0</v>
      </c>
      <c r="J570" s="169"/>
      <c r="K570" s="169">
        <f>SUM(K571:K571)</f>
        <v>0</v>
      </c>
      <c r="L570" s="169"/>
      <c r="M570" s="169">
        <f>SUM(M571:M571)</f>
        <v>0</v>
      </c>
      <c r="N570" s="168"/>
      <c r="O570" s="168">
        <f>SUM(O571:O571)</f>
        <v>0</v>
      </c>
      <c r="P570" s="168"/>
      <c r="Q570" s="168">
        <f>SUM(Q571:Q571)</f>
        <v>0</v>
      </c>
      <c r="R570" s="169"/>
      <c r="S570" s="169"/>
      <c r="T570" s="170"/>
      <c r="U570" s="164"/>
      <c r="V570" s="164">
        <f>SUM(V571:V571)</f>
        <v>71.989999999999995</v>
      </c>
      <c r="W570" s="164"/>
      <c r="X570" s="164"/>
      <c r="Y570" s="164"/>
      <c r="AG570" t="s">
        <v>153</v>
      </c>
    </row>
    <row r="571" spans="1:60" ht="22.5" outlineLevel="1" x14ac:dyDescent="0.2">
      <c r="A571" s="179">
        <v>59</v>
      </c>
      <c r="B571" s="180" t="s">
        <v>498</v>
      </c>
      <c r="C571" s="188" t="s">
        <v>499</v>
      </c>
      <c r="D571" s="181" t="s">
        <v>500</v>
      </c>
      <c r="E571" s="182">
        <v>34.278889999999997</v>
      </c>
      <c r="F571" s="183"/>
      <c r="G571" s="184">
        <f>ROUND(E571*F571,2)</f>
        <v>0</v>
      </c>
      <c r="H571" s="183"/>
      <c r="I571" s="184">
        <f>ROUND(E571*H571,2)</f>
        <v>0</v>
      </c>
      <c r="J571" s="183"/>
      <c r="K571" s="184">
        <f>ROUND(E571*J571,2)</f>
        <v>0</v>
      </c>
      <c r="L571" s="184">
        <v>21</v>
      </c>
      <c r="M571" s="184">
        <f>G571*(1+L571/100)</f>
        <v>0</v>
      </c>
      <c r="N571" s="182">
        <v>0</v>
      </c>
      <c r="O571" s="182">
        <f>ROUND(E571*N571,2)</f>
        <v>0</v>
      </c>
      <c r="P571" s="182">
        <v>0</v>
      </c>
      <c r="Q571" s="182">
        <f>ROUND(E571*P571,2)</f>
        <v>0</v>
      </c>
      <c r="R571" s="184"/>
      <c r="S571" s="184" t="s">
        <v>157</v>
      </c>
      <c r="T571" s="185" t="s">
        <v>157</v>
      </c>
      <c r="U571" s="156">
        <v>2.1</v>
      </c>
      <c r="V571" s="156">
        <f>ROUND(E571*U571,2)</f>
        <v>71.989999999999995</v>
      </c>
      <c r="W571" s="156"/>
      <c r="X571" s="156" t="s">
        <v>501</v>
      </c>
      <c r="Y571" s="156" t="s">
        <v>159</v>
      </c>
      <c r="Z571" s="146"/>
      <c r="AA571" s="146"/>
      <c r="AB571" s="146"/>
      <c r="AC571" s="146"/>
      <c r="AD571" s="146"/>
      <c r="AE571" s="146"/>
      <c r="AF571" s="146"/>
      <c r="AG571" s="146" t="s">
        <v>502</v>
      </c>
      <c r="AH571" s="146"/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</row>
    <row r="572" spans="1:60" x14ac:dyDescent="0.2">
      <c r="A572" s="165" t="s">
        <v>152</v>
      </c>
      <c r="B572" s="166" t="s">
        <v>79</v>
      </c>
      <c r="C572" s="187" t="s">
        <v>80</v>
      </c>
      <c r="D572" s="167"/>
      <c r="E572" s="168"/>
      <c r="F572" s="169"/>
      <c r="G572" s="169">
        <f>SUMIF(AG573:AG607,"&lt;&gt;NOR",G573:G607)</f>
        <v>0</v>
      </c>
      <c r="H572" s="169"/>
      <c r="I572" s="169">
        <f>SUM(I573:I607)</f>
        <v>0</v>
      </c>
      <c r="J572" s="169"/>
      <c r="K572" s="169">
        <f>SUM(K573:K607)</f>
        <v>0</v>
      </c>
      <c r="L572" s="169"/>
      <c r="M572" s="169">
        <f>SUM(M573:M607)</f>
        <v>0</v>
      </c>
      <c r="N572" s="168"/>
      <c r="O572" s="168">
        <f>SUM(O573:O607)</f>
        <v>0.08</v>
      </c>
      <c r="P572" s="168"/>
      <c r="Q572" s="168">
        <f>SUM(Q573:Q607)</f>
        <v>0</v>
      </c>
      <c r="R572" s="169"/>
      <c r="S572" s="169"/>
      <c r="T572" s="170"/>
      <c r="U572" s="164"/>
      <c r="V572" s="164">
        <f>SUM(V573:V607)</f>
        <v>22.99</v>
      </c>
      <c r="W572" s="164"/>
      <c r="X572" s="164"/>
      <c r="Y572" s="164"/>
      <c r="AG572" t="s">
        <v>153</v>
      </c>
    </row>
    <row r="573" spans="1:60" outlineLevel="1" x14ac:dyDescent="0.2">
      <c r="A573" s="172">
        <v>60</v>
      </c>
      <c r="B573" s="173" t="s">
        <v>503</v>
      </c>
      <c r="C573" s="189" t="s">
        <v>504</v>
      </c>
      <c r="D573" s="174" t="s">
        <v>156</v>
      </c>
      <c r="E573" s="175">
        <v>55.74</v>
      </c>
      <c r="F573" s="176"/>
      <c r="G573" s="177">
        <f>ROUND(E573*F573,2)</f>
        <v>0</v>
      </c>
      <c r="H573" s="176"/>
      <c r="I573" s="177">
        <f>ROUND(E573*H573,2)</f>
        <v>0</v>
      </c>
      <c r="J573" s="176"/>
      <c r="K573" s="177">
        <f>ROUND(E573*J573,2)</f>
        <v>0</v>
      </c>
      <c r="L573" s="177">
        <v>21</v>
      </c>
      <c r="M573" s="177">
        <f>G573*(1+L573/100)</f>
        <v>0</v>
      </c>
      <c r="N573" s="175">
        <v>1.7000000000000001E-4</v>
      </c>
      <c r="O573" s="175">
        <f>ROUND(E573*N573,2)</f>
        <v>0.01</v>
      </c>
      <c r="P573" s="175">
        <v>0</v>
      </c>
      <c r="Q573" s="175">
        <f>ROUND(E573*P573,2)</f>
        <v>0</v>
      </c>
      <c r="R573" s="177"/>
      <c r="S573" s="177" t="s">
        <v>157</v>
      </c>
      <c r="T573" s="178" t="s">
        <v>157</v>
      </c>
      <c r="U573" s="156">
        <v>0.16</v>
      </c>
      <c r="V573" s="156">
        <f>ROUND(E573*U573,2)</f>
        <v>8.92</v>
      </c>
      <c r="W573" s="156"/>
      <c r="X573" s="156" t="s">
        <v>158</v>
      </c>
      <c r="Y573" s="156" t="s">
        <v>159</v>
      </c>
      <c r="Z573" s="146"/>
      <c r="AA573" s="146"/>
      <c r="AB573" s="146"/>
      <c r="AC573" s="146"/>
      <c r="AD573" s="146"/>
      <c r="AE573" s="146"/>
      <c r="AF573" s="146"/>
      <c r="AG573" s="146" t="s">
        <v>160</v>
      </c>
      <c r="AH573" s="146"/>
      <c r="AI573" s="146"/>
      <c r="AJ573" s="146"/>
      <c r="AK573" s="146"/>
      <c r="AL573" s="146"/>
      <c r="AM573" s="146"/>
      <c r="AN573" s="146"/>
      <c r="AO573" s="146"/>
      <c r="AP573" s="146"/>
      <c r="AQ573" s="146"/>
      <c r="AR573" s="146"/>
      <c r="AS573" s="146"/>
      <c r="AT573" s="146"/>
      <c r="AU573" s="146"/>
      <c r="AV573" s="146"/>
      <c r="AW573" s="146"/>
      <c r="AX573" s="146"/>
      <c r="AY573" s="146"/>
      <c r="AZ573" s="146"/>
      <c r="BA573" s="146"/>
      <c r="BB573" s="146"/>
      <c r="BC573" s="146"/>
      <c r="BD573" s="146"/>
      <c r="BE573" s="146"/>
      <c r="BF573" s="146"/>
      <c r="BG573" s="146"/>
      <c r="BH573" s="146"/>
    </row>
    <row r="574" spans="1:60" outlineLevel="2" x14ac:dyDescent="0.2">
      <c r="A574" s="153"/>
      <c r="B574" s="154"/>
      <c r="C574" s="190" t="s">
        <v>163</v>
      </c>
      <c r="D574" s="157"/>
      <c r="E574" s="158"/>
      <c r="F574" s="156"/>
      <c r="G574" s="156"/>
      <c r="H574" s="156"/>
      <c r="I574" s="156"/>
      <c r="J574" s="156"/>
      <c r="K574" s="156"/>
      <c r="L574" s="156"/>
      <c r="M574" s="156"/>
      <c r="N574" s="155"/>
      <c r="O574" s="155"/>
      <c r="P574" s="155"/>
      <c r="Q574" s="155"/>
      <c r="R574" s="156"/>
      <c r="S574" s="156"/>
      <c r="T574" s="156"/>
      <c r="U574" s="156"/>
      <c r="V574" s="156"/>
      <c r="W574" s="156"/>
      <c r="X574" s="156"/>
      <c r="Y574" s="156"/>
      <c r="Z574" s="146"/>
      <c r="AA574" s="146"/>
      <c r="AB574" s="146"/>
      <c r="AC574" s="146"/>
      <c r="AD574" s="146"/>
      <c r="AE574" s="146"/>
      <c r="AF574" s="146"/>
      <c r="AG574" s="146" t="s">
        <v>164</v>
      </c>
      <c r="AH574" s="146">
        <v>0</v>
      </c>
      <c r="AI574" s="146"/>
      <c r="AJ574" s="146"/>
      <c r="AK574" s="146"/>
      <c r="AL574" s="146"/>
      <c r="AM574" s="146"/>
      <c r="AN574" s="146"/>
      <c r="AO574" s="146"/>
      <c r="AP574" s="146"/>
      <c r="AQ574" s="146"/>
      <c r="AR574" s="146"/>
      <c r="AS574" s="146"/>
      <c r="AT574" s="146"/>
      <c r="AU574" s="146"/>
      <c r="AV574" s="146"/>
      <c r="AW574" s="146"/>
      <c r="AX574" s="146"/>
      <c r="AY574" s="146"/>
      <c r="AZ574" s="146"/>
      <c r="BA574" s="146"/>
      <c r="BB574" s="146"/>
      <c r="BC574" s="146"/>
      <c r="BD574" s="146"/>
      <c r="BE574" s="146"/>
      <c r="BF574" s="146"/>
      <c r="BG574" s="146"/>
      <c r="BH574" s="146"/>
    </row>
    <row r="575" spans="1:60" outlineLevel="3" x14ac:dyDescent="0.2">
      <c r="A575" s="153"/>
      <c r="B575" s="154"/>
      <c r="C575" s="190" t="s">
        <v>505</v>
      </c>
      <c r="D575" s="157"/>
      <c r="E575" s="158">
        <v>11</v>
      </c>
      <c r="F575" s="156"/>
      <c r="G575" s="156"/>
      <c r="H575" s="156"/>
      <c r="I575" s="156"/>
      <c r="J575" s="156"/>
      <c r="K575" s="156"/>
      <c r="L575" s="156"/>
      <c r="M575" s="156"/>
      <c r="N575" s="155"/>
      <c r="O575" s="155"/>
      <c r="P575" s="155"/>
      <c r="Q575" s="155"/>
      <c r="R575" s="156"/>
      <c r="S575" s="156"/>
      <c r="T575" s="156"/>
      <c r="U575" s="156"/>
      <c r="V575" s="156"/>
      <c r="W575" s="156"/>
      <c r="X575" s="156"/>
      <c r="Y575" s="156"/>
      <c r="Z575" s="146"/>
      <c r="AA575" s="146"/>
      <c r="AB575" s="146"/>
      <c r="AC575" s="146"/>
      <c r="AD575" s="146"/>
      <c r="AE575" s="146"/>
      <c r="AF575" s="146"/>
      <c r="AG575" s="146" t="s">
        <v>164</v>
      </c>
      <c r="AH575" s="146">
        <v>0</v>
      </c>
      <c r="AI575" s="146"/>
      <c r="AJ575" s="146"/>
      <c r="AK575" s="146"/>
      <c r="AL575" s="146"/>
      <c r="AM575" s="146"/>
      <c r="AN575" s="146"/>
      <c r="AO575" s="146"/>
      <c r="AP575" s="146"/>
      <c r="AQ575" s="146"/>
      <c r="AR575" s="146"/>
      <c r="AS575" s="146"/>
      <c r="AT575" s="146"/>
      <c r="AU575" s="146"/>
      <c r="AV575" s="146"/>
      <c r="AW575" s="146"/>
      <c r="AX575" s="146"/>
      <c r="AY575" s="146"/>
      <c r="AZ575" s="146"/>
      <c r="BA575" s="146"/>
      <c r="BB575" s="146"/>
      <c r="BC575" s="146"/>
      <c r="BD575" s="146"/>
      <c r="BE575" s="146"/>
      <c r="BF575" s="146"/>
      <c r="BG575" s="146"/>
      <c r="BH575" s="146"/>
    </row>
    <row r="576" spans="1:60" outlineLevel="3" x14ac:dyDescent="0.2">
      <c r="A576" s="153"/>
      <c r="B576" s="154"/>
      <c r="C576" s="190" t="s">
        <v>166</v>
      </c>
      <c r="D576" s="157"/>
      <c r="E576" s="158"/>
      <c r="F576" s="156"/>
      <c r="G576" s="156"/>
      <c r="H576" s="156"/>
      <c r="I576" s="156"/>
      <c r="J576" s="156"/>
      <c r="K576" s="156"/>
      <c r="L576" s="156"/>
      <c r="M576" s="156"/>
      <c r="N576" s="155"/>
      <c r="O576" s="155"/>
      <c r="P576" s="155"/>
      <c r="Q576" s="155"/>
      <c r="R576" s="156"/>
      <c r="S576" s="156"/>
      <c r="T576" s="156"/>
      <c r="U576" s="156"/>
      <c r="V576" s="156"/>
      <c r="W576" s="156"/>
      <c r="X576" s="156"/>
      <c r="Y576" s="156"/>
      <c r="Z576" s="146"/>
      <c r="AA576" s="146"/>
      <c r="AB576" s="146"/>
      <c r="AC576" s="146"/>
      <c r="AD576" s="146"/>
      <c r="AE576" s="146"/>
      <c r="AF576" s="146"/>
      <c r="AG576" s="146" t="s">
        <v>164</v>
      </c>
      <c r="AH576" s="146">
        <v>0</v>
      </c>
      <c r="AI576" s="146"/>
      <c r="AJ576" s="146"/>
      <c r="AK576" s="146"/>
      <c r="AL576" s="146"/>
      <c r="AM576" s="146"/>
      <c r="AN576" s="146"/>
      <c r="AO576" s="146"/>
      <c r="AP576" s="146"/>
      <c r="AQ576" s="146"/>
      <c r="AR576" s="146"/>
      <c r="AS576" s="146"/>
      <c r="AT576" s="146"/>
      <c r="AU576" s="146"/>
      <c r="AV576" s="146"/>
      <c r="AW576" s="146"/>
      <c r="AX576" s="146"/>
      <c r="AY576" s="146"/>
      <c r="AZ576" s="146"/>
      <c r="BA576" s="146"/>
      <c r="BB576" s="146"/>
      <c r="BC576" s="146"/>
      <c r="BD576" s="146"/>
      <c r="BE576" s="146"/>
      <c r="BF576" s="146"/>
      <c r="BG576" s="146"/>
      <c r="BH576" s="146"/>
    </row>
    <row r="577" spans="1:60" outlineLevel="3" x14ac:dyDescent="0.2">
      <c r="A577" s="153"/>
      <c r="B577" s="154"/>
      <c r="C577" s="190" t="s">
        <v>167</v>
      </c>
      <c r="D577" s="157"/>
      <c r="E577" s="158">
        <v>6.1360000000000001</v>
      </c>
      <c r="F577" s="156"/>
      <c r="G577" s="156"/>
      <c r="H577" s="156"/>
      <c r="I577" s="156"/>
      <c r="J577" s="156"/>
      <c r="K577" s="156"/>
      <c r="L577" s="156"/>
      <c r="M577" s="156"/>
      <c r="N577" s="155"/>
      <c r="O577" s="155"/>
      <c r="P577" s="155"/>
      <c r="Q577" s="155"/>
      <c r="R577" s="156"/>
      <c r="S577" s="156"/>
      <c r="T577" s="156"/>
      <c r="U577" s="156"/>
      <c r="V577" s="156"/>
      <c r="W577" s="156"/>
      <c r="X577" s="156"/>
      <c r="Y577" s="156"/>
      <c r="Z577" s="146"/>
      <c r="AA577" s="146"/>
      <c r="AB577" s="146"/>
      <c r="AC577" s="146"/>
      <c r="AD577" s="146"/>
      <c r="AE577" s="146"/>
      <c r="AF577" s="146"/>
      <c r="AG577" s="146" t="s">
        <v>164</v>
      </c>
      <c r="AH577" s="146">
        <v>0</v>
      </c>
      <c r="AI577" s="146"/>
      <c r="AJ577" s="146"/>
      <c r="AK577" s="146"/>
      <c r="AL577" s="146"/>
      <c r="AM577" s="146"/>
      <c r="AN577" s="146"/>
      <c r="AO577" s="146"/>
      <c r="AP577" s="146"/>
      <c r="AQ577" s="146"/>
      <c r="AR577" s="146"/>
      <c r="AS577" s="146"/>
      <c r="AT577" s="146"/>
      <c r="AU577" s="146"/>
      <c r="AV577" s="146"/>
      <c r="AW577" s="146"/>
      <c r="AX577" s="146"/>
      <c r="AY577" s="146"/>
      <c r="AZ577" s="146"/>
      <c r="BA577" s="146"/>
      <c r="BB577" s="146"/>
      <c r="BC577" s="146"/>
      <c r="BD577" s="146"/>
      <c r="BE577" s="146"/>
      <c r="BF577" s="146"/>
      <c r="BG577" s="146"/>
      <c r="BH577" s="146"/>
    </row>
    <row r="578" spans="1:60" outlineLevel="3" x14ac:dyDescent="0.2">
      <c r="A578" s="153"/>
      <c r="B578" s="154"/>
      <c r="C578" s="190" t="s">
        <v>168</v>
      </c>
      <c r="D578" s="157"/>
      <c r="E578" s="158"/>
      <c r="F578" s="156"/>
      <c r="G578" s="156"/>
      <c r="H578" s="156"/>
      <c r="I578" s="156"/>
      <c r="J578" s="156"/>
      <c r="K578" s="156"/>
      <c r="L578" s="156"/>
      <c r="M578" s="156"/>
      <c r="N578" s="155"/>
      <c r="O578" s="155"/>
      <c r="P578" s="155"/>
      <c r="Q578" s="155"/>
      <c r="R578" s="156"/>
      <c r="S578" s="156"/>
      <c r="T578" s="156"/>
      <c r="U578" s="156"/>
      <c r="V578" s="156"/>
      <c r="W578" s="156"/>
      <c r="X578" s="156"/>
      <c r="Y578" s="156"/>
      <c r="Z578" s="146"/>
      <c r="AA578" s="146"/>
      <c r="AB578" s="146"/>
      <c r="AC578" s="146"/>
      <c r="AD578" s="146"/>
      <c r="AE578" s="146"/>
      <c r="AF578" s="146"/>
      <c r="AG578" s="146" t="s">
        <v>164</v>
      </c>
      <c r="AH578" s="146">
        <v>0</v>
      </c>
      <c r="AI578" s="146"/>
      <c r="AJ578" s="146"/>
      <c r="AK578" s="146"/>
      <c r="AL578" s="146"/>
      <c r="AM578" s="146"/>
      <c r="AN578" s="146"/>
      <c r="AO578" s="146"/>
      <c r="AP578" s="146"/>
      <c r="AQ578" s="146"/>
      <c r="AR578" s="146"/>
      <c r="AS578" s="146"/>
      <c r="AT578" s="146"/>
      <c r="AU578" s="146"/>
      <c r="AV578" s="146"/>
      <c r="AW578" s="146"/>
      <c r="AX578" s="146"/>
      <c r="AY578" s="146"/>
      <c r="AZ578" s="146"/>
      <c r="BA578" s="146"/>
      <c r="BB578" s="146"/>
      <c r="BC578" s="146"/>
      <c r="BD578" s="146"/>
      <c r="BE578" s="146"/>
      <c r="BF578" s="146"/>
      <c r="BG578" s="146"/>
      <c r="BH578" s="146"/>
    </row>
    <row r="579" spans="1:60" outlineLevel="3" x14ac:dyDescent="0.2">
      <c r="A579" s="153"/>
      <c r="B579" s="154"/>
      <c r="C579" s="190" t="s">
        <v>169</v>
      </c>
      <c r="D579" s="157"/>
      <c r="E579" s="158">
        <v>6.048</v>
      </c>
      <c r="F579" s="156"/>
      <c r="G579" s="156"/>
      <c r="H579" s="156"/>
      <c r="I579" s="156"/>
      <c r="J579" s="156"/>
      <c r="K579" s="156"/>
      <c r="L579" s="156"/>
      <c r="M579" s="156"/>
      <c r="N579" s="155"/>
      <c r="O579" s="155"/>
      <c r="P579" s="155"/>
      <c r="Q579" s="155"/>
      <c r="R579" s="156"/>
      <c r="S579" s="156"/>
      <c r="T579" s="156"/>
      <c r="U579" s="156"/>
      <c r="V579" s="156"/>
      <c r="W579" s="156"/>
      <c r="X579" s="156"/>
      <c r="Y579" s="156"/>
      <c r="Z579" s="146"/>
      <c r="AA579" s="146"/>
      <c r="AB579" s="146"/>
      <c r="AC579" s="146"/>
      <c r="AD579" s="146"/>
      <c r="AE579" s="146"/>
      <c r="AF579" s="146"/>
      <c r="AG579" s="146" t="s">
        <v>164</v>
      </c>
      <c r="AH579" s="146">
        <v>0</v>
      </c>
      <c r="AI579" s="146"/>
      <c r="AJ579" s="146"/>
      <c r="AK579" s="146"/>
      <c r="AL579" s="146"/>
      <c r="AM579" s="146"/>
      <c r="AN579" s="146"/>
      <c r="AO579" s="146"/>
      <c r="AP579" s="146"/>
      <c r="AQ579" s="146"/>
      <c r="AR579" s="146"/>
      <c r="AS579" s="146"/>
      <c r="AT579" s="146"/>
      <c r="AU579" s="146"/>
      <c r="AV579" s="146"/>
      <c r="AW579" s="146"/>
      <c r="AX579" s="146"/>
      <c r="AY579" s="146"/>
      <c r="AZ579" s="146"/>
      <c r="BA579" s="146"/>
      <c r="BB579" s="146"/>
      <c r="BC579" s="146"/>
      <c r="BD579" s="146"/>
      <c r="BE579" s="146"/>
      <c r="BF579" s="146"/>
      <c r="BG579" s="146"/>
      <c r="BH579" s="146"/>
    </row>
    <row r="580" spans="1:60" outlineLevel="3" x14ac:dyDescent="0.2">
      <c r="A580" s="153"/>
      <c r="B580" s="154"/>
      <c r="C580" s="190" t="s">
        <v>166</v>
      </c>
      <c r="D580" s="157"/>
      <c r="E580" s="158"/>
      <c r="F580" s="156"/>
      <c r="G580" s="156"/>
      <c r="H580" s="156"/>
      <c r="I580" s="156"/>
      <c r="J580" s="156"/>
      <c r="K580" s="156"/>
      <c r="L580" s="156"/>
      <c r="M580" s="156"/>
      <c r="N580" s="155"/>
      <c r="O580" s="155"/>
      <c r="P580" s="155"/>
      <c r="Q580" s="155"/>
      <c r="R580" s="156"/>
      <c r="S580" s="156"/>
      <c r="T580" s="156"/>
      <c r="U580" s="156"/>
      <c r="V580" s="156"/>
      <c r="W580" s="156"/>
      <c r="X580" s="156"/>
      <c r="Y580" s="156"/>
      <c r="Z580" s="146"/>
      <c r="AA580" s="146"/>
      <c r="AB580" s="146"/>
      <c r="AC580" s="146"/>
      <c r="AD580" s="146"/>
      <c r="AE580" s="146"/>
      <c r="AF580" s="146"/>
      <c r="AG580" s="146" t="s">
        <v>164</v>
      </c>
      <c r="AH580" s="146">
        <v>0</v>
      </c>
      <c r="AI580" s="146"/>
      <c r="AJ580" s="146"/>
      <c r="AK580" s="146"/>
      <c r="AL580" s="146"/>
      <c r="AM580" s="146"/>
      <c r="AN580" s="146"/>
      <c r="AO580" s="146"/>
      <c r="AP580" s="146"/>
      <c r="AQ580" s="146"/>
      <c r="AR580" s="146"/>
      <c r="AS580" s="146"/>
      <c r="AT580" s="146"/>
      <c r="AU580" s="146"/>
      <c r="AV580" s="146"/>
      <c r="AW580" s="146"/>
      <c r="AX580" s="146"/>
      <c r="AY580" s="146"/>
      <c r="AZ580" s="146"/>
      <c r="BA580" s="146"/>
      <c r="BB580" s="146"/>
      <c r="BC580" s="146"/>
      <c r="BD580" s="146"/>
      <c r="BE580" s="146"/>
      <c r="BF580" s="146"/>
      <c r="BG580" s="146"/>
      <c r="BH580" s="146"/>
    </row>
    <row r="581" spans="1:60" outlineLevel="3" x14ac:dyDescent="0.2">
      <c r="A581" s="153"/>
      <c r="B581" s="154"/>
      <c r="C581" s="190" t="s">
        <v>506</v>
      </c>
      <c r="D581" s="157"/>
      <c r="E581" s="158">
        <v>8.6359999999999992</v>
      </c>
      <c r="F581" s="156"/>
      <c r="G581" s="156"/>
      <c r="H581" s="156"/>
      <c r="I581" s="156"/>
      <c r="J581" s="156"/>
      <c r="K581" s="156"/>
      <c r="L581" s="156"/>
      <c r="M581" s="156"/>
      <c r="N581" s="155"/>
      <c r="O581" s="155"/>
      <c r="P581" s="155"/>
      <c r="Q581" s="155"/>
      <c r="R581" s="156"/>
      <c r="S581" s="156"/>
      <c r="T581" s="156"/>
      <c r="U581" s="156"/>
      <c r="V581" s="156"/>
      <c r="W581" s="156"/>
      <c r="X581" s="156"/>
      <c r="Y581" s="156"/>
      <c r="Z581" s="146"/>
      <c r="AA581" s="146"/>
      <c r="AB581" s="146"/>
      <c r="AC581" s="146"/>
      <c r="AD581" s="146"/>
      <c r="AE581" s="146"/>
      <c r="AF581" s="146"/>
      <c r="AG581" s="146" t="s">
        <v>164</v>
      </c>
      <c r="AH581" s="146">
        <v>0</v>
      </c>
      <c r="AI581" s="146"/>
      <c r="AJ581" s="146"/>
      <c r="AK581" s="146"/>
      <c r="AL581" s="146"/>
      <c r="AM581" s="146"/>
      <c r="AN581" s="146"/>
      <c r="AO581" s="146"/>
      <c r="AP581" s="146"/>
      <c r="AQ581" s="146"/>
      <c r="AR581" s="146"/>
      <c r="AS581" s="146"/>
      <c r="AT581" s="146"/>
      <c r="AU581" s="146"/>
      <c r="AV581" s="146"/>
      <c r="AW581" s="146"/>
      <c r="AX581" s="146"/>
      <c r="AY581" s="146"/>
      <c r="AZ581" s="146"/>
      <c r="BA581" s="146"/>
      <c r="BB581" s="146"/>
      <c r="BC581" s="146"/>
      <c r="BD581" s="146"/>
      <c r="BE581" s="146"/>
      <c r="BF581" s="146"/>
      <c r="BG581" s="146"/>
      <c r="BH581" s="146"/>
    </row>
    <row r="582" spans="1:60" outlineLevel="3" x14ac:dyDescent="0.2">
      <c r="A582" s="153"/>
      <c r="B582" s="154"/>
      <c r="C582" s="190" t="s">
        <v>276</v>
      </c>
      <c r="D582" s="157"/>
      <c r="E582" s="158"/>
      <c r="F582" s="156"/>
      <c r="G582" s="156"/>
      <c r="H582" s="156"/>
      <c r="I582" s="156"/>
      <c r="J582" s="156"/>
      <c r="K582" s="156"/>
      <c r="L582" s="156"/>
      <c r="M582" s="156"/>
      <c r="N582" s="155"/>
      <c r="O582" s="155"/>
      <c r="P582" s="155"/>
      <c r="Q582" s="155"/>
      <c r="R582" s="156"/>
      <c r="S582" s="156"/>
      <c r="T582" s="156"/>
      <c r="U582" s="156"/>
      <c r="V582" s="156"/>
      <c r="W582" s="156"/>
      <c r="X582" s="156"/>
      <c r="Y582" s="156"/>
      <c r="Z582" s="146"/>
      <c r="AA582" s="146"/>
      <c r="AB582" s="146"/>
      <c r="AC582" s="146"/>
      <c r="AD582" s="146"/>
      <c r="AE582" s="146"/>
      <c r="AF582" s="146"/>
      <c r="AG582" s="146" t="s">
        <v>164</v>
      </c>
      <c r="AH582" s="146">
        <v>0</v>
      </c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</row>
    <row r="583" spans="1:60" outlineLevel="3" x14ac:dyDescent="0.2">
      <c r="A583" s="153"/>
      <c r="B583" s="154"/>
      <c r="C583" s="190" t="s">
        <v>507</v>
      </c>
      <c r="D583" s="157"/>
      <c r="E583" s="158">
        <v>4.952</v>
      </c>
      <c r="F583" s="156"/>
      <c r="G583" s="156"/>
      <c r="H583" s="156"/>
      <c r="I583" s="156"/>
      <c r="J583" s="156"/>
      <c r="K583" s="156"/>
      <c r="L583" s="156"/>
      <c r="M583" s="156"/>
      <c r="N583" s="155"/>
      <c r="O583" s="155"/>
      <c r="P583" s="155"/>
      <c r="Q583" s="155"/>
      <c r="R583" s="156"/>
      <c r="S583" s="156"/>
      <c r="T583" s="156"/>
      <c r="U583" s="156"/>
      <c r="V583" s="156"/>
      <c r="W583" s="156"/>
      <c r="X583" s="156"/>
      <c r="Y583" s="156"/>
      <c r="Z583" s="146"/>
      <c r="AA583" s="146"/>
      <c r="AB583" s="146"/>
      <c r="AC583" s="146"/>
      <c r="AD583" s="146"/>
      <c r="AE583" s="146"/>
      <c r="AF583" s="146"/>
      <c r="AG583" s="146" t="s">
        <v>164</v>
      </c>
      <c r="AH583" s="146">
        <v>0</v>
      </c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</row>
    <row r="584" spans="1:60" outlineLevel="3" x14ac:dyDescent="0.2">
      <c r="A584" s="153"/>
      <c r="B584" s="154"/>
      <c r="C584" s="190" t="s">
        <v>174</v>
      </c>
      <c r="D584" s="157"/>
      <c r="E584" s="158"/>
      <c r="F584" s="156"/>
      <c r="G584" s="156"/>
      <c r="H584" s="156"/>
      <c r="I584" s="156"/>
      <c r="J584" s="156"/>
      <c r="K584" s="156"/>
      <c r="L584" s="156"/>
      <c r="M584" s="156"/>
      <c r="N584" s="155"/>
      <c r="O584" s="155"/>
      <c r="P584" s="155"/>
      <c r="Q584" s="155"/>
      <c r="R584" s="156"/>
      <c r="S584" s="156"/>
      <c r="T584" s="156"/>
      <c r="U584" s="156"/>
      <c r="V584" s="156"/>
      <c r="W584" s="156"/>
      <c r="X584" s="156"/>
      <c r="Y584" s="156"/>
      <c r="Z584" s="146"/>
      <c r="AA584" s="146"/>
      <c r="AB584" s="146"/>
      <c r="AC584" s="146"/>
      <c r="AD584" s="146"/>
      <c r="AE584" s="146"/>
      <c r="AF584" s="146"/>
      <c r="AG584" s="146" t="s">
        <v>164</v>
      </c>
      <c r="AH584" s="146">
        <v>0</v>
      </c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</row>
    <row r="585" spans="1:60" outlineLevel="3" x14ac:dyDescent="0.2">
      <c r="A585" s="153"/>
      <c r="B585" s="154"/>
      <c r="C585" s="190" t="s">
        <v>228</v>
      </c>
      <c r="D585" s="157"/>
      <c r="E585" s="158">
        <v>12.66</v>
      </c>
      <c r="F585" s="156"/>
      <c r="G585" s="156"/>
      <c r="H585" s="156"/>
      <c r="I585" s="156"/>
      <c r="J585" s="156"/>
      <c r="K585" s="156"/>
      <c r="L585" s="156"/>
      <c r="M585" s="156"/>
      <c r="N585" s="155"/>
      <c r="O585" s="155"/>
      <c r="P585" s="155"/>
      <c r="Q585" s="155"/>
      <c r="R585" s="156"/>
      <c r="S585" s="156"/>
      <c r="T585" s="156"/>
      <c r="U585" s="156"/>
      <c r="V585" s="156"/>
      <c r="W585" s="156"/>
      <c r="X585" s="156"/>
      <c r="Y585" s="156"/>
      <c r="Z585" s="146"/>
      <c r="AA585" s="146"/>
      <c r="AB585" s="146"/>
      <c r="AC585" s="146"/>
      <c r="AD585" s="146"/>
      <c r="AE585" s="146"/>
      <c r="AF585" s="146"/>
      <c r="AG585" s="146" t="s">
        <v>164</v>
      </c>
      <c r="AH585" s="146">
        <v>0</v>
      </c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</row>
    <row r="586" spans="1:60" outlineLevel="3" x14ac:dyDescent="0.2">
      <c r="A586" s="153"/>
      <c r="B586" s="154"/>
      <c r="C586" s="190" t="s">
        <v>229</v>
      </c>
      <c r="D586" s="157"/>
      <c r="E586" s="158">
        <v>4.34</v>
      </c>
      <c r="F586" s="156"/>
      <c r="G586" s="156"/>
      <c r="H586" s="156"/>
      <c r="I586" s="156"/>
      <c r="J586" s="156"/>
      <c r="K586" s="156"/>
      <c r="L586" s="156"/>
      <c r="M586" s="156"/>
      <c r="N586" s="155"/>
      <c r="O586" s="155"/>
      <c r="P586" s="155"/>
      <c r="Q586" s="155"/>
      <c r="R586" s="156"/>
      <c r="S586" s="156"/>
      <c r="T586" s="156"/>
      <c r="U586" s="156"/>
      <c r="V586" s="156"/>
      <c r="W586" s="156"/>
      <c r="X586" s="156"/>
      <c r="Y586" s="156"/>
      <c r="Z586" s="146"/>
      <c r="AA586" s="146"/>
      <c r="AB586" s="146"/>
      <c r="AC586" s="146"/>
      <c r="AD586" s="146"/>
      <c r="AE586" s="146"/>
      <c r="AF586" s="146"/>
      <c r="AG586" s="146" t="s">
        <v>164</v>
      </c>
      <c r="AH586" s="146">
        <v>0</v>
      </c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</row>
    <row r="587" spans="1:60" outlineLevel="3" x14ac:dyDescent="0.2">
      <c r="A587" s="153"/>
      <c r="B587" s="154"/>
      <c r="C587" s="191" t="s">
        <v>192</v>
      </c>
      <c r="D587" s="159"/>
      <c r="E587" s="160">
        <v>53.771999999999998</v>
      </c>
      <c r="F587" s="156"/>
      <c r="G587" s="156"/>
      <c r="H587" s="156"/>
      <c r="I587" s="156"/>
      <c r="J587" s="156"/>
      <c r="K587" s="156"/>
      <c r="L587" s="156"/>
      <c r="M587" s="156"/>
      <c r="N587" s="155"/>
      <c r="O587" s="155"/>
      <c r="P587" s="155"/>
      <c r="Q587" s="155"/>
      <c r="R587" s="156"/>
      <c r="S587" s="156"/>
      <c r="T587" s="156"/>
      <c r="U587" s="156"/>
      <c r="V587" s="156"/>
      <c r="W587" s="156"/>
      <c r="X587" s="156"/>
      <c r="Y587" s="156"/>
      <c r="Z587" s="146"/>
      <c r="AA587" s="146"/>
      <c r="AB587" s="146"/>
      <c r="AC587" s="146"/>
      <c r="AD587" s="146"/>
      <c r="AE587" s="146"/>
      <c r="AF587" s="146"/>
      <c r="AG587" s="146" t="s">
        <v>164</v>
      </c>
      <c r="AH587" s="146">
        <v>1</v>
      </c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</row>
    <row r="588" spans="1:60" outlineLevel="3" x14ac:dyDescent="0.2">
      <c r="A588" s="153"/>
      <c r="B588" s="154"/>
      <c r="C588" s="190" t="s">
        <v>170</v>
      </c>
      <c r="D588" s="157"/>
      <c r="E588" s="158"/>
      <c r="F588" s="156"/>
      <c r="G588" s="156"/>
      <c r="H588" s="156"/>
      <c r="I588" s="156"/>
      <c r="J588" s="156"/>
      <c r="K588" s="156"/>
      <c r="L588" s="156"/>
      <c r="M588" s="156"/>
      <c r="N588" s="155"/>
      <c r="O588" s="155"/>
      <c r="P588" s="155"/>
      <c r="Q588" s="155"/>
      <c r="R588" s="156"/>
      <c r="S588" s="156"/>
      <c r="T588" s="156"/>
      <c r="U588" s="156"/>
      <c r="V588" s="156"/>
      <c r="W588" s="156"/>
      <c r="X588" s="156"/>
      <c r="Y588" s="156"/>
      <c r="Z588" s="146"/>
      <c r="AA588" s="146"/>
      <c r="AB588" s="146"/>
      <c r="AC588" s="146"/>
      <c r="AD588" s="146"/>
      <c r="AE588" s="146"/>
      <c r="AF588" s="146"/>
      <c r="AG588" s="146" t="s">
        <v>164</v>
      </c>
      <c r="AH588" s="146">
        <v>0</v>
      </c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</row>
    <row r="589" spans="1:60" outlineLevel="3" x14ac:dyDescent="0.2">
      <c r="A589" s="153"/>
      <c r="B589" s="154"/>
      <c r="C589" s="190" t="s">
        <v>508</v>
      </c>
      <c r="D589" s="157"/>
      <c r="E589" s="158">
        <v>1.968</v>
      </c>
      <c r="F589" s="156"/>
      <c r="G589" s="156"/>
      <c r="H589" s="156"/>
      <c r="I589" s="156"/>
      <c r="J589" s="156"/>
      <c r="K589" s="156"/>
      <c r="L589" s="156"/>
      <c r="M589" s="156"/>
      <c r="N589" s="155"/>
      <c r="O589" s="155"/>
      <c r="P589" s="155"/>
      <c r="Q589" s="155"/>
      <c r="R589" s="156"/>
      <c r="S589" s="156"/>
      <c r="T589" s="156"/>
      <c r="U589" s="156"/>
      <c r="V589" s="156"/>
      <c r="W589" s="156"/>
      <c r="X589" s="156"/>
      <c r="Y589" s="156"/>
      <c r="Z589" s="146"/>
      <c r="AA589" s="146"/>
      <c r="AB589" s="146"/>
      <c r="AC589" s="146"/>
      <c r="AD589" s="146"/>
      <c r="AE589" s="146"/>
      <c r="AF589" s="146"/>
      <c r="AG589" s="146" t="s">
        <v>164</v>
      </c>
      <c r="AH589" s="146">
        <v>0</v>
      </c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</row>
    <row r="590" spans="1:60" outlineLevel="3" x14ac:dyDescent="0.2">
      <c r="A590" s="153"/>
      <c r="B590" s="154"/>
      <c r="C590" s="191" t="s">
        <v>192</v>
      </c>
      <c r="D590" s="159"/>
      <c r="E590" s="160">
        <v>1.968</v>
      </c>
      <c r="F590" s="156"/>
      <c r="G590" s="156"/>
      <c r="H590" s="156"/>
      <c r="I590" s="156"/>
      <c r="J590" s="156"/>
      <c r="K590" s="156"/>
      <c r="L590" s="156"/>
      <c r="M590" s="156"/>
      <c r="N590" s="155"/>
      <c r="O590" s="155"/>
      <c r="P590" s="155"/>
      <c r="Q590" s="155"/>
      <c r="R590" s="156"/>
      <c r="S590" s="156"/>
      <c r="T590" s="156"/>
      <c r="U590" s="156"/>
      <c r="V590" s="156"/>
      <c r="W590" s="156"/>
      <c r="X590" s="156"/>
      <c r="Y590" s="156"/>
      <c r="Z590" s="146"/>
      <c r="AA590" s="146"/>
      <c r="AB590" s="146"/>
      <c r="AC590" s="146"/>
      <c r="AD590" s="146"/>
      <c r="AE590" s="146"/>
      <c r="AF590" s="146"/>
      <c r="AG590" s="146" t="s">
        <v>164</v>
      </c>
      <c r="AH590" s="146">
        <v>1</v>
      </c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</row>
    <row r="591" spans="1:60" ht="22.5" outlineLevel="1" x14ac:dyDescent="0.2">
      <c r="A591" s="172">
        <v>61</v>
      </c>
      <c r="B591" s="173" t="s">
        <v>509</v>
      </c>
      <c r="C591" s="189" t="s">
        <v>510</v>
      </c>
      <c r="D591" s="174" t="s">
        <v>365</v>
      </c>
      <c r="E591" s="175">
        <v>139.35</v>
      </c>
      <c r="F591" s="176"/>
      <c r="G591" s="177">
        <f>ROUND(E591*F591,2)</f>
        <v>0</v>
      </c>
      <c r="H591" s="176"/>
      <c r="I591" s="177">
        <f>ROUND(E591*H591,2)</f>
        <v>0</v>
      </c>
      <c r="J591" s="176"/>
      <c r="K591" s="177">
        <f>ROUND(E591*J591,2)</f>
        <v>0</v>
      </c>
      <c r="L591" s="177">
        <v>21</v>
      </c>
      <c r="M591" s="177">
        <f>G591*(1+L591/100)</f>
        <v>0</v>
      </c>
      <c r="N591" s="175">
        <v>5.2999999999999998E-4</v>
      </c>
      <c r="O591" s="175">
        <f>ROUND(E591*N591,2)</f>
        <v>7.0000000000000007E-2</v>
      </c>
      <c r="P591" s="175">
        <v>0</v>
      </c>
      <c r="Q591" s="175">
        <f>ROUND(E591*P591,2)</f>
        <v>0</v>
      </c>
      <c r="R591" s="177"/>
      <c r="S591" s="177" t="s">
        <v>157</v>
      </c>
      <c r="T591" s="178" t="s">
        <v>157</v>
      </c>
      <c r="U591" s="156">
        <v>0.1</v>
      </c>
      <c r="V591" s="156">
        <f>ROUND(E591*U591,2)</f>
        <v>13.94</v>
      </c>
      <c r="W591" s="156"/>
      <c r="X591" s="156" t="s">
        <v>158</v>
      </c>
      <c r="Y591" s="156" t="s">
        <v>159</v>
      </c>
      <c r="Z591" s="146"/>
      <c r="AA591" s="146"/>
      <c r="AB591" s="146"/>
      <c r="AC591" s="146"/>
      <c r="AD591" s="146"/>
      <c r="AE591" s="146"/>
      <c r="AF591" s="146"/>
      <c r="AG591" s="146" t="s">
        <v>160</v>
      </c>
      <c r="AH591" s="146"/>
      <c r="AI591" s="146"/>
      <c r="AJ591" s="146"/>
      <c r="AK591" s="146"/>
      <c r="AL591" s="146"/>
      <c r="AM591" s="146"/>
      <c r="AN591" s="146"/>
      <c r="AO591" s="146"/>
      <c r="AP591" s="146"/>
      <c r="AQ591" s="146"/>
      <c r="AR591" s="146"/>
      <c r="AS591" s="146"/>
      <c r="AT591" s="146"/>
      <c r="AU591" s="146"/>
      <c r="AV591" s="146"/>
      <c r="AW591" s="146"/>
      <c r="AX591" s="146"/>
      <c r="AY591" s="146"/>
      <c r="AZ591" s="146"/>
      <c r="BA591" s="146"/>
      <c r="BB591" s="146"/>
      <c r="BC591" s="146"/>
      <c r="BD591" s="146"/>
      <c r="BE591" s="146"/>
      <c r="BF591" s="146"/>
      <c r="BG591" s="146"/>
      <c r="BH591" s="146"/>
    </row>
    <row r="592" spans="1:60" outlineLevel="2" x14ac:dyDescent="0.2">
      <c r="A592" s="153"/>
      <c r="B592" s="154"/>
      <c r="C592" s="190" t="s">
        <v>163</v>
      </c>
      <c r="D592" s="157"/>
      <c r="E592" s="158"/>
      <c r="F592" s="156"/>
      <c r="G592" s="156"/>
      <c r="H592" s="156"/>
      <c r="I592" s="156"/>
      <c r="J592" s="156"/>
      <c r="K592" s="156"/>
      <c r="L592" s="156"/>
      <c r="M592" s="156"/>
      <c r="N592" s="155"/>
      <c r="O592" s="155"/>
      <c r="P592" s="155"/>
      <c r="Q592" s="155"/>
      <c r="R592" s="156"/>
      <c r="S592" s="156"/>
      <c r="T592" s="156"/>
      <c r="U592" s="156"/>
      <c r="V592" s="156"/>
      <c r="W592" s="156"/>
      <c r="X592" s="156"/>
      <c r="Y592" s="156"/>
      <c r="Z592" s="146"/>
      <c r="AA592" s="146"/>
      <c r="AB592" s="146"/>
      <c r="AC592" s="146"/>
      <c r="AD592" s="146"/>
      <c r="AE592" s="146"/>
      <c r="AF592" s="146"/>
      <c r="AG592" s="146" t="s">
        <v>164</v>
      </c>
      <c r="AH592" s="146">
        <v>0</v>
      </c>
      <c r="AI592" s="146"/>
      <c r="AJ592" s="146"/>
      <c r="AK592" s="146"/>
      <c r="AL592" s="146"/>
      <c r="AM592" s="146"/>
      <c r="AN592" s="146"/>
      <c r="AO592" s="146"/>
      <c r="AP592" s="146"/>
      <c r="AQ592" s="146"/>
      <c r="AR592" s="146"/>
      <c r="AS592" s="146"/>
      <c r="AT592" s="146"/>
      <c r="AU592" s="146"/>
      <c r="AV592" s="146"/>
      <c r="AW592" s="146"/>
      <c r="AX592" s="146"/>
      <c r="AY592" s="146"/>
      <c r="AZ592" s="146"/>
      <c r="BA592" s="146"/>
      <c r="BB592" s="146"/>
      <c r="BC592" s="146"/>
      <c r="BD592" s="146"/>
      <c r="BE592" s="146"/>
      <c r="BF592" s="146"/>
      <c r="BG592" s="146"/>
      <c r="BH592" s="146"/>
    </row>
    <row r="593" spans="1:60" outlineLevel="3" x14ac:dyDescent="0.2">
      <c r="A593" s="153"/>
      <c r="B593" s="154"/>
      <c r="C593" s="190" t="s">
        <v>395</v>
      </c>
      <c r="D593" s="157"/>
      <c r="E593" s="158">
        <v>27.5</v>
      </c>
      <c r="F593" s="156"/>
      <c r="G593" s="156"/>
      <c r="H593" s="156"/>
      <c r="I593" s="156"/>
      <c r="J593" s="156"/>
      <c r="K593" s="156"/>
      <c r="L593" s="156"/>
      <c r="M593" s="156"/>
      <c r="N593" s="155"/>
      <c r="O593" s="155"/>
      <c r="P593" s="155"/>
      <c r="Q593" s="155"/>
      <c r="R593" s="156"/>
      <c r="S593" s="156"/>
      <c r="T593" s="156"/>
      <c r="U593" s="156"/>
      <c r="V593" s="156"/>
      <c r="W593" s="156"/>
      <c r="X593" s="156"/>
      <c r="Y593" s="156"/>
      <c r="Z593" s="146"/>
      <c r="AA593" s="146"/>
      <c r="AB593" s="146"/>
      <c r="AC593" s="146"/>
      <c r="AD593" s="146"/>
      <c r="AE593" s="146"/>
      <c r="AF593" s="146"/>
      <c r="AG593" s="146" t="s">
        <v>164</v>
      </c>
      <c r="AH593" s="146">
        <v>0</v>
      </c>
      <c r="AI593" s="146"/>
      <c r="AJ593" s="146"/>
      <c r="AK593" s="146"/>
      <c r="AL593" s="146"/>
      <c r="AM593" s="146"/>
      <c r="AN593" s="146"/>
      <c r="AO593" s="146"/>
      <c r="AP593" s="146"/>
      <c r="AQ593" s="146"/>
      <c r="AR593" s="146"/>
      <c r="AS593" s="146"/>
      <c r="AT593" s="146"/>
      <c r="AU593" s="146"/>
      <c r="AV593" s="146"/>
      <c r="AW593" s="146"/>
      <c r="AX593" s="146"/>
      <c r="AY593" s="146"/>
      <c r="AZ593" s="146"/>
      <c r="BA593" s="146"/>
      <c r="BB593" s="146"/>
      <c r="BC593" s="146"/>
      <c r="BD593" s="146"/>
      <c r="BE593" s="146"/>
      <c r="BF593" s="146"/>
      <c r="BG593" s="146"/>
      <c r="BH593" s="146"/>
    </row>
    <row r="594" spans="1:60" outlineLevel="3" x14ac:dyDescent="0.2">
      <c r="A594" s="153"/>
      <c r="B594" s="154"/>
      <c r="C594" s="190" t="s">
        <v>166</v>
      </c>
      <c r="D594" s="157"/>
      <c r="E594" s="158"/>
      <c r="F594" s="156"/>
      <c r="G594" s="156"/>
      <c r="H594" s="156"/>
      <c r="I594" s="156"/>
      <c r="J594" s="156"/>
      <c r="K594" s="156"/>
      <c r="L594" s="156"/>
      <c r="M594" s="156"/>
      <c r="N594" s="155"/>
      <c r="O594" s="155"/>
      <c r="P594" s="155"/>
      <c r="Q594" s="155"/>
      <c r="R594" s="156"/>
      <c r="S594" s="156"/>
      <c r="T594" s="156"/>
      <c r="U594" s="156"/>
      <c r="V594" s="156"/>
      <c r="W594" s="156"/>
      <c r="X594" s="156"/>
      <c r="Y594" s="156"/>
      <c r="Z594" s="146"/>
      <c r="AA594" s="146"/>
      <c r="AB594" s="146"/>
      <c r="AC594" s="146"/>
      <c r="AD594" s="146"/>
      <c r="AE594" s="146"/>
      <c r="AF594" s="146"/>
      <c r="AG594" s="146" t="s">
        <v>164</v>
      </c>
      <c r="AH594" s="146">
        <v>0</v>
      </c>
      <c r="AI594" s="146"/>
      <c r="AJ594" s="146"/>
      <c r="AK594" s="146"/>
      <c r="AL594" s="146"/>
      <c r="AM594" s="146"/>
      <c r="AN594" s="146"/>
      <c r="AO594" s="146"/>
      <c r="AP594" s="146"/>
      <c r="AQ594" s="146"/>
      <c r="AR594" s="146"/>
      <c r="AS594" s="146"/>
      <c r="AT594" s="146"/>
      <c r="AU594" s="146"/>
      <c r="AV594" s="146"/>
      <c r="AW594" s="146"/>
      <c r="AX594" s="146"/>
      <c r="AY594" s="146"/>
      <c r="AZ594" s="146"/>
      <c r="BA594" s="146"/>
      <c r="BB594" s="146"/>
      <c r="BC594" s="146"/>
      <c r="BD594" s="146"/>
      <c r="BE594" s="146"/>
      <c r="BF594" s="146"/>
      <c r="BG594" s="146"/>
      <c r="BH594" s="146"/>
    </row>
    <row r="595" spans="1:60" outlineLevel="3" x14ac:dyDescent="0.2">
      <c r="A595" s="153"/>
      <c r="B595" s="154"/>
      <c r="C595" s="190" t="s">
        <v>396</v>
      </c>
      <c r="D595" s="157"/>
      <c r="E595" s="158">
        <v>15.34</v>
      </c>
      <c r="F595" s="156"/>
      <c r="G595" s="156"/>
      <c r="H595" s="156"/>
      <c r="I595" s="156"/>
      <c r="J595" s="156"/>
      <c r="K595" s="156"/>
      <c r="L595" s="156"/>
      <c r="M595" s="156"/>
      <c r="N595" s="155"/>
      <c r="O595" s="155"/>
      <c r="P595" s="155"/>
      <c r="Q595" s="155"/>
      <c r="R595" s="156"/>
      <c r="S595" s="156"/>
      <c r="T595" s="156"/>
      <c r="U595" s="156"/>
      <c r="V595" s="156"/>
      <c r="W595" s="156"/>
      <c r="X595" s="156"/>
      <c r="Y595" s="156"/>
      <c r="Z595" s="146"/>
      <c r="AA595" s="146"/>
      <c r="AB595" s="146"/>
      <c r="AC595" s="146"/>
      <c r="AD595" s="146"/>
      <c r="AE595" s="146"/>
      <c r="AF595" s="146"/>
      <c r="AG595" s="146" t="s">
        <v>164</v>
      </c>
      <c r="AH595" s="146">
        <v>0</v>
      </c>
      <c r="AI595" s="146"/>
      <c r="AJ595" s="146"/>
      <c r="AK595" s="146"/>
      <c r="AL595" s="146"/>
      <c r="AM595" s="146"/>
      <c r="AN595" s="146"/>
      <c r="AO595" s="146"/>
      <c r="AP595" s="146"/>
      <c r="AQ595" s="146"/>
      <c r="AR595" s="146"/>
      <c r="AS595" s="146"/>
      <c r="AT595" s="146"/>
      <c r="AU595" s="146"/>
      <c r="AV595" s="146"/>
      <c r="AW595" s="146"/>
      <c r="AX595" s="146"/>
      <c r="AY595" s="146"/>
      <c r="AZ595" s="146"/>
      <c r="BA595" s="146"/>
      <c r="BB595" s="146"/>
      <c r="BC595" s="146"/>
      <c r="BD595" s="146"/>
      <c r="BE595" s="146"/>
      <c r="BF595" s="146"/>
      <c r="BG595" s="146"/>
      <c r="BH595" s="146"/>
    </row>
    <row r="596" spans="1:60" outlineLevel="3" x14ac:dyDescent="0.2">
      <c r="A596" s="153"/>
      <c r="B596" s="154"/>
      <c r="C596" s="190" t="s">
        <v>168</v>
      </c>
      <c r="D596" s="157"/>
      <c r="E596" s="158"/>
      <c r="F596" s="156"/>
      <c r="G596" s="156"/>
      <c r="H596" s="156"/>
      <c r="I596" s="156"/>
      <c r="J596" s="156"/>
      <c r="K596" s="156"/>
      <c r="L596" s="156"/>
      <c r="M596" s="156"/>
      <c r="N596" s="155"/>
      <c r="O596" s="155"/>
      <c r="P596" s="155"/>
      <c r="Q596" s="155"/>
      <c r="R596" s="156"/>
      <c r="S596" s="156"/>
      <c r="T596" s="156"/>
      <c r="U596" s="156"/>
      <c r="V596" s="156"/>
      <c r="W596" s="156"/>
      <c r="X596" s="156"/>
      <c r="Y596" s="156"/>
      <c r="Z596" s="146"/>
      <c r="AA596" s="146"/>
      <c r="AB596" s="146"/>
      <c r="AC596" s="146"/>
      <c r="AD596" s="146"/>
      <c r="AE596" s="146"/>
      <c r="AF596" s="146"/>
      <c r="AG596" s="146" t="s">
        <v>164</v>
      </c>
      <c r="AH596" s="146">
        <v>0</v>
      </c>
      <c r="AI596" s="146"/>
      <c r="AJ596" s="146"/>
      <c r="AK596" s="146"/>
      <c r="AL596" s="146"/>
      <c r="AM596" s="146"/>
      <c r="AN596" s="146"/>
      <c r="AO596" s="146"/>
      <c r="AP596" s="146"/>
      <c r="AQ596" s="146"/>
      <c r="AR596" s="146"/>
      <c r="AS596" s="146"/>
      <c r="AT596" s="146"/>
      <c r="AU596" s="146"/>
      <c r="AV596" s="146"/>
      <c r="AW596" s="146"/>
      <c r="AX596" s="146"/>
      <c r="AY596" s="146"/>
      <c r="AZ596" s="146"/>
      <c r="BA596" s="146"/>
      <c r="BB596" s="146"/>
      <c r="BC596" s="146"/>
      <c r="BD596" s="146"/>
      <c r="BE596" s="146"/>
      <c r="BF596" s="146"/>
      <c r="BG596" s="146"/>
      <c r="BH596" s="146"/>
    </row>
    <row r="597" spans="1:60" outlineLevel="3" x14ac:dyDescent="0.2">
      <c r="A597" s="153"/>
      <c r="B597" s="154"/>
      <c r="C597" s="190" t="s">
        <v>380</v>
      </c>
      <c r="D597" s="157"/>
      <c r="E597" s="158">
        <v>15.12</v>
      </c>
      <c r="F597" s="156"/>
      <c r="G597" s="156"/>
      <c r="H597" s="156"/>
      <c r="I597" s="156"/>
      <c r="J597" s="156"/>
      <c r="K597" s="156"/>
      <c r="L597" s="156"/>
      <c r="M597" s="156"/>
      <c r="N597" s="155"/>
      <c r="O597" s="155"/>
      <c r="P597" s="155"/>
      <c r="Q597" s="155"/>
      <c r="R597" s="156"/>
      <c r="S597" s="156"/>
      <c r="T597" s="156"/>
      <c r="U597" s="156"/>
      <c r="V597" s="156"/>
      <c r="W597" s="156"/>
      <c r="X597" s="156"/>
      <c r="Y597" s="156"/>
      <c r="Z597" s="146"/>
      <c r="AA597" s="146"/>
      <c r="AB597" s="146"/>
      <c r="AC597" s="146"/>
      <c r="AD597" s="146"/>
      <c r="AE597" s="146"/>
      <c r="AF597" s="146"/>
      <c r="AG597" s="146" t="s">
        <v>164</v>
      </c>
      <c r="AH597" s="146">
        <v>0</v>
      </c>
      <c r="AI597" s="146"/>
      <c r="AJ597" s="146"/>
      <c r="AK597" s="146"/>
      <c r="AL597" s="146"/>
      <c r="AM597" s="146"/>
      <c r="AN597" s="146"/>
      <c r="AO597" s="146"/>
      <c r="AP597" s="146"/>
      <c r="AQ597" s="146"/>
      <c r="AR597" s="146"/>
      <c r="AS597" s="146"/>
      <c r="AT597" s="146"/>
      <c r="AU597" s="146"/>
      <c r="AV597" s="146"/>
      <c r="AW597" s="146"/>
      <c r="AX597" s="146"/>
      <c r="AY597" s="146"/>
      <c r="AZ597" s="146"/>
      <c r="BA597" s="146"/>
      <c r="BB597" s="146"/>
      <c r="BC597" s="146"/>
      <c r="BD597" s="146"/>
      <c r="BE597" s="146"/>
      <c r="BF597" s="146"/>
      <c r="BG597" s="146"/>
      <c r="BH597" s="146"/>
    </row>
    <row r="598" spans="1:60" outlineLevel="3" x14ac:dyDescent="0.2">
      <c r="A598" s="153"/>
      <c r="B598" s="154"/>
      <c r="C598" s="190" t="s">
        <v>166</v>
      </c>
      <c r="D598" s="157"/>
      <c r="E598" s="158"/>
      <c r="F598" s="156"/>
      <c r="G598" s="156"/>
      <c r="H598" s="156"/>
      <c r="I598" s="156"/>
      <c r="J598" s="156"/>
      <c r="K598" s="156"/>
      <c r="L598" s="156"/>
      <c r="M598" s="156"/>
      <c r="N598" s="155"/>
      <c r="O598" s="155"/>
      <c r="P598" s="155"/>
      <c r="Q598" s="155"/>
      <c r="R598" s="156"/>
      <c r="S598" s="156"/>
      <c r="T598" s="156"/>
      <c r="U598" s="156"/>
      <c r="V598" s="156"/>
      <c r="W598" s="156"/>
      <c r="X598" s="156"/>
      <c r="Y598" s="156"/>
      <c r="Z598" s="146"/>
      <c r="AA598" s="146"/>
      <c r="AB598" s="146"/>
      <c r="AC598" s="146"/>
      <c r="AD598" s="146"/>
      <c r="AE598" s="146"/>
      <c r="AF598" s="146"/>
      <c r="AG598" s="146" t="s">
        <v>164</v>
      </c>
      <c r="AH598" s="146">
        <v>0</v>
      </c>
      <c r="AI598" s="146"/>
      <c r="AJ598" s="146"/>
      <c r="AK598" s="146"/>
      <c r="AL598" s="146"/>
      <c r="AM598" s="146"/>
      <c r="AN598" s="146"/>
      <c r="AO598" s="146"/>
      <c r="AP598" s="146"/>
      <c r="AQ598" s="146"/>
      <c r="AR598" s="146"/>
      <c r="AS598" s="146"/>
      <c r="AT598" s="146"/>
      <c r="AU598" s="146"/>
      <c r="AV598" s="146"/>
      <c r="AW598" s="146"/>
      <c r="AX598" s="146"/>
      <c r="AY598" s="146"/>
      <c r="AZ598" s="146"/>
      <c r="BA598" s="146"/>
      <c r="BB598" s="146"/>
      <c r="BC598" s="146"/>
      <c r="BD598" s="146"/>
      <c r="BE598" s="146"/>
      <c r="BF598" s="146"/>
      <c r="BG598" s="146"/>
      <c r="BH598" s="146"/>
    </row>
    <row r="599" spans="1:60" outlineLevel="3" x14ac:dyDescent="0.2">
      <c r="A599" s="153"/>
      <c r="B599" s="154"/>
      <c r="C599" s="190" t="s">
        <v>397</v>
      </c>
      <c r="D599" s="157"/>
      <c r="E599" s="158">
        <v>21.59</v>
      </c>
      <c r="F599" s="156"/>
      <c r="G599" s="156"/>
      <c r="H599" s="156"/>
      <c r="I599" s="156"/>
      <c r="J599" s="156"/>
      <c r="K599" s="156"/>
      <c r="L599" s="156"/>
      <c r="M599" s="156"/>
      <c r="N599" s="155"/>
      <c r="O599" s="155"/>
      <c r="P599" s="155"/>
      <c r="Q599" s="155"/>
      <c r="R599" s="156"/>
      <c r="S599" s="156"/>
      <c r="T599" s="156"/>
      <c r="U599" s="156"/>
      <c r="V599" s="156"/>
      <c r="W599" s="156"/>
      <c r="X599" s="156"/>
      <c r="Y599" s="156"/>
      <c r="Z599" s="146"/>
      <c r="AA599" s="146"/>
      <c r="AB599" s="146"/>
      <c r="AC599" s="146"/>
      <c r="AD599" s="146"/>
      <c r="AE599" s="146"/>
      <c r="AF599" s="146"/>
      <c r="AG599" s="146" t="s">
        <v>164</v>
      </c>
      <c r="AH599" s="146">
        <v>0</v>
      </c>
      <c r="AI599" s="146"/>
      <c r="AJ599" s="146"/>
      <c r="AK599" s="146"/>
      <c r="AL599" s="146"/>
      <c r="AM599" s="146"/>
      <c r="AN599" s="146"/>
      <c r="AO599" s="146"/>
      <c r="AP599" s="146"/>
      <c r="AQ599" s="146"/>
      <c r="AR599" s="146"/>
      <c r="AS599" s="146"/>
      <c r="AT599" s="146"/>
      <c r="AU599" s="146"/>
      <c r="AV599" s="146"/>
      <c r="AW599" s="146"/>
      <c r="AX599" s="146"/>
      <c r="AY599" s="146"/>
      <c r="AZ599" s="146"/>
      <c r="BA599" s="146"/>
      <c r="BB599" s="146"/>
      <c r="BC599" s="146"/>
      <c r="BD599" s="146"/>
      <c r="BE599" s="146"/>
      <c r="BF599" s="146"/>
      <c r="BG599" s="146"/>
      <c r="BH599" s="146"/>
    </row>
    <row r="600" spans="1:60" outlineLevel="3" x14ac:dyDescent="0.2">
      <c r="A600" s="153"/>
      <c r="B600" s="154"/>
      <c r="C600" s="190" t="s">
        <v>276</v>
      </c>
      <c r="D600" s="157"/>
      <c r="E600" s="158"/>
      <c r="F600" s="156"/>
      <c r="G600" s="156"/>
      <c r="H600" s="156"/>
      <c r="I600" s="156"/>
      <c r="J600" s="156"/>
      <c r="K600" s="156"/>
      <c r="L600" s="156"/>
      <c r="M600" s="156"/>
      <c r="N600" s="155"/>
      <c r="O600" s="155"/>
      <c r="P600" s="155"/>
      <c r="Q600" s="155"/>
      <c r="R600" s="156"/>
      <c r="S600" s="156"/>
      <c r="T600" s="156"/>
      <c r="U600" s="156"/>
      <c r="V600" s="156"/>
      <c r="W600" s="156"/>
      <c r="X600" s="156"/>
      <c r="Y600" s="156"/>
      <c r="Z600" s="146"/>
      <c r="AA600" s="146"/>
      <c r="AB600" s="146"/>
      <c r="AC600" s="146"/>
      <c r="AD600" s="146"/>
      <c r="AE600" s="146"/>
      <c r="AF600" s="146"/>
      <c r="AG600" s="146" t="s">
        <v>164</v>
      </c>
      <c r="AH600" s="146">
        <v>0</v>
      </c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</row>
    <row r="601" spans="1:60" outlineLevel="3" x14ac:dyDescent="0.2">
      <c r="A601" s="153"/>
      <c r="B601" s="154"/>
      <c r="C601" s="190" t="s">
        <v>398</v>
      </c>
      <c r="D601" s="157"/>
      <c r="E601" s="158">
        <v>12.38</v>
      </c>
      <c r="F601" s="156"/>
      <c r="G601" s="156"/>
      <c r="H601" s="156"/>
      <c r="I601" s="156"/>
      <c r="J601" s="156"/>
      <c r="K601" s="156"/>
      <c r="L601" s="156"/>
      <c r="M601" s="156"/>
      <c r="N601" s="155"/>
      <c r="O601" s="155"/>
      <c r="P601" s="155"/>
      <c r="Q601" s="155"/>
      <c r="R601" s="156"/>
      <c r="S601" s="156"/>
      <c r="T601" s="156"/>
      <c r="U601" s="156"/>
      <c r="V601" s="156"/>
      <c r="W601" s="156"/>
      <c r="X601" s="156"/>
      <c r="Y601" s="156"/>
      <c r="Z601" s="146"/>
      <c r="AA601" s="146"/>
      <c r="AB601" s="146"/>
      <c r="AC601" s="146"/>
      <c r="AD601" s="146"/>
      <c r="AE601" s="146"/>
      <c r="AF601" s="146"/>
      <c r="AG601" s="146" t="s">
        <v>164</v>
      </c>
      <c r="AH601" s="146">
        <v>0</v>
      </c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</row>
    <row r="602" spans="1:60" outlineLevel="3" x14ac:dyDescent="0.2">
      <c r="A602" s="153"/>
      <c r="B602" s="154"/>
      <c r="C602" s="190" t="s">
        <v>174</v>
      </c>
      <c r="D602" s="157"/>
      <c r="E602" s="158"/>
      <c r="F602" s="156"/>
      <c r="G602" s="156"/>
      <c r="H602" s="156"/>
      <c r="I602" s="156"/>
      <c r="J602" s="156"/>
      <c r="K602" s="156"/>
      <c r="L602" s="156"/>
      <c r="M602" s="156"/>
      <c r="N602" s="155"/>
      <c r="O602" s="155"/>
      <c r="P602" s="155"/>
      <c r="Q602" s="155"/>
      <c r="R602" s="156"/>
      <c r="S602" s="156"/>
      <c r="T602" s="156"/>
      <c r="U602" s="156"/>
      <c r="V602" s="156"/>
      <c r="W602" s="156"/>
      <c r="X602" s="156"/>
      <c r="Y602" s="156"/>
      <c r="Z602" s="146"/>
      <c r="AA602" s="146"/>
      <c r="AB602" s="146"/>
      <c r="AC602" s="146"/>
      <c r="AD602" s="146"/>
      <c r="AE602" s="146"/>
      <c r="AF602" s="146"/>
      <c r="AG602" s="146" t="s">
        <v>164</v>
      </c>
      <c r="AH602" s="146">
        <v>0</v>
      </c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</row>
    <row r="603" spans="1:60" outlineLevel="3" x14ac:dyDescent="0.2">
      <c r="A603" s="153"/>
      <c r="B603" s="154"/>
      <c r="C603" s="190" t="s">
        <v>399</v>
      </c>
      <c r="D603" s="157"/>
      <c r="E603" s="158">
        <v>31.65</v>
      </c>
      <c r="F603" s="156"/>
      <c r="G603" s="156"/>
      <c r="H603" s="156"/>
      <c r="I603" s="156"/>
      <c r="J603" s="156"/>
      <c r="K603" s="156"/>
      <c r="L603" s="156"/>
      <c r="M603" s="156"/>
      <c r="N603" s="155"/>
      <c r="O603" s="155"/>
      <c r="P603" s="155"/>
      <c r="Q603" s="155"/>
      <c r="R603" s="156"/>
      <c r="S603" s="156"/>
      <c r="T603" s="156"/>
      <c r="U603" s="156"/>
      <c r="V603" s="156"/>
      <c r="W603" s="156"/>
      <c r="X603" s="156"/>
      <c r="Y603" s="156"/>
      <c r="Z603" s="146"/>
      <c r="AA603" s="146"/>
      <c r="AB603" s="146"/>
      <c r="AC603" s="146"/>
      <c r="AD603" s="146"/>
      <c r="AE603" s="146"/>
      <c r="AF603" s="146"/>
      <c r="AG603" s="146" t="s">
        <v>164</v>
      </c>
      <c r="AH603" s="146">
        <v>0</v>
      </c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</row>
    <row r="604" spans="1:60" outlineLevel="3" x14ac:dyDescent="0.2">
      <c r="A604" s="153"/>
      <c r="B604" s="154"/>
      <c r="C604" s="190" t="s">
        <v>400</v>
      </c>
      <c r="D604" s="157"/>
      <c r="E604" s="158">
        <v>10.85</v>
      </c>
      <c r="F604" s="156"/>
      <c r="G604" s="156"/>
      <c r="H604" s="156"/>
      <c r="I604" s="156"/>
      <c r="J604" s="156"/>
      <c r="K604" s="156"/>
      <c r="L604" s="156"/>
      <c r="M604" s="156"/>
      <c r="N604" s="155"/>
      <c r="O604" s="155"/>
      <c r="P604" s="155"/>
      <c r="Q604" s="155"/>
      <c r="R604" s="156"/>
      <c r="S604" s="156"/>
      <c r="T604" s="156"/>
      <c r="U604" s="156"/>
      <c r="V604" s="156"/>
      <c r="W604" s="156"/>
      <c r="X604" s="156"/>
      <c r="Y604" s="156"/>
      <c r="Z604" s="146"/>
      <c r="AA604" s="146"/>
      <c r="AB604" s="146"/>
      <c r="AC604" s="146"/>
      <c r="AD604" s="146"/>
      <c r="AE604" s="146"/>
      <c r="AF604" s="146"/>
      <c r="AG604" s="146" t="s">
        <v>164</v>
      </c>
      <c r="AH604" s="146">
        <v>0</v>
      </c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</row>
    <row r="605" spans="1:60" outlineLevel="3" x14ac:dyDescent="0.2">
      <c r="A605" s="153"/>
      <c r="B605" s="154"/>
      <c r="C605" s="190" t="s">
        <v>170</v>
      </c>
      <c r="D605" s="157"/>
      <c r="E605" s="158"/>
      <c r="F605" s="156"/>
      <c r="G605" s="156"/>
      <c r="H605" s="156"/>
      <c r="I605" s="156"/>
      <c r="J605" s="156"/>
      <c r="K605" s="156"/>
      <c r="L605" s="156"/>
      <c r="M605" s="156"/>
      <c r="N605" s="155"/>
      <c r="O605" s="155"/>
      <c r="P605" s="155"/>
      <c r="Q605" s="155"/>
      <c r="R605" s="156"/>
      <c r="S605" s="156"/>
      <c r="T605" s="156"/>
      <c r="U605" s="156"/>
      <c r="V605" s="156"/>
      <c r="W605" s="156"/>
      <c r="X605" s="156"/>
      <c r="Y605" s="156"/>
      <c r="Z605" s="146"/>
      <c r="AA605" s="146"/>
      <c r="AB605" s="146"/>
      <c r="AC605" s="146"/>
      <c r="AD605" s="146"/>
      <c r="AE605" s="146"/>
      <c r="AF605" s="146"/>
      <c r="AG605" s="146" t="s">
        <v>164</v>
      </c>
      <c r="AH605" s="146">
        <v>0</v>
      </c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</row>
    <row r="606" spans="1:60" outlineLevel="3" x14ac:dyDescent="0.2">
      <c r="A606" s="153"/>
      <c r="B606" s="154"/>
      <c r="C606" s="190" t="s">
        <v>401</v>
      </c>
      <c r="D606" s="157"/>
      <c r="E606" s="158">
        <v>4.92</v>
      </c>
      <c r="F606" s="156"/>
      <c r="G606" s="156"/>
      <c r="H606" s="156"/>
      <c r="I606" s="156"/>
      <c r="J606" s="156"/>
      <c r="K606" s="156"/>
      <c r="L606" s="156"/>
      <c r="M606" s="156"/>
      <c r="N606" s="155"/>
      <c r="O606" s="155"/>
      <c r="P606" s="155"/>
      <c r="Q606" s="155"/>
      <c r="R606" s="156"/>
      <c r="S606" s="156"/>
      <c r="T606" s="156"/>
      <c r="U606" s="156"/>
      <c r="V606" s="156"/>
      <c r="W606" s="156"/>
      <c r="X606" s="156"/>
      <c r="Y606" s="156"/>
      <c r="Z606" s="146"/>
      <c r="AA606" s="146"/>
      <c r="AB606" s="146"/>
      <c r="AC606" s="146"/>
      <c r="AD606" s="146"/>
      <c r="AE606" s="146"/>
      <c r="AF606" s="146"/>
      <c r="AG606" s="146" t="s">
        <v>164</v>
      </c>
      <c r="AH606" s="146">
        <v>0</v>
      </c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</row>
    <row r="607" spans="1:60" outlineLevel="1" x14ac:dyDescent="0.2">
      <c r="A607" s="179">
        <v>62</v>
      </c>
      <c r="B607" s="180" t="s">
        <v>511</v>
      </c>
      <c r="C607" s="188" t="s">
        <v>512</v>
      </c>
      <c r="D607" s="181" t="s">
        <v>500</v>
      </c>
      <c r="E607" s="182">
        <v>8.3330000000000001E-2</v>
      </c>
      <c r="F607" s="183"/>
      <c r="G607" s="184">
        <f>ROUND(E607*F607,2)</f>
        <v>0</v>
      </c>
      <c r="H607" s="183"/>
      <c r="I607" s="184">
        <f>ROUND(E607*H607,2)</f>
        <v>0</v>
      </c>
      <c r="J607" s="183"/>
      <c r="K607" s="184">
        <f>ROUND(E607*J607,2)</f>
        <v>0</v>
      </c>
      <c r="L607" s="184">
        <v>21</v>
      </c>
      <c r="M607" s="184">
        <f>G607*(1+L607/100)</f>
        <v>0</v>
      </c>
      <c r="N607" s="182">
        <v>0</v>
      </c>
      <c r="O607" s="182">
        <f>ROUND(E607*N607,2)</f>
        <v>0</v>
      </c>
      <c r="P607" s="182">
        <v>0</v>
      </c>
      <c r="Q607" s="182">
        <f>ROUND(E607*P607,2)</f>
        <v>0</v>
      </c>
      <c r="R607" s="184"/>
      <c r="S607" s="184" t="s">
        <v>157</v>
      </c>
      <c r="T607" s="185" t="s">
        <v>157</v>
      </c>
      <c r="U607" s="156">
        <v>1.5669999999999999</v>
      </c>
      <c r="V607" s="156">
        <f>ROUND(E607*U607,2)</f>
        <v>0.13</v>
      </c>
      <c r="W607" s="156"/>
      <c r="X607" s="156" t="s">
        <v>501</v>
      </c>
      <c r="Y607" s="156" t="s">
        <v>159</v>
      </c>
      <c r="Z607" s="146"/>
      <c r="AA607" s="146"/>
      <c r="AB607" s="146"/>
      <c r="AC607" s="146"/>
      <c r="AD607" s="146"/>
      <c r="AE607" s="146"/>
      <c r="AF607" s="146"/>
      <c r="AG607" s="146" t="s">
        <v>502</v>
      </c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</row>
    <row r="608" spans="1:60" x14ac:dyDescent="0.2">
      <c r="A608" s="165" t="s">
        <v>152</v>
      </c>
      <c r="B608" s="166" t="s">
        <v>81</v>
      </c>
      <c r="C608" s="187" t="s">
        <v>82</v>
      </c>
      <c r="D608" s="167"/>
      <c r="E608" s="168"/>
      <c r="F608" s="169"/>
      <c r="G608" s="169">
        <f>SUMIF(AG609:AG643,"&lt;&gt;NOR",G609:G643)</f>
        <v>0</v>
      </c>
      <c r="H608" s="169"/>
      <c r="I608" s="169">
        <f>SUM(I609:I643)</f>
        <v>0</v>
      </c>
      <c r="J608" s="169"/>
      <c r="K608" s="169">
        <f>SUM(K609:K643)</f>
        <v>0</v>
      </c>
      <c r="L608" s="169"/>
      <c r="M608" s="169">
        <f>SUM(M609:M643)</f>
        <v>0</v>
      </c>
      <c r="N608" s="168"/>
      <c r="O608" s="168">
        <f>SUM(O609:O643)</f>
        <v>0.14000000000000001</v>
      </c>
      <c r="P608" s="168"/>
      <c r="Q608" s="168">
        <f>SUM(Q609:Q643)</f>
        <v>0.19</v>
      </c>
      <c r="R608" s="169"/>
      <c r="S608" s="169"/>
      <c r="T608" s="170"/>
      <c r="U608" s="164"/>
      <c r="V608" s="164">
        <f>SUM(V609:V643)</f>
        <v>49.85</v>
      </c>
      <c r="W608" s="164"/>
      <c r="X608" s="164"/>
      <c r="Y608" s="164"/>
      <c r="AG608" t="s">
        <v>153</v>
      </c>
    </row>
    <row r="609" spans="1:60" outlineLevel="1" x14ac:dyDescent="0.2">
      <c r="A609" s="172">
        <v>63</v>
      </c>
      <c r="B609" s="173" t="s">
        <v>513</v>
      </c>
      <c r="C609" s="189" t="s">
        <v>514</v>
      </c>
      <c r="D609" s="174" t="s">
        <v>156</v>
      </c>
      <c r="E609" s="175">
        <v>30.98555</v>
      </c>
      <c r="F609" s="176"/>
      <c r="G609" s="177">
        <f>ROUND(E609*F609,2)</f>
        <v>0</v>
      </c>
      <c r="H609" s="176"/>
      <c r="I609" s="177">
        <f>ROUND(E609*H609,2)</f>
        <v>0</v>
      </c>
      <c r="J609" s="176"/>
      <c r="K609" s="177">
        <f>ROUND(E609*J609,2)</f>
        <v>0</v>
      </c>
      <c r="L609" s="177">
        <v>21</v>
      </c>
      <c r="M609" s="177">
        <f>G609*(1+L609/100)</f>
        <v>0</v>
      </c>
      <c r="N609" s="175">
        <v>0</v>
      </c>
      <c r="O609" s="175">
        <f>ROUND(E609*N609,2)</f>
        <v>0</v>
      </c>
      <c r="P609" s="175">
        <v>6.0000000000000001E-3</v>
      </c>
      <c r="Q609" s="175">
        <f>ROUND(E609*P609,2)</f>
        <v>0.19</v>
      </c>
      <c r="R609" s="177"/>
      <c r="S609" s="177" t="s">
        <v>157</v>
      </c>
      <c r="T609" s="178" t="s">
        <v>157</v>
      </c>
      <c r="U609" s="156">
        <v>5.1999999999999998E-2</v>
      </c>
      <c r="V609" s="156">
        <f>ROUND(E609*U609,2)</f>
        <v>1.61</v>
      </c>
      <c r="W609" s="156"/>
      <c r="X609" s="156" t="s">
        <v>158</v>
      </c>
      <c r="Y609" s="156" t="s">
        <v>159</v>
      </c>
      <c r="Z609" s="146"/>
      <c r="AA609" s="146"/>
      <c r="AB609" s="146"/>
      <c r="AC609" s="146"/>
      <c r="AD609" s="146"/>
      <c r="AE609" s="146"/>
      <c r="AF609" s="146"/>
      <c r="AG609" s="146" t="s">
        <v>160</v>
      </c>
      <c r="AH609" s="146"/>
      <c r="AI609" s="146"/>
      <c r="AJ609" s="146"/>
      <c r="AK609" s="146"/>
      <c r="AL609" s="146"/>
      <c r="AM609" s="146"/>
      <c r="AN609" s="146"/>
      <c r="AO609" s="146"/>
      <c r="AP609" s="146"/>
      <c r="AQ609" s="146"/>
      <c r="AR609" s="146"/>
      <c r="AS609" s="146"/>
      <c r="AT609" s="146"/>
      <c r="AU609" s="146"/>
      <c r="AV609" s="146"/>
      <c r="AW609" s="146"/>
      <c r="AX609" s="146"/>
      <c r="AY609" s="146"/>
      <c r="AZ609" s="146"/>
      <c r="BA609" s="146"/>
      <c r="BB609" s="146"/>
      <c r="BC609" s="146"/>
      <c r="BD609" s="146"/>
      <c r="BE609" s="146"/>
      <c r="BF609" s="146"/>
      <c r="BG609" s="146"/>
      <c r="BH609" s="146"/>
    </row>
    <row r="610" spans="1:60" outlineLevel="2" x14ac:dyDescent="0.2">
      <c r="A610" s="153"/>
      <c r="B610" s="154"/>
      <c r="C610" s="190" t="s">
        <v>472</v>
      </c>
      <c r="D610" s="157"/>
      <c r="E610" s="158"/>
      <c r="F610" s="156"/>
      <c r="G610" s="156"/>
      <c r="H610" s="156"/>
      <c r="I610" s="156"/>
      <c r="J610" s="156"/>
      <c r="K610" s="156"/>
      <c r="L610" s="156"/>
      <c r="M610" s="156"/>
      <c r="N610" s="155"/>
      <c r="O610" s="155"/>
      <c r="P610" s="155"/>
      <c r="Q610" s="155"/>
      <c r="R610" s="156"/>
      <c r="S610" s="156"/>
      <c r="T610" s="156"/>
      <c r="U610" s="156"/>
      <c r="V610" s="156"/>
      <c r="W610" s="156"/>
      <c r="X610" s="156"/>
      <c r="Y610" s="156"/>
      <c r="Z610" s="146"/>
      <c r="AA610" s="146"/>
      <c r="AB610" s="146"/>
      <c r="AC610" s="146"/>
      <c r="AD610" s="146"/>
      <c r="AE610" s="146"/>
      <c r="AF610" s="146"/>
      <c r="AG610" s="146" t="s">
        <v>164</v>
      </c>
      <c r="AH610" s="146">
        <v>0</v>
      </c>
      <c r="AI610" s="146"/>
      <c r="AJ610" s="146"/>
      <c r="AK610" s="146"/>
      <c r="AL610" s="146"/>
      <c r="AM610" s="146"/>
      <c r="AN610" s="146"/>
      <c r="AO610" s="146"/>
      <c r="AP610" s="146"/>
      <c r="AQ610" s="146"/>
      <c r="AR610" s="146"/>
      <c r="AS610" s="146"/>
      <c r="AT610" s="146"/>
      <c r="AU610" s="146"/>
      <c r="AV610" s="146"/>
      <c r="AW610" s="146"/>
      <c r="AX610" s="146"/>
      <c r="AY610" s="146"/>
      <c r="AZ610" s="146"/>
      <c r="BA610" s="146"/>
      <c r="BB610" s="146"/>
      <c r="BC610" s="146"/>
      <c r="BD610" s="146"/>
      <c r="BE610" s="146"/>
      <c r="BF610" s="146"/>
      <c r="BG610" s="146"/>
      <c r="BH610" s="146"/>
    </row>
    <row r="611" spans="1:60" outlineLevel="3" x14ac:dyDescent="0.2">
      <c r="A611" s="153"/>
      <c r="B611" s="154"/>
      <c r="C611" s="190" t="s">
        <v>515</v>
      </c>
      <c r="D611" s="157"/>
      <c r="E611" s="158">
        <v>29.905550000000002</v>
      </c>
      <c r="F611" s="156"/>
      <c r="G611" s="156"/>
      <c r="H611" s="156"/>
      <c r="I611" s="156"/>
      <c r="J611" s="156"/>
      <c r="K611" s="156"/>
      <c r="L611" s="156"/>
      <c r="M611" s="156"/>
      <c r="N611" s="155"/>
      <c r="O611" s="155"/>
      <c r="P611" s="155"/>
      <c r="Q611" s="155"/>
      <c r="R611" s="156"/>
      <c r="S611" s="156"/>
      <c r="T611" s="156"/>
      <c r="U611" s="156"/>
      <c r="V611" s="156"/>
      <c r="W611" s="156"/>
      <c r="X611" s="156"/>
      <c r="Y611" s="156"/>
      <c r="Z611" s="146"/>
      <c r="AA611" s="146"/>
      <c r="AB611" s="146"/>
      <c r="AC611" s="146"/>
      <c r="AD611" s="146"/>
      <c r="AE611" s="146"/>
      <c r="AF611" s="146"/>
      <c r="AG611" s="146" t="s">
        <v>164</v>
      </c>
      <c r="AH611" s="146">
        <v>0</v>
      </c>
      <c r="AI611" s="146"/>
      <c r="AJ611" s="146"/>
      <c r="AK611" s="146"/>
      <c r="AL611" s="146"/>
      <c r="AM611" s="146"/>
      <c r="AN611" s="146"/>
      <c r="AO611" s="146"/>
      <c r="AP611" s="146"/>
      <c r="AQ611" s="146"/>
      <c r="AR611" s="146"/>
      <c r="AS611" s="146"/>
      <c r="AT611" s="146"/>
      <c r="AU611" s="146"/>
      <c r="AV611" s="146"/>
      <c r="AW611" s="146"/>
      <c r="AX611" s="146"/>
      <c r="AY611" s="146"/>
      <c r="AZ611" s="146"/>
      <c r="BA611" s="146"/>
      <c r="BB611" s="146"/>
      <c r="BC611" s="146"/>
      <c r="BD611" s="146"/>
      <c r="BE611" s="146"/>
      <c r="BF611" s="146"/>
      <c r="BG611" s="146"/>
      <c r="BH611" s="146"/>
    </row>
    <row r="612" spans="1:60" outlineLevel="3" x14ac:dyDescent="0.2">
      <c r="A612" s="153"/>
      <c r="B612" s="154"/>
      <c r="C612" s="190" t="s">
        <v>516</v>
      </c>
      <c r="D612" s="157"/>
      <c r="E612" s="158">
        <v>1.08</v>
      </c>
      <c r="F612" s="156"/>
      <c r="G612" s="156"/>
      <c r="H612" s="156"/>
      <c r="I612" s="156"/>
      <c r="J612" s="156"/>
      <c r="K612" s="156"/>
      <c r="L612" s="156"/>
      <c r="M612" s="156"/>
      <c r="N612" s="155"/>
      <c r="O612" s="155"/>
      <c r="P612" s="155"/>
      <c r="Q612" s="155"/>
      <c r="R612" s="156"/>
      <c r="S612" s="156"/>
      <c r="T612" s="156"/>
      <c r="U612" s="156"/>
      <c r="V612" s="156"/>
      <c r="W612" s="156"/>
      <c r="X612" s="156"/>
      <c r="Y612" s="156"/>
      <c r="Z612" s="146"/>
      <c r="AA612" s="146"/>
      <c r="AB612" s="146"/>
      <c r="AC612" s="146"/>
      <c r="AD612" s="146"/>
      <c r="AE612" s="146"/>
      <c r="AF612" s="146"/>
      <c r="AG612" s="146" t="s">
        <v>164</v>
      </c>
      <c r="AH612" s="146">
        <v>0</v>
      </c>
      <c r="AI612" s="146"/>
      <c r="AJ612" s="146"/>
      <c r="AK612" s="146"/>
      <c r="AL612" s="146"/>
      <c r="AM612" s="146"/>
      <c r="AN612" s="146"/>
      <c r="AO612" s="146"/>
      <c r="AP612" s="146"/>
      <c r="AQ612" s="146"/>
      <c r="AR612" s="146"/>
      <c r="AS612" s="146"/>
      <c r="AT612" s="146"/>
      <c r="AU612" s="146"/>
      <c r="AV612" s="146"/>
      <c r="AW612" s="146"/>
      <c r="AX612" s="146"/>
      <c r="AY612" s="146"/>
      <c r="AZ612" s="146"/>
      <c r="BA612" s="146"/>
      <c r="BB612" s="146"/>
      <c r="BC612" s="146"/>
      <c r="BD612" s="146"/>
      <c r="BE612" s="146"/>
      <c r="BF612" s="146"/>
      <c r="BG612" s="146"/>
      <c r="BH612" s="146"/>
    </row>
    <row r="613" spans="1:60" ht="45" outlineLevel="1" x14ac:dyDescent="0.2">
      <c r="A613" s="172">
        <v>64</v>
      </c>
      <c r="B613" s="173" t="s">
        <v>517</v>
      </c>
      <c r="C613" s="189" t="s">
        <v>518</v>
      </c>
      <c r="D613" s="174" t="s">
        <v>156</v>
      </c>
      <c r="E613" s="175">
        <v>38.866549999999997</v>
      </c>
      <c r="F613" s="176"/>
      <c r="G613" s="177">
        <f>ROUND(E613*F613,2)</f>
        <v>0</v>
      </c>
      <c r="H613" s="176"/>
      <c r="I613" s="177">
        <f>ROUND(E613*H613,2)</f>
        <v>0</v>
      </c>
      <c r="J613" s="176"/>
      <c r="K613" s="177">
        <f>ROUND(E613*J613,2)</f>
        <v>0</v>
      </c>
      <c r="L613" s="177">
        <v>21</v>
      </c>
      <c r="M613" s="177">
        <f>G613*(1+L613/100)</f>
        <v>0</v>
      </c>
      <c r="N613" s="175">
        <v>0</v>
      </c>
      <c r="O613" s="175">
        <f>ROUND(E613*N613,2)</f>
        <v>0</v>
      </c>
      <c r="P613" s="175">
        <v>0</v>
      </c>
      <c r="Q613" s="175">
        <f>ROUND(E613*P613,2)</f>
        <v>0</v>
      </c>
      <c r="R613" s="177"/>
      <c r="S613" s="177" t="s">
        <v>157</v>
      </c>
      <c r="T613" s="178" t="s">
        <v>157</v>
      </c>
      <c r="U613" s="156">
        <v>0.84799999999999998</v>
      </c>
      <c r="V613" s="156">
        <f>ROUND(E613*U613,2)</f>
        <v>32.96</v>
      </c>
      <c r="W613" s="156"/>
      <c r="X613" s="156" t="s">
        <v>158</v>
      </c>
      <c r="Y613" s="156" t="s">
        <v>159</v>
      </c>
      <c r="Z613" s="146"/>
      <c r="AA613" s="146"/>
      <c r="AB613" s="146"/>
      <c r="AC613" s="146"/>
      <c r="AD613" s="146"/>
      <c r="AE613" s="146"/>
      <c r="AF613" s="146"/>
      <c r="AG613" s="146" t="s">
        <v>160</v>
      </c>
      <c r="AH613" s="146"/>
      <c r="AI613" s="146"/>
      <c r="AJ613" s="146"/>
      <c r="AK613" s="146"/>
      <c r="AL613" s="146"/>
      <c r="AM613" s="146"/>
      <c r="AN613" s="146"/>
      <c r="AO613" s="146"/>
      <c r="AP613" s="146"/>
      <c r="AQ613" s="146"/>
      <c r="AR613" s="146"/>
      <c r="AS613" s="146"/>
      <c r="AT613" s="146"/>
      <c r="AU613" s="146"/>
      <c r="AV613" s="146"/>
      <c r="AW613" s="146"/>
      <c r="AX613" s="146"/>
      <c r="AY613" s="146"/>
      <c r="AZ613" s="146"/>
      <c r="BA613" s="146"/>
      <c r="BB613" s="146"/>
      <c r="BC613" s="146"/>
      <c r="BD613" s="146"/>
      <c r="BE613" s="146"/>
      <c r="BF613" s="146"/>
      <c r="BG613" s="146"/>
      <c r="BH613" s="146"/>
    </row>
    <row r="614" spans="1:60" outlineLevel="2" x14ac:dyDescent="0.2">
      <c r="A614" s="153"/>
      <c r="B614" s="154"/>
      <c r="C614" s="782" t="s">
        <v>519</v>
      </c>
      <c r="D614" s="783"/>
      <c r="E614" s="783"/>
      <c r="F614" s="783"/>
      <c r="G614" s="783"/>
      <c r="H614" s="156"/>
      <c r="I614" s="156"/>
      <c r="J614" s="156"/>
      <c r="K614" s="156"/>
      <c r="L614" s="156"/>
      <c r="M614" s="156"/>
      <c r="N614" s="155"/>
      <c r="O614" s="155"/>
      <c r="P614" s="155"/>
      <c r="Q614" s="155"/>
      <c r="R614" s="156"/>
      <c r="S614" s="156"/>
      <c r="T614" s="156"/>
      <c r="U614" s="156"/>
      <c r="V614" s="156"/>
      <c r="W614" s="156"/>
      <c r="X614" s="156"/>
      <c r="Y614" s="156"/>
      <c r="Z614" s="146"/>
      <c r="AA614" s="146"/>
      <c r="AB614" s="146"/>
      <c r="AC614" s="146"/>
      <c r="AD614" s="146"/>
      <c r="AE614" s="146"/>
      <c r="AF614" s="146"/>
      <c r="AG614" s="146" t="s">
        <v>250</v>
      </c>
      <c r="AH614" s="146"/>
      <c r="AI614" s="146"/>
      <c r="AJ614" s="146"/>
      <c r="AK614" s="146"/>
      <c r="AL614" s="146"/>
      <c r="AM614" s="146"/>
      <c r="AN614" s="146"/>
      <c r="AO614" s="146"/>
      <c r="AP614" s="146"/>
      <c r="AQ614" s="146"/>
      <c r="AR614" s="146"/>
      <c r="AS614" s="146"/>
      <c r="AT614" s="146"/>
      <c r="AU614" s="146"/>
      <c r="AV614" s="146"/>
      <c r="AW614" s="146"/>
      <c r="AX614" s="146"/>
      <c r="AY614" s="146"/>
      <c r="AZ614" s="146"/>
      <c r="BA614" s="146"/>
      <c r="BB614" s="146"/>
      <c r="BC614" s="146"/>
      <c r="BD614" s="146"/>
      <c r="BE614" s="146"/>
      <c r="BF614" s="146"/>
      <c r="BG614" s="146"/>
      <c r="BH614" s="146"/>
    </row>
    <row r="615" spans="1:60" outlineLevel="2" x14ac:dyDescent="0.2">
      <c r="A615" s="153"/>
      <c r="B615" s="154"/>
      <c r="C615" s="190" t="s">
        <v>472</v>
      </c>
      <c r="D615" s="157"/>
      <c r="E615" s="158"/>
      <c r="F615" s="156"/>
      <c r="G615" s="156"/>
      <c r="H615" s="156"/>
      <c r="I615" s="156"/>
      <c r="J615" s="156"/>
      <c r="K615" s="156"/>
      <c r="L615" s="156"/>
      <c r="M615" s="156"/>
      <c r="N615" s="155"/>
      <c r="O615" s="155"/>
      <c r="P615" s="155"/>
      <c r="Q615" s="155"/>
      <c r="R615" s="156"/>
      <c r="S615" s="156"/>
      <c r="T615" s="156"/>
      <c r="U615" s="156"/>
      <c r="V615" s="156"/>
      <c r="W615" s="156"/>
      <c r="X615" s="156"/>
      <c r="Y615" s="156"/>
      <c r="Z615" s="146"/>
      <c r="AA615" s="146"/>
      <c r="AB615" s="146"/>
      <c r="AC615" s="146"/>
      <c r="AD615" s="146"/>
      <c r="AE615" s="146"/>
      <c r="AF615" s="146"/>
      <c r="AG615" s="146" t="s">
        <v>164</v>
      </c>
      <c r="AH615" s="146">
        <v>0</v>
      </c>
      <c r="AI615" s="146"/>
      <c r="AJ615" s="146"/>
      <c r="AK615" s="146"/>
      <c r="AL615" s="146"/>
      <c r="AM615" s="146"/>
      <c r="AN615" s="146"/>
      <c r="AO615" s="146"/>
      <c r="AP615" s="146"/>
      <c r="AQ615" s="146"/>
      <c r="AR615" s="146"/>
      <c r="AS615" s="146"/>
      <c r="AT615" s="146"/>
      <c r="AU615" s="146"/>
      <c r="AV615" s="146"/>
      <c r="AW615" s="146"/>
      <c r="AX615" s="146"/>
      <c r="AY615" s="146"/>
      <c r="AZ615" s="146"/>
      <c r="BA615" s="146"/>
      <c r="BB615" s="146"/>
      <c r="BC615" s="146"/>
      <c r="BD615" s="146"/>
      <c r="BE615" s="146"/>
      <c r="BF615" s="146"/>
      <c r="BG615" s="146"/>
      <c r="BH615" s="146"/>
    </row>
    <row r="616" spans="1:60" outlineLevel="3" x14ac:dyDescent="0.2">
      <c r="A616" s="153"/>
      <c r="B616" s="154"/>
      <c r="C616" s="190" t="s">
        <v>515</v>
      </c>
      <c r="D616" s="157"/>
      <c r="E616" s="158">
        <v>29.905550000000002</v>
      </c>
      <c r="F616" s="156"/>
      <c r="G616" s="156"/>
      <c r="H616" s="156"/>
      <c r="I616" s="156"/>
      <c r="J616" s="156"/>
      <c r="K616" s="156"/>
      <c r="L616" s="156"/>
      <c r="M616" s="156"/>
      <c r="N616" s="155"/>
      <c r="O616" s="155"/>
      <c r="P616" s="155"/>
      <c r="Q616" s="155"/>
      <c r="R616" s="156"/>
      <c r="S616" s="156"/>
      <c r="T616" s="156"/>
      <c r="U616" s="156"/>
      <c r="V616" s="156"/>
      <c r="W616" s="156"/>
      <c r="X616" s="156"/>
      <c r="Y616" s="156"/>
      <c r="Z616" s="146"/>
      <c r="AA616" s="146"/>
      <c r="AB616" s="146"/>
      <c r="AC616" s="146"/>
      <c r="AD616" s="146"/>
      <c r="AE616" s="146"/>
      <c r="AF616" s="146"/>
      <c r="AG616" s="146" t="s">
        <v>164</v>
      </c>
      <c r="AH616" s="146">
        <v>0</v>
      </c>
      <c r="AI616" s="146"/>
      <c r="AJ616" s="146"/>
      <c r="AK616" s="146"/>
      <c r="AL616" s="146"/>
      <c r="AM616" s="146"/>
      <c r="AN616" s="146"/>
      <c r="AO616" s="146"/>
      <c r="AP616" s="146"/>
      <c r="AQ616" s="146"/>
      <c r="AR616" s="146"/>
      <c r="AS616" s="146"/>
      <c r="AT616" s="146"/>
      <c r="AU616" s="146"/>
      <c r="AV616" s="146"/>
      <c r="AW616" s="146"/>
      <c r="AX616" s="146"/>
      <c r="AY616" s="146"/>
      <c r="AZ616" s="146"/>
      <c r="BA616" s="146"/>
      <c r="BB616" s="146"/>
      <c r="BC616" s="146"/>
      <c r="BD616" s="146"/>
      <c r="BE616" s="146"/>
      <c r="BF616" s="146"/>
      <c r="BG616" s="146"/>
      <c r="BH616" s="146"/>
    </row>
    <row r="617" spans="1:60" outlineLevel="3" x14ac:dyDescent="0.2">
      <c r="A617" s="153"/>
      <c r="B617" s="154"/>
      <c r="C617" s="190" t="s">
        <v>516</v>
      </c>
      <c r="D617" s="157"/>
      <c r="E617" s="158">
        <v>1.08</v>
      </c>
      <c r="F617" s="156"/>
      <c r="G617" s="156"/>
      <c r="H617" s="156"/>
      <c r="I617" s="156"/>
      <c r="J617" s="156"/>
      <c r="K617" s="156"/>
      <c r="L617" s="156"/>
      <c r="M617" s="156"/>
      <c r="N617" s="155"/>
      <c r="O617" s="155"/>
      <c r="P617" s="155"/>
      <c r="Q617" s="155"/>
      <c r="R617" s="156"/>
      <c r="S617" s="156"/>
      <c r="T617" s="156"/>
      <c r="U617" s="156"/>
      <c r="V617" s="156"/>
      <c r="W617" s="156"/>
      <c r="X617" s="156"/>
      <c r="Y617" s="156"/>
      <c r="Z617" s="146"/>
      <c r="AA617" s="146"/>
      <c r="AB617" s="146"/>
      <c r="AC617" s="146"/>
      <c r="AD617" s="146"/>
      <c r="AE617" s="146"/>
      <c r="AF617" s="146"/>
      <c r="AG617" s="146" t="s">
        <v>164</v>
      </c>
      <c r="AH617" s="146">
        <v>0</v>
      </c>
      <c r="AI617" s="146"/>
      <c r="AJ617" s="146"/>
      <c r="AK617" s="146"/>
      <c r="AL617" s="146"/>
      <c r="AM617" s="146"/>
      <c r="AN617" s="146"/>
      <c r="AO617" s="146"/>
      <c r="AP617" s="146"/>
      <c r="AQ617" s="146"/>
      <c r="AR617" s="146"/>
      <c r="AS617" s="146"/>
      <c r="AT617" s="146"/>
      <c r="AU617" s="146"/>
      <c r="AV617" s="146"/>
      <c r="AW617" s="146"/>
      <c r="AX617" s="146"/>
      <c r="AY617" s="146"/>
      <c r="AZ617" s="146"/>
      <c r="BA617" s="146"/>
      <c r="BB617" s="146"/>
      <c r="BC617" s="146"/>
      <c r="BD617" s="146"/>
      <c r="BE617" s="146"/>
      <c r="BF617" s="146"/>
      <c r="BG617" s="146"/>
      <c r="BH617" s="146"/>
    </row>
    <row r="618" spans="1:60" outlineLevel="3" x14ac:dyDescent="0.2">
      <c r="A618" s="153"/>
      <c r="B618" s="154"/>
      <c r="C618" s="190" t="s">
        <v>520</v>
      </c>
      <c r="D618" s="157"/>
      <c r="E618" s="158"/>
      <c r="F618" s="156"/>
      <c r="G618" s="156"/>
      <c r="H618" s="156"/>
      <c r="I618" s="156"/>
      <c r="J618" s="156"/>
      <c r="K618" s="156"/>
      <c r="L618" s="156"/>
      <c r="M618" s="156"/>
      <c r="N618" s="155"/>
      <c r="O618" s="155"/>
      <c r="P618" s="155"/>
      <c r="Q618" s="155"/>
      <c r="R618" s="156"/>
      <c r="S618" s="156"/>
      <c r="T618" s="156"/>
      <c r="U618" s="156"/>
      <c r="V618" s="156"/>
      <c r="W618" s="156"/>
      <c r="X618" s="156"/>
      <c r="Y618" s="156"/>
      <c r="Z618" s="146"/>
      <c r="AA618" s="146"/>
      <c r="AB618" s="146"/>
      <c r="AC618" s="146"/>
      <c r="AD618" s="146"/>
      <c r="AE618" s="146"/>
      <c r="AF618" s="146"/>
      <c r="AG618" s="146" t="s">
        <v>164</v>
      </c>
      <c r="AH618" s="146">
        <v>0</v>
      </c>
      <c r="AI618" s="146"/>
      <c r="AJ618" s="146"/>
      <c r="AK618" s="146"/>
      <c r="AL618" s="146"/>
      <c r="AM618" s="146"/>
      <c r="AN618" s="146"/>
      <c r="AO618" s="146"/>
      <c r="AP618" s="146"/>
      <c r="AQ618" s="146"/>
      <c r="AR618" s="146"/>
      <c r="AS618" s="146"/>
      <c r="AT618" s="146"/>
      <c r="AU618" s="146"/>
      <c r="AV618" s="146"/>
      <c r="AW618" s="146"/>
      <c r="AX618" s="146"/>
      <c r="AY618" s="146"/>
      <c r="AZ618" s="146"/>
      <c r="BA618" s="146"/>
      <c r="BB618" s="146"/>
      <c r="BC618" s="146"/>
      <c r="BD618" s="146"/>
      <c r="BE618" s="146"/>
      <c r="BF618" s="146"/>
      <c r="BG618" s="146"/>
      <c r="BH618" s="146"/>
    </row>
    <row r="619" spans="1:60" outlineLevel="3" x14ac:dyDescent="0.2">
      <c r="A619" s="153"/>
      <c r="B619" s="154"/>
      <c r="C619" s="190" t="s">
        <v>521</v>
      </c>
      <c r="D619" s="157"/>
      <c r="E619" s="158">
        <v>3.8504999999999998</v>
      </c>
      <c r="F619" s="156"/>
      <c r="G619" s="156"/>
      <c r="H619" s="156"/>
      <c r="I619" s="156"/>
      <c r="J619" s="156"/>
      <c r="K619" s="156"/>
      <c r="L619" s="156"/>
      <c r="M619" s="156"/>
      <c r="N619" s="155"/>
      <c r="O619" s="155"/>
      <c r="P619" s="155"/>
      <c r="Q619" s="155"/>
      <c r="R619" s="156"/>
      <c r="S619" s="156"/>
      <c r="T619" s="156"/>
      <c r="U619" s="156"/>
      <c r="V619" s="156"/>
      <c r="W619" s="156"/>
      <c r="X619" s="156"/>
      <c r="Y619" s="156"/>
      <c r="Z619" s="146"/>
      <c r="AA619" s="146"/>
      <c r="AB619" s="146"/>
      <c r="AC619" s="146"/>
      <c r="AD619" s="146"/>
      <c r="AE619" s="146"/>
      <c r="AF619" s="146"/>
      <c r="AG619" s="146" t="s">
        <v>164</v>
      </c>
      <c r="AH619" s="146">
        <v>0</v>
      </c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  <c r="AT619" s="146"/>
      <c r="AU619" s="146"/>
      <c r="AV619" s="146"/>
      <c r="AW619" s="146"/>
      <c r="AX619" s="146"/>
      <c r="AY619" s="146"/>
      <c r="AZ619" s="146"/>
      <c r="BA619" s="146"/>
      <c r="BB619" s="146"/>
      <c r="BC619" s="146"/>
      <c r="BD619" s="146"/>
      <c r="BE619" s="146"/>
      <c r="BF619" s="146"/>
      <c r="BG619" s="146"/>
      <c r="BH619" s="146"/>
    </row>
    <row r="620" spans="1:60" outlineLevel="3" x14ac:dyDescent="0.2">
      <c r="A620" s="153"/>
      <c r="B620" s="154"/>
      <c r="C620" s="190" t="s">
        <v>522</v>
      </c>
      <c r="D620" s="157"/>
      <c r="E620" s="158">
        <v>4.0305</v>
      </c>
      <c r="F620" s="156"/>
      <c r="G620" s="156"/>
      <c r="H620" s="156"/>
      <c r="I620" s="156"/>
      <c r="J620" s="156"/>
      <c r="K620" s="156"/>
      <c r="L620" s="156"/>
      <c r="M620" s="156"/>
      <c r="N620" s="155"/>
      <c r="O620" s="155"/>
      <c r="P620" s="155"/>
      <c r="Q620" s="155"/>
      <c r="R620" s="156"/>
      <c r="S620" s="156"/>
      <c r="T620" s="156"/>
      <c r="U620" s="156"/>
      <c r="V620" s="156"/>
      <c r="W620" s="156"/>
      <c r="X620" s="156"/>
      <c r="Y620" s="156"/>
      <c r="Z620" s="146"/>
      <c r="AA620" s="146"/>
      <c r="AB620" s="146"/>
      <c r="AC620" s="146"/>
      <c r="AD620" s="146"/>
      <c r="AE620" s="146"/>
      <c r="AF620" s="146"/>
      <c r="AG620" s="146" t="s">
        <v>164</v>
      </c>
      <c r="AH620" s="146">
        <v>0</v>
      </c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</row>
    <row r="621" spans="1:60" ht="33.75" outlineLevel="1" x14ac:dyDescent="0.2">
      <c r="A621" s="172">
        <v>65</v>
      </c>
      <c r="B621" s="173" t="s">
        <v>523</v>
      </c>
      <c r="C621" s="189" t="s">
        <v>524</v>
      </c>
      <c r="D621" s="174" t="s">
        <v>365</v>
      </c>
      <c r="E621" s="175">
        <v>4.66</v>
      </c>
      <c r="F621" s="176"/>
      <c r="G621" s="177">
        <f>ROUND(E621*F621,2)</f>
        <v>0</v>
      </c>
      <c r="H621" s="176"/>
      <c r="I621" s="177">
        <f>ROUND(E621*H621,2)</f>
        <v>0</v>
      </c>
      <c r="J621" s="176"/>
      <c r="K621" s="177">
        <f>ROUND(E621*J621,2)</f>
        <v>0</v>
      </c>
      <c r="L621" s="177">
        <v>21</v>
      </c>
      <c r="M621" s="177">
        <f>G621*(1+L621/100)</f>
        <v>0</v>
      </c>
      <c r="N621" s="175">
        <v>1.5200000000000001E-3</v>
      </c>
      <c r="O621" s="175">
        <f>ROUND(E621*N621,2)</f>
        <v>0.01</v>
      </c>
      <c r="P621" s="175">
        <v>0</v>
      </c>
      <c r="Q621" s="175">
        <f>ROUND(E621*P621,2)</f>
        <v>0</v>
      </c>
      <c r="R621" s="177"/>
      <c r="S621" s="177" t="s">
        <v>157</v>
      </c>
      <c r="T621" s="178" t="s">
        <v>157</v>
      </c>
      <c r="U621" s="156">
        <v>0.252</v>
      </c>
      <c r="V621" s="156">
        <f>ROUND(E621*U621,2)</f>
        <v>1.17</v>
      </c>
      <c r="W621" s="156"/>
      <c r="X621" s="156" t="s">
        <v>158</v>
      </c>
      <c r="Y621" s="156" t="s">
        <v>159</v>
      </c>
      <c r="Z621" s="146"/>
      <c r="AA621" s="146"/>
      <c r="AB621" s="146"/>
      <c r="AC621" s="146"/>
      <c r="AD621" s="146"/>
      <c r="AE621" s="146"/>
      <c r="AF621" s="146"/>
      <c r="AG621" s="146" t="s">
        <v>160</v>
      </c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</row>
    <row r="622" spans="1:60" outlineLevel="2" x14ac:dyDescent="0.2">
      <c r="A622" s="153"/>
      <c r="B622" s="154"/>
      <c r="C622" s="782" t="s">
        <v>525</v>
      </c>
      <c r="D622" s="783"/>
      <c r="E622" s="783"/>
      <c r="F622" s="783"/>
      <c r="G622" s="783"/>
      <c r="H622" s="156"/>
      <c r="I622" s="156"/>
      <c r="J622" s="156"/>
      <c r="K622" s="156"/>
      <c r="L622" s="156"/>
      <c r="M622" s="156"/>
      <c r="N622" s="155"/>
      <c r="O622" s="155"/>
      <c r="P622" s="155"/>
      <c r="Q622" s="155"/>
      <c r="R622" s="156"/>
      <c r="S622" s="156"/>
      <c r="T622" s="156"/>
      <c r="U622" s="156"/>
      <c r="V622" s="156"/>
      <c r="W622" s="156"/>
      <c r="X622" s="156"/>
      <c r="Y622" s="156"/>
      <c r="Z622" s="146"/>
      <c r="AA622" s="146"/>
      <c r="AB622" s="146"/>
      <c r="AC622" s="146"/>
      <c r="AD622" s="146"/>
      <c r="AE622" s="146"/>
      <c r="AF622" s="146"/>
      <c r="AG622" s="146" t="s">
        <v>250</v>
      </c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</row>
    <row r="623" spans="1:60" outlineLevel="2" x14ac:dyDescent="0.2">
      <c r="A623" s="153"/>
      <c r="B623" s="154"/>
      <c r="C623" s="190" t="s">
        <v>526</v>
      </c>
      <c r="D623" s="157"/>
      <c r="E623" s="158">
        <v>4.66</v>
      </c>
      <c r="F623" s="156"/>
      <c r="G623" s="156"/>
      <c r="H623" s="156"/>
      <c r="I623" s="156"/>
      <c r="J623" s="156"/>
      <c r="K623" s="156"/>
      <c r="L623" s="156"/>
      <c r="M623" s="156"/>
      <c r="N623" s="155"/>
      <c r="O623" s="155"/>
      <c r="P623" s="155"/>
      <c r="Q623" s="155"/>
      <c r="R623" s="156"/>
      <c r="S623" s="156"/>
      <c r="T623" s="156"/>
      <c r="U623" s="156"/>
      <c r="V623" s="156"/>
      <c r="W623" s="156"/>
      <c r="X623" s="156"/>
      <c r="Y623" s="156"/>
      <c r="Z623" s="146"/>
      <c r="AA623" s="146"/>
      <c r="AB623" s="146"/>
      <c r="AC623" s="146"/>
      <c r="AD623" s="146"/>
      <c r="AE623" s="146"/>
      <c r="AF623" s="146"/>
      <c r="AG623" s="146" t="s">
        <v>164</v>
      </c>
      <c r="AH623" s="146">
        <v>0</v>
      </c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</row>
    <row r="624" spans="1:60" ht="33.75" outlineLevel="1" x14ac:dyDescent="0.2">
      <c r="A624" s="172">
        <v>66</v>
      </c>
      <c r="B624" s="173" t="s">
        <v>527</v>
      </c>
      <c r="C624" s="189" t="s">
        <v>528</v>
      </c>
      <c r="D624" s="174" t="s">
        <v>365</v>
      </c>
      <c r="E624" s="175">
        <v>26.27</v>
      </c>
      <c r="F624" s="176"/>
      <c r="G624" s="177">
        <f>ROUND(E624*F624,2)</f>
        <v>0</v>
      </c>
      <c r="H624" s="176"/>
      <c r="I624" s="177">
        <f>ROUND(E624*H624,2)</f>
        <v>0</v>
      </c>
      <c r="J624" s="176"/>
      <c r="K624" s="177">
        <f>ROUND(E624*J624,2)</f>
        <v>0</v>
      </c>
      <c r="L624" s="177">
        <v>21</v>
      </c>
      <c r="M624" s="177">
        <f>G624*(1+L624/100)</f>
        <v>0</v>
      </c>
      <c r="N624" s="175">
        <v>5.8E-4</v>
      </c>
      <c r="O624" s="175">
        <f>ROUND(E624*N624,2)</f>
        <v>0.02</v>
      </c>
      <c r="P624" s="175">
        <v>0</v>
      </c>
      <c r="Q624" s="175">
        <f>ROUND(E624*P624,2)</f>
        <v>0</v>
      </c>
      <c r="R624" s="177"/>
      <c r="S624" s="177" t="s">
        <v>157</v>
      </c>
      <c r="T624" s="178" t="s">
        <v>157</v>
      </c>
      <c r="U624" s="156">
        <v>0.189</v>
      </c>
      <c r="V624" s="156">
        <f>ROUND(E624*U624,2)</f>
        <v>4.97</v>
      </c>
      <c r="W624" s="156"/>
      <c r="X624" s="156" t="s">
        <v>158</v>
      </c>
      <c r="Y624" s="156" t="s">
        <v>159</v>
      </c>
      <c r="Z624" s="146"/>
      <c r="AA624" s="146"/>
      <c r="AB624" s="146"/>
      <c r="AC624" s="146"/>
      <c r="AD624" s="146"/>
      <c r="AE624" s="146"/>
      <c r="AF624" s="146"/>
      <c r="AG624" s="146" t="s">
        <v>160</v>
      </c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</row>
    <row r="625" spans="1:60" outlineLevel="2" x14ac:dyDescent="0.2">
      <c r="A625" s="153"/>
      <c r="B625" s="154"/>
      <c r="C625" s="782" t="s">
        <v>529</v>
      </c>
      <c r="D625" s="783"/>
      <c r="E625" s="783"/>
      <c r="F625" s="783"/>
      <c r="G625" s="783"/>
      <c r="H625" s="156"/>
      <c r="I625" s="156"/>
      <c r="J625" s="156"/>
      <c r="K625" s="156"/>
      <c r="L625" s="156"/>
      <c r="M625" s="156"/>
      <c r="N625" s="155"/>
      <c r="O625" s="155"/>
      <c r="P625" s="155"/>
      <c r="Q625" s="155"/>
      <c r="R625" s="156"/>
      <c r="S625" s="156"/>
      <c r="T625" s="156"/>
      <c r="U625" s="156"/>
      <c r="V625" s="156"/>
      <c r="W625" s="156"/>
      <c r="X625" s="156"/>
      <c r="Y625" s="156"/>
      <c r="Z625" s="146"/>
      <c r="AA625" s="146"/>
      <c r="AB625" s="146"/>
      <c r="AC625" s="146"/>
      <c r="AD625" s="146"/>
      <c r="AE625" s="146"/>
      <c r="AF625" s="146"/>
      <c r="AG625" s="146" t="s">
        <v>250</v>
      </c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</row>
    <row r="626" spans="1:60" outlineLevel="2" x14ac:dyDescent="0.2">
      <c r="A626" s="153"/>
      <c r="B626" s="154"/>
      <c r="C626" s="190" t="s">
        <v>530</v>
      </c>
      <c r="D626" s="157"/>
      <c r="E626" s="158">
        <v>12.835000000000001</v>
      </c>
      <c r="F626" s="156"/>
      <c r="G626" s="156"/>
      <c r="H626" s="156"/>
      <c r="I626" s="156"/>
      <c r="J626" s="156"/>
      <c r="K626" s="156"/>
      <c r="L626" s="156"/>
      <c r="M626" s="156"/>
      <c r="N626" s="155"/>
      <c r="O626" s="155"/>
      <c r="P626" s="155"/>
      <c r="Q626" s="155"/>
      <c r="R626" s="156"/>
      <c r="S626" s="156"/>
      <c r="T626" s="156"/>
      <c r="U626" s="156"/>
      <c r="V626" s="156"/>
      <c r="W626" s="156"/>
      <c r="X626" s="156"/>
      <c r="Y626" s="156"/>
      <c r="Z626" s="146"/>
      <c r="AA626" s="146"/>
      <c r="AB626" s="146"/>
      <c r="AC626" s="146"/>
      <c r="AD626" s="146"/>
      <c r="AE626" s="146"/>
      <c r="AF626" s="146"/>
      <c r="AG626" s="146" t="s">
        <v>164</v>
      </c>
      <c r="AH626" s="146">
        <v>0</v>
      </c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</row>
    <row r="627" spans="1:60" outlineLevel="3" x14ac:dyDescent="0.2">
      <c r="A627" s="153"/>
      <c r="B627" s="154"/>
      <c r="C627" s="190" t="s">
        <v>531</v>
      </c>
      <c r="D627" s="157"/>
      <c r="E627" s="158">
        <v>13.435</v>
      </c>
      <c r="F627" s="156"/>
      <c r="G627" s="156"/>
      <c r="H627" s="156"/>
      <c r="I627" s="156"/>
      <c r="J627" s="156"/>
      <c r="K627" s="156"/>
      <c r="L627" s="156"/>
      <c r="M627" s="156"/>
      <c r="N627" s="155"/>
      <c r="O627" s="155"/>
      <c r="P627" s="155"/>
      <c r="Q627" s="155"/>
      <c r="R627" s="156"/>
      <c r="S627" s="156"/>
      <c r="T627" s="156"/>
      <c r="U627" s="156"/>
      <c r="V627" s="156"/>
      <c r="W627" s="156"/>
      <c r="X627" s="156"/>
      <c r="Y627" s="156"/>
      <c r="Z627" s="146"/>
      <c r="AA627" s="146"/>
      <c r="AB627" s="146"/>
      <c r="AC627" s="146"/>
      <c r="AD627" s="146"/>
      <c r="AE627" s="146"/>
      <c r="AF627" s="146"/>
      <c r="AG627" s="146" t="s">
        <v>164</v>
      </c>
      <c r="AH627" s="146">
        <v>0</v>
      </c>
      <c r="AI627" s="146"/>
      <c r="AJ627" s="146"/>
      <c r="AK627" s="146"/>
      <c r="AL627" s="146"/>
      <c r="AM627" s="146"/>
      <c r="AN627" s="146"/>
      <c r="AO627" s="146"/>
      <c r="AP627" s="146"/>
      <c r="AQ627" s="146"/>
      <c r="AR627" s="146"/>
      <c r="AS627" s="146"/>
      <c r="AT627" s="146"/>
      <c r="AU627" s="146"/>
      <c r="AV627" s="146"/>
      <c r="AW627" s="146"/>
      <c r="AX627" s="146"/>
      <c r="AY627" s="146"/>
      <c r="AZ627" s="146"/>
      <c r="BA627" s="146"/>
      <c r="BB627" s="146"/>
      <c r="BC627" s="146"/>
      <c r="BD627" s="146"/>
      <c r="BE627" s="146"/>
      <c r="BF627" s="146"/>
      <c r="BG627" s="146"/>
      <c r="BH627" s="146"/>
    </row>
    <row r="628" spans="1:60" ht="33.75" outlineLevel="1" x14ac:dyDescent="0.2">
      <c r="A628" s="172">
        <v>67</v>
      </c>
      <c r="B628" s="173" t="s">
        <v>532</v>
      </c>
      <c r="C628" s="189" t="s">
        <v>533</v>
      </c>
      <c r="D628" s="174" t="s">
        <v>365</v>
      </c>
      <c r="E628" s="175">
        <v>26.27</v>
      </c>
      <c r="F628" s="176"/>
      <c r="G628" s="177">
        <f>ROUND(E628*F628,2)</f>
        <v>0</v>
      </c>
      <c r="H628" s="176"/>
      <c r="I628" s="177">
        <f>ROUND(E628*H628,2)</f>
        <v>0</v>
      </c>
      <c r="J628" s="176"/>
      <c r="K628" s="177">
        <f>ROUND(E628*J628,2)</f>
        <v>0</v>
      </c>
      <c r="L628" s="177">
        <v>21</v>
      </c>
      <c r="M628" s="177">
        <f>G628*(1+L628/100)</f>
        <v>0</v>
      </c>
      <c r="N628" s="175">
        <v>7.6000000000000004E-4</v>
      </c>
      <c r="O628" s="175">
        <f>ROUND(E628*N628,2)</f>
        <v>0.02</v>
      </c>
      <c r="P628" s="175">
        <v>0</v>
      </c>
      <c r="Q628" s="175">
        <f>ROUND(E628*P628,2)</f>
        <v>0</v>
      </c>
      <c r="R628" s="177"/>
      <c r="S628" s="177" t="s">
        <v>157</v>
      </c>
      <c r="T628" s="178" t="s">
        <v>157</v>
      </c>
      <c r="U628" s="156">
        <v>0.189</v>
      </c>
      <c r="V628" s="156">
        <f>ROUND(E628*U628,2)</f>
        <v>4.97</v>
      </c>
      <c r="W628" s="156"/>
      <c r="X628" s="156" t="s">
        <v>158</v>
      </c>
      <c r="Y628" s="156" t="s">
        <v>159</v>
      </c>
      <c r="Z628" s="146"/>
      <c r="AA628" s="146"/>
      <c r="AB628" s="146"/>
      <c r="AC628" s="146"/>
      <c r="AD628" s="146"/>
      <c r="AE628" s="146"/>
      <c r="AF628" s="146"/>
      <c r="AG628" s="146" t="s">
        <v>160</v>
      </c>
      <c r="AH628" s="146"/>
      <c r="AI628" s="146"/>
      <c r="AJ628" s="146"/>
      <c r="AK628" s="146"/>
      <c r="AL628" s="146"/>
      <c r="AM628" s="146"/>
      <c r="AN628" s="146"/>
      <c r="AO628" s="146"/>
      <c r="AP628" s="146"/>
      <c r="AQ628" s="146"/>
      <c r="AR628" s="146"/>
      <c r="AS628" s="146"/>
      <c r="AT628" s="146"/>
      <c r="AU628" s="146"/>
      <c r="AV628" s="146"/>
      <c r="AW628" s="146"/>
      <c r="AX628" s="146"/>
      <c r="AY628" s="146"/>
      <c r="AZ628" s="146"/>
      <c r="BA628" s="146"/>
      <c r="BB628" s="146"/>
      <c r="BC628" s="146"/>
      <c r="BD628" s="146"/>
      <c r="BE628" s="146"/>
      <c r="BF628" s="146"/>
      <c r="BG628" s="146"/>
      <c r="BH628" s="146"/>
    </row>
    <row r="629" spans="1:60" outlineLevel="2" x14ac:dyDescent="0.2">
      <c r="A629" s="153"/>
      <c r="B629" s="154"/>
      <c r="C629" s="782" t="s">
        <v>534</v>
      </c>
      <c r="D629" s="783"/>
      <c r="E629" s="783"/>
      <c r="F629" s="783"/>
      <c r="G629" s="783"/>
      <c r="H629" s="156"/>
      <c r="I629" s="156"/>
      <c r="J629" s="156"/>
      <c r="K629" s="156"/>
      <c r="L629" s="156"/>
      <c r="M629" s="156"/>
      <c r="N629" s="155"/>
      <c r="O629" s="155"/>
      <c r="P629" s="155"/>
      <c r="Q629" s="155"/>
      <c r="R629" s="156"/>
      <c r="S629" s="156"/>
      <c r="T629" s="156"/>
      <c r="U629" s="156"/>
      <c r="V629" s="156"/>
      <c r="W629" s="156"/>
      <c r="X629" s="156"/>
      <c r="Y629" s="156"/>
      <c r="Z629" s="146"/>
      <c r="AA629" s="146"/>
      <c r="AB629" s="146"/>
      <c r="AC629" s="146"/>
      <c r="AD629" s="146"/>
      <c r="AE629" s="146"/>
      <c r="AF629" s="146"/>
      <c r="AG629" s="146" t="s">
        <v>250</v>
      </c>
      <c r="AH629" s="146"/>
      <c r="AI629" s="146"/>
      <c r="AJ629" s="146"/>
      <c r="AK629" s="146"/>
      <c r="AL629" s="146"/>
      <c r="AM629" s="146"/>
      <c r="AN629" s="146"/>
      <c r="AO629" s="146"/>
      <c r="AP629" s="146"/>
      <c r="AQ629" s="146"/>
      <c r="AR629" s="146"/>
      <c r="AS629" s="146"/>
      <c r="AT629" s="146"/>
      <c r="AU629" s="146"/>
      <c r="AV629" s="146"/>
      <c r="AW629" s="146"/>
      <c r="AX629" s="146"/>
      <c r="AY629" s="146"/>
      <c r="AZ629" s="146"/>
      <c r="BA629" s="146"/>
      <c r="BB629" s="146"/>
      <c r="BC629" s="146"/>
      <c r="BD629" s="146"/>
      <c r="BE629" s="146"/>
      <c r="BF629" s="146"/>
      <c r="BG629" s="146"/>
      <c r="BH629" s="146"/>
    </row>
    <row r="630" spans="1:60" outlineLevel="2" x14ac:dyDescent="0.2">
      <c r="A630" s="153"/>
      <c r="B630" s="154"/>
      <c r="C630" s="190" t="s">
        <v>530</v>
      </c>
      <c r="D630" s="157"/>
      <c r="E630" s="158">
        <v>12.835000000000001</v>
      </c>
      <c r="F630" s="156"/>
      <c r="G630" s="156"/>
      <c r="H630" s="156"/>
      <c r="I630" s="156"/>
      <c r="J630" s="156"/>
      <c r="K630" s="156"/>
      <c r="L630" s="156"/>
      <c r="M630" s="156"/>
      <c r="N630" s="155"/>
      <c r="O630" s="155"/>
      <c r="P630" s="155"/>
      <c r="Q630" s="155"/>
      <c r="R630" s="156"/>
      <c r="S630" s="156"/>
      <c r="T630" s="156"/>
      <c r="U630" s="156"/>
      <c r="V630" s="156"/>
      <c r="W630" s="156"/>
      <c r="X630" s="156"/>
      <c r="Y630" s="156"/>
      <c r="Z630" s="146"/>
      <c r="AA630" s="146"/>
      <c r="AB630" s="146"/>
      <c r="AC630" s="146"/>
      <c r="AD630" s="146"/>
      <c r="AE630" s="146"/>
      <c r="AF630" s="146"/>
      <c r="AG630" s="146" t="s">
        <v>164</v>
      </c>
      <c r="AH630" s="146">
        <v>0</v>
      </c>
      <c r="AI630" s="146"/>
      <c r="AJ630" s="146"/>
      <c r="AK630" s="146"/>
      <c r="AL630" s="146"/>
      <c r="AM630" s="146"/>
      <c r="AN630" s="146"/>
      <c r="AO630" s="146"/>
      <c r="AP630" s="146"/>
      <c r="AQ630" s="146"/>
      <c r="AR630" s="146"/>
      <c r="AS630" s="146"/>
      <c r="AT630" s="146"/>
      <c r="AU630" s="146"/>
      <c r="AV630" s="146"/>
      <c r="AW630" s="146"/>
      <c r="AX630" s="146"/>
      <c r="AY630" s="146"/>
      <c r="AZ630" s="146"/>
      <c r="BA630" s="146"/>
      <c r="BB630" s="146"/>
      <c r="BC630" s="146"/>
      <c r="BD630" s="146"/>
      <c r="BE630" s="146"/>
      <c r="BF630" s="146"/>
      <c r="BG630" s="146"/>
      <c r="BH630" s="146"/>
    </row>
    <row r="631" spans="1:60" outlineLevel="3" x14ac:dyDescent="0.2">
      <c r="A631" s="153"/>
      <c r="B631" s="154"/>
      <c r="C631" s="190" t="s">
        <v>531</v>
      </c>
      <c r="D631" s="157"/>
      <c r="E631" s="158">
        <v>13.435</v>
      </c>
      <c r="F631" s="156"/>
      <c r="G631" s="156"/>
      <c r="H631" s="156"/>
      <c r="I631" s="156"/>
      <c r="J631" s="156"/>
      <c r="K631" s="156"/>
      <c r="L631" s="156"/>
      <c r="M631" s="156"/>
      <c r="N631" s="155"/>
      <c r="O631" s="155"/>
      <c r="P631" s="155"/>
      <c r="Q631" s="155"/>
      <c r="R631" s="156"/>
      <c r="S631" s="156"/>
      <c r="T631" s="156"/>
      <c r="U631" s="156"/>
      <c r="V631" s="156"/>
      <c r="W631" s="156"/>
      <c r="X631" s="156"/>
      <c r="Y631" s="156"/>
      <c r="Z631" s="146"/>
      <c r="AA631" s="146"/>
      <c r="AB631" s="146"/>
      <c r="AC631" s="146"/>
      <c r="AD631" s="146"/>
      <c r="AE631" s="146"/>
      <c r="AF631" s="146"/>
      <c r="AG631" s="146" t="s">
        <v>164</v>
      </c>
      <c r="AH631" s="146">
        <v>0</v>
      </c>
      <c r="AI631" s="146"/>
      <c r="AJ631" s="146"/>
      <c r="AK631" s="146"/>
      <c r="AL631" s="146"/>
      <c r="AM631" s="146"/>
      <c r="AN631" s="146"/>
      <c r="AO631" s="146"/>
      <c r="AP631" s="146"/>
      <c r="AQ631" s="146"/>
      <c r="AR631" s="146"/>
      <c r="AS631" s="146"/>
      <c r="AT631" s="146"/>
      <c r="AU631" s="146"/>
      <c r="AV631" s="146"/>
      <c r="AW631" s="146"/>
      <c r="AX631" s="146"/>
      <c r="AY631" s="146"/>
      <c r="AZ631" s="146"/>
      <c r="BA631" s="146"/>
      <c r="BB631" s="146"/>
      <c r="BC631" s="146"/>
      <c r="BD631" s="146"/>
      <c r="BE631" s="146"/>
      <c r="BF631" s="146"/>
      <c r="BG631" s="146"/>
      <c r="BH631" s="146"/>
    </row>
    <row r="632" spans="1:60" ht="22.5" outlineLevel="1" x14ac:dyDescent="0.2">
      <c r="A632" s="172">
        <v>68</v>
      </c>
      <c r="B632" s="173" t="s">
        <v>535</v>
      </c>
      <c r="C632" s="189" t="s">
        <v>536</v>
      </c>
      <c r="D632" s="174" t="s">
        <v>156</v>
      </c>
      <c r="E632" s="175">
        <v>38.866549999999997</v>
      </c>
      <c r="F632" s="176"/>
      <c r="G632" s="177">
        <f>ROUND(E632*F632,2)</f>
        <v>0</v>
      </c>
      <c r="H632" s="176"/>
      <c r="I632" s="177">
        <f>ROUND(E632*H632,2)</f>
        <v>0</v>
      </c>
      <c r="J632" s="176"/>
      <c r="K632" s="177">
        <f>ROUND(E632*J632,2)</f>
        <v>0</v>
      </c>
      <c r="L632" s="177">
        <v>21</v>
      </c>
      <c r="M632" s="177">
        <f>G632*(1+L632/100)</f>
        <v>0</v>
      </c>
      <c r="N632" s="175">
        <v>0</v>
      </c>
      <c r="O632" s="175">
        <f>ROUND(E632*N632,2)</f>
        <v>0</v>
      </c>
      <c r="P632" s="175">
        <v>0</v>
      </c>
      <c r="Q632" s="175">
        <f>ROUND(E632*P632,2)</f>
        <v>0</v>
      </c>
      <c r="R632" s="177"/>
      <c r="S632" s="177" t="s">
        <v>157</v>
      </c>
      <c r="T632" s="178" t="s">
        <v>157</v>
      </c>
      <c r="U632" s="156">
        <v>0.1</v>
      </c>
      <c r="V632" s="156">
        <f>ROUND(E632*U632,2)</f>
        <v>3.89</v>
      </c>
      <c r="W632" s="156"/>
      <c r="X632" s="156" t="s">
        <v>158</v>
      </c>
      <c r="Y632" s="156" t="s">
        <v>159</v>
      </c>
      <c r="Z632" s="146"/>
      <c r="AA632" s="146"/>
      <c r="AB632" s="146"/>
      <c r="AC632" s="146"/>
      <c r="AD632" s="146"/>
      <c r="AE632" s="146"/>
      <c r="AF632" s="146"/>
      <c r="AG632" s="146" t="s">
        <v>160</v>
      </c>
      <c r="AH632" s="146"/>
      <c r="AI632" s="146"/>
      <c r="AJ632" s="146"/>
      <c r="AK632" s="146"/>
      <c r="AL632" s="146"/>
      <c r="AM632" s="146"/>
      <c r="AN632" s="146"/>
      <c r="AO632" s="146"/>
      <c r="AP632" s="146"/>
      <c r="AQ632" s="146"/>
      <c r="AR632" s="146"/>
      <c r="AS632" s="146"/>
      <c r="AT632" s="146"/>
      <c r="AU632" s="146"/>
      <c r="AV632" s="146"/>
      <c r="AW632" s="146"/>
      <c r="AX632" s="146"/>
      <c r="AY632" s="146"/>
      <c r="AZ632" s="146"/>
      <c r="BA632" s="146"/>
      <c r="BB632" s="146"/>
      <c r="BC632" s="146"/>
      <c r="BD632" s="146"/>
      <c r="BE632" s="146"/>
      <c r="BF632" s="146"/>
      <c r="BG632" s="146"/>
      <c r="BH632" s="146"/>
    </row>
    <row r="633" spans="1:60" outlineLevel="2" x14ac:dyDescent="0.2">
      <c r="A633" s="153"/>
      <c r="B633" s="154"/>
      <c r="C633" s="190" t="s">
        <v>472</v>
      </c>
      <c r="D633" s="157"/>
      <c r="E633" s="158"/>
      <c r="F633" s="156"/>
      <c r="G633" s="156"/>
      <c r="H633" s="156"/>
      <c r="I633" s="156"/>
      <c r="J633" s="156"/>
      <c r="K633" s="156"/>
      <c r="L633" s="156"/>
      <c r="M633" s="156"/>
      <c r="N633" s="155"/>
      <c r="O633" s="155"/>
      <c r="P633" s="155"/>
      <c r="Q633" s="155"/>
      <c r="R633" s="156"/>
      <c r="S633" s="156"/>
      <c r="T633" s="156"/>
      <c r="U633" s="156"/>
      <c r="V633" s="156"/>
      <c r="W633" s="156"/>
      <c r="X633" s="156"/>
      <c r="Y633" s="156"/>
      <c r="Z633" s="146"/>
      <c r="AA633" s="146"/>
      <c r="AB633" s="146"/>
      <c r="AC633" s="146"/>
      <c r="AD633" s="146"/>
      <c r="AE633" s="146"/>
      <c r="AF633" s="146"/>
      <c r="AG633" s="146" t="s">
        <v>164</v>
      </c>
      <c r="AH633" s="146">
        <v>0</v>
      </c>
      <c r="AI633" s="146"/>
      <c r="AJ633" s="146"/>
      <c r="AK633" s="146"/>
      <c r="AL633" s="146"/>
      <c r="AM633" s="146"/>
      <c r="AN633" s="146"/>
      <c r="AO633" s="146"/>
      <c r="AP633" s="146"/>
      <c r="AQ633" s="146"/>
      <c r="AR633" s="146"/>
      <c r="AS633" s="146"/>
      <c r="AT633" s="146"/>
      <c r="AU633" s="146"/>
      <c r="AV633" s="146"/>
      <c r="AW633" s="146"/>
      <c r="AX633" s="146"/>
      <c r="AY633" s="146"/>
      <c r="AZ633" s="146"/>
      <c r="BA633" s="146"/>
      <c r="BB633" s="146"/>
      <c r="BC633" s="146"/>
      <c r="BD633" s="146"/>
      <c r="BE633" s="146"/>
      <c r="BF633" s="146"/>
      <c r="BG633" s="146"/>
      <c r="BH633" s="146"/>
    </row>
    <row r="634" spans="1:60" outlineLevel="3" x14ac:dyDescent="0.2">
      <c r="A634" s="153"/>
      <c r="B634" s="154"/>
      <c r="C634" s="190" t="s">
        <v>515</v>
      </c>
      <c r="D634" s="157"/>
      <c r="E634" s="158">
        <v>29.905550000000002</v>
      </c>
      <c r="F634" s="156"/>
      <c r="G634" s="156"/>
      <c r="H634" s="156"/>
      <c r="I634" s="156"/>
      <c r="J634" s="156"/>
      <c r="K634" s="156"/>
      <c r="L634" s="156"/>
      <c r="M634" s="156"/>
      <c r="N634" s="155"/>
      <c r="O634" s="155"/>
      <c r="P634" s="155"/>
      <c r="Q634" s="155"/>
      <c r="R634" s="156"/>
      <c r="S634" s="156"/>
      <c r="T634" s="156"/>
      <c r="U634" s="156"/>
      <c r="V634" s="156"/>
      <c r="W634" s="156"/>
      <c r="X634" s="156"/>
      <c r="Y634" s="156"/>
      <c r="Z634" s="146"/>
      <c r="AA634" s="146"/>
      <c r="AB634" s="146"/>
      <c r="AC634" s="146"/>
      <c r="AD634" s="146"/>
      <c r="AE634" s="146"/>
      <c r="AF634" s="146"/>
      <c r="AG634" s="146" t="s">
        <v>164</v>
      </c>
      <c r="AH634" s="146">
        <v>0</v>
      </c>
      <c r="AI634" s="146"/>
      <c r="AJ634" s="146"/>
      <c r="AK634" s="146"/>
      <c r="AL634" s="146"/>
      <c r="AM634" s="146"/>
      <c r="AN634" s="146"/>
      <c r="AO634" s="146"/>
      <c r="AP634" s="146"/>
      <c r="AQ634" s="146"/>
      <c r="AR634" s="146"/>
      <c r="AS634" s="146"/>
      <c r="AT634" s="146"/>
      <c r="AU634" s="146"/>
      <c r="AV634" s="146"/>
      <c r="AW634" s="146"/>
      <c r="AX634" s="146"/>
      <c r="AY634" s="146"/>
      <c r="AZ634" s="146"/>
      <c r="BA634" s="146"/>
      <c r="BB634" s="146"/>
      <c r="BC634" s="146"/>
      <c r="BD634" s="146"/>
      <c r="BE634" s="146"/>
      <c r="BF634" s="146"/>
      <c r="BG634" s="146"/>
      <c r="BH634" s="146"/>
    </row>
    <row r="635" spans="1:60" outlineLevel="3" x14ac:dyDescent="0.2">
      <c r="A635" s="153"/>
      <c r="B635" s="154"/>
      <c r="C635" s="190" t="s">
        <v>516</v>
      </c>
      <c r="D635" s="157"/>
      <c r="E635" s="158">
        <v>1.08</v>
      </c>
      <c r="F635" s="156"/>
      <c r="G635" s="156"/>
      <c r="H635" s="156"/>
      <c r="I635" s="156"/>
      <c r="J635" s="156"/>
      <c r="K635" s="156"/>
      <c r="L635" s="156"/>
      <c r="M635" s="156"/>
      <c r="N635" s="155"/>
      <c r="O635" s="155"/>
      <c r="P635" s="155"/>
      <c r="Q635" s="155"/>
      <c r="R635" s="156"/>
      <c r="S635" s="156"/>
      <c r="T635" s="156"/>
      <c r="U635" s="156"/>
      <c r="V635" s="156"/>
      <c r="W635" s="156"/>
      <c r="X635" s="156"/>
      <c r="Y635" s="156"/>
      <c r="Z635" s="146"/>
      <c r="AA635" s="146"/>
      <c r="AB635" s="146"/>
      <c r="AC635" s="146"/>
      <c r="AD635" s="146"/>
      <c r="AE635" s="146"/>
      <c r="AF635" s="146"/>
      <c r="AG635" s="146" t="s">
        <v>164</v>
      </c>
      <c r="AH635" s="146">
        <v>0</v>
      </c>
      <c r="AI635" s="146"/>
      <c r="AJ635" s="146"/>
      <c r="AK635" s="146"/>
      <c r="AL635" s="146"/>
      <c r="AM635" s="146"/>
      <c r="AN635" s="146"/>
      <c r="AO635" s="146"/>
      <c r="AP635" s="146"/>
      <c r="AQ635" s="146"/>
      <c r="AR635" s="146"/>
      <c r="AS635" s="146"/>
      <c r="AT635" s="146"/>
      <c r="AU635" s="146"/>
      <c r="AV635" s="146"/>
      <c r="AW635" s="146"/>
      <c r="AX635" s="146"/>
      <c r="AY635" s="146"/>
      <c r="AZ635" s="146"/>
      <c r="BA635" s="146"/>
      <c r="BB635" s="146"/>
      <c r="BC635" s="146"/>
      <c r="BD635" s="146"/>
      <c r="BE635" s="146"/>
      <c r="BF635" s="146"/>
      <c r="BG635" s="146"/>
      <c r="BH635" s="146"/>
    </row>
    <row r="636" spans="1:60" outlineLevel="3" x14ac:dyDescent="0.2">
      <c r="A636" s="153"/>
      <c r="B636" s="154"/>
      <c r="C636" s="190" t="s">
        <v>520</v>
      </c>
      <c r="D636" s="157"/>
      <c r="E636" s="158"/>
      <c r="F636" s="156"/>
      <c r="G636" s="156"/>
      <c r="H636" s="156"/>
      <c r="I636" s="156"/>
      <c r="J636" s="156"/>
      <c r="K636" s="156"/>
      <c r="L636" s="156"/>
      <c r="M636" s="156"/>
      <c r="N636" s="155"/>
      <c r="O636" s="155"/>
      <c r="P636" s="155"/>
      <c r="Q636" s="155"/>
      <c r="R636" s="156"/>
      <c r="S636" s="156"/>
      <c r="T636" s="156"/>
      <c r="U636" s="156"/>
      <c r="V636" s="156"/>
      <c r="W636" s="156"/>
      <c r="X636" s="156"/>
      <c r="Y636" s="156"/>
      <c r="Z636" s="146"/>
      <c r="AA636" s="146"/>
      <c r="AB636" s="146"/>
      <c r="AC636" s="146"/>
      <c r="AD636" s="146"/>
      <c r="AE636" s="146"/>
      <c r="AF636" s="146"/>
      <c r="AG636" s="146" t="s">
        <v>164</v>
      </c>
      <c r="AH636" s="146">
        <v>0</v>
      </c>
      <c r="AI636" s="146"/>
      <c r="AJ636" s="146"/>
      <c r="AK636" s="146"/>
      <c r="AL636" s="146"/>
      <c r="AM636" s="146"/>
      <c r="AN636" s="146"/>
      <c r="AO636" s="146"/>
      <c r="AP636" s="146"/>
      <c r="AQ636" s="146"/>
      <c r="AR636" s="146"/>
      <c r="AS636" s="146"/>
      <c r="AT636" s="146"/>
      <c r="AU636" s="146"/>
      <c r="AV636" s="146"/>
      <c r="AW636" s="146"/>
      <c r="AX636" s="146"/>
      <c r="AY636" s="146"/>
      <c r="AZ636" s="146"/>
      <c r="BA636" s="146"/>
      <c r="BB636" s="146"/>
      <c r="BC636" s="146"/>
      <c r="BD636" s="146"/>
      <c r="BE636" s="146"/>
      <c r="BF636" s="146"/>
      <c r="BG636" s="146"/>
      <c r="BH636" s="146"/>
    </row>
    <row r="637" spans="1:60" outlineLevel="3" x14ac:dyDescent="0.2">
      <c r="A637" s="153"/>
      <c r="B637" s="154"/>
      <c r="C637" s="190" t="s">
        <v>521</v>
      </c>
      <c r="D637" s="157"/>
      <c r="E637" s="158">
        <v>3.8504999999999998</v>
      </c>
      <c r="F637" s="156"/>
      <c r="G637" s="156"/>
      <c r="H637" s="156"/>
      <c r="I637" s="156"/>
      <c r="J637" s="156"/>
      <c r="K637" s="156"/>
      <c r="L637" s="156"/>
      <c r="M637" s="156"/>
      <c r="N637" s="155"/>
      <c r="O637" s="155"/>
      <c r="P637" s="155"/>
      <c r="Q637" s="155"/>
      <c r="R637" s="156"/>
      <c r="S637" s="156"/>
      <c r="T637" s="156"/>
      <c r="U637" s="156"/>
      <c r="V637" s="156"/>
      <c r="W637" s="156"/>
      <c r="X637" s="156"/>
      <c r="Y637" s="156"/>
      <c r="Z637" s="146"/>
      <c r="AA637" s="146"/>
      <c r="AB637" s="146"/>
      <c r="AC637" s="146"/>
      <c r="AD637" s="146"/>
      <c r="AE637" s="146"/>
      <c r="AF637" s="146"/>
      <c r="AG637" s="146" t="s">
        <v>164</v>
      </c>
      <c r="AH637" s="146">
        <v>0</v>
      </c>
      <c r="AI637" s="146"/>
      <c r="AJ637" s="146"/>
      <c r="AK637" s="146"/>
      <c r="AL637" s="146"/>
      <c r="AM637" s="146"/>
      <c r="AN637" s="146"/>
      <c r="AO637" s="146"/>
      <c r="AP637" s="146"/>
      <c r="AQ637" s="146"/>
      <c r="AR637" s="146"/>
      <c r="AS637" s="146"/>
      <c r="AT637" s="146"/>
      <c r="AU637" s="146"/>
      <c r="AV637" s="146"/>
      <c r="AW637" s="146"/>
      <c r="AX637" s="146"/>
      <c r="AY637" s="146"/>
      <c r="AZ637" s="146"/>
      <c r="BA637" s="146"/>
      <c r="BB637" s="146"/>
      <c r="BC637" s="146"/>
      <c r="BD637" s="146"/>
      <c r="BE637" s="146"/>
      <c r="BF637" s="146"/>
      <c r="BG637" s="146"/>
      <c r="BH637" s="146"/>
    </row>
    <row r="638" spans="1:60" outlineLevel="3" x14ac:dyDescent="0.2">
      <c r="A638" s="153"/>
      <c r="B638" s="154"/>
      <c r="C638" s="190" t="s">
        <v>522</v>
      </c>
      <c r="D638" s="157"/>
      <c r="E638" s="158">
        <v>4.0305</v>
      </c>
      <c r="F638" s="156"/>
      <c r="G638" s="156"/>
      <c r="H638" s="156"/>
      <c r="I638" s="156"/>
      <c r="J638" s="156"/>
      <c r="K638" s="156"/>
      <c r="L638" s="156"/>
      <c r="M638" s="156"/>
      <c r="N638" s="155"/>
      <c r="O638" s="155"/>
      <c r="P638" s="155"/>
      <c r="Q638" s="155"/>
      <c r="R638" s="156"/>
      <c r="S638" s="156"/>
      <c r="T638" s="156"/>
      <c r="U638" s="156"/>
      <c r="V638" s="156"/>
      <c r="W638" s="156"/>
      <c r="X638" s="156"/>
      <c r="Y638" s="156"/>
      <c r="Z638" s="146"/>
      <c r="AA638" s="146"/>
      <c r="AB638" s="146"/>
      <c r="AC638" s="146"/>
      <c r="AD638" s="146"/>
      <c r="AE638" s="146"/>
      <c r="AF638" s="146"/>
      <c r="AG638" s="146" t="s">
        <v>164</v>
      </c>
      <c r="AH638" s="146">
        <v>0</v>
      </c>
      <c r="AI638" s="146"/>
      <c r="AJ638" s="146"/>
      <c r="AK638" s="146"/>
      <c r="AL638" s="146"/>
      <c r="AM638" s="146"/>
      <c r="AN638" s="146"/>
      <c r="AO638" s="146"/>
      <c r="AP638" s="146"/>
      <c r="AQ638" s="146"/>
      <c r="AR638" s="146"/>
      <c r="AS638" s="146"/>
      <c r="AT638" s="146"/>
      <c r="AU638" s="146"/>
      <c r="AV638" s="146"/>
      <c r="AW638" s="146"/>
      <c r="AX638" s="146"/>
      <c r="AY638" s="146"/>
      <c r="AZ638" s="146"/>
      <c r="BA638" s="146"/>
      <c r="BB638" s="146"/>
      <c r="BC638" s="146"/>
      <c r="BD638" s="146"/>
      <c r="BE638" s="146"/>
      <c r="BF638" s="146"/>
      <c r="BG638" s="146"/>
      <c r="BH638" s="146"/>
    </row>
    <row r="639" spans="1:60" ht="33.75" outlineLevel="1" x14ac:dyDescent="0.2">
      <c r="A639" s="172">
        <v>69</v>
      </c>
      <c r="B639" s="173" t="s">
        <v>537</v>
      </c>
      <c r="C639" s="189" t="s">
        <v>538</v>
      </c>
      <c r="D639" s="174" t="s">
        <v>156</v>
      </c>
      <c r="E639" s="175">
        <v>44.696530000000003</v>
      </c>
      <c r="F639" s="176"/>
      <c r="G639" s="177">
        <f>ROUND(E639*F639,2)</f>
        <v>0</v>
      </c>
      <c r="H639" s="176"/>
      <c r="I639" s="177">
        <f>ROUND(E639*H639,2)</f>
        <v>0</v>
      </c>
      <c r="J639" s="176"/>
      <c r="K639" s="177">
        <f>ROUND(E639*J639,2)</f>
        <v>0</v>
      </c>
      <c r="L639" s="177">
        <v>21</v>
      </c>
      <c r="M639" s="177">
        <f>G639*(1+L639/100)</f>
        <v>0</v>
      </c>
      <c r="N639" s="175">
        <v>1.8500000000000001E-3</v>
      </c>
      <c r="O639" s="175">
        <f>ROUND(E639*N639,2)</f>
        <v>0.08</v>
      </c>
      <c r="P639" s="175">
        <v>0</v>
      </c>
      <c r="Q639" s="175">
        <f>ROUND(E639*P639,2)</f>
        <v>0</v>
      </c>
      <c r="R639" s="177" t="s">
        <v>409</v>
      </c>
      <c r="S639" s="177" t="s">
        <v>157</v>
      </c>
      <c r="T639" s="178" t="s">
        <v>157</v>
      </c>
      <c r="U639" s="156">
        <v>0</v>
      </c>
      <c r="V639" s="156">
        <f>ROUND(E639*U639,2)</f>
        <v>0</v>
      </c>
      <c r="W639" s="156"/>
      <c r="X639" s="156" t="s">
        <v>410</v>
      </c>
      <c r="Y639" s="156" t="s">
        <v>159</v>
      </c>
      <c r="Z639" s="146"/>
      <c r="AA639" s="146"/>
      <c r="AB639" s="146"/>
      <c r="AC639" s="146"/>
      <c r="AD639" s="146"/>
      <c r="AE639" s="146"/>
      <c r="AF639" s="146"/>
      <c r="AG639" s="146" t="s">
        <v>411</v>
      </c>
      <c r="AH639" s="146"/>
      <c r="AI639" s="146"/>
      <c r="AJ639" s="146"/>
      <c r="AK639" s="146"/>
      <c r="AL639" s="146"/>
      <c r="AM639" s="146"/>
      <c r="AN639" s="146"/>
      <c r="AO639" s="146"/>
      <c r="AP639" s="146"/>
      <c r="AQ639" s="146"/>
      <c r="AR639" s="146"/>
      <c r="AS639" s="146"/>
      <c r="AT639" s="146"/>
      <c r="AU639" s="146"/>
      <c r="AV639" s="146"/>
      <c r="AW639" s="146"/>
      <c r="AX639" s="146"/>
      <c r="AY639" s="146"/>
      <c r="AZ639" s="146"/>
      <c r="BA639" s="146"/>
      <c r="BB639" s="146"/>
      <c r="BC639" s="146"/>
      <c r="BD639" s="146"/>
      <c r="BE639" s="146"/>
      <c r="BF639" s="146"/>
      <c r="BG639" s="146"/>
      <c r="BH639" s="146"/>
    </row>
    <row r="640" spans="1:60" outlineLevel="2" x14ac:dyDescent="0.2">
      <c r="A640" s="153"/>
      <c r="B640" s="154"/>
      <c r="C640" s="190" t="s">
        <v>539</v>
      </c>
      <c r="D640" s="157"/>
      <c r="E640" s="158">
        <v>44.696530000000003</v>
      </c>
      <c r="F640" s="156"/>
      <c r="G640" s="156"/>
      <c r="H640" s="156"/>
      <c r="I640" s="156"/>
      <c r="J640" s="156"/>
      <c r="K640" s="156"/>
      <c r="L640" s="156"/>
      <c r="M640" s="156"/>
      <c r="N640" s="155"/>
      <c r="O640" s="155"/>
      <c r="P640" s="155"/>
      <c r="Q640" s="155"/>
      <c r="R640" s="156"/>
      <c r="S640" s="156"/>
      <c r="T640" s="156"/>
      <c r="U640" s="156"/>
      <c r="V640" s="156"/>
      <c r="W640" s="156"/>
      <c r="X640" s="156"/>
      <c r="Y640" s="156"/>
      <c r="Z640" s="146"/>
      <c r="AA640" s="146"/>
      <c r="AB640" s="146"/>
      <c r="AC640" s="146"/>
      <c r="AD640" s="146"/>
      <c r="AE640" s="146"/>
      <c r="AF640" s="146"/>
      <c r="AG640" s="146" t="s">
        <v>164</v>
      </c>
      <c r="AH640" s="146">
        <v>0</v>
      </c>
      <c r="AI640" s="146"/>
      <c r="AJ640" s="146"/>
      <c r="AK640" s="146"/>
      <c r="AL640" s="146"/>
      <c r="AM640" s="146"/>
      <c r="AN640" s="146"/>
      <c r="AO640" s="146"/>
      <c r="AP640" s="146"/>
      <c r="AQ640" s="146"/>
      <c r="AR640" s="146"/>
      <c r="AS640" s="146"/>
      <c r="AT640" s="146"/>
      <c r="AU640" s="146"/>
      <c r="AV640" s="146"/>
      <c r="AW640" s="146"/>
      <c r="AX640" s="146"/>
      <c r="AY640" s="146"/>
      <c r="AZ640" s="146"/>
      <c r="BA640" s="146"/>
      <c r="BB640" s="146"/>
      <c r="BC640" s="146"/>
      <c r="BD640" s="146"/>
      <c r="BE640" s="146"/>
      <c r="BF640" s="146"/>
      <c r="BG640" s="146"/>
      <c r="BH640" s="146"/>
    </row>
    <row r="641" spans="1:60" outlineLevel="1" x14ac:dyDescent="0.2">
      <c r="A641" s="172">
        <v>70</v>
      </c>
      <c r="B641" s="173" t="s">
        <v>540</v>
      </c>
      <c r="C641" s="189" t="s">
        <v>541</v>
      </c>
      <c r="D641" s="174" t="s">
        <v>156</v>
      </c>
      <c r="E641" s="175">
        <v>44.696530000000003</v>
      </c>
      <c r="F641" s="176"/>
      <c r="G641" s="177">
        <f>ROUND(E641*F641,2)</f>
        <v>0</v>
      </c>
      <c r="H641" s="176"/>
      <c r="I641" s="177">
        <f>ROUND(E641*H641,2)</f>
        <v>0</v>
      </c>
      <c r="J641" s="176"/>
      <c r="K641" s="177">
        <f>ROUND(E641*J641,2)</f>
        <v>0</v>
      </c>
      <c r="L641" s="177">
        <v>21</v>
      </c>
      <c r="M641" s="177">
        <f>G641*(1+L641/100)</f>
        <v>0</v>
      </c>
      <c r="N641" s="175">
        <v>2.9999999999999997E-4</v>
      </c>
      <c r="O641" s="175">
        <f>ROUND(E641*N641,2)</f>
        <v>0.01</v>
      </c>
      <c r="P641" s="175">
        <v>0</v>
      </c>
      <c r="Q641" s="175">
        <f>ROUND(E641*P641,2)</f>
        <v>0</v>
      </c>
      <c r="R641" s="177" t="s">
        <v>409</v>
      </c>
      <c r="S641" s="177" t="s">
        <v>157</v>
      </c>
      <c r="T641" s="178" t="s">
        <v>157</v>
      </c>
      <c r="U641" s="156">
        <v>0</v>
      </c>
      <c r="V641" s="156">
        <f>ROUND(E641*U641,2)</f>
        <v>0</v>
      </c>
      <c r="W641" s="156"/>
      <c r="X641" s="156" t="s">
        <v>410</v>
      </c>
      <c r="Y641" s="156" t="s">
        <v>159</v>
      </c>
      <c r="Z641" s="146"/>
      <c r="AA641" s="146"/>
      <c r="AB641" s="146"/>
      <c r="AC641" s="146"/>
      <c r="AD641" s="146"/>
      <c r="AE641" s="146"/>
      <c r="AF641" s="146"/>
      <c r="AG641" s="146" t="s">
        <v>411</v>
      </c>
      <c r="AH641" s="146"/>
      <c r="AI641" s="146"/>
      <c r="AJ641" s="146"/>
      <c r="AK641" s="146"/>
      <c r="AL641" s="146"/>
      <c r="AM641" s="146"/>
      <c r="AN641" s="146"/>
      <c r="AO641" s="146"/>
      <c r="AP641" s="146"/>
      <c r="AQ641" s="146"/>
      <c r="AR641" s="146"/>
      <c r="AS641" s="146"/>
      <c r="AT641" s="146"/>
      <c r="AU641" s="146"/>
      <c r="AV641" s="146"/>
      <c r="AW641" s="146"/>
      <c r="AX641" s="146"/>
      <c r="AY641" s="146"/>
      <c r="AZ641" s="146"/>
      <c r="BA641" s="146"/>
      <c r="BB641" s="146"/>
      <c r="BC641" s="146"/>
      <c r="BD641" s="146"/>
      <c r="BE641" s="146"/>
      <c r="BF641" s="146"/>
      <c r="BG641" s="146"/>
      <c r="BH641" s="146"/>
    </row>
    <row r="642" spans="1:60" outlineLevel="2" x14ac:dyDescent="0.2">
      <c r="A642" s="153"/>
      <c r="B642" s="154"/>
      <c r="C642" s="190" t="s">
        <v>539</v>
      </c>
      <c r="D642" s="157"/>
      <c r="E642" s="158">
        <v>44.696530000000003</v>
      </c>
      <c r="F642" s="156"/>
      <c r="G642" s="156"/>
      <c r="H642" s="156"/>
      <c r="I642" s="156"/>
      <c r="J642" s="156"/>
      <c r="K642" s="156"/>
      <c r="L642" s="156"/>
      <c r="M642" s="156"/>
      <c r="N642" s="155"/>
      <c r="O642" s="155"/>
      <c r="P642" s="155"/>
      <c r="Q642" s="155"/>
      <c r="R642" s="156"/>
      <c r="S642" s="156"/>
      <c r="T642" s="156"/>
      <c r="U642" s="156"/>
      <c r="V642" s="156"/>
      <c r="W642" s="156"/>
      <c r="X642" s="156"/>
      <c r="Y642" s="156"/>
      <c r="Z642" s="146"/>
      <c r="AA642" s="146"/>
      <c r="AB642" s="146"/>
      <c r="AC642" s="146"/>
      <c r="AD642" s="146"/>
      <c r="AE642" s="146"/>
      <c r="AF642" s="146"/>
      <c r="AG642" s="146" t="s">
        <v>164</v>
      </c>
      <c r="AH642" s="146">
        <v>0</v>
      </c>
      <c r="AI642" s="146"/>
      <c r="AJ642" s="146"/>
      <c r="AK642" s="146"/>
      <c r="AL642" s="146"/>
      <c r="AM642" s="146"/>
      <c r="AN642" s="146"/>
      <c r="AO642" s="146"/>
      <c r="AP642" s="146"/>
      <c r="AQ642" s="146"/>
      <c r="AR642" s="146"/>
      <c r="AS642" s="146"/>
      <c r="AT642" s="146"/>
      <c r="AU642" s="146"/>
      <c r="AV642" s="146"/>
      <c r="AW642" s="146"/>
      <c r="AX642" s="146"/>
      <c r="AY642" s="146"/>
      <c r="AZ642" s="146"/>
      <c r="BA642" s="146"/>
      <c r="BB642" s="146"/>
      <c r="BC642" s="146"/>
      <c r="BD642" s="146"/>
      <c r="BE642" s="146"/>
      <c r="BF642" s="146"/>
      <c r="BG642" s="146"/>
      <c r="BH642" s="146"/>
    </row>
    <row r="643" spans="1:60" outlineLevel="1" x14ac:dyDescent="0.2">
      <c r="A643" s="179">
        <v>71</v>
      </c>
      <c r="B643" s="180" t="s">
        <v>542</v>
      </c>
      <c r="C643" s="188" t="s">
        <v>543</v>
      </c>
      <c r="D643" s="181" t="s">
        <v>500</v>
      </c>
      <c r="E643" s="182">
        <v>0.13838</v>
      </c>
      <c r="F643" s="183"/>
      <c r="G643" s="184">
        <f>ROUND(E643*F643,2)</f>
        <v>0</v>
      </c>
      <c r="H643" s="183"/>
      <c r="I643" s="184">
        <f>ROUND(E643*H643,2)</f>
        <v>0</v>
      </c>
      <c r="J643" s="183"/>
      <c r="K643" s="184">
        <f>ROUND(E643*J643,2)</f>
        <v>0</v>
      </c>
      <c r="L643" s="184">
        <v>21</v>
      </c>
      <c r="M643" s="184">
        <f>G643*(1+L643/100)</f>
        <v>0</v>
      </c>
      <c r="N643" s="182">
        <v>0</v>
      </c>
      <c r="O643" s="182">
        <f>ROUND(E643*N643,2)</f>
        <v>0</v>
      </c>
      <c r="P643" s="182">
        <v>0</v>
      </c>
      <c r="Q643" s="182">
        <f>ROUND(E643*P643,2)</f>
        <v>0</v>
      </c>
      <c r="R643" s="184"/>
      <c r="S643" s="184" t="s">
        <v>157</v>
      </c>
      <c r="T643" s="185" t="s">
        <v>157</v>
      </c>
      <c r="U643" s="156">
        <v>2.048</v>
      </c>
      <c r="V643" s="156">
        <f>ROUND(E643*U643,2)</f>
        <v>0.28000000000000003</v>
      </c>
      <c r="W643" s="156"/>
      <c r="X643" s="156" t="s">
        <v>501</v>
      </c>
      <c r="Y643" s="156" t="s">
        <v>159</v>
      </c>
      <c r="Z643" s="146"/>
      <c r="AA643" s="146"/>
      <c r="AB643" s="146"/>
      <c r="AC643" s="146"/>
      <c r="AD643" s="146"/>
      <c r="AE643" s="146"/>
      <c r="AF643" s="146"/>
      <c r="AG643" s="146" t="s">
        <v>502</v>
      </c>
      <c r="AH643" s="146"/>
      <c r="AI643" s="146"/>
      <c r="AJ643" s="146"/>
      <c r="AK643" s="146"/>
      <c r="AL643" s="146"/>
      <c r="AM643" s="146"/>
      <c r="AN643" s="146"/>
      <c r="AO643" s="146"/>
      <c r="AP643" s="146"/>
      <c r="AQ643" s="146"/>
      <c r="AR643" s="146"/>
      <c r="AS643" s="146"/>
      <c r="AT643" s="146"/>
      <c r="AU643" s="146"/>
      <c r="AV643" s="146"/>
      <c r="AW643" s="146"/>
      <c r="AX643" s="146"/>
      <c r="AY643" s="146"/>
      <c r="AZ643" s="146"/>
      <c r="BA643" s="146"/>
      <c r="BB643" s="146"/>
      <c r="BC643" s="146"/>
      <c r="BD643" s="146"/>
      <c r="BE643" s="146"/>
      <c r="BF643" s="146"/>
      <c r="BG643" s="146"/>
      <c r="BH643" s="146"/>
    </row>
    <row r="644" spans="1:60" x14ac:dyDescent="0.2">
      <c r="A644" s="165" t="s">
        <v>152</v>
      </c>
      <c r="B644" s="166" t="s">
        <v>83</v>
      </c>
      <c r="C644" s="187" t="s">
        <v>84</v>
      </c>
      <c r="D644" s="167"/>
      <c r="E644" s="168"/>
      <c r="F644" s="169"/>
      <c r="G644" s="169">
        <f>SUMIF(AG645:AG652,"&lt;&gt;NOR",G645:G652)</f>
        <v>0</v>
      </c>
      <c r="H644" s="169"/>
      <c r="I644" s="169">
        <f>SUM(I645:I652)</f>
        <v>0</v>
      </c>
      <c r="J644" s="169"/>
      <c r="K644" s="169">
        <f>SUM(K645:K652)</f>
        <v>0</v>
      </c>
      <c r="L644" s="169"/>
      <c r="M644" s="169">
        <f>SUM(M645:M652)</f>
        <v>0</v>
      </c>
      <c r="N644" s="168"/>
      <c r="O644" s="168">
        <f>SUM(O645:O652)</f>
        <v>0.23</v>
      </c>
      <c r="P644" s="168"/>
      <c r="Q644" s="168">
        <f>SUM(Q645:Q652)</f>
        <v>0</v>
      </c>
      <c r="R644" s="169"/>
      <c r="S644" s="169"/>
      <c r="T644" s="170"/>
      <c r="U644" s="164"/>
      <c r="V644" s="164">
        <f>SUM(V645:V652)</f>
        <v>5.98</v>
      </c>
      <c r="W644" s="164"/>
      <c r="X644" s="164"/>
      <c r="Y644" s="164"/>
      <c r="AG644" t="s">
        <v>153</v>
      </c>
    </row>
    <row r="645" spans="1:60" ht="22.5" outlineLevel="1" x14ac:dyDescent="0.2">
      <c r="A645" s="172">
        <v>72</v>
      </c>
      <c r="B645" s="173" t="s">
        <v>544</v>
      </c>
      <c r="C645" s="189" t="s">
        <v>545</v>
      </c>
      <c r="D645" s="174" t="s">
        <v>156</v>
      </c>
      <c r="E645" s="175">
        <v>61.9711</v>
      </c>
      <c r="F645" s="176"/>
      <c r="G645" s="177">
        <f>ROUND(E645*F645,2)</f>
        <v>0</v>
      </c>
      <c r="H645" s="176"/>
      <c r="I645" s="177">
        <f>ROUND(E645*H645,2)</f>
        <v>0</v>
      </c>
      <c r="J645" s="176"/>
      <c r="K645" s="177">
        <f>ROUND(E645*J645,2)</f>
        <v>0</v>
      </c>
      <c r="L645" s="177">
        <v>21</v>
      </c>
      <c r="M645" s="177">
        <f>G645*(1+L645/100)</f>
        <v>0</v>
      </c>
      <c r="N645" s="175">
        <v>6.0000000000000002E-5</v>
      </c>
      <c r="O645" s="175">
        <f>ROUND(E645*N645,2)</f>
        <v>0</v>
      </c>
      <c r="P645" s="175">
        <v>0</v>
      </c>
      <c r="Q645" s="175">
        <f>ROUND(E645*P645,2)</f>
        <v>0</v>
      </c>
      <c r="R645" s="177"/>
      <c r="S645" s="177" t="s">
        <v>157</v>
      </c>
      <c r="T645" s="178" t="s">
        <v>157</v>
      </c>
      <c r="U645" s="156">
        <v>0.09</v>
      </c>
      <c r="V645" s="156">
        <f>ROUND(E645*U645,2)</f>
        <v>5.58</v>
      </c>
      <c r="W645" s="156"/>
      <c r="X645" s="156" t="s">
        <v>158</v>
      </c>
      <c r="Y645" s="156" t="s">
        <v>159</v>
      </c>
      <c r="Z645" s="146"/>
      <c r="AA645" s="146"/>
      <c r="AB645" s="146"/>
      <c r="AC645" s="146"/>
      <c r="AD645" s="146"/>
      <c r="AE645" s="146"/>
      <c r="AF645" s="146"/>
      <c r="AG645" s="146" t="s">
        <v>160</v>
      </c>
      <c r="AH645" s="146"/>
      <c r="AI645" s="146"/>
      <c r="AJ645" s="146"/>
      <c r="AK645" s="146"/>
      <c r="AL645" s="146"/>
      <c r="AM645" s="146"/>
      <c r="AN645" s="146"/>
      <c r="AO645" s="146"/>
      <c r="AP645" s="146"/>
      <c r="AQ645" s="146"/>
      <c r="AR645" s="146"/>
      <c r="AS645" s="146"/>
      <c r="AT645" s="146"/>
      <c r="AU645" s="146"/>
      <c r="AV645" s="146"/>
      <c r="AW645" s="146"/>
      <c r="AX645" s="146"/>
      <c r="AY645" s="146"/>
      <c r="AZ645" s="146"/>
      <c r="BA645" s="146"/>
      <c r="BB645" s="146"/>
      <c r="BC645" s="146"/>
      <c r="BD645" s="146"/>
      <c r="BE645" s="146"/>
      <c r="BF645" s="146"/>
      <c r="BG645" s="146"/>
      <c r="BH645" s="146"/>
    </row>
    <row r="646" spans="1:60" outlineLevel="2" x14ac:dyDescent="0.2">
      <c r="A646" s="153"/>
      <c r="B646" s="154"/>
      <c r="C646" s="190" t="s">
        <v>546</v>
      </c>
      <c r="D646" s="157"/>
      <c r="E646" s="158"/>
      <c r="F646" s="156"/>
      <c r="G646" s="156"/>
      <c r="H646" s="156"/>
      <c r="I646" s="156"/>
      <c r="J646" s="156"/>
      <c r="K646" s="156"/>
      <c r="L646" s="156"/>
      <c r="M646" s="156"/>
      <c r="N646" s="155"/>
      <c r="O646" s="155"/>
      <c r="P646" s="155"/>
      <c r="Q646" s="155"/>
      <c r="R646" s="156"/>
      <c r="S646" s="156"/>
      <c r="T646" s="156"/>
      <c r="U646" s="156"/>
      <c r="V646" s="156"/>
      <c r="W646" s="156"/>
      <c r="X646" s="156"/>
      <c r="Y646" s="156"/>
      <c r="Z646" s="146"/>
      <c r="AA646" s="146"/>
      <c r="AB646" s="146"/>
      <c r="AC646" s="146"/>
      <c r="AD646" s="146"/>
      <c r="AE646" s="146"/>
      <c r="AF646" s="146"/>
      <c r="AG646" s="146" t="s">
        <v>164</v>
      </c>
      <c r="AH646" s="146">
        <v>0</v>
      </c>
      <c r="AI646" s="146"/>
      <c r="AJ646" s="146"/>
      <c r="AK646" s="146"/>
      <c r="AL646" s="146"/>
      <c r="AM646" s="146"/>
      <c r="AN646" s="146"/>
      <c r="AO646" s="146"/>
      <c r="AP646" s="146"/>
      <c r="AQ646" s="146"/>
      <c r="AR646" s="146"/>
      <c r="AS646" s="146"/>
      <c r="AT646" s="146"/>
      <c r="AU646" s="146"/>
      <c r="AV646" s="146"/>
      <c r="AW646" s="146"/>
      <c r="AX646" s="146"/>
      <c r="AY646" s="146"/>
      <c r="AZ646" s="146"/>
      <c r="BA646" s="146"/>
      <c r="BB646" s="146"/>
      <c r="BC646" s="146"/>
      <c r="BD646" s="146"/>
      <c r="BE646" s="146"/>
      <c r="BF646" s="146"/>
      <c r="BG646" s="146"/>
      <c r="BH646" s="146"/>
    </row>
    <row r="647" spans="1:60" outlineLevel="3" x14ac:dyDescent="0.2">
      <c r="A647" s="153"/>
      <c r="B647" s="154"/>
      <c r="C647" s="190" t="s">
        <v>472</v>
      </c>
      <c r="D647" s="157"/>
      <c r="E647" s="158"/>
      <c r="F647" s="156"/>
      <c r="G647" s="156"/>
      <c r="H647" s="156"/>
      <c r="I647" s="156"/>
      <c r="J647" s="156"/>
      <c r="K647" s="156"/>
      <c r="L647" s="156"/>
      <c r="M647" s="156"/>
      <c r="N647" s="155"/>
      <c r="O647" s="155"/>
      <c r="P647" s="155"/>
      <c r="Q647" s="155"/>
      <c r="R647" s="156"/>
      <c r="S647" s="156"/>
      <c r="T647" s="156"/>
      <c r="U647" s="156"/>
      <c r="V647" s="156"/>
      <c r="W647" s="156"/>
      <c r="X647" s="156"/>
      <c r="Y647" s="156"/>
      <c r="Z647" s="146"/>
      <c r="AA647" s="146"/>
      <c r="AB647" s="146"/>
      <c r="AC647" s="146"/>
      <c r="AD647" s="146"/>
      <c r="AE647" s="146"/>
      <c r="AF647" s="146"/>
      <c r="AG647" s="146" t="s">
        <v>164</v>
      </c>
      <c r="AH647" s="146">
        <v>0</v>
      </c>
      <c r="AI647" s="146"/>
      <c r="AJ647" s="146"/>
      <c r="AK647" s="146"/>
      <c r="AL647" s="146"/>
      <c r="AM647" s="146"/>
      <c r="AN647" s="146"/>
      <c r="AO647" s="146"/>
      <c r="AP647" s="146"/>
      <c r="AQ647" s="146"/>
      <c r="AR647" s="146"/>
      <c r="AS647" s="146"/>
      <c r="AT647" s="146"/>
      <c r="AU647" s="146"/>
      <c r="AV647" s="146"/>
      <c r="AW647" s="146"/>
      <c r="AX647" s="146"/>
      <c r="AY647" s="146"/>
      <c r="AZ647" s="146"/>
      <c r="BA647" s="146"/>
      <c r="BB647" s="146"/>
      <c r="BC647" s="146"/>
      <c r="BD647" s="146"/>
      <c r="BE647" s="146"/>
      <c r="BF647" s="146"/>
      <c r="BG647" s="146"/>
      <c r="BH647" s="146"/>
    </row>
    <row r="648" spans="1:60" outlineLevel="3" x14ac:dyDescent="0.2">
      <c r="A648" s="153"/>
      <c r="B648" s="154"/>
      <c r="C648" s="190" t="s">
        <v>547</v>
      </c>
      <c r="D648" s="157"/>
      <c r="E648" s="158">
        <v>59.811100000000003</v>
      </c>
      <c r="F648" s="156"/>
      <c r="G648" s="156"/>
      <c r="H648" s="156"/>
      <c r="I648" s="156"/>
      <c r="J648" s="156"/>
      <c r="K648" s="156"/>
      <c r="L648" s="156"/>
      <c r="M648" s="156"/>
      <c r="N648" s="155"/>
      <c r="O648" s="155"/>
      <c r="P648" s="155"/>
      <c r="Q648" s="155"/>
      <c r="R648" s="156"/>
      <c r="S648" s="156"/>
      <c r="T648" s="156"/>
      <c r="U648" s="156"/>
      <c r="V648" s="156"/>
      <c r="W648" s="156"/>
      <c r="X648" s="156"/>
      <c r="Y648" s="156"/>
      <c r="Z648" s="146"/>
      <c r="AA648" s="146"/>
      <c r="AB648" s="146"/>
      <c r="AC648" s="146"/>
      <c r="AD648" s="146"/>
      <c r="AE648" s="146"/>
      <c r="AF648" s="146"/>
      <c r="AG648" s="146" t="s">
        <v>164</v>
      </c>
      <c r="AH648" s="146">
        <v>0</v>
      </c>
      <c r="AI648" s="146"/>
      <c r="AJ648" s="146"/>
      <c r="AK648" s="146"/>
      <c r="AL648" s="146"/>
      <c r="AM648" s="146"/>
      <c r="AN648" s="146"/>
      <c r="AO648" s="146"/>
      <c r="AP648" s="146"/>
      <c r="AQ648" s="146"/>
      <c r="AR648" s="146"/>
      <c r="AS648" s="146"/>
      <c r="AT648" s="146"/>
      <c r="AU648" s="146"/>
      <c r="AV648" s="146"/>
      <c r="AW648" s="146"/>
      <c r="AX648" s="146"/>
      <c r="AY648" s="146"/>
      <c r="AZ648" s="146"/>
      <c r="BA648" s="146"/>
      <c r="BB648" s="146"/>
      <c r="BC648" s="146"/>
      <c r="BD648" s="146"/>
      <c r="BE648" s="146"/>
      <c r="BF648" s="146"/>
      <c r="BG648" s="146"/>
      <c r="BH648" s="146"/>
    </row>
    <row r="649" spans="1:60" outlineLevel="3" x14ac:dyDescent="0.2">
      <c r="A649" s="153"/>
      <c r="B649" s="154"/>
      <c r="C649" s="190" t="s">
        <v>548</v>
      </c>
      <c r="D649" s="157"/>
      <c r="E649" s="158">
        <v>2.16</v>
      </c>
      <c r="F649" s="156"/>
      <c r="G649" s="156"/>
      <c r="H649" s="156"/>
      <c r="I649" s="156"/>
      <c r="J649" s="156"/>
      <c r="K649" s="156"/>
      <c r="L649" s="156"/>
      <c r="M649" s="156"/>
      <c r="N649" s="155"/>
      <c r="O649" s="155"/>
      <c r="P649" s="155"/>
      <c r="Q649" s="155"/>
      <c r="R649" s="156"/>
      <c r="S649" s="156"/>
      <c r="T649" s="156"/>
      <c r="U649" s="156"/>
      <c r="V649" s="156"/>
      <c r="W649" s="156"/>
      <c r="X649" s="156"/>
      <c r="Y649" s="156"/>
      <c r="Z649" s="146"/>
      <c r="AA649" s="146"/>
      <c r="AB649" s="146"/>
      <c r="AC649" s="146"/>
      <c r="AD649" s="146"/>
      <c r="AE649" s="146"/>
      <c r="AF649" s="146"/>
      <c r="AG649" s="146" t="s">
        <v>164</v>
      </c>
      <c r="AH649" s="146">
        <v>0</v>
      </c>
      <c r="AI649" s="146"/>
      <c r="AJ649" s="146"/>
      <c r="AK649" s="146"/>
      <c r="AL649" s="146"/>
      <c r="AM649" s="146"/>
      <c r="AN649" s="146"/>
      <c r="AO649" s="146"/>
      <c r="AP649" s="146"/>
      <c r="AQ649" s="146"/>
      <c r="AR649" s="146"/>
      <c r="AS649" s="146"/>
      <c r="AT649" s="146"/>
      <c r="AU649" s="146"/>
      <c r="AV649" s="146"/>
      <c r="AW649" s="146"/>
      <c r="AX649" s="146"/>
      <c r="AY649" s="146"/>
      <c r="AZ649" s="146"/>
      <c r="BA649" s="146"/>
      <c r="BB649" s="146"/>
      <c r="BC649" s="146"/>
      <c r="BD649" s="146"/>
      <c r="BE649" s="146"/>
      <c r="BF649" s="146"/>
      <c r="BG649" s="146"/>
      <c r="BH649" s="146"/>
    </row>
    <row r="650" spans="1:60" outlineLevel="1" x14ac:dyDescent="0.2">
      <c r="A650" s="172">
        <v>73</v>
      </c>
      <c r="B650" s="173" t="s">
        <v>549</v>
      </c>
      <c r="C650" s="189" t="s">
        <v>550</v>
      </c>
      <c r="D650" s="174" t="s">
        <v>182</v>
      </c>
      <c r="E650" s="175">
        <v>9.10975</v>
      </c>
      <c r="F650" s="176"/>
      <c r="G650" s="177">
        <f>ROUND(E650*F650,2)</f>
        <v>0</v>
      </c>
      <c r="H650" s="176"/>
      <c r="I650" s="177">
        <f>ROUND(E650*H650,2)</f>
        <v>0</v>
      </c>
      <c r="J650" s="176"/>
      <c r="K650" s="177">
        <f>ROUND(E650*J650,2)</f>
        <v>0</v>
      </c>
      <c r="L650" s="177">
        <v>21</v>
      </c>
      <c r="M650" s="177">
        <f>G650*(1+L650/100)</f>
        <v>0</v>
      </c>
      <c r="N650" s="175">
        <v>2.5000000000000001E-2</v>
      </c>
      <c r="O650" s="175">
        <f>ROUND(E650*N650,2)</f>
        <v>0.23</v>
      </c>
      <c r="P650" s="175">
        <v>0</v>
      </c>
      <c r="Q650" s="175">
        <f>ROUND(E650*P650,2)</f>
        <v>0</v>
      </c>
      <c r="R650" s="177" t="s">
        <v>409</v>
      </c>
      <c r="S650" s="177" t="s">
        <v>157</v>
      </c>
      <c r="T650" s="178" t="s">
        <v>157</v>
      </c>
      <c r="U650" s="156">
        <v>0</v>
      </c>
      <c r="V650" s="156">
        <f>ROUND(E650*U650,2)</f>
        <v>0</v>
      </c>
      <c r="W650" s="156"/>
      <c r="X650" s="156" t="s">
        <v>410</v>
      </c>
      <c r="Y650" s="156" t="s">
        <v>159</v>
      </c>
      <c r="Z650" s="146"/>
      <c r="AA650" s="146"/>
      <c r="AB650" s="146"/>
      <c r="AC650" s="146"/>
      <c r="AD650" s="146"/>
      <c r="AE650" s="146"/>
      <c r="AF650" s="146"/>
      <c r="AG650" s="146" t="s">
        <v>411</v>
      </c>
      <c r="AH650" s="146"/>
      <c r="AI650" s="146"/>
      <c r="AJ650" s="146"/>
      <c r="AK650" s="146"/>
      <c r="AL650" s="146"/>
      <c r="AM650" s="146"/>
      <c r="AN650" s="146"/>
      <c r="AO650" s="146"/>
      <c r="AP650" s="146"/>
      <c r="AQ650" s="146"/>
      <c r="AR650" s="146"/>
      <c r="AS650" s="146"/>
      <c r="AT650" s="146"/>
      <c r="AU650" s="146"/>
      <c r="AV650" s="146"/>
      <c r="AW650" s="146"/>
      <c r="AX650" s="146"/>
      <c r="AY650" s="146"/>
      <c r="AZ650" s="146"/>
      <c r="BA650" s="146"/>
      <c r="BB650" s="146"/>
      <c r="BC650" s="146"/>
      <c r="BD650" s="146"/>
      <c r="BE650" s="146"/>
      <c r="BF650" s="146"/>
      <c r="BG650" s="146"/>
      <c r="BH650" s="146"/>
    </row>
    <row r="651" spans="1:60" outlineLevel="2" x14ac:dyDescent="0.2">
      <c r="A651" s="153"/>
      <c r="B651" s="154"/>
      <c r="C651" s="190" t="s">
        <v>551</v>
      </c>
      <c r="D651" s="157"/>
      <c r="E651" s="158">
        <v>9.10975</v>
      </c>
      <c r="F651" s="156"/>
      <c r="G651" s="156"/>
      <c r="H651" s="156"/>
      <c r="I651" s="156"/>
      <c r="J651" s="156"/>
      <c r="K651" s="156"/>
      <c r="L651" s="156"/>
      <c r="M651" s="156"/>
      <c r="N651" s="155"/>
      <c r="O651" s="155"/>
      <c r="P651" s="155"/>
      <c r="Q651" s="155"/>
      <c r="R651" s="156"/>
      <c r="S651" s="156"/>
      <c r="T651" s="156"/>
      <c r="U651" s="156"/>
      <c r="V651" s="156"/>
      <c r="W651" s="156"/>
      <c r="X651" s="156"/>
      <c r="Y651" s="156"/>
      <c r="Z651" s="146"/>
      <c r="AA651" s="146"/>
      <c r="AB651" s="146"/>
      <c r="AC651" s="146"/>
      <c r="AD651" s="146"/>
      <c r="AE651" s="146"/>
      <c r="AF651" s="146"/>
      <c r="AG651" s="146" t="s">
        <v>164</v>
      </c>
      <c r="AH651" s="146">
        <v>0</v>
      </c>
      <c r="AI651" s="146"/>
      <c r="AJ651" s="146"/>
      <c r="AK651" s="146"/>
      <c r="AL651" s="146"/>
      <c r="AM651" s="146"/>
      <c r="AN651" s="146"/>
      <c r="AO651" s="146"/>
      <c r="AP651" s="146"/>
      <c r="AQ651" s="146"/>
      <c r="AR651" s="146"/>
      <c r="AS651" s="146"/>
      <c r="AT651" s="146"/>
      <c r="AU651" s="146"/>
      <c r="AV651" s="146"/>
      <c r="AW651" s="146"/>
      <c r="AX651" s="146"/>
      <c r="AY651" s="146"/>
      <c r="AZ651" s="146"/>
      <c r="BA651" s="146"/>
      <c r="BB651" s="146"/>
      <c r="BC651" s="146"/>
      <c r="BD651" s="146"/>
      <c r="BE651" s="146"/>
      <c r="BF651" s="146"/>
      <c r="BG651" s="146"/>
      <c r="BH651" s="146"/>
    </row>
    <row r="652" spans="1:60" outlineLevel="1" x14ac:dyDescent="0.2">
      <c r="A652" s="179">
        <v>74</v>
      </c>
      <c r="B652" s="180" t="s">
        <v>552</v>
      </c>
      <c r="C652" s="188" t="s">
        <v>553</v>
      </c>
      <c r="D652" s="181" t="s">
        <v>500</v>
      </c>
      <c r="E652" s="182">
        <v>0.23146</v>
      </c>
      <c r="F652" s="183"/>
      <c r="G652" s="184">
        <f>ROUND(E652*F652,2)</f>
        <v>0</v>
      </c>
      <c r="H652" s="183"/>
      <c r="I652" s="184">
        <f>ROUND(E652*H652,2)</f>
        <v>0</v>
      </c>
      <c r="J652" s="183"/>
      <c r="K652" s="184">
        <f>ROUND(E652*J652,2)</f>
        <v>0</v>
      </c>
      <c r="L652" s="184">
        <v>21</v>
      </c>
      <c r="M652" s="184">
        <f>G652*(1+L652/100)</f>
        <v>0</v>
      </c>
      <c r="N652" s="182">
        <v>0</v>
      </c>
      <c r="O652" s="182">
        <f>ROUND(E652*N652,2)</f>
        <v>0</v>
      </c>
      <c r="P652" s="182">
        <v>0</v>
      </c>
      <c r="Q652" s="182">
        <f>ROUND(E652*P652,2)</f>
        <v>0</v>
      </c>
      <c r="R652" s="184"/>
      <c r="S652" s="184" t="s">
        <v>157</v>
      </c>
      <c r="T652" s="185" t="s">
        <v>157</v>
      </c>
      <c r="U652" s="156">
        <v>1.74</v>
      </c>
      <c r="V652" s="156">
        <f>ROUND(E652*U652,2)</f>
        <v>0.4</v>
      </c>
      <c r="W652" s="156"/>
      <c r="X652" s="156" t="s">
        <v>501</v>
      </c>
      <c r="Y652" s="156" t="s">
        <v>159</v>
      </c>
      <c r="Z652" s="146"/>
      <c r="AA652" s="146"/>
      <c r="AB652" s="146"/>
      <c r="AC652" s="146"/>
      <c r="AD652" s="146"/>
      <c r="AE652" s="146"/>
      <c r="AF652" s="146"/>
      <c r="AG652" s="146" t="s">
        <v>502</v>
      </c>
      <c r="AH652" s="146"/>
      <c r="AI652" s="146"/>
      <c r="AJ652" s="146"/>
      <c r="AK652" s="146"/>
      <c r="AL652" s="146"/>
      <c r="AM652" s="146"/>
      <c r="AN652" s="146"/>
      <c r="AO652" s="146"/>
      <c r="AP652" s="146"/>
      <c r="AQ652" s="146"/>
      <c r="AR652" s="146"/>
      <c r="AS652" s="146"/>
      <c r="AT652" s="146"/>
      <c r="AU652" s="146"/>
      <c r="AV652" s="146"/>
      <c r="AW652" s="146"/>
      <c r="AX652" s="146"/>
      <c r="AY652" s="146"/>
      <c r="AZ652" s="146"/>
      <c r="BA652" s="146"/>
      <c r="BB652" s="146"/>
      <c r="BC652" s="146"/>
      <c r="BD652" s="146"/>
      <c r="BE652" s="146"/>
      <c r="BF652" s="146"/>
      <c r="BG652" s="146"/>
      <c r="BH652" s="146"/>
    </row>
    <row r="653" spans="1:60" x14ac:dyDescent="0.2">
      <c r="A653" s="165" t="s">
        <v>152</v>
      </c>
      <c r="B653" s="166" t="s">
        <v>93</v>
      </c>
      <c r="C653" s="187" t="s">
        <v>94</v>
      </c>
      <c r="D653" s="167"/>
      <c r="E653" s="168"/>
      <c r="F653" s="169"/>
      <c r="G653" s="169">
        <f>SUMIF(AG654:AG654,"&lt;&gt;NOR",G654:G654)</f>
        <v>0</v>
      </c>
      <c r="H653" s="169"/>
      <c r="I653" s="169">
        <f>SUM(I654:I654)</f>
        <v>0</v>
      </c>
      <c r="J653" s="169"/>
      <c r="K653" s="169">
        <f>SUM(K654:K654)</f>
        <v>0</v>
      </c>
      <c r="L653" s="169"/>
      <c r="M653" s="169">
        <f>SUM(M654:M654)</f>
        <v>0</v>
      </c>
      <c r="N653" s="168"/>
      <c r="O653" s="168">
        <f>SUM(O654:O654)</f>
        <v>0</v>
      </c>
      <c r="P653" s="168"/>
      <c r="Q653" s="168">
        <f>SUM(Q654:Q654)</f>
        <v>0</v>
      </c>
      <c r="R653" s="169"/>
      <c r="S653" s="169"/>
      <c r="T653" s="170"/>
      <c r="U653" s="164"/>
      <c r="V653" s="164">
        <f>SUM(V654:V654)</f>
        <v>0.98</v>
      </c>
      <c r="W653" s="164"/>
      <c r="X653" s="164"/>
      <c r="Y653" s="164"/>
      <c r="AG653" t="s">
        <v>153</v>
      </c>
    </row>
    <row r="654" spans="1:60" outlineLevel="1" x14ac:dyDescent="0.2">
      <c r="A654" s="179">
        <v>75</v>
      </c>
      <c r="B654" s="180" t="s">
        <v>554</v>
      </c>
      <c r="C654" s="188" t="s">
        <v>555</v>
      </c>
      <c r="D654" s="181" t="s">
        <v>416</v>
      </c>
      <c r="E654" s="182">
        <v>2</v>
      </c>
      <c r="F654" s="183"/>
      <c r="G654" s="184">
        <f>ROUND(E654*F654,2)</f>
        <v>0</v>
      </c>
      <c r="H654" s="183"/>
      <c r="I654" s="184">
        <f>ROUND(E654*H654,2)</f>
        <v>0</v>
      </c>
      <c r="J654" s="183"/>
      <c r="K654" s="184">
        <f>ROUND(E654*J654,2)</f>
        <v>0</v>
      </c>
      <c r="L654" s="184">
        <v>21</v>
      </c>
      <c r="M654" s="184">
        <f>G654*(1+L654/100)</f>
        <v>0</v>
      </c>
      <c r="N654" s="182">
        <v>0</v>
      </c>
      <c r="O654" s="182">
        <f>ROUND(E654*N654,2)</f>
        <v>0</v>
      </c>
      <c r="P654" s="182">
        <v>2E-3</v>
      </c>
      <c r="Q654" s="182">
        <f>ROUND(E654*P654,2)</f>
        <v>0</v>
      </c>
      <c r="R654" s="184"/>
      <c r="S654" s="184" t="s">
        <v>157</v>
      </c>
      <c r="T654" s="185" t="s">
        <v>157</v>
      </c>
      <c r="U654" s="156">
        <v>0.48749999999999999</v>
      </c>
      <c r="V654" s="156">
        <f>ROUND(E654*U654,2)</f>
        <v>0.98</v>
      </c>
      <c r="W654" s="156"/>
      <c r="X654" s="156" t="s">
        <v>158</v>
      </c>
      <c r="Y654" s="156" t="s">
        <v>159</v>
      </c>
      <c r="Z654" s="146"/>
      <c r="AA654" s="146"/>
      <c r="AB654" s="146"/>
      <c r="AC654" s="146"/>
      <c r="AD654" s="146"/>
      <c r="AE654" s="146"/>
      <c r="AF654" s="146"/>
      <c r="AG654" s="146" t="s">
        <v>160</v>
      </c>
      <c r="AH654" s="146"/>
      <c r="AI654" s="146"/>
      <c r="AJ654" s="146"/>
      <c r="AK654" s="146"/>
      <c r="AL654" s="146"/>
      <c r="AM654" s="146"/>
      <c r="AN654" s="146"/>
      <c r="AO654" s="146"/>
      <c r="AP654" s="146"/>
      <c r="AQ654" s="146"/>
      <c r="AR654" s="146"/>
      <c r="AS654" s="146"/>
      <c r="AT654" s="146"/>
      <c r="AU654" s="146"/>
      <c r="AV654" s="146"/>
      <c r="AW654" s="146"/>
      <c r="AX654" s="146"/>
      <c r="AY654" s="146"/>
      <c r="AZ654" s="146"/>
      <c r="BA654" s="146"/>
      <c r="BB654" s="146"/>
      <c r="BC654" s="146"/>
      <c r="BD654" s="146"/>
      <c r="BE654" s="146"/>
      <c r="BF654" s="146"/>
      <c r="BG654" s="146"/>
      <c r="BH654" s="146"/>
    </row>
    <row r="655" spans="1:60" x14ac:dyDescent="0.2">
      <c r="A655" s="165" t="s">
        <v>152</v>
      </c>
      <c r="B655" s="166" t="s">
        <v>99</v>
      </c>
      <c r="C655" s="187" t="s">
        <v>100</v>
      </c>
      <c r="D655" s="167"/>
      <c r="E655" s="168"/>
      <c r="F655" s="169"/>
      <c r="G655" s="169">
        <f>SUMIF(AG656:AG664,"&lt;&gt;NOR",G656:G664)</f>
        <v>0</v>
      </c>
      <c r="H655" s="169"/>
      <c r="I655" s="169">
        <f>SUM(I656:I664)</f>
        <v>0</v>
      </c>
      <c r="J655" s="169"/>
      <c r="K655" s="169">
        <f>SUM(K656:K664)</f>
        <v>0</v>
      </c>
      <c r="L655" s="169"/>
      <c r="M655" s="169">
        <f>SUM(M656:M664)</f>
        <v>0</v>
      </c>
      <c r="N655" s="168"/>
      <c r="O655" s="168">
        <f>SUM(O656:O664)</f>
        <v>0</v>
      </c>
      <c r="P655" s="168"/>
      <c r="Q655" s="168">
        <f>SUM(Q656:Q664)</f>
        <v>1.68</v>
      </c>
      <c r="R655" s="169"/>
      <c r="S655" s="169"/>
      <c r="T655" s="170"/>
      <c r="U655" s="164"/>
      <c r="V655" s="164">
        <f>SUM(V656:V664)</f>
        <v>101.15</v>
      </c>
      <c r="W655" s="164"/>
      <c r="X655" s="164"/>
      <c r="Y655" s="164"/>
      <c r="AG655" t="s">
        <v>153</v>
      </c>
    </row>
    <row r="656" spans="1:60" outlineLevel="1" x14ac:dyDescent="0.2">
      <c r="A656" s="172">
        <v>76</v>
      </c>
      <c r="B656" s="173" t="s">
        <v>556</v>
      </c>
      <c r="C656" s="189" t="s">
        <v>557</v>
      </c>
      <c r="D656" s="174" t="s">
        <v>156</v>
      </c>
      <c r="E656" s="175">
        <v>30.98555</v>
      </c>
      <c r="F656" s="176"/>
      <c r="G656" s="177">
        <f>ROUND(E656*F656,2)</f>
        <v>0</v>
      </c>
      <c r="H656" s="176"/>
      <c r="I656" s="177">
        <f>ROUND(E656*H656,2)</f>
        <v>0</v>
      </c>
      <c r="J656" s="176"/>
      <c r="K656" s="177">
        <f>ROUND(E656*J656,2)</f>
        <v>0</v>
      </c>
      <c r="L656" s="177">
        <v>21</v>
      </c>
      <c r="M656" s="177">
        <f>G656*(1+L656/100)</f>
        <v>0</v>
      </c>
      <c r="N656" s="175">
        <v>0</v>
      </c>
      <c r="O656" s="175">
        <f>ROUND(E656*N656,2)</f>
        <v>0</v>
      </c>
      <c r="P656" s="175">
        <v>1.4999999999999999E-2</v>
      </c>
      <c r="Q656" s="175">
        <f>ROUND(E656*P656,2)</f>
        <v>0.46</v>
      </c>
      <c r="R656" s="177"/>
      <c r="S656" s="177" t="s">
        <v>157</v>
      </c>
      <c r="T656" s="178" t="s">
        <v>157</v>
      </c>
      <c r="U656" s="156">
        <v>0.09</v>
      </c>
      <c r="V656" s="156">
        <f>ROUND(E656*U656,2)</f>
        <v>2.79</v>
      </c>
      <c r="W656" s="156"/>
      <c r="X656" s="156" t="s">
        <v>158</v>
      </c>
      <c r="Y656" s="156" t="s">
        <v>159</v>
      </c>
      <c r="Z656" s="146"/>
      <c r="AA656" s="146"/>
      <c r="AB656" s="146"/>
      <c r="AC656" s="146"/>
      <c r="AD656" s="146"/>
      <c r="AE656" s="146"/>
      <c r="AF656" s="146"/>
      <c r="AG656" s="146" t="s">
        <v>160</v>
      </c>
      <c r="AH656" s="146"/>
      <c r="AI656" s="146"/>
      <c r="AJ656" s="146"/>
      <c r="AK656" s="146"/>
      <c r="AL656" s="146"/>
      <c r="AM656" s="146"/>
      <c r="AN656" s="146"/>
      <c r="AO656" s="146"/>
      <c r="AP656" s="146"/>
      <c r="AQ656" s="146"/>
      <c r="AR656" s="146"/>
      <c r="AS656" s="146"/>
      <c r="AT656" s="146"/>
      <c r="AU656" s="146"/>
      <c r="AV656" s="146"/>
      <c r="AW656" s="146"/>
      <c r="AX656" s="146"/>
      <c r="AY656" s="146"/>
      <c r="AZ656" s="146"/>
      <c r="BA656" s="146"/>
      <c r="BB656" s="146"/>
      <c r="BC656" s="146"/>
      <c r="BD656" s="146"/>
      <c r="BE656" s="146"/>
      <c r="BF656" s="146"/>
      <c r="BG656" s="146"/>
      <c r="BH656" s="146"/>
    </row>
    <row r="657" spans="1:60" outlineLevel="2" x14ac:dyDescent="0.2">
      <c r="A657" s="153"/>
      <c r="B657" s="154"/>
      <c r="C657" s="190" t="s">
        <v>472</v>
      </c>
      <c r="D657" s="157"/>
      <c r="E657" s="158"/>
      <c r="F657" s="156"/>
      <c r="G657" s="156"/>
      <c r="H657" s="156"/>
      <c r="I657" s="156"/>
      <c r="J657" s="156"/>
      <c r="K657" s="156"/>
      <c r="L657" s="156"/>
      <c r="M657" s="156"/>
      <c r="N657" s="155"/>
      <c r="O657" s="155"/>
      <c r="P657" s="155"/>
      <c r="Q657" s="155"/>
      <c r="R657" s="156"/>
      <c r="S657" s="156"/>
      <c r="T657" s="156"/>
      <c r="U657" s="156"/>
      <c r="V657" s="156"/>
      <c r="W657" s="156"/>
      <c r="X657" s="156"/>
      <c r="Y657" s="156"/>
      <c r="Z657" s="146"/>
      <c r="AA657" s="146"/>
      <c r="AB657" s="146"/>
      <c r="AC657" s="146"/>
      <c r="AD657" s="146"/>
      <c r="AE657" s="146"/>
      <c r="AF657" s="146"/>
      <c r="AG657" s="146" t="s">
        <v>164</v>
      </c>
      <c r="AH657" s="146">
        <v>0</v>
      </c>
      <c r="AI657" s="146"/>
      <c r="AJ657" s="146"/>
      <c r="AK657" s="146"/>
      <c r="AL657" s="146"/>
      <c r="AM657" s="146"/>
      <c r="AN657" s="146"/>
      <c r="AO657" s="146"/>
      <c r="AP657" s="146"/>
      <c r="AQ657" s="146"/>
      <c r="AR657" s="146"/>
      <c r="AS657" s="146"/>
      <c r="AT657" s="146"/>
      <c r="AU657" s="146"/>
      <c r="AV657" s="146"/>
      <c r="AW657" s="146"/>
      <c r="AX657" s="146"/>
      <c r="AY657" s="146"/>
      <c r="AZ657" s="146"/>
      <c r="BA657" s="146"/>
      <c r="BB657" s="146"/>
      <c r="BC657" s="146"/>
      <c r="BD657" s="146"/>
      <c r="BE657" s="146"/>
      <c r="BF657" s="146"/>
      <c r="BG657" s="146"/>
      <c r="BH657" s="146"/>
    </row>
    <row r="658" spans="1:60" outlineLevel="3" x14ac:dyDescent="0.2">
      <c r="A658" s="153"/>
      <c r="B658" s="154"/>
      <c r="C658" s="190" t="s">
        <v>515</v>
      </c>
      <c r="D658" s="157"/>
      <c r="E658" s="158">
        <v>29.905550000000002</v>
      </c>
      <c r="F658" s="156"/>
      <c r="G658" s="156"/>
      <c r="H658" s="156"/>
      <c r="I658" s="156"/>
      <c r="J658" s="156"/>
      <c r="K658" s="156"/>
      <c r="L658" s="156"/>
      <c r="M658" s="156"/>
      <c r="N658" s="155"/>
      <c r="O658" s="155"/>
      <c r="P658" s="155"/>
      <c r="Q658" s="155"/>
      <c r="R658" s="156"/>
      <c r="S658" s="156"/>
      <c r="T658" s="156"/>
      <c r="U658" s="156"/>
      <c r="V658" s="156"/>
      <c r="W658" s="156"/>
      <c r="X658" s="156"/>
      <c r="Y658" s="156"/>
      <c r="Z658" s="146"/>
      <c r="AA658" s="146"/>
      <c r="AB658" s="146"/>
      <c r="AC658" s="146"/>
      <c r="AD658" s="146"/>
      <c r="AE658" s="146"/>
      <c r="AF658" s="146"/>
      <c r="AG658" s="146" t="s">
        <v>164</v>
      </c>
      <c r="AH658" s="146">
        <v>0</v>
      </c>
      <c r="AI658" s="146"/>
      <c r="AJ658" s="146"/>
      <c r="AK658" s="146"/>
      <c r="AL658" s="146"/>
      <c r="AM658" s="146"/>
      <c r="AN658" s="146"/>
      <c r="AO658" s="146"/>
      <c r="AP658" s="146"/>
      <c r="AQ658" s="146"/>
      <c r="AR658" s="146"/>
      <c r="AS658" s="146"/>
      <c r="AT658" s="146"/>
      <c r="AU658" s="146"/>
      <c r="AV658" s="146"/>
      <c r="AW658" s="146"/>
      <c r="AX658" s="146"/>
      <c r="AY658" s="146"/>
      <c r="AZ658" s="146"/>
      <c r="BA658" s="146"/>
      <c r="BB658" s="146"/>
      <c r="BC658" s="146"/>
      <c r="BD658" s="146"/>
      <c r="BE658" s="146"/>
      <c r="BF658" s="146"/>
      <c r="BG658" s="146"/>
      <c r="BH658" s="146"/>
    </row>
    <row r="659" spans="1:60" outlineLevel="3" x14ac:dyDescent="0.2">
      <c r="A659" s="153"/>
      <c r="B659" s="154"/>
      <c r="C659" s="190" t="s">
        <v>516</v>
      </c>
      <c r="D659" s="157"/>
      <c r="E659" s="158">
        <v>1.08</v>
      </c>
      <c r="F659" s="156"/>
      <c r="G659" s="156"/>
      <c r="H659" s="156"/>
      <c r="I659" s="156"/>
      <c r="J659" s="156"/>
      <c r="K659" s="156"/>
      <c r="L659" s="156"/>
      <c r="M659" s="156"/>
      <c r="N659" s="155"/>
      <c r="O659" s="155"/>
      <c r="P659" s="155"/>
      <c r="Q659" s="155"/>
      <c r="R659" s="156"/>
      <c r="S659" s="156"/>
      <c r="T659" s="156"/>
      <c r="U659" s="156"/>
      <c r="V659" s="156"/>
      <c r="W659" s="156"/>
      <c r="X659" s="156"/>
      <c r="Y659" s="156"/>
      <c r="Z659" s="146"/>
      <c r="AA659" s="146"/>
      <c r="AB659" s="146"/>
      <c r="AC659" s="146"/>
      <c r="AD659" s="146"/>
      <c r="AE659" s="146"/>
      <c r="AF659" s="146"/>
      <c r="AG659" s="146" t="s">
        <v>164</v>
      </c>
      <c r="AH659" s="146">
        <v>0</v>
      </c>
      <c r="AI659" s="146"/>
      <c r="AJ659" s="146"/>
      <c r="AK659" s="146"/>
      <c r="AL659" s="146"/>
      <c r="AM659" s="146"/>
      <c r="AN659" s="146"/>
      <c r="AO659" s="146"/>
      <c r="AP659" s="146"/>
      <c r="AQ659" s="146"/>
      <c r="AR659" s="146"/>
      <c r="AS659" s="146"/>
      <c r="AT659" s="146"/>
      <c r="AU659" s="146"/>
      <c r="AV659" s="146"/>
      <c r="AW659" s="146"/>
      <c r="AX659" s="146"/>
      <c r="AY659" s="146"/>
      <c r="AZ659" s="146"/>
      <c r="BA659" s="146"/>
      <c r="BB659" s="146"/>
      <c r="BC659" s="146"/>
      <c r="BD659" s="146"/>
      <c r="BE659" s="146"/>
      <c r="BF659" s="146"/>
      <c r="BG659" s="146"/>
      <c r="BH659" s="146"/>
    </row>
    <row r="660" spans="1:60" outlineLevel="1" x14ac:dyDescent="0.2">
      <c r="A660" s="172">
        <v>77</v>
      </c>
      <c r="B660" s="173" t="s">
        <v>558</v>
      </c>
      <c r="C660" s="189" t="s">
        <v>559</v>
      </c>
      <c r="D660" s="174" t="s">
        <v>156</v>
      </c>
      <c r="E660" s="175">
        <v>30.98555</v>
      </c>
      <c r="F660" s="176"/>
      <c r="G660" s="177">
        <f>ROUND(E660*F660,2)</f>
        <v>0</v>
      </c>
      <c r="H660" s="176"/>
      <c r="I660" s="177">
        <f>ROUND(E660*H660,2)</f>
        <v>0</v>
      </c>
      <c r="J660" s="176"/>
      <c r="K660" s="177">
        <f>ROUND(E660*J660,2)</f>
        <v>0</v>
      </c>
      <c r="L660" s="177">
        <v>21</v>
      </c>
      <c r="M660" s="177">
        <f>G660*(1+L660/100)</f>
        <v>0</v>
      </c>
      <c r="N660" s="175">
        <v>0</v>
      </c>
      <c r="O660" s="175">
        <f>ROUND(E660*N660,2)</f>
        <v>0</v>
      </c>
      <c r="P660" s="175">
        <v>3.9239999999999997E-2</v>
      </c>
      <c r="Q660" s="175">
        <f>ROUND(E660*P660,2)</f>
        <v>1.22</v>
      </c>
      <c r="R660" s="177"/>
      <c r="S660" s="177" t="s">
        <v>459</v>
      </c>
      <c r="T660" s="178" t="s">
        <v>157</v>
      </c>
      <c r="U660" s="156">
        <v>3.17448</v>
      </c>
      <c r="V660" s="156">
        <f>ROUND(E660*U660,2)</f>
        <v>98.36</v>
      </c>
      <c r="W660" s="156"/>
      <c r="X660" s="156" t="s">
        <v>158</v>
      </c>
      <c r="Y660" s="156" t="s">
        <v>159</v>
      </c>
      <c r="Z660" s="146"/>
      <c r="AA660" s="146"/>
      <c r="AB660" s="146"/>
      <c r="AC660" s="146"/>
      <c r="AD660" s="146"/>
      <c r="AE660" s="146"/>
      <c r="AF660" s="146"/>
      <c r="AG660" s="146" t="s">
        <v>160</v>
      </c>
      <c r="AH660" s="146"/>
      <c r="AI660" s="146"/>
      <c r="AJ660" s="146"/>
      <c r="AK660" s="146"/>
      <c r="AL660" s="146"/>
      <c r="AM660" s="146"/>
      <c r="AN660" s="146"/>
      <c r="AO660" s="146"/>
      <c r="AP660" s="146"/>
      <c r="AQ660" s="146"/>
      <c r="AR660" s="146"/>
      <c r="AS660" s="146"/>
      <c r="AT660" s="146"/>
      <c r="AU660" s="146"/>
      <c r="AV660" s="146"/>
      <c r="AW660" s="146"/>
      <c r="AX660" s="146"/>
      <c r="AY660" s="146"/>
      <c r="AZ660" s="146"/>
      <c r="BA660" s="146"/>
      <c r="BB660" s="146"/>
      <c r="BC660" s="146"/>
      <c r="BD660" s="146"/>
      <c r="BE660" s="146"/>
      <c r="BF660" s="146"/>
      <c r="BG660" s="146"/>
      <c r="BH660" s="146"/>
    </row>
    <row r="661" spans="1:60" ht="22.5" outlineLevel="2" x14ac:dyDescent="0.2">
      <c r="A661" s="153"/>
      <c r="B661" s="154"/>
      <c r="C661" s="782" t="s">
        <v>560</v>
      </c>
      <c r="D661" s="783"/>
      <c r="E661" s="783"/>
      <c r="F661" s="783"/>
      <c r="G661" s="783"/>
      <c r="H661" s="156"/>
      <c r="I661" s="156"/>
      <c r="J661" s="156"/>
      <c r="K661" s="156"/>
      <c r="L661" s="156"/>
      <c r="M661" s="156"/>
      <c r="N661" s="155"/>
      <c r="O661" s="155"/>
      <c r="P661" s="155"/>
      <c r="Q661" s="155"/>
      <c r="R661" s="156"/>
      <c r="S661" s="156"/>
      <c r="T661" s="156"/>
      <c r="U661" s="156"/>
      <c r="V661" s="156"/>
      <c r="W661" s="156"/>
      <c r="X661" s="156"/>
      <c r="Y661" s="156"/>
      <c r="Z661" s="146"/>
      <c r="AA661" s="146"/>
      <c r="AB661" s="146"/>
      <c r="AC661" s="146"/>
      <c r="AD661" s="146"/>
      <c r="AE661" s="146"/>
      <c r="AF661" s="146"/>
      <c r="AG661" s="146" t="s">
        <v>250</v>
      </c>
      <c r="AH661" s="146"/>
      <c r="AI661" s="146"/>
      <c r="AJ661" s="146"/>
      <c r="AK661" s="146"/>
      <c r="AL661" s="146"/>
      <c r="AM661" s="146"/>
      <c r="AN661" s="146"/>
      <c r="AO661" s="146"/>
      <c r="AP661" s="146"/>
      <c r="AQ661" s="146"/>
      <c r="AR661" s="146"/>
      <c r="AS661" s="146"/>
      <c r="AT661" s="146"/>
      <c r="AU661" s="146"/>
      <c r="AV661" s="146"/>
      <c r="AW661" s="146"/>
      <c r="AX661" s="146"/>
      <c r="AY661" s="146"/>
      <c r="AZ661" s="146"/>
      <c r="BA661" s="186" t="str">
        <f>C661</f>
        <v>Svislé přemístění ze 2. NP, nebo 1. PP, vodorovné vnitrostaveništní přemístění do 30 m, odvoz na skládku do 10 km. Bez poplatku za skládku.</v>
      </c>
      <c r="BB661" s="146"/>
      <c r="BC661" s="146"/>
      <c r="BD661" s="146"/>
      <c r="BE661" s="146"/>
      <c r="BF661" s="146"/>
      <c r="BG661" s="146"/>
      <c r="BH661" s="146"/>
    </row>
    <row r="662" spans="1:60" outlineLevel="2" x14ac:dyDescent="0.2">
      <c r="A662" s="153"/>
      <c r="B662" s="154"/>
      <c r="C662" s="190" t="s">
        <v>472</v>
      </c>
      <c r="D662" s="157"/>
      <c r="E662" s="158"/>
      <c r="F662" s="156"/>
      <c r="G662" s="156"/>
      <c r="H662" s="156"/>
      <c r="I662" s="156"/>
      <c r="J662" s="156"/>
      <c r="K662" s="156"/>
      <c r="L662" s="156"/>
      <c r="M662" s="156"/>
      <c r="N662" s="155"/>
      <c r="O662" s="155"/>
      <c r="P662" s="155"/>
      <c r="Q662" s="155"/>
      <c r="R662" s="156"/>
      <c r="S662" s="156"/>
      <c r="T662" s="156"/>
      <c r="U662" s="156"/>
      <c r="V662" s="156"/>
      <c r="W662" s="156"/>
      <c r="X662" s="156"/>
      <c r="Y662" s="156"/>
      <c r="Z662" s="146"/>
      <c r="AA662" s="146"/>
      <c r="AB662" s="146"/>
      <c r="AC662" s="146"/>
      <c r="AD662" s="146"/>
      <c r="AE662" s="146"/>
      <c r="AF662" s="146"/>
      <c r="AG662" s="146" t="s">
        <v>164</v>
      </c>
      <c r="AH662" s="146">
        <v>0</v>
      </c>
      <c r="AI662" s="146"/>
      <c r="AJ662" s="146"/>
      <c r="AK662" s="146"/>
      <c r="AL662" s="146"/>
      <c r="AM662" s="146"/>
      <c r="AN662" s="146"/>
      <c r="AO662" s="146"/>
      <c r="AP662" s="146"/>
      <c r="AQ662" s="146"/>
      <c r="AR662" s="146"/>
      <c r="AS662" s="146"/>
      <c r="AT662" s="146"/>
      <c r="AU662" s="146"/>
      <c r="AV662" s="146"/>
      <c r="AW662" s="146"/>
      <c r="AX662" s="146"/>
      <c r="AY662" s="146"/>
      <c r="AZ662" s="146"/>
      <c r="BA662" s="146"/>
      <c r="BB662" s="146"/>
      <c r="BC662" s="146"/>
      <c r="BD662" s="146"/>
      <c r="BE662" s="146"/>
      <c r="BF662" s="146"/>
      <c r="BG662" s="146"/>
      <c r="BH662" s="146"/>
    </row>
    <row r="663" spans="1:60" outlineLevel="3" x14ac:dyDescent="0.2">
      <c r="A663" s="153"/>
      <c r="B663" s="154"/>
      <c r="C663" s="190" t="s">
        <v>515</v>
      </c>
      <c r="D663" s="157"/>
      <c r="E663" s="158">
        <v>29.905550000000002</v>
      </c>
      <c r="F663" s="156"/>
      <c r="G663" s="156"/>
      <c r="H663" s="156"/>
      <c r="I663" s="156"/>
      <c r="J663" s="156"/>
      <c r="K663" s="156"/>
      <c r="L663" s="156"/>
      <c r="M663" s="156"/>
      <c r="N663" s="155"/>
      <c r="O663" s="155"/>
      <c r="P663" s="155"/>
      <c r="Q663" s="155"/>
      <c r="R663" s="156"/>
      <c r="S663" s="156"/>
      <c r="T663" s="156"/>
      <c r="U663" s="156"/>
      <c r="V663" s="156"/>
      <c r="W663" s="156"/>
      <c r="X663" s="156"/>
      <c r="Y663" s="156"/>
      <c r="Z663" s="146"/>
      <c r="AA663" s="146"/>
      <c r="AB663" s="146"/>
      <c r="AC663" s="146"/>
      <c r="AD663" s="146"/>
      <c r="AE663" s="146"/>
      <c r="AF663" s="146"/>
      <c r="AG663" s="146" t="s">
        <v>164</v>
      </c>
      <c r="AH663" s="146">
        <v>0</v>
      </c>
      <c r="AI663" s="146"/>
      <c r="AJ663" s="146"/>
      <c r="AK663" s="146"/>
      <c r="AL663" s="146"/>
      <c r="AM663" s="146"/>
      <c r="AN663" s="146"/>
      <c r="AO663" s="146"/>
      <c r="AP663" s="146"/>
      <c r="AQ663" s="146"/>
      <c r="AR663" s="146"/>
      <c r="AS663" s="146"/>
      <c r="AT663" s="146"/>
      <c r="AU663" s="146"/>
      <c r="AV663" s="146"/>
      <c r="AW663" s="146"/>
      <c r="AX663" s="146"/>
      <c r="AY663" s="146"/>
      <c r="AZ663" s="146"/>
      <c r="BA663" s="146"/>
      <c r="BB663" s="146"/>
      <c r="BC663" s="146"/>
      <c r="BD663" s="146"/>
      <c r="BE663" s="146"/>
      <c r="BF663" s="146"/>
      <c r="BG663" s="146"/>
      <c r="BH663" s="146"/>
    </row>
    <row r="664" spans="1:60" outlineLevel="3" x14ac:dyDescent="0.2">
      <c r="A664" s="153"/>
      <c r="B664" s="154"/>
      <c r="C664" s="190" t="s">
        <v>516</v>
      </c>
      <c r="D664" s="157"/>
      <c r="E664" s="158">
        <v>1.08</v>
      </c>
      <c r="F664" s="156"/>
      <c r="G664" s="156"/>
      <c r="H664" s="156"/>
      <c r="I664" s="156"/>
      <c r="J664" s="156"/>
      <c r="K664" s="156"/>
      <c r="L664" s="156"/>
      <c r="M664" s="156"/>
      <c r="N664" s="155"/>
      <c r="O664" s="155"/>
      <c r="P664" s="155"/>
      <c r="Q664" s="155"/>
      <c r="R664" s="156"/>
      <c r="S664" s="156"/>
      <c r="T664" s="156"/>
      <c r="U664" s="156"/>
      <c r="V664" s="156"/>
      <c r="W664" s="156"/>
      <c r="X664" s="156"/>
      <c r="Y664" s="156"/>
      <c r="Z664" s="146"/>
      <c r="AA664" s="146"/>
      <c r="AB664" s="146"/>
      <c r="AC664" s="146"/>
      <c r="AD664" s="146"/>
      <c r="AE664" s="146"/>
      <c r="AF664" s="146"/>
      <c r="AG664" s="146" t="s">
        <v>164</v>
      </c>
      <c r="AH664" s="146">
        <v>0</v>
      </c>
      <c r="AI664" s="146"/>
      <c r="AJ664" s="146"/>
      <c r="AK664" s="146"/>
      <c r="AL664" s="146"/>
      <c r="AM664" s="146"/>
      <c r="AN664" s="146"/>
      <c r="AO664" s="146"/>
      <c r="AP664" s="146"/>
      <c r="AQ664" s="146"/>
      <c r="AR664" s="146"/>
      <c r="AS664" s="146"/>
      <c r="AT664" s="146"/>
      <c r="AU664" s="146"/>
      <c r="AV664" s="146"/>
      <c r="AW664" s="146"/>
      <c r="AX664" s="146"/>
      <c r="AY664" s="146"/>
      <c r="AZ664" s="146"/>
      <c r="BA664" s="146"/>
      <c r="BB664" s="146"/>
      <c r="BC664" s="146"/>
      <c r="BD664" s="146"/>
      <c r="BE664" s="146"/>
      <c r="BF664" s="146"/>
      <c r="BG664" s="146"/>
      <c r="BH664" s="146"/>
    </row>
    <row r="665" spans="1:60" x14ac:dyDescent="0.2">
      <c r="A665" s="165" t="s">
        <v>152</v>
      </c>
      <c r="B665" s="166" t="s">
        <v>101</v>
      </c>
      <c r="C665" s="187" t="s">
        <v>102</v>
      </c>
      <c r="D665" s="167"/>
      <c r="E665" s="168"/>
      <c r="F665" s="169"/>
      <c r="G665" s="169">
        <f>SUMIF(AG666:AG668,"&lt;&gt;NOR",G666:G668)</f>
        <v>0</v>
      </c>
      <c r="H665" s="169"/>
      <c r="I665" s="169">
        <f>SUM(I666:I668)</f>
        <v>0</v>
      </c>
      <c r="J665" s="169"/>
      <c r="K665" s="169">
        <f>SUM(K666:K668)</f>
        <v>0</v>
      </c>
      <c r="L665" s="169"/>
      <c r="M665" s="169">
        <f>SUM(M666:M668)</f>
        <v>0</v>
      </c>
      <c r="N665" s="168"/>
      <c r="O665" s="168">
        <f>SUM(O666:O668)</f>
        <v>0.01</v>
      </c>
      <c r="P665" s="168"/>
      <c r="Q665" s="168">
        <f>SUM(Q666:Q668)</f>
        <v>0</v>
      </c>
      <c r="R665" s="169"/>
      <c r="S665" s="169"/>
      <c r="T665" s="170"/>
      <c r="U665" s="164"/>
      <c r="V665" s="164">
        <f>SUM(V666:V668)</f>
        <v>0.28000000000000003</v>
      </c>
      <c r="W665" s="164"/>
      <c r="X665" s="164"/>
      <c r="Y665" s="164"/>
      <c r="AG665" t="s">
        <v>153</v>
      </c>
    </row>
    <row r="666" spans="1:60" ht="22.5" outlineLevel="1" x14ac:dyDescent="0.2">
      <c r="A666" s="172">
        <v>78</v>
      </c>
      <c r="B666" s="173" t="s">
        <v>561</v>
      </c>
      <c r="C666" s="189" t="s">
        <v>562</v>
      </c>
      <c r="D666" s="174" t="s">
        <v>156</v>
      </c>
      <c r="E666" s="175">
        <v>0.93200000000000005</v>
      </c>
      <c r="F666" s="176"/>
      <c r="G666" s="177">
        <f>ROUND(E666*F666,2)</f>
        <v>0</v>
      </c>
      <c r="H666" s="176"/>
      <c r="I666" s="177">
        <f>ROUND(E666*H666,2)</f>
        <v>0</v>
      </c>
      <c r="J666" s="176"/>
      <c r="K666" s="177">
        <f>ROUND(E666*J666,2)</f>
        <v>0</v>
      </c>
      <c r="L666" s="177">
        <v>21</v>
      </c>
      <c r="M666" s="177">
        <f>G666*(1+L666/100)</f>
        <v>0</v>
      </c>
      <c r="N666" s="175">
        <v>6.9999999999999994E-5</v>
      </c>
      <c r="O666" s="175">
        <f>ROUND(E666*N666,2)</f>
        <v>0</v>
      </c>
      <c r="P666" s="175">
        <v>0</v>
      </c>
      <c r="Q666" s="175">
        <f>ROUND(E666*P666,2)</f>
        <v>0</v>
      </c>
      <c r="R666" s="177"/>
      <c r="S666" s="177" t="s">
        <v>459</v>
      </c>
      <c r="T666" s="178" t="s">
        <v>460</v>
      </c>
      <c r="U666" s="156">
        <v>0.29830000000000001</v>
      </c>
      <c r="V666" s="156">
        <f>ROUND(E666*U666,2)</f>
        <v>0.28000000000000003</v>
      </c>
      <c r="W666" s="156"/>
      <c r="X666" s="156" t="s">
        <v>158</v>
      </c>
      <c r="Y666" s="156" t="s">
        <v>159</v>
      </c>
      <c r="Z666" s="146"/>
      <c r="AA666" s="146"/>
      <c r="AB666" s="146"/>
      <c r="AC666" s="146"/>
      <c r="AD666" s="146"/>
      <c r="AE666" s="146"/>
      <c r="AF666" s="146"/>
      <c r="AG666" s="146" t="s">
        <v>160</v>
      </c>
      <c r="AH666" s="146"/>
      <c r="AI666" s="146"/>
      <c r="AJ666" s="146"/>
      <c r="AK666" s="146"/>
      <c r="AL666" s="146"/>
      <c r="AM666" s="146"/>
      <c r="AN666" s="146"/>
      <c r="AO666" s="146"/>
      <c r="AP666" s="146"/>
      <c r="AQ666" s="146"/>
      <c r="AR666" s="146"/>
      <c r="AS666" s="146"/>
      <c r="AT666" s="146"/>
      <c r="AU666" s="146"/>
      <c r="AV666" s="146"/>
      <c r="AW666" s="146"/>
      <c r="AX666" s="146"/>
      <c r="AY666" s="146"/>
      <c r="AZ666" s="146"/>
      <c r="BA666" s="146"/>
      <c r="BB666" s="146"/>
      <c r="BC666" s="146"/>
      <c r="BD666" s="146"/>
      <c r="BE666" s="146"/>
      <c r="BF666" s="146"/>
      <c r="BG666" s="146"/>
      <c r="BH666" s="146"/>
    </row>
    <row r="667" spans="1:60" outlineLevel="2" x14ac:dyDescent="0.2">
      <c r="A667" s="153"/>
      <c r="B667" s="154"/>
      <c r="C667" s="190" t="s">
        <v>563</v>
      </c>
      <c r="D667" s="157"/>
      <c r="E667" s="158">
        <v>0.93200000000000005</v>
      </c>
      <c r="F667" s="156"/>
      <c r="G667" s="156"/>
      <c r="H667" s="156"/>
      <c r="I667" s="156"/>
      <c r="J667" s="156"/>
      <c r="K667" s="156"/>
      <c r="L667" s="156"/>
      <c r="M667" s="156"/>
      <c r="N667" s="155"/>
      <c r="O667" s="155"/>
      <c r="P667" s="155"/>
      <c r="Q667" s="155"/>
      <c r="R667" s="156"/>
      <c r="S667" s="156"/>
      <c r="T667" s="156"/>
      <c r="U667" s="156"/>
      <c r="V667" s="156"/>
      <c r="W667" s="156"/>
      <c r="X667" s="156"/>
      <c r="Y667" s="156"/>
      <c r="Z667" s="146"/>
      <c r="AA667" s="146"/>
      <c r="AB667" s="146"/>
      <c r="AC667" s="146"/>
      <c r="AD667" s="146"/>
      <c r="AE667" s="146"/>
      <c r="AF667" s="146"/>
      <c r="AG667" s="146" t="s">
        <v>164</v>
      </c>
      <c r="AH667" s="146">
        <v>0</v>
      </c>
      <c r="AI667" s="146"/>
      <c r="AJ667" s="146"/>
      <c r="AK667" s="146"/>
      <c r="AL667" s="146"/>
      <c r="AM667" s="146"/>
      <c r="AN667" s="146"/>
      <c r="AO667" s="146"/>
      <c r="AP667" s="146"/>
      <c r="AQ667" s="146"/>
      <c r="AR667" s="146"/>
      <c r="AS667" s="146"/>
      <c r="AT667" s="146"/>
      <c r="AU667" s="146"/>
      <c r="AV667" s="146"/>
      <c r="AW667" s="146"/>
      <c r="AX667" s="146"/>
      <c r="AY667" s="146"/>
      <c r="AZ667" s="146"/>
      <c r="BA667" s="146"/>
      <c r="BB667" s="146"/>
      <c r="BC667" s="146"/>
      <c r="BD667" s="146"/>
      <c r="BE667" s="146"/>
      <c r="BF667" s="146"/>
      <c r="BG667" s="146"/>
      <c r="BH667" s="146"/>
    </row>
    <row r="668" spans="1:60" outlineLevel="1" x14ac:dyDescent="0.2">
      <c r="A668" s="179">
        <v>79</v>
      </c>
      <c r="B668" s="180" t="s">
        <v>564</v>
      </c>
      <c r="C668" s="188" t="s">
        <v>565</v>
      </c>
      <c r="D668" s="181" t="s">
        <v>156</v>
      </c>
      <c r="E668" s="182">
        <v>1</v>
      </c>
      <c r="F668" s="183"/>
      <c r="G668" s="184">
        <f>ROUND(E668*F668,2)</f>
        <v>0</v>
      </c>
      <c r="H668" s="183"/>
      <c r="I668" s="184">
        <f>ROUND(E668*H668,2)</f>
        <v>0</v>
      </c>
      <c r="J668" s="183"/>
      <c r="K668" s="184">
        <f>ROUND(E668*J668,2)</f>
        <v>0</v>
      </c>
      <c r="L668" s="184">
        <v>21</v>
      </c>
      <c r="M668" s="184">
        <f>G668*(1+L668/100)</f>
        <v>0</v>
      </c>
      <c r="N668" s="182">
        <v>1.09E-2</v>
      </c>
      <c r="O668" s="182">
        <f>ROUND(E668*N668,2)</f>
        <v>0.01</v>
      </c>
      <c r="P668" s="182">
        <v>0</v>
      </c>
      <c r="Q668" s="182">
        <f>ROUND(E668*P668,2)</f>
        <v>0</v>
      </c>
      <c r="R668" s="184" t="s">
        <v>409</v>
      </c>
      <c r="S668" s="184" t="s">
        <v>157</v>
      </c>
      <c r="T668" s="185" t="s">
        <v>157</v>
      </c>
      <c r="U668" s="156">
        <v>0</v>
      </c>
      <c r="V668" s="156">
        <f>ROUND(E668*U668,2)</f>
        <v>0</v>
      </c>
      <c r="W668" s="156"/>
      <c r="X668" s="156" t="s">
        <v>410</v>
      </c>
      <c r="Y668" s="156" t="s">
        <v>159</v>
      </c>
      <c r="Z668" s="146"/>
      <c r="AA668" s="146"/>
      <c r="AB668" s="146"/>
      <c r="AC668" s="146"/>
      <c r="AD668" s="146"/>
      <c r="AE668" s="146"/>
      <c r="AF668" s="146"/>
      <c r="AG668" s="146" t="s">
        <v>411</v>
      </c>
      <c r="AH668" s="146"/>
      <c r="AI668" s="146"/>
      <c r="AJ668" s="146"/>
      <c r="AK668" s="146"/>
      <c r="AL668" s="146"/>
      <c r="AM668" s="146"/>
      <c r="AN668" s="146"/>
      <c r="AO668" s="146"/>
      <c r="AP668" s="146"/>
      <c r="AQ668" s="146"/>
      <c r="AR668" s="146"/>
      <c r="AS668" s="146"/>
      <c r="AT668" s="146"/>
      <c r="AU668" s="146"/>
      <c r="AV668" s="146"/>
      <c r="AW668" s="146"/>
      <c r="AX668" s="146"/>
      <c r="AY668" s="146"/>
      <c r="AZ668" s="146"/>
      <c r="BA668" s="146"/>
      <c r="BB668" s="146"/>
      <c r="BC668" s="146"/>
      <c r="BD668" s="146"/>
      <c r="BE668" s="146"/>
      <c r="BF668" s="146"/>
      <c r="BG668" s="146"/>
      <c r="BH668" s="146"/>
    </row>
    <row r="669" spans="1:60" x14ac:dyDescent="0.2">
      <c r="A669" s="165" t="s">
        <v>152</v>
      </c>
      <c r="B669" s="166" t="s">
        <v>103</v>
      </c>
      <c r="C669" s="187" t="s">
        <v>104</v>
      </c>
      <c r="D669" s="167"/>
      <c r="E669" s="168"/>
      <c r="F669" s="169"/>
      <c r="G669" s="169">
        <f>SUMIF(AG670:AG709,"&lt;&gt;NOR",G670:G709)</f>
        <v>0</v>
      </c>
      <c r="H669" s="169"/>
      <c r="I669" s="169">
        <f>SUM(I670:I709)</f>
        <v>0</v>
      </c>
      <c r="J669" s="169"/>
      <c r="K669" s="169">
        <f>SUM(K670:K709)</f>
        <v>0</v>
      </c>
      <c r="L669" s="169"/>
      <c r="M669" s="169">
        <f>SUM(M670:M709)</f>
        <v>0</v>
      </c>
      <c r="N669" s="168"/>
      <c r="O669" s="168">
        <f>SUM(O670:O709)</f>
        <v>0.16</v>
      </c>
      <c r="P669" s="168"/>
      <c r="Q669" s="168">
        <f>SUM(Q670:Q709)</f>
        <v>0.39</v>
      </c>
      <c r="R669" s="169"/>
      <c r="S669" s="169"/>
      <c r="T669" s="170"/>
      <c r="U669" s="164"/>
      <c r="V669" s="164">
        <f>SUM(V670:V709)</f>
        <v>47.410000000000004</v>
      </c>
      <c r="W669" s="164"/>
      <c r="X669" s="164"/>
      <c r="Y669" s="164"/>
      <c r="AG669" t="s">
        <v>153</v>
      </c>
    </row>
    <row r="670" spans="1:60" outlineLevel="1" x14ac:dyDescent="0.2">
      <c r="A670" s="172">
        <v>80</v>
      </c>
      <c r="B670" s="173" t="s">
        <v>566</v>
      </c>
      <c r="C670" s="189" t="s">
        <v>567</v>
      </c>
      <c r="D670" s="174" t="s">
        <v>365</v>
      </c>
      <c r="E670" s="175">
        <v>33.1</v>
      </c>
      <c r="F670" s="176"/>
      <c r="G670" s="177">
        <f>ROUND(E670*F670,2)</f>
        <v>0</v>
      </c>
      <c r="H670" s="176"/>
      <c r="I670" s="177">
        <f>ROUND(E670*H670,2)</f>
        <v>0</v>
      </c>
      <c r="J670" s="176"/>
      <c r="K670" s="177">
        <f>ROUND(E670*J670,2)</f>
        <v>0</v>
      </c>
      <c r="L670" s="177">
        <v>21</v>
      </c>
      <c r="M670" s="177">
        <f>G670*(1+L670/100)</f>
        <v>0</v>
      </c>
      <c r="N670" s="175">
        <v>5.0000000000000002E-5</v>
      </c>
      <c r="O670" s="175">
        <f>ROUND(E670*N670,2)</f>
        <v>0</v>
      </c>
      <c r="P670" s="175">
        <v>0</v>
      </c>
      <c r="Q670" s="175">
        <f>ROUND(E670*P670,2)</f>
        <v>0</v>
      </c>
      <c r="R670" s="177"/>
      <c r="S670" s="177" t="s">
        <v>157</v>
      </c>
      <c r="T670" s="178" t="s">
        <v>157</v>
      </c>
      <c r="U670" s="156">
        <v>0.28210000000000002</v>
      </c>
      <c r="V670" s="156">
        <f>ROUND(E670*U670,2)</f>
        <v>9.34</v>
      </c>
      <c r="W670" s="156"/>
      <c r="X670" s="156" t="s">
        <v>158</v>
      </c>
      <c r="Y670" s="156" t="s">
        <v>159</v>
      </c>
      <c r="Z670" s="146"/>
      <c r="AA670" s="146"/>
      <c r="AB670" s="146"/>
      <c r="AC670" s="146"/>
      <c r="AD670" s="146"/>
      <c r="AE670" s="146"/>
      <c r="AF670" s="146"/>
      <c r="AG670" s="146" t="s">
        <v>160</v>
      </c>
      <c r="AH670" s="146"/>
      <c r="AI670" s="146"/>
      <c r="AJ670" s="146"/>
      <c r="AK670" s="146"/>
      <c r="AL670" s="146"/>
      <c r="AM670" s="146"/>
      <c r="AN670" s="146"/>
      <c r="AO670" s="146"/>
      <c r="AP670" s="146"/>
      <c r="AQ670" s="146"/>
      <c r="AR670" s="146"/>
      <c r="AS670" s="146"/>
      <c r="AT670" s="146"/>
      <c r="AU670" s="146"/>
      <c r="AV670" s="146"/>
      <c r="AW670" s="146"/>
      <c r="AX670" s="146"/>
      <c r="AY670" s="146"/>
      <c r="AZ670" s="146"/>
      <c r="BA670" s="146"/>
      <c r="BB670" s="146"/>
      <c r="BC670" s="146"/>
      <c r="BD670" s="146"/>
      <c r="BE670" s="146"/>
      <c r="BF670" s="146"/>
      <c r="BG670" s="146"/>
      <c r="BH670" s="146"/>
    </row>
    <row r="671" spans="1:60" outlineLevel="2" x14ac:dyDescent="0.2">
      <c r="A671" s="153"/>
      <c r="B671" s="154"/>
      <c r="C671" s="782" t="s">
        <v>568</v>
      </c>
      <c r="D671" s="783"/>
      <c r="E671" s="783"/>
      <c r="F671" s="783"/>
      <c r="G671" s="783"/>
      <c r="H671" s="156"/>
      <c r="I671" s="156"/>
      <c r="J671" s="156"/>
      <c r="K671" s="156"/>
      <c r="L671" s="156"/>
      <c r="M671" s="156"/>
      <c r="N671" s="155"/>
      <c r="O671" s="155"/>
      <c r="P671" s="155"/>
      <c r="Q671" s="155"/>
      <c r="R671" s="156"/>
      <c r="S671" s="156"/>
      <c r="T671" s="156"/>
      <c r="U671" s="156"/>
      <c r="V671" s="156"/>
      <c r="W671" s="156"/>
      <c r="X671" s="156"/>
      <c r="Y671" s="156"/>
      <c r="Z671" s="146"/>
      <c r="AA671" s="146"/>
      <c r="AB671" s="146"/>
      <c r="AC671" s="146"/>
      <c r="AD671" s="146"/>
      <c r="AE671" s="146"/>
      <c r="AF671" s="146"/>
      <c r="AG671" s="146" t="s">
        <v>250</v>
      </c>
      <c r="AH671" s="146"/>
      <c r="AI671" s="146"/>
      <c r="AJ671" s="146"/>
      <c r="AK671" s="146"/>
      <c r="AL671" s="146"/>
      <c r="AM671" s="146"/>
      <c r="AN671" s="146"/>
      <c r="AO671" s="146"/>
      <c r="AP671" s="146"/>
      <c r="AQ671" s="146"/>
      <c r="AR671" s="146"/>
      <c r="AS671" s="146"/>
      <c r="AT671" s="146"/>
      <c r="AU671" s="146"/>
      <c r="AV671" s="146"/>
      <c r="AW671" s="146"/>
      <c r="AX671" s="146"/>
      <c r="AY671" s="146"/>
      <c r="AZ671" s="146"/>
      <c r="BA671" s="146"/>
      <c r="BB671" s="146"/>
      <c r="BC671" s="146"/>
      <c r="BD671" s="146"/>
      <c r="BE671" s="146"/>
      <c r="BF671" s="146"/>
      <c r="BG671" s="146"/>
      <c r="BH671" s="146"/>
    </row>
    <row r="672" spans="1:60" outlineLevel="2" x14ac:dyDescent="0.2">
      <c r="A672" s="153"/>
      <c r="B672" s="154"/>
      <c r="C672" s="190" t="s">
        <v>569</v>
      </c>
      <c r="D672" s="157"/>
      <c r="E672" s="158"/>
      <c r="F672" s="156"/>
      <c r="G672" s="156"/>
      <c r="H672" s="156"/>
      <c r="I672" s="156"/>
      <c r="J672" s="156"/>
      <c r="K672" s="156"/>
      <c r="L672" s="156"/>
      <c r="M672" s="156"/>
      <c r="N672" s="155"/>
      <c r="O672" s="155"/>
      <c r="P672" s="155"/>
      <c r="Q672" s="155"/>
      <c r="R672" s="156"/>
      <c r="S672" s="156"/>
      <c r="T672" s="156"/>
      <c r="U672" s="156"/>
      <c r="V672" s="156"/>
      <c r="W672" s="156"/>
      <c r="X672" s="156"/>
      <c r="Y672" s="156"/>
      <c r="Z672" s="146"/>
      <c r="AA672" s="146"/>
      <c r="AB672" s="146"/>
      <c r="AC672" s="146"/>
      <c r="AD672" s="146"/>
      <c r="AE672" s="146"/>
      <c r="AF672" s="146"/>
      <c r="AG672" s="146" t="s">
        <v>164</v>
      </c>
      <c r="AH672" s="146">
        <v>0</v>
      </c>
      <c r="AI672" s="146"/>
      <c r="AJ672" s="146"/>
      <c r="AK672" s="146"/>
      <c r="AL672" s="146"/>
      <c r="AM672" s="146"/>
      <c r="AN672" s="146"/>
      <c r="AO672" s="146"/>
      <c r="AP672" s="146"/>
      <c r="AQ672" s="146"/>
      <c r="AR672" s="146"/>
      <c r="AS672" s="146"/>
      <c r="AT672" s="146"/>
      <c r="AU672" s="146"/>
      <c r="AV672" s="146"/>
      <c r="AW672" s="146"/>
      <c r="AX672" s="146"/>
      <c r="AY672" s="146"/>
      <c r="AZ672" s="146"/>
      <c r="BA672" s="146"/>
      <c r="BB672" s="146"/>
      <c r="BC672" s="146"/>
      <c r="BD672" s="146"/>
      <c r="BE672" s="146"/>
      <c r="BF672" s="146"/>
      <c r="BG672" s="146"/>
      <c r="BH672" s="146"/>
    </row>
    <row r="673" spans="1:60" outlineLevel="3" x14ac:dyDescent="0.2">
      <c r="A673" s="153"/>
      <c r="B673" s="154"/>
      <c r="C673" s="190" t="s">
        <v>570</v>
      </c>
      <c r="D673" s="157"/>
      <c r="E673" s="158">
        <v>7.6</v>
      </c>
      <c r="F673" s="156"/>
      <c r="G673" s="156"/>
      <c r="H673" s="156"/>
      <c r="I673" s="156"/>
      <c r="J673" s="156"/>
      <c r="K673" s="156"/>
      <c r="L673" s="156"/>
      <c r="M673" s="156"/>
      <c r="N673" s="155"/>
      <c r="O673" s="155"/>
      <c r="P673" s="155"/>
      <c r="Q673" s="155"/>
      <c r="R673" s="156"/>
      <c r="S673" s="156"/>
      <c r="T673" s="156"/>
      <c r="U673" s="156"/>
      <c r="V673" s="156"/>
      <c r="W673" s="156"/>
      <c r="X673" s="156"/>
      <c r="Y673" s="156"/>
      <c r="Z673" s="146"/>
      <c r="AA673" s="146"/>
      <c r="AB673" s="146"/>
      <c r="AC673" s="146"/>
      <c r="AD673" s="146"/>
      <c r="AE673" s="146"/>
      <c r="AF673" s="146"/>
      <c r="AG673" s="146" t="s">
        <v>164</v>
      </c>
      <c r="AH673" s="146">
        <v>0</v>
      </c>
      <c r="AI673" s="146"/>
      <c r="AJ673" s="146"/>
      <c r="AK673" s="146"/>
      <c r="AL673" s="146"/>
      <c r="AM673" s="146"/>
      <c r="AN673" s="146"/>
      <c r="AO673" s="146"/>
      <c r="AP673" s="146"/>
      <c r="AQ673" s="146"/>
      <c r="AR673" s="146"/>
      <c r="AS673" s="146"/>
      <c r="AT673" s="146"/>
      <c r="AU673" s="146"/>
      <c r="AV673" s="146"/>
      <c r="AW673" s="146"/>
      <c r="AX673" s="146"/>
      <c r="AY673" s="146"/>
      <c r="AZ673" s="146"/>
      <c r="BA673" s="146"/>
      <c r="BB673" s="146"/>
      <c r="BC673" s="146"/>
      <c r="BD673" s="146"/>
      <c r="BE673" s="146"/>
      <c r="BF673" s="146"/>
      <c r="BG673" s="146"/>
      <c r="BH673" s="146"/>
    </row>
    <row r="674" spans="1:60" outlineLevel="3" x14ac:dyDescent="0.2">
      <c r="A674" s="153"/>
      <c r="B674" s="154"/>
      <c r="C674" s="190" t="s">
        <v>571</v>
      </c>
      <c r="D674" s="157"/>
      <c r="E674" s="158">
        <v>3</v>
      </c>
      <c r="F674" s="156"/>
      <c r="G674" s="156"/>
      <c r="H674" s="156"/>
      <c r="I674" s="156"/>
      <c r="J674" s="156"/>
      <c r="K674" s="156"/>
      <c r="L674" s="156"/>
      <c r="M674" s="156"/>
      <c r="N674" s="155"/>
      <c r="O674" s="155"/>
      <c r="P674" s="155"/>
      <c r="Q674" s="155"/>
      <c r="R674" s="156"/>
      <c r="S674" s="156"/>
      <c r="T674" s="156"/>
      <c r="U674" s="156"/>
      <c r="V674" s="156"/>
      <c r="W674" s="156"/>
      <c r="X674" s="156"/>
      <c r="Y674" s="156"/>
      <c r="Z674" s="146"/>
      <c r="AA674" s="146"/>
      <c r="AB674" s="146"/>
      <c r="AC674" s="146"/>
      <c r="AD674" s="146"/>
      <c r="AE674" s="146"/>
      <c r="AF674" s="146"/>
      <c r="AG674" s="146" t="s">
        <v>164</v>
      </c>
      <c r="AH674" s="146">
        <v>0</v>
      </c>
      <c r="AI674" s="146"/>
      <c r="AJ674" s="146"/>
      <c r="AK674" s="146"/>
      <c r="AL674" s="146"/>
      <c r="AM674" s="146"/>
      <c r="AN674" s="146"/>
      <c r="AO674" s="146"/>
      <c r="AP674" s="146"/>
      <c r="AQ674" s="146"/>
      <c r="AR674" s="146"/>
      <c r="AS674" s="146"/>
      <c r="AT674" s="146"/>
      <c r="AU674" s="146"/>
      <c r="AV674" s="146"/>
      <c r="AW674" s="146"/>
      <c r="AX674" s="146"/>
      <c r="AY674" s="146"/>
      <c r="AZ674" s="146"/>
      <c r="BA674" s="146"/>
      <c r="BB674" s="146"/>
      <c r="BC674" s="146"/>
      <c r="BD674" s="146"/>
      <c r="BE674" s="146"/>
      <c r="BF674" s="146"/>
      <c r="BG674" s="146"/>
      <c r="BH674" s="146"/>
    </row>
    <row r="675" spans="1:60" outlineLevel="3" x14ac:dyDescent="0.2">
      <c r="A675" s="153"/>
      <c r="B675" s="154"/>
      <c r="C675" s="190" t="s">
        <v>572</v>
      </c>
      <c r="D675" s="157"/>
      <c r="E675" s="158">
        <v>22.5</v>
      </c>
      <c r="F675" s="156"/>
      <c r="G675" s="156"/>
      <c r="H675" s="156"/>
      <c r="I675" s="156"/>
      <c r="J675" s="156"/>
      <c r="K675" s="156"/>
      <c r="L675" s="156"/>
      <c r="M675" s="156"/>
      <c r="N675" s="155"/>
      <c r="O675" s="155"/>
      <c r="P675" s="155"/>
      <c r="Q675" s="155"/>
      <c r="R675" s="156"/>
      <c r="S675" s="156"/>
      <c r="T675" s="156"/>
      <c r="U675" s="156"/>
      <c r="V675" s="156"/>
      <c r="W675" s="156"/>
      <c r="X675" s="156"/>
      <c r="Y675" s="156"/>
      <c r="Z675" s="146"/>
      <c r="AA675" s="146"/>
      <c r="AB675" s="146"/>
      <c r="AC675" s="146"/>
      <c r="AD675" s="146"/>
      <c r="AE675" s="146"/>
      <c r="AF675" s="146"/>
      <c r="AG675" s="146" t="s">
        <v>164</v>
      </c>
      <c r="AH675" s="146">
        <v>0</v>
      </c>
      <c r="AI675" s="146"/>
      <c r="AJ675" s="146"/>
      <c r="AK675" s="146"/>
      <c r="AL675" s="146"/>
      <c r="AM675" s="146"/>
      <c r="AN675" s="146"/>
      <c r="AO675" s="146"/>
      <c r="AP675" s="146"/>
      <c r="AQ675" s="146"/>
      <c r="AR675" s="146"/>
      <c r="AS675" s="146"/>
      <c r="AT675" s="146"/>
      <c r="AU675" s="146"/>
      <c r="AV675" s="146"/>
      <c r="AW675" s="146"/>
      <c r="AX675" s="146"/>
      <c r="AY675" s="146"/>
      <c r="AZ675" s="146"/>
      <c r="BA675" s="146"/>
      <c r="BB675" s="146"/>
      <c r="BC675" s="146"/>
      <c r="BD675" s="146"/>
      <c r="BE675" s="146"/>
      <c r="BF675" s="146"/>
      <c r="BG675" s="146"/>
      <c r="BH675" s="146"/>
    </row>
    <row r="676" spans="1:60" outlineLevel="1" x14ac:dyDescent="0.2">
      <c r="A676" s="172">
        <v>81</v>
      </c>
      <c r="B676" s="173" t="s">
        <v>573</v>
      </c>
      <c r="C676" s="189" t="s">
        <v>574</v>
      </c>
      <c r="D676" s="174" t="s">
        <v>416</v>
      </c>
      <c r="E676" s="175">
        <v>36</v>
      </c>
      <c r="F676" s="176"/>
      <c r="G676" s="177">
        <f>ROUND(E676*F676,2)</f>
        <v>0</v>
      </c>
      <c r="H676" s="176"/>
      <c r="I676" s="177">
        <f>ROUND(E676*H676,2)</f>
        <v>0</v>
      </c>
      <c r="J676" s="176"/>
      <c r="K676" s="177">
        <f>ROUND(E676*J676,2)</f>
        <v>0</v>
      </c>
      <c r="L676" s="177">
        <v>21</v>
      </c>
      <c r="M676" s="177">
        <f>G676*(1+L676/100)</f>
        <v>0</v>
      </c>
      <c r="N676" s="175">
        <v>5.2999999999999998E-4</v>
      </c>
      <c r="O676" s="175">
        <f>ROUND(E676*N676,2)</f>
        <v>0.02</v>
      </c>
      <c r="P676" s="175">
        <v>0</v>
      </c>
      <c r="Q676" s="175">
        <f>ROUND(E676*P676,2)</f>
        <v>0</v>
      </c>
      <c r="R676" s="177"/>
      <c r="S676" s="177" t="s">
        <v>157</v>
      </c>
      <c r="T676" s="178" t="s">
        <v>157</v>
      </c>
      <c r="U676" s="156">
        <v>0.16500000000000001</v>
      </c>
      <c r="V676" s="156">
        <f>ROUND(E676*U676,2)</f>
        <v>5.94</v>
      </c>
      <c r="W676" s="156"/>
      <c r="X676" s="156" t="s">
        <v>158</v>
      </c>
      <c r="Y676" s="156" t="s">
        <v>159</v>
      </c>
      <c r="Z676" s="146"/>
      <c r="AA676" s="146"/>
      <c r="AB676" s="146"/>
      <c r="AC676" s="146"/>
      <c r="AD676" s="146"/>
      <c r="AE676" s="146"/>
      <c r="AF676" s="146"/>
      <c r="AG676" s="146" t="s">
        <v>160</v>
      </c>
      <c r="AH676" s="146"/>
      <c r="AI676" s="146"/>
      <c r="AJ676" s="146"/>
      <c r="AK676" s="146"/>
      <c r="AL676" s="146"/>
      <c r="AM676" s="146"/>
      <c r="AN676" s="146"/>
      <c r="AO676" s="146"/>
      <c r="AP676" s="146"/>
      <c r="AQ676" s="146"/>
      <c r="AR676" s="146"/>
      <c r="AS676" s="146"/>
      <c r="AT676" s="146"/>
      <c r="AU676" s="146"/>
      <c r="AV676" s="146"/>
      <c r="AW676" s="146"/>
      <c r="AX676" s="146"/>
      <c r="AY676" s="146"/>
      <c r="AZ676" s="146"/>
      <c r="BA676" s="146"/>
      <c r="BB676" s="146"/>
      <c r="BC676" s="146"/>
      <c r="BD676" s="146"/>
      <c r="BE676" s="146"/>
      <c r="BF676" s="146"/>
      <c r="BG676" s="146"/>
      <c r="BH676" s="146"/>
    </row>
    <row r="677" spans="1:60" outlineLevel="2" x14ac:dyDescent="0.2">
      <c r="A677" s="153"/>
      <c r="B677" s="154"/>
      <c r="C677" s="190" t="s">
        <v>575</v>
      </c>
      <c r="D677" s="157"/>
      <c r="E677" s="158">
        <v>8</v>
      </c>
      <c r="F677" s="156"/>
      <c r="G677" s="156"/>
      <c r="H677" s="156"/>
      <c r="I677" s="156"/>
      <c r="J677" s="156"/>
      <c r="K677" s="156"/>
      <c r="L677" s="156"/>
      <c r="M677" s="156"/>
      <c r="N677" s="155"/>
      <c r="O677" s="155"/>
      <c r="P677" s="155"/>
      <c r="Q677" s="155"/>
      <c r="R677" s="156"/>
      <c r="S677" s="156"/>
      <c r="T677" s="156"/>
      <c r="U677" s="156"/>
      <c r="V677" s="156"/>
      <c r="W677" s="156"/>
      <c r="X677" s="156"/>
      <c r="Y677" s="156"/>
      <c r="Z677" s="146"/>
      <c r="AA677" s="146"/>
      <c r="AB677" s="146"/>
      <c r="AC677" s="146"/>
      <c r="AD677" s="146"/>
      <c r="AE677" s="146"/>
      <c r="AF677" s="146"/>
      <c r="AG677" s="146" t="s">
        <v>164</v>
      </c>
      <c r="AH677" s="146">
        <v>0</v>
      </c>
      <c r="AI677" s="146"/>
      <c r="AJ677" s="146"/>
      <c r="AK677" s="146"/>
      <c r="AL677" s="146"/>
      <c r="AM677" s="146"/>
      <c r="AN677" s="146"/>
      <c r="AO677" s="146"/>
      <c r="AP677" s="146"/>
      <c r="AQ677" s="146"/>
      <c r="AR677" s="146"/>
      <c r="AS677" s="146"/>
      <c r="AT677" s="146"/>
      <c r="AU677" s="146"/>
      <c r="AV677" s="146"/>
      <c r="AW677" s="146"/>
      <c r="AX677" s="146"/>
      <c r="AY677" s="146"/>
      <c r="AZ677" s="146"/>
      <c r="BA677" s="146"/>
      <c r="BB677" s="146"/>
      <c r="BC677" s="146"/>
      <c r="BD677" s="146"/>
      <c r="BE677" s="146"/>
      <c r="BF677" s="146"/>
      <c r="BG677" s="146"/>
      <c r="BH677" s="146"/>
    </row>
    <row r="678" spans="1:60" outlineLevel="3" x14ac:dyDescent="0.2">
      <c r="A678" s="153"/>
      <c r="B678" s="154"/>
      <c r="C678" s="190" t="s">
        <v>571</v>
      </c>
      <c r="D678" s="157"/>
      <c r="E678" s="158">
        <v>3</v>
      </c>
      <c r="F678" s="156"/>
      <c r="G678" s="156"/>
      <c r="H678" s="156"/>
      <c r="I678" s="156"/>
      <c r="J678" s="156"/>
      <c r="K678" s="156"/>
      <c r="L678" s="156"/>
      <c r="M678" s="156"/>
      <c r="N678" s="155"/>
      <c r="O678" s="155"/>
      <c r="P678" s="155"/>
      <c r="Q678" s="155"/>
      <c r="R678" s="156"/>
      <c r="S678" s="156"/>
      <c r="T678" s="156"/>
      <c r="U678" s="156"/>
      <c r="V678" s="156"/>
      <c r="W678" s="156"/>
      <c r="X678" s="156"/>
      <c r="Y678" s="156"/>
      <c r="Z678" s="146"/>
      <c r="AA678" s="146"/>
      <c r="AB678" s="146"/>
      <c r="AC678" s="146"/>
      <c r="AD678" s="146"/>
      <c r="AE678" s="146"/>
      <c r="AF678" s="146"/>
      <c r="AG678" s="146" t="s">
        <v>164</v>
      </c>
      <c r="AH678" s="146">
        <v>0</v>
      </c>
      <c r="AI678" s="146"/>
      <c r="AJ678" s="146"/>
      <c r="AK678" s="146"/>
      <c r="AL678" s="146"/>
      <c r="AM678" s="146"/>
      <c r="AN678" s="146"/>
      <c r="AO678" s="146"/>
      <c r="AP678" s="146"/>
      <c r="AQ678" s="146"/>
      <c r="AR678" s="146"/>
      <c r="AS678" s="146"/>
      <c r="AT678" s="146"/>
      <c r="AU678" s="146"/>
      <c r="AV678" s="146"/>
      <c r="AW678" s="146"/>
      <c r="AX678" s="146"/>
      <c r="AY678" s="146"/>
      <c r="AZ678" s="146"/>
      <c r="BA678" s="146"/>
      <c r="BB678" s="146"/>
      <c r="BC678" s="146"/>
      <c r="BD678" s="146"/>
      <c r="BE678" s="146"/>
      <c r="BF678" s="146"/>
      <c r="BG678" s="146"/>
      <c r="BH678" s="146"/>
    </row>
    <row r="679" spans="1:60" outlineLevel="3" x14ac:dyDescent="0.2">
      <c r="A679" s="153"/>
      <c r="B679" s="154"/>
      <c r="C679" s="190" t="s">
        <v>576</v>
      </c>
      <c r="D679" s="157"/>
      <c r="E679" s="158">
        <v>25</v>
      </c>
      <c r="F679" s="156"/>
      <c r="G679" s="156"/>
      <c r="H679" s="156"/>
      <c r="I679" s="156"/>
      <c r="J679" s="156"/>
      <c r="K679" s="156"/>
      <c r="L679" s="156"/>
      <c r="M679" s="156"/>
      <c r="N679" s="155"/>
      <c r="O679" s="155"/>
      <c r="P679" s="155"/>
      <c r="Q679" s="155"/>
      <c r="R679" s="156"/>
      <c r="S679" s="156"/>
      <c r="T679" s="156"/>
      <c r="U679" s="156"/>
      <c r="V679" s="156"/>
      <c r="W679" s="156"/>
      <c r="X679" s="156"/>
      <c r="Y679" s="156"/>
      <c r="Z679" s="146"/>
      <c r="AA679" s="146"/>
      <c r="AB679" s="146"/>
      <c r="AC679" s="146"/>
      <c r="AD679" s="146"/>
      <c r="AE679" s="146"/>
      <c r="AF679" s="146"/>
      <c r="AG679" s="146" t="s">
        <v>164</v>
      </c>
      <c r="AH679" s="146">
        <v>0</v>
      </c>
      <c r="AI679" s="146"/>
      <c r="AJ679" s="146"/>
      <c r="AK679" s="146"/>
      <c r="AL679" s="146"/>
      <c r="AM679" s="146"/>
      <c r="AN679" s="146"/>
      <c r="AO679" s="146"/>
      <c r="AP679" s="146"/>
      <c r="AQ679" s="146"/>
      <c r="AR679" s="146"/>
      <c r="AS679" s="146"/>
      <c r="AT679" s="146"/>
      <c r="AU679" s="146"/>
      <c r="AV679" s="146"/>
      <c r="AW679" s="146"/>
      <c r="AX679" s="146"/>
      <c r="AY679" s="146"/>
      <c r="AZ679" s="146"/>
      <c r="BA679" s="146"/>
      <c r="BB679" s="146"/>
      <c r="BC679" s="146"/>
      <c r="BD679" s="146"/>
      <c r="BE679" s="146"/>
      <c r="BF679" s="146"/>
      <c r="BG679" s="146"/>
      <c r="BH679" s="146"/>
    </row>
    <row r="680" spans="1:60" outlineLevel="1" x14ac:dyDescent="0.2">
      <c r="A680" s="172">
        <v>82</v>
      </c>
      <c r="B680" s="173" t="s">
        <v>577</v>
      </c>
      <c r="C680" s="189" t="s">
        <v>578</v>
      </c>
      <c r="D680" s="174" t="s">
        <v>365</v>
      </c>
      <c r="E680" s="175">
        <v>9.9</v>
      </c>
      <c r="F680" s="176"/>
      <c r="G680" s="177">
        <f>ROUND(E680*F680,2)</f>
        <v>0</v>
      </c>
      <c r="H680" s="176"/>
      <c r="I680" s="177">
        <f>ROUND(E680*H680,2)</f>
        <v>0</v>
      </c>
      <c r="J680" s="176"/>
      <c r="K680" s="177">
        <f>ROUND(E680*J680,2)</f>
        <v>0</v>
      </c>
      <c r="L680" s="177">
        <v>21</v>
      </c>
      <c r="M680" s="177">
        <f>G680*(1+L680/100)</f>
        <v>0</v>
      </c>
      <c r="N680" s="175">
        <v>1.97E-3</v>
      </c>
      <c r="O680" s="175">
        <f>ROUND(E680*N680,2)</f>
        <v>0.02</v>
      </c>
      <c r="P680" s="175">
        <v>0</v>
      </c>
      <c r="Q680" s="175">
        <f>ROUND(E680*P680,2)</f>
        <v>0</v>
      </c>
      <c r="R680" s="177"/>
      <c r="S680" s="177" t="s">
        <v>157</v>
      </c>
      <c r="T680" s="178" t="s">
        <v>157</v>
      </c>
      <c r="U680" s="156">
        <v>0.29399999999999998</v>
      </c>
      <c r="V680" s="156">
        <f>ROUND(E680*U680,2)</f>
        <v>2.91</v>
      </c>
      <c r="W680" s="156"/>
      <c r="X680" s="156" t="s">
        <v>158</v>
      </c>
      <c r="Y680" s="156" t="s">
        <v>159</v>
      </c>
      <c r="Z680" s="146"/>
      <c r="AA680" s="146"/>
      <c r="AB680" s="146"/>
      <c r="AC680" s="146"/>
      <c r="AD680" s="146"/>
      <c r="AE680" s="146"/>
      <c r="AF680" s="146"/>
      <c r="AG680" s="146" t="s">
        <v>160</v>
      </c>
      <c r="AH680" s="146"/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  <c r="AT680" s="146"/>
      <c r="AU680" s="146"/>
      <c r="AV680" s="146"/>
      <c r="AW680" s="146"/>
      <c r="AX680" s="146"/>
      <c r="AY680" s="146"/>
      <c r="AZ680" s="146"/>
      <c r="BA680" s="146"/>
      <c r="BB680" s="146"/>
      <c r="BC680" s="146"/>
      <c r="BD680" s="146"/>
      <c r="BE680" s="146"/>
      <c r="BF680" s="146"/>
      <c r="BG680" s="146"/>
      <c r="BH680" s="146"/>
    </row>
    <row r="681" spans="1:60" outlineLevel="2" x14ac:dyDescent="0.2">
      <c r="A681" s="153"/>
      <c r="B681" s="154"/>
      <c r="C681" s="782" t="s">
        <v>579</v>
      </c>
      <c r="D681" s="783"/>
      <c r="E681" s="783"/>
      <c r="F681" s="783"/>
      <c r="G681" s="783"/>
      <c r="H681" s="156"/>
      <c r="I681" s="156"/>
      <c r="J681" s="156"/>
      <c r="K681" s="156"/>
      <c r="L681" s="156"/>
      <c r="M681" s="156"/>
      <c r="N681" s="155"/>
      <c r="O681" s="155"/>
      <c r="P681" s="155"/>
      <c r="Q681" s="155"/>
      <c r="R681" s="156"/>
      <c r="S681" s="156"/>
      <c r="T681" s="156"/>
      <c r="U681" s="156"/>
      <c r="V681" s="156"/>
      <c r="W681" s="156"/>
      <c r="X681" s="156"/>
      <c r="Y681" s="156"/>
      <c r="Z681" s="146"/>
      <c r="AA681" s="146"/>
      <c r="AB681" s="146"/>
      <c r="AC681" s="146"/>
      <c r="AD681" s="146"/>
      <c r="AE681" s="146"/>
      <c r="AF681" s="146"/>
      <c r="AG681" s="146" t="s">
        <v>250</v>
      </c>
      <c r="AH681" s="146"/>
      <c r="AI681" s="146"/>
      <c r="AJ681" s="146"/>
      <c r="AK681" s="146"/>
      <c r="AL681" s="146"/>
      <c r="AM681" s="146"/>
      <c r="AN681" s="146"/>
      <c r="AO681" s="146"/>
      <c r="AP681" s="146"/>
      <c r="AQ681" s="146"/>
      <c r="AR681" s="146"/>
      <c r="AS681" s="146"/>
      <c r="AT681" s="146"/>
      <c r="AU681" s="146"/>
      <c r="AV681" s="146"/>
      <c r="AW681" s="146"/>
      <c r="AX681" s="146"/>
      <c r="AY681" s="146"/>
      <c r="AZ681" s="146"/>
      <c r="BA681" s="146"/>
      <c r="BB681" s="146"/>
      <c r="BC681" s="146"/>
      <c r="BD681" s="146"/>
      <c r="BE681" s="146"/>
      <c r="BF681" s="146"/>
      <c r="BG681" s="146"/>
      <c r="BH681" s="146"/>
    </row>
    <row r="682" spans="1:60" outlineLevel="2" x14ac:dyDescent="0.2">
      <c r="A682" s="153"/>
      <c r="B682" s="154"/>
      <c r="C682" s="190" t="s">
        <v>580</v>
      </c>
      <c r="D682" s="157"/>
      <c r="E682" s="158">
        <v>7</v>
      </c>
      <c r="F682" s="156"/>
      <c r="G682" s="156"/>
      <c r="H682" s="156"/>
      <c r="I682" s="156"/>
      <c r="J682" s="156"/>
      <c r="K682" s="156"/>
      <c r="L682" s="156"/>
      <c r="M682" s="156"/>
      <c r="N682" s="155"/>
      <c r="O682" s="155"/>
      <c r="P682" s="155"/>
      <c r="Q682" s="155"/>
      <c r="R682" s="156"/>
      <c r="S682" s="156"/>
      <c r="T682" s="156"/>
      <c r="U682" s="156"/>
      <c r="V682" s="156"/>
      <c r="W682" s="156"/>
      <c r="X682" s="156"/>
      <c r="Y682" s="156"/>
      <c r="Z682" s="146"/>
      <c r="AA682" s="146"/>
      <c r="AB682" s="146"/>
      <c r="AC682" s="146"/>
      <c r="AD682" s="146"/>
      <c r="AE682" s="146"/>
      <c r="AF682" s="146"/>
      <c r="AG682" s="146" t="s">
        <v>164</v>
      </c>
      <c r="AH682" s="146">
        <v>0</v>
      </c>
      <c r="AI682" s="146"/>
      <c r="AJ682" s="146"/>
      <c r="AK682" s="146"/>
      <c r="AL682" s="146"/>
      <c r="AM682" s="146"/>
      <c r="AN682" s="146"/>
      <c r="AO682" s="146"/>
      <c r="AP682" s="146"/>
      <c r="AQ682" s="146"/>
      <c r="AR682" s="146"/>
      <c r="AS682" s="146"/>
      <c r="AT682" s="146"/>
      <c r="AU682" s="146"/>
      <c r="AV682" s="146"/>
      <c r="AW682" s="146"/>
      <c r="AX682" s="146"/>
      <c r="AY682" s="146"/>
      <c r="AZ682" s="146"/>
      <c r="BA682" s="146"/>
      <c r="BB682" s="146"/>
      <c r="BC682" s="146"/>
      <c r="BD682" s="146"/>
      <c r="BE682" s="146"/>
      <c r="BF682" s="146"/>
      <c r="BG682" s="146"/>
      <c r="BH682" s="146"/>
    </row>
    <row r="683" spans="1:60" outlineLevel="3" x14ac:dyDescent="0.2">
      <c r="A683" s="153"/>
      <c r="B683" s="154"/>
      <c r="C683" s="190" t="s">
        <v>581</v>
      </c>
      <c r="D683" s="157"/>
      <c r="E683" s="158">
        <v>2.9</v>
      </c>
      <c r="F683" s="156"/>
      <c r="G683" s="156"/>
      <c r="H683" s="156"/>
      <c r="I683" s="156"/>
      <c r="J683" s="156"/>
      <c r="K683" s="156"/>
      <c r="L683" s="156"/>
      <c r="M683" s="156"/>
      <c r="N683" s="155"/>
      <c r="O683" s="155"/>
      <c r="P683" s="155"/>
      <c r="Q683" s="155"/>
      <c r="R683" s="156"/>
      <c r="S683" s="156"/>
      <c r="T683" s="156"/>
      <c r="U683" s="156"/>
      <c r="V683" s="156"/>
      <c r="W683" s="156"/>
      <c r="X683" s="156"/>
      <c r="Y683" s="156"/>
      <c r="Z683" s="146"/>
      <c r="AA683" s="146"/>
      <c r="AB683" s="146"/>
      <c r="AC683" s="146"/>
      <c r="AD683" s="146"/>
      <c r="AE683" s="146"/>
      <c r="AF683" s="146"/>
      <c r="AG683" s="146" t="s">
        <v>164</v>
      </c>
      <c r="AH683" s="146">
        <v>0</v>
      </c>
      <c r="AI683" s="146"/>
      <c r="AJ683" s="146"/>
      <c r="AK683" s="146"/>
      <c r="AL683" s="146"/>
      <c r="AM683" s="146"/>
      <c r="AN683" s="146"/>
      <c r="AO683" s="146"/>
      <c r="AP683" s="146"/>
      <c r="AQ683" s="146"/>
      <c r="AR683" s="146"/>
      <c r="AS683" s="146"/>
      <c r="AT683" s="146"/>
      <c r="AU683" s="146"/>
      <c r="AV683" s="146"/>
      <c r="AW683" s="146"/>
      <c r="AX683" s="146"/>
      <c r="AY683" s="146"/>
      <c r="AZ683" s="146"/>
      <c r="BA683" s="146"/>
      <c r="BB683" s="146"/>
      <c r="BC683" s="146"/>
      <c r="BD683" s="146"/>
      <c r="BE683" s="146"/>
      <c r="BF683" s="146"/>
      <c r="BG683" s="146"/>
      <c r="BH683" s="146"/>
    </row>
    <row r="684" spans="1:60" outlineLevel="1" x14ac:dyDescent="0.2">
      <c r="A684" s="172">
        <v>83</v>
      </c>
      <c r="B684" s="173" t="s">
        <v>582</v>
      </c>
      <c r="C684" s="189" t="s">
        <v>583</v>
      </c>
      <c r="D684" s="174" t="s">
        <v>365</v>
      </c>
      <c r="E684" s="175">
        <v>8.26</v>
      </c>
      <c r="F684" s="176"/>
      <c r="G684" s="177">
        <f>ROUND(E684*F684,2)</f>
        <v>0</v>
      </c>
      <c r="H684" s="176"/>
      <c r="I684" s="177">
        <f>ROUND(E684*H684,2)</f>
        <v>0</v>
      </c>
      <c r="J684" s="176"/>
      <c r="K684" s="177">
        <f>ROUND(E684*J684,2)</f>
        <v>0</v>
      </c>
      <c r="L684" s="177">
        <v>21</v>
      </c>
      <c r="M684" s="177">
        <f>G684*(1+L684/100)</f>
        <v>0</v>
      </c>
      <c r="N684" s="175">
        <v>5.4000000000000001E-4</v>
      </c>
      <c r="O684" s="175">
        <f>ROUND(E684*N684,2)</f>
        <v>0</v>
      </c>
      <c r="P684" s="175">
        <v>0</v>
      </c>
      <c r="Q684" s="175">
        <f>ROUND(E684*P684,2)</f>
        <v>0</v>
      </c>
      <c r="R684" s="177"/>
      <c r="S684" s="177" t="s">
        <v>157</v>
      </c>
      <c r="T684" s="178" t="s">
        <v>157</v>
      </c>
      <c r="U684" s="156">
        <v>0.26400000000000001</v>
      </c>
      <c r="V684" s="156">
        <f>ROUND(E684*U684,2)</f>
        <v>2.1800000000000002</v>
      </c>
      <c r="W684" s="156"/>
      <c r="X684" s="156" t="s">
        <v>158</v>
      </c>
      <c r="Y684" s="156" t="s">
        <v>159</v>
      </c>
      <c r="Z684" s="146"/>
      <c r="AA684" s="146"/>
      <c r="AB684" s="146"/>
      <c r="AC684" s="146"/>
      <c r="AD684" s="146"/>
      <c r="AE684" s="146"/>
      <c r="AF684" s="146"/>
      <c r="AG684" s="146" t="s">
        <v>160</v>
      </c>
      <c r="AH684" s="146"/>
      <c r="AI684" s="146"/>
      <c r="AJ684" s="146"/>
      <c r="AK684" s="146"/>
      <c r="AL684" s="146"/>
      <c r="AM684" s="146"/>
      <c r="AN684" s="146"/>
      <c r="AO684" s="146"/>
      <c r="AP684" s="146"/>
      <c r="AQ684" s="146"/>
      <c r="AR684" s="146"/>
      <c r="AS684" s="146"/>
      <c r="AT684" s="146"/>
      <c r="AU684" s="146"/>
      <c r="AV684" s="146"/>
      <c r="AW684" s="146"/>
      <c r="AX684" s="146"/>
      <c r="AY684" s="146"/>
      <c r="AZ684" s="146"/>
      <c r="BA684" s="146"/>
      <c r="BB684" s="146"/>
      <c r="BC684" s="146"/>
      <c r="BD684" s="146"/>
      <c r="BE684" s="146"/>
      <c r="BF684" s="146"/>
      <c r="BG684" s="146"/>
      <c r="BH684" s="146"/>
    </row>
    <row r="685" spans="1:60" outlineLevel="2" x14ac:dyDescent="0.2">
      <c r="A685" s="153"/>
      <c r="B685" s="154"/>
      <c r="C685" s="782" t="s">
        <v>584</v>
      </c>
      <c r="D685" s="783"/>
      <c r="E685" s="783"/>
      <c r="F685" s="783"/>
      <c r="G685" s="783"/>
      <c r="H685" s="156"/>
      <c r="I685" s="156"/>
      <c r="J685" s="156"/>
      <c r="K685" s="156"/>
      <c r="L685" s="156"/>
      <c r="M685" s="156"/>
      <c r="N685" s="155"/>
      <c r="O685" s="155"/>
      <c r="P685" s="155"/>
      <c r="Q685" s="155"/>
      <c r="R685" s="156"/>
      <c r="S685" s="156"/>
      <c r="T685" s="156"/>
      <c r="U685" s="156"/>
      <c r="V685" s="156"/>
      <c r="W685" s="156"/>
      <c r="X685" s="156"/>
      <c r="Y685" s="156"/>
      <c r="Z685" s="146"/>
      <c r="AA685" s="146"/>
      <c r="AB685" s="146"/>
      <c r="AC685" s="146"/>
      <c r="AD685" s="146"/>
      <c r="AE685" s="146"/>
      <c r="AF685" s="146"/>
      <c r="AG685" s="146" t="s">
        <v>250</v>
      </c>
      <c r="AH685" s="146"/>
      <c r="AI685" s="146"/>
      <c r="AJ685" s="146"/>
      <c r="AK685" s="146"/>
      <c r="AL685" s="146"/>
      <c r="AM685" s="146"/>
      <c r="AN685" s="146"/>
      <c r="AO685" s="146"/>
      <c r="AP685" s="146"/>
      <c r="AQ685" s="146"/>
      <c r="AR685" s="146"/>
      <c r="AS685" s="146"/>
      <c r="AT685" s="146"/>
      <c r="AU685" s="146"/>
      <c r="AV685" s="146"/>
      <c r="AW685" s="146"/>
      <c r="AX685" s="146"/>
      <c r="AY685" s="146"/>
      <c r="AZ685" s="146"/>
      <c r="BA685" s="146"/>
      <c r="BB685" s="146"/>
      <c r="BC685" s="146"/>
      <c r="BD685" s="146"/>
      <c r="BE685" s="146"/>
      <c r="BF685" s="146"/>
      <c r="BG685" s="146"/>
      <c r="BH685" s="146"/>
    </row>
    <row r="686" spans="1:60" outlineLevel="2" x14ac:dyDescent="0.2">
      <c r="A686" s="153"/>
      <c r="B686" s="154"/>
      <c r="C686" s="190" t="s">
        <v>585</v>
      </c>
      <c r="D686" s="157"/>
      <c r="E686" s="158">
        <v>4.66</v>
      </c>
      <c r="F686" s="156"/>
      <c r="G686" s="156"/>
      <c r="H686" s="156"/>
      <c r="I686" s="156"/>
      <c r="J686" s="156"/>
      <c r="K686" s="156"/>
      <c r="L686" s="156"/>
      <c r="M686" s="156"/>
      <c r="N686" s="155"/>
      <c r="O686" s="155"/>
      <c r="P686" s="155"/>
      <c r="Q686" s="155"/>
      <c r="R686" s="156"/>
      <c r="S686" s="156"/>
      <c r="T686" s="156"/>
      <c r="U686" s="156"/>
      <c r="V686" s="156"/>
      <c r="W686" s="156"/>
      <c r="X686" s="156"/>
      <c r="Y686" s="156"/>
      <c r="Z686" s="146"/>
      <c r="AA686" s="146"/>
      <c r="AB686" s="146"/>
      <c r="AC686" s="146"/>
      <c r="AD686" s="146"/>
      <c r="AE686" s="146"/>
      <c r="AF686" s="146"/>
      <c r="AG686" s="146" t="s">
        <v>164</v>
      </c>
      <c r="AH686" s="146">
        <v>0</v>
      </c>
      <c r="AI686" s="146"/>
      <c r="AJ686" s="146"/>
      <c r="AK686" s="146"/>
      <c r="AL686" s="146"/>
      <c r="AM686" s="146"/>
      <c r="AN686" s="146"/>
      <c r="AO686" s="146"/>
      <c r="AP686" s="146"/>
      <c r="AQ686" s="146"/>
      <c r="AR686" s="146"/>
      <c r="AS686" s="146"/>
      <c r="AT686" s="146"/>
      <c r="AU686" s="146"/>
      <c r="AV686" s="146"/>
      <c r="AW686" s="146"/>
      <c r="AX686" s="146"/>
      <c r="AY686" s="146"/>
      <c r="AZ686" s="146"/>
      <c r="BA686" s="146"/>
      <c r="BB686" s="146"/>
      <c r="BC686" s="146"/>
      <c r="BD686" s="146"/>
      <c r="BE686" s="146"/>
      <c r="BF686" s="146"/>
      <c r="BG686" s="146"/>
      <c r="BH686" s="146"/>
    </row>
    <row r="687" spans="1:60" outlineLevel="3" x14ac:dyDescent="0.2">
      <c r="A687" s="153"/>
      <c r="B687" s="154"/>
      <c r="C687" s="190" t="s">
        <v>586</v>
      </c>
      <c r="D687" s="157"/>
      <c r="E687" s="158">
        <v>3.6</v>
      </c>
      <c r="F687" s="156"/>
      <c r="G687" s="156"/>
      <c r="H687" s="156"/>
      <c r="I687" s="156"/>
      <c r="J687" s="156"/>
      <c r="K687" s="156"/>
      <c r="L687" s="156"/>
      <c r="M687" s="156"/>
      <c r="N687" s="155"/>
      <c r="O687" s="155"/>
      <c r="P687" s="155"/>
      <c r="Q687" s="155"/>
      <c r="R687" s="156"/>
      <c r="S687" s="156"/>
      <c r="T687" s="156"/>
      <c r="U687" s="156"/>
      <c r="V687" s="156"/>
      <c r="W687" s="156"/>
      <c r="X687" s="156"/>
      <c r="Y687" s="156"/>
      <c r="Z687" s="146"/>
      <c r="AA687" s="146"/>
      <c r="AB687" s="146"/>
      <c r="AC687" s="146"/>
      <c r="AD687" s="146"/>
      <c r="AE687" s="146"/>
      <c r="AF687" s="146"/>
      <c r="AG687" s="146" t="s">
        <v>164</v>
      </c>
      <c r="AH687" s="146">
        <v>0</v>
      </c>
      <c r="AI687" s="146"/>
      <c r="AJ687" s="146"/>
      <c r="AK687" s="146"/>
      <c r="AL687" s="146"/>
      <c r="AM687" s="146"/>
      <c r="AN687" s="146"/>
      <c r="AO687" s="146"/>
      <c r="AP687" s="146"/>
      <c r="AQ687" s="146"/>
      <c r="AR687" s="146"/>
      <c r="AS687" s="146"/>
      <c r="AT687" s="146"/>
      <c r="AU687" s="146"/>
      <c r="AV687" s="146"/>
      <c r="AW687" s="146"/>
      <c r="AX687" s="146"/>
      <c r="AY687" s="146"/>
      <c r="AZ687" s="146"/>
      <c r="BA687" s="146"/>
      <c r="BB687" s="146"/>
      <c r="BC687" s="146"/>
      <c r="BD687" s="146"/>
      <c r="BE687" s="146"/>
      <c r="BF687" s="146"/>
      <c r="BG687" s="146"/>
      <c r="BH687" s="146"/>
    </row>
    <row r="688" spans="1:60" outlineLevel="1" x14ac:dyDescent="0.2">
      <c r="A688" s="172">
        <v>84</v>
      </c>
      <c r="B688" s="173" t="s">
        <v>587</v>
      </c>
      <c r="C688" s="189" t="s">
        <v>588</v>
      </c>
      <c r="D688" s="174" t="s">
        <v>416</v>
      </c>
      <c r="E688" s="175">
        <v>3</v>
      </c>
      <c r="F688" s="176"/>
      <c r="G688" s="177">
        <f>ROUND(E688*F688,2)</f>
        <v>0</v>
      </c>
      <c r="H688" s="176"/>
      <c r="I688" s="177">
        <f>ROUND(E688*H688,2)</f>
        <v>0</v>
      </c>
      <c r="J688" s="176"/>
      <c r="K688" s="177">
        <f>ROUND(E688*J688,2)</f>
        <v>0</v>
      </c>
      <c r="L688" s="177">
        <v>21</v>
      </c>
      <c r="M688" s="177">
        <f>G688*(1+L688/100)</f>
        <v>0</v>
      </c>
      <c r="N688" s="175">
        <v>0</v>
      </c>
      <c r="O688" s="175">
        <f>ROUND(E688*N688,2)</f>
        <v>0</v>
      </c>
      <c r="P688" s="175">
        <v>0</v>
      </c>
      <c r="Q688" s="175">
        <f>ROUND(E688*P688,2)</f>
        <v>0</v>
      </c>
      <c r="R688" s="177"/>
      <c r="S688" s="177" t="s">
        <v>157</v>
      </c>
      <c r="T688" s="178" t="s">
        <v>157</v>
      </c>
      <c r="U688" s="156">
        <v>0.45</v>
      </c>
      <c r="V688" s="156">
        <f>ROUND(E688*U688,2)</f>
        <v>1.35</v>
      </c>
      <c r="W688" s="156"/>
      <c r="X688" s="156" t="s">
        <v>158</v>
      </c>
      <c r="Y688" s="156" t="s">
        <v>159</v>
      </c>
      <c r="Z688" s="146"/>
      <c r="AA688" s="146"/>
      <c r="AB688" s="146"/>
      <c r="AC688" s="146"/>
      <c r="AD688" s="146"/>
      <c r="AE688" s="146"/>
      <c r="AF688" s="146"/>
      <c r="AG688" s="146" t="s">
        <v>160</v>
      </c>
      <c r="AH688" s="146"/>
      <c r="AI688" s="146"/>
      <c r="AJ688" s="146"/>
      <c r="AK688" s="146"/>
      <c r="AL688" s="146"/>
      <c r="AM688" s="146"/>
      <c r="AN688" s="146"/>
      <c r="AO688" s="146"/>
      <c r="AP688" s="146"/>
      <c r="AQ688" s="146"/>
      <c r="AR688" s="146"/>
      <c r="AS688" s="146"/>
      <c r="AT688" s="146"/>
      <c r="AU688" s="146"/>
      <c r="AV688" s="146"/>
      <c r="AW688" s="146"/>
      <c r="AX688" s="146"/>
      <c r="AY688" s="146"/>
      <c r="AZ688" s="146"/>
      <c r="BA688" s="146"/>
      <c r="BB688" s="146"/>
      <c r="BC688" s="146"/>
      <c r="BD688" s="146"/>
      <c r="BE688" s="146"/>
      <c r="BF688" s="146"/>
      <c r="BG688" s="146"/>
      <c r="BH688" s="146"/>
    </row>
    <row r="689" spans="1:60" outlineLevel="2" x14ac:dyDescent="0.2">
      <c r="A689" s="153"/>
      <c r="B689" s="154"/>
      <c r="C689" s="190" t="s">
        <v>589</v>
      </c>
      <c r="D689" s="157"/>
      <c r="E689" s="158">
        <v>3</v>
      </c>
      <c r="F689" s="156"/>
      <c r="G689" s="156"/>
      <c r="H689" s="156"/>
      <c r="I689" s="156"/>
      <c r="J689" s="156"/>
      <c r="K689" s="156"/>
      <c r="L689" s="156"/>
      <c r="M689" s="156"/>
      <c r="N689" s="155"/>
      <c r="O689" s="155"/>
      <c r="P689" s="155"/>
      <c r="Q689" s="155"/>
      <c r="R689" s="156"/>
      <c r="S689" s="156"/>
      <c r="T689" s="156"/>
      <c r="U689" s="156"/>
      <c r="V689" s="156"/>
      <c r="W689" s="156"/>
      <c r="X689" s="156"/>
      <c r="Y689" s="156"/>
      <c r="Z689" s="146"/>
      <c r="AA689" s="146"/>
      <c r="AB689" s="146"/>
      <c r="AC689" s="146"/>
      <c r="AD689" s="146"/>
      <c r="AE689" s="146"/>
      <c r="AF689" s="146"/>
      <c r="AG689" s="146" t="s">
        <v>164</v>
      </c>
      <c r="AH689" s="146">
        <v>0</v>
      </c>
      <c r="AI689" s="146"/>
      <c r="AJ689" s="146"/>
      <c r="AK689" s="146"/>
      <c r="AL689" s="146"/>
      <c r="AM689" s="146"/>
      <c r="AN689" s="146"/>
      <c r="AO689" s="146"/>
      <c r="AP689" s="146"/>
      <c r="AQ689" s="146"/>
      <c r="AR689" s="146"/>
      <c r="AS689" s="146"/>
      <c r="AT689" s="146"/>
      <c r="AU689" s="146"/>
      <c r="AV689" s="146"/>
      <c r="AW689" s="146"/>
      <c r="AX689" s="146"/>
      <c r="AY689" s="146"/>
      <c r="AZ689" s="146"/>
      <c r="BA689" s="146"/>
      <c r="BB689" s="146"/>
      <c r="BC689" s="146"/>
      <c r="BD689" s="146"/>
      <c r="BE689" s="146"/>
      <c r="BF689" s="146"/>
      <c r="BG689" s="146"/>
      <c r="BH689" s="146"/>
    </row>
    <row r="690" spans="1:60" outlineLevel="1" x14ac:dyDescent="0.2">
      <c r="A690" s="172">
        <v>85</v>
      </c>
      <c r="B690" s="173" t="s">
        <v>590</v>
      </c>
      <c r="C690" s="189" t="s">
        <v>591</v>
      </c>
      <c r="D690" s="174" t="s">
        <v>365</v>
      </c>
      <c r="E690" s="175">
        <v>51.45</v>
      </c>
      <c r="F690" s="176"/>
      <c r="G690" s="177">
        <f>ROUND(E690*F690,2)</f>
        <v>0</v>
      </c>
      <c r="H690" s="176"/>
      <c r="I690" s="177">
        <f>ROUND(E690*H690,2)</f>
        <v>0</v>
      </c>
      <c r="J690" s="176"/>
      <c r="K690" s="177">
        <f>ROUND(E690*J690,2)</f>
        <v>0</v>
      </c>
      <c r="L690" s="177">
        <v>21</v>
      </c>
      <c r="M690" s="177">
        <f>G690*(1+L690/100)</f>
        <v>0</v>
      </c>
      <c r="N690" s="175">
        <v>2.1900000000000001E-3</v>
      </c>
      <c r="O690" s="175">
        <f>ROUND(E690*N690,2)</f>
        <v>0.11</v>
      </c>
      <c r="P690" s="175">
        <v>0</v>
      </c>
      <c r="Q690" s="175">
        <f>ROUND(E690*P690,2)</f>
        <v>0</v>
      </c>
      <c r="R690" s="177"/>
      <c r="S690" s="177" t="s">
        <v>157</v>
      </c>
      <c r="T690" s="178" t="s">
        <v>157</v>
      </c>
      <c r="U690" s="156">
        <v>0.28699999999999998</v>
      </c>
      <c r="V690" s="156">
        <f>ROUND(E690*U690,2)</f>
        <v>14.77</v>
      </c>
      <c r="W690" s="156"/>
      <c r="X690" s="156" t="s">
        <v>158</v>
      </c>
      <c r="Y690" s="156" t="s">
        <v>159</v>
      </c>
      <c r="Z690" s="146"/>
      <c r="AA690" s="146"/>
      <c r="AB690" s="146"/>
      <c r="AC690" s="146"/>
      <c r="AD690" s="146"/>
      <c r="AE690" s="146"/>
      <c r="AF690" s="146"/>
      <c r="AG690" s="146" t="s">
        <v>160</v>
      </c>
      <c r="AH690" s="146"/>
      <c r="AI690" s="146"/>
      <c r="AJ690" s="146"/>
      <c r="AK690" s="146"/>
      <c r="AL690" s="146"/>
      <c r="AM690" s="146"/>
      <c r="AN690" s="146"/>
      <c r="AO690" s="146"/>
      <c r="AP690" s="146"/>
      <c r="AQ690" s="146"/>
      <c r="AR690" s="146"/>
      <c r="AS690" s="146"/>
      <c r="AT690" s="146"/>
      <c r="AU690" s="146"/>
      <c r="AV690" s="146"/>
      <c r="AW690" s="146"/>
      <c r="AX690" s="146"/>
      <c r="AY690" s="146"/>
      <c r="AZ690" s="146"/>
      <c r="BA690" s="146"/>
      <c r="BB690" s="146"/>
      <c r="BC690" s="146"/>
      <c r="BD690" s="146"/>
      <c r="BE690" s="146"/>
      <c r="BF690" s="146"/>
      <c r="BG690" s="146"/>
      <c r="BH690" s="146"/>
    </row>
    <row r="691" spans="1:60" outlineLevel="2" x14ac:dyDescent="0.2">
      <c r="A691" s="153"/>
      <c r="B691" s="154"/>
      <c r="C691" s="782" t="s">
        <v>592</v>
      </c>
      <c r="D691" s="783"/>
      <c r="E691" s="783"/>
      <c r="F691" s="783"/>
      <c r="G691" s="783"/>
      <c r="H691" s="156"/>
      <c r="I691" s="156"/>
      <c r="J691" s="156"/>
      <c r="K691" s="156"/>
      <c r="L691" s="156"/>
      <c r="M691" s="156"/>
      <c r="N691" s="155"/>
      <c r="O691" s="155"/>
      <c r="P691" s="155"/>
      <c r="Q691" s="155"/>
      <c r="R691" s="156"/>
      <c r="S691" s="156"/>
      <c r="T691" s="156"/>
      <c r="U691" s="156"/>
      <c r="V691" s="156"/>
      <c r="W691" s="156"/>
      <c r="X691" s="156"/>
      <c r="Y691" s="156"/>
      <c r="Z691" s="146"/>
      <c r="AA691" s="146"/>
      <c r="AB691" s="146"/>
      <c r="AC691" s="146"/>
      <c r="AD691" s="146"/>
      <c r="AE691" s="146"/>
      <c r="AF691" s="146"/>
      <c r="AG691" s="146" t="s">
        <v>250</v>
      </c>
      <c r="AH691" s="146"/>
      <c r="AI691" s="146"/>
      <c r="AJ691" s="146"/>
      <c r="AK691" s="146"/>
      <c r="AL691" s="146"/>
      <c r="AM691" s="146"/>
      <c r="AN691" s="146"/>
      <c r="AO691" s="146"/>
      <c r="AP691" s="146"/>
      <c r="AQ691" s="146"/>
      <c r="AR691" s="146"/>
      <c r="AS691" s="146"/>
      <c r="AT691" s="146"/>
      <c r="AU691" s="146"/>
      <c r="AV691" s="146"/>
      <c r="AW691" s="146"/>
      <c r="AX691" s="146"/>
      <c r="AY691" s="146"/>
      <c r="AZ691" s="146"/>
      <c r="BA691" s="146"/>
      <c r="BB691" s="146"/>
      <c r="BC691" s="146"/>
      <c r="BD691" s="146"/>
      <c r="BE691" s="146"/>
      <c r="BF691" s="146"/>
      <c r="BG691" s="146"/>
      <c r="BH691" s="146"/>
    </row>
    <row r="692" spans="1:60" outlineLevel="1" x14ac:dyDescent="0.2">
      <c r="A692" s="172">
        <v>86</v>
      </c>
      <c r="B692" s="173" t="s">
        <v>593</v>
      </c>
      <c r="C692" s="189" t="s">
        <v>594</v>
      </c>
      <c r="D692" s="174" t="s">
        <v>365</v>
      </c>
      <c r="E692" s="175">
        <v>0.8</v>
      </c>
      <c r="F692" s="176"/>
      <c r="G692" s="177">
        <f>ROUND(E692*F692,2)</f>
        <v>0</v>
      </c>
      <c r="H692" s="176"/>
      <c r="I692" s="177">
        <f>ROUND(E692*H692,2)</f>
        <v>0</v>
      </c>
      <c r="J692" s="176"/>
      <c r="K692" s="177">
        <f>ROUND(E692*J692,2)</f>
        <v>0</v>
      </c>
      <c r="L692" s="177">
        <v>21</v>
      </c>
      <c r="M692" s="177">
        <f>G692*(1+L692/100)</f>
        <v>0</v>
      </c>
      <c r="N692" s="175">
        <v>2.7499999999999998E-3</v>
      </c>
      <c r="O692" s="175">
        <f>ROUND(E692*N692,2)</f>
        <v>0</v>
      </c>
      <c r="P692" s="175">
        <v>0</v>
      </c>
      <c r="Q692" s="175">
        <f>ROUND(E692*P692,2)</f>
        <v>0</v>
      </c>
      <c r="R692" s="177"/>
      <c r="S692" s="177" t="s">
        <v>157</v>
      </c>
      <c r="T692" s="178" t="s">
        <v>157</v>
      </c>
      <c r="U692" s="156">
        <v>0.29799999999999999</v>
      </c>
      <c r="V692" s="156">
        <f>ROUND(E692*U692,2)</f>
        <v>0.24</v>
      </c>
      <c r="W692" s="156"/>
      <c r="X692" s="156" t="s">
        <v>158</v>
      </c>
      <c r="Y692" s="156" t="s">
        <v>159</v>
      </c>
      <c r="Z692" s="146"/>
      <c r="AA692" s="146"/>
      <c r="AB692" s="146"/>
      <c r="AC692" s="146"/>
      <c r="AD692" s="146"/>
      <c r="AE692" s="146"/>
      <c r="AF692" s="146"/>
      <c r="AG692" s="146" t="s">
        <v>160</v>
      </c>
      <c r="AH692" s="146"/>
      <c r="AI692" s="146"/>
      <c r="AJ692" s="146"/>
      <c r="AK692" s="146"/>
      <c r="AL692" s="146"/>
      <c r="AM692" s="146"/>
      <c r="AN692" s="146"/>
      <c r="AO692" s="146"/>
      <c r="AP692" s="146"/>
      <c r="AQ692" s="146"/>
      <c r="AR692" s="146"/>
      <c r="AS692" s="146"/>
      <c r="AT692" s="146"/>
      <c r="AU692" s="146"/>
      <c r="AV692" s="146"/>
      <c r="AW692" s="146"/>
      <c r="AX692" s="146"/>
      <c r="AY692" s="146"/>
      <c r="AZ692" s="146"/>
      <c r="BA692" s="146"/>
      <c r="BB692" s="146"/>
      <c r="BC692" s="146"/>
      <c r="BD692" s="146"/>
      <c r="BE692" s="146"/>
      <c r="BF692" s="146"/>
      <c r="BG692" s="146"/>
      <c r="BH692" s="146"/>
    </row>
    <row r="693" spans="1:60" outlineLevel="2" x14ac:dyDescent="0.2">
      <c r="A693" s="153"/>
      <c r="B693" s="154"/>
      <c r="C693" s="782" t="s">
        <v>592</v>
      </c>
      <c r="D693" s="783"/>
      <c r="E693" s="783"/>
      <c r="F693" s="783"/>
      <c r="G693" s="783"/>
      <c r="H693" s="156"/>
      <c r="I693" s="156"/>
      <c r="J693" s="156"/>
      <c r="K693" s="156"/>
      <c r="L693" s="156"/>
      <c r="M693" s="156"/>
      <c r="N693" s="155"/>
      <c r="O693" s="155"/>
      <c r="P693" s="155"/>
      <c r="Q693" s="155"/>
      <c r="R693" s="156"/>
      <c r="S693" s="156"/>
      <c r="T693" s="156"/>
      <c r="U693" s="156"/>
      <c r="V693" s="156"/>
      <c r="W693" s="156"/>
      <c r="X693" s="156"/>
      <c r="Y693" s="156"/>
      <c r="Z693" s="146"/>
      <c r="AA693" s="146"/>
      <c r="AB693" s="146"/>
      <c r="AC693" s="146"/>
      <c r="AD693" s="146"/>
      <c r="AE693" s="146"/>
      <c r="AF693" s="146"/>
      <c r="AG693" s="146" t="s">
        <v>250</v>
      </c>
      <c r="AH693" s="146"/>
      <c r="AI693" s="146"/>
      <c r="AJ693" s="146"/>
      <c r="AK693" s="146"/>
      <c r="AL693" s="146"/>
      <c r="AM693" s="146"/>
      <c r="AN693" s="146"/>
      <c r="AO693" s="146"/>
      <c r="AP693" s="146"/>
      <c r="AQ693" s="146"/>
      <c r="AR693" s="146"/>
      <c r="AS693" s="146"/>
      <c r="AT693" s="146"/>
      <c r="AU693" s="146"/>
      <c r="AV693" s="146"/>
      <c r="AW693" s="146"/>
      <c r="AX693" s="146"/>
      <c r="AY693" s="146"/>
      <c r="AZ693" s="146"/>
      <c r="BA693" s="146"/>
      <c r="BB693" s="146"/>
      <c r="BC693" s="146"/>
      <c r="BD693" s="146"/>
      <c r="BE693" s="146"/>
      <c r="BF693" s="146"/>
      <c r="BG693" s="146"/>
      <c r="BH693" s="146"/>
    </row>
    <row r="694" spans="1:60" outlineLevel="2" x14ac:dyDescent="0.2">
      <c r="A694" s="153"/>
      <c r="B694" s="154"/>
      <c r="C694" s="190" t="s">
        <v>595</v>
      </c>
      <c r="D694" s="157"/>
      <c r="E694" s="158">
        <v>0.8</v>
      </c>
      <c r="F694" s="156"/>
      <c r="G694" s="156"/>
      <c r="H694" s="156"/>
      <c r="I694" s="156"/>
      <c r="J694" s="156"/>
      <c r="K694" s="156"/>
      <c r="L694" s="156"/>
      <c r="M694" s="156"/>
      <c r="N694" s="155"/>
      <c r="O694" s="155"/>
      <c r="P694" s="155"/>
      <c r="Q694" s="155"/>
      <c r="R694" s="156"/>
      <c r="S694" s="156"/>
      <c r="T694" s="156"/>
      <c r="U694" s="156"/>
      <c r="V694" s="156"/>
      <c r="W694" s="156"/>
      <c r="X694" s="156"/>
      <c r="Y694" s="156"/>
      <c r="Z694" s="146"/>
      <c r="AA694" s="146"/>
      <c r="AB694" s="146"/>
      <c r="AC694" s="146"/>
      <c r="AD694" s="146"/>
      <c r="AE694" s="146"/>
      <c r="AF694" s="146"/>
      <c r="AG694" s="146" t="s">
        <v>164</v>
      </c>
      <c r="AH694" s="146">
        <v>0</v>
      </c>
      <c r="AI694" s="146"/>
      <c r="AJ694" s="146"/>
      <c r="AK694" s="146"/>
      <c r="AL694" s="146"/>
      <c r="AM694" s="146"/>
      <c r="AN694" s="146"/>
      <c r="AO694" s="146"/>
      <c r="AP694" s="146"/>
      <c r="AQ694" s="146"/>
      <c r="AR694" s="146"/>
      <c r="AS694" s="146"/>
      <c r="AT694" s="146"/>
      <c r="AU694" s="146"/>
      <c r="AV694" s="146"/>
      <c r="AW694" s="146"/>
      <c r="AX694" s="146"/>
      <c r="AY694" s="146"/>
      <c r="AZ694" s="146"/>
      <c r="BA694" s="146"/>
      <c r="BB694" s="146"/>
      <c r="BC694" s="146"/>
      <c r="BD694" s="146"/>
      <c r="BE694" s="146"/>
      <c r="BF694" s="146"/>
      <c r="BG694" s="146"/>
      <c r="BH694" s="146"/>
    </row>
    <row r="695" spans="1:60" outlineLevel="1" x14ac:dyDescent="0.2">
      <c r="A695" s="172">
        <v>87</v>
      </c>
      <c r="B695" s="173" t="s">
        <v>596</v>
      </c>
      <c r="C695" s="189" t="s">
        <v>597</v>
      </c>
      <c r="D695" s="174" t="s">
        <v>156</v>
      </c>
      <c r="E695" s="175">
        <v>30.98555</v>
      </c>
      <c r="F695" s="176"/>
      <c r="G695" s="177">
        <f>ROUND(E695*F695,2)</f>
        <v>0</v>
      </c>
      <c r="H695" s="176"/>
      <c r="I695" s="177">
        <f>ROUND(E695*H695,2)</f>
        <v>0</v>
      </c>
      <c r="J695" s="176"/>
      <c r="K695" s="177">
        <f>ROUND(E695*J695,2)</f>
        <v>0</v>
      </c>
      <c r="L695" s="177">
        <v>21</v>
      </c>
      <c r="M695" s="177">
        <f>G695*(1+L695/100)</f>
        <v>0</v>
      </c>
      <c r="N695" s="175">
        <v>0</v>
      </c>
      <c r="O695" s="175">
        <f>ROUND(E695*N695,2)</f>
        <v>0</v>
      </c>
      <c r="P695" s="175">
        <v>7.3200000000000001E-3</v>
      </c>
      <c r="Q695" s="175">
        <f>ROUND(E695*P695,2)</f>
        <v>0.23</v>
      </c>
      <c r="R695" s="177"/>
      <c r="S695" s="177" t="s">
        <v>157</v>
      </c>
      <c r="T695" s="178" t="s">
        <v>157</v>
      </c>
      <c r="U695" s="156">
        <v>9.1999999999999998E-2</v>
      </c>
      <c r="V695" s="156">
        <f>ROUND(E695*U695,2)</f>
        <v>2.85</v>
      </c>
      <c r="W695" s="156"/>
      <c r="X695" s="156" t="s">
        <v>158</v>
      </c>
      <c r="Y695" s="156" t="s">
        <v>159</v>
      </c>
      <c r="Z695" s="146"/>
      <c r="AA695" s="146"/>
      <c r="AB695" s="146"/>
      <c r="AC695" s="146"/>
      <c r="AD695" s="146"/>
      <c r="AE695" s="146"/>
      <c r="AF695" s="146"/>
      <c r="AG695" s="146" t="s">
        <v>160</v>
      </c>
      <c r="AH695" s="146"/>
      <c r="AI695" s="146"/>
      <c r="AJ695" s="146"/>
      <c r="AK695" s="146"/>
      <c r="AL695" s="146"/>
      <c r="AM695" s="146"/>
      <c r="AN695" s="146"/>
      <c r="AO695" s="146"/>
      <c r="AP695" s="146"/>
      <c r="AQ695" s="146"/>
      <c r="AR695" s="146"/>
      <c r="AS695" s="146"/>
      <c r="AT695" s="146"/>
      <c r="AU695" s="146"/>
      <c r="AV695" s="146"/>
      <c r="AW695" s="146"/>
      <c r="AX695" s="146"/>
      <c r="AY695" s="146"/>
      <c r="AZ695" s="146"/>
      <c r="BA695" s="146"/>
      <c r="BB695" s="146"/>
      <c r="BC695" s="146"/>
      <c r="BD695" s="146"/>
      <c r="BE695" s="146"/>
      <c r="BF695" s="146"/>
      <c r="BG695" s="146"/>
      <c r="BH695" s="146"/>
    </row>
    <row r="696" spans="1:60" outlineLevel="2" x14ac:dyDescent="0.2">
      <c r="A696" s="153"/>
      <c r="B696" s="154"/>
      <c r="C696" s="190" t="s">
        <v>472</v>
      </c>
      <c r="D696" s="157"/>
      <c r="E696" s="158"/>
      <c r="F696" s="156"/>
      <c r="G696" s="156"/>
      <c r="H696" s="156"/>
      <c r="I696" s="156"/>
      <c r="J696" s="156"/>
      <c r="K696" s="156"/>
      <c r="L696" s="156"/>
      <c r="M696" s="156"/>
      <c r="N696" s="155"/>
      <c r="O696" s="155"/>
      <c r="P696" s="155"/>
      <c r="Q696" s="155"/>
      <c r="R696" s="156"/>
      <c r="S696" s="156"/>
      <c r="T696" s="156"/>
      <c r="U696" s="156"/>
      <c r="V696" s="156"/>
      <c r="W696" s="156"/>
      <c r="X696" s="156"/>
      <c r="Y696" s="156"/>
      <c r="Z696" s="146"/>
      <c r="AA696" s="146"/>
      <c r="AB696" s="146"/>
      <c r="AC696" s="146"/>
      <c r="AD696" s="146"/>
      <c r="AE696" s="146"/>
      <c r="AF696" s="146"/>
      <c r="AG696" s="146" t="s">
        <v>164</v>
      </c>
      <c r="AH696" s="146">
        <v>0</v>
      </c>
      <c r="AI696" s="146"/>
      <c r="AJ696" s="146"/>
      <c r="AK696" s="146"/>
      <c r="AL696" s="146"/>
      <c r="AM696" s="146"/>
      <c r="AN696" s="146"/>
      <c r="AO696" s="146"/>
      <c r="AP696" s="146"/>
      <c r="AQ696" s="146"/>
      <c r="AR696" s="146"/>
      <c r="AS696" s="146"/>
      <c r="AT696" s="146"/>
      <c r="AU696" s="146"/>
      <c r="AV696" s="146"/>
      <c r="AW696" s="146"/>
      <c r="AX696" s="146"/>
      <c r="AY696" s="146"/>
      <c r="AZ696" s="146"/>
      <c r="BA696" s="146"/>
      <c r="BB696" s="146"/>
      <c r="BC696" s="146"/>
      <c r="BD696" s="146"/>
      <c r="BE696" s="146"/>
      <c r="BF696" s="146"/>
      <c r="BG696" s="146"/>
      <c r="BH696" s="146"/>
    </row>
    <row r="697" spans="1:60" outlineLevel="3" x14ac:dyDescent="0.2">
      <c r="A697" s="153"/>
      <c r="B697" s="154"/>
      <c r="C697" s="190" t="s">
        <v>515</v>
      </c>
      <c r="D697" s="157"/>
      <c r="E697" s="158">
        <v>29.905550000000002</v>
      </c>
      <c r="F697" s="156"/>
      <c r="G697" s="156"/>
      <c r="H697" s="156"/>
      <c r="I697" s="156"/>
      <c r="J697" s="156"/>
      <c r="K697" s="156"/>
      <c r="L697" s="156"/>
      <c r="M697" s="156"/>
      <c r="N697" s="155"/>
      <c r="O697" s="155"/>
      <c r="P697" s="155"/>
      <c r="Q697" s="155"/>
      <c r="R697" s="156"/>
      <c r="S697" s="156"/>
      <c r="T697" s="156"/>
      <c r="U697" s="156"/>
      <c r="V697" s="156"/>
      <c r="W697" s="156"/>
      <c r="X697" s="156"/>
      <c r="Y697" s="156"/>
      <c r="Z697" s="146"/>
      <c r="AA697" s="146"/>
      <c r="AB697" s="146"/>
      <c r="AC697" s="146"/>
      <c r="AD697" s="146"/>
      <c r="AE697" s="146"/>
      <c r="AF697" s="146"/>
      <c r="AG697" s="146" t="s">
        <v>164</v>
      </c>
      <c r="AH697" s="146">
        <v>0</v>
      </c>
      <c r="AI697" s="146"/>
      <c r="AJ697" s="146"/>
      <c r="AK697" s="146"/>
      <c r="AL697" s="146"/>
      <c r="AM697" s="146"/>
      <c r="AN697" s="146"/>
      <c r="AO697" s="146"/>
      <c r="AP697" s="146"/>
      <c r="AQ697" s="146"/>
      <c r="AR697" s="146"/>
      <c r="AS697" s="146"/>
      <c r="AT697" s="146"/>
      <c r="AU697" s="146"/>
      <c r="AV697" s="146"/>
      <c r="AW697" s="146"/>
      <c r="AX697" s="146"/>
      <c r="AY697" s="146"/>
      <c r="AZ697" s="146"/>
      <c r="BA697" s="146"/>
      <c r="BB697" s="146"/>
      <c r="BC697" s="146"/>
      <c r="BD697" s="146"/>
      <c r="BE697" s="146"/>
      <c r="BF697" s="146"/>
      <c r="BG697" s="146"/>
      <c r="BH697" s="146"/>
    </row>
    <row r="698" spans="1:60" outlineLevel="3" x14ac:dyDescent="0.2">
      <c r="A698" s="153"/>
      <c r="B698" s="154"/>
      <c r="C698" s="190" t="s">
        <v>516</v>
      </c>
      <c r="D698" s="157"/>
      <c r="E698" s="158">
        <v>1.08</v>
      </c>
      <c r="F698" s="156"/>
      <c r="G698" s="156"/>
      <c r="H698" s="156"/>
      <c r="I698" s="156"/>
      <c r="J698" s="156"/>
      <c r="K698" s="156"/>
      <c r="L698" s="156"/>
      <c r="M698" s="156"/>
      <c r="N698" s="155"/>
      <c r="O698" s="155"/>
      <c r="P698" s="155"/>
      <c r="Q698" s="155"/>
      <c r="R698" s="156"/>
      <c r="S698" s="156"/>
      <c r="T698" s="156"/>
      <c r="U698" s="156"/>
      <c r="V698" s="156"/>
      <c r="W698" s="156"/>
      <c r="X698" s="156"/>
      <c r="Y698" s="156"/>
      <c r="Z698" s="146"/>
      <c r="AA698" s="146"/>
      <c r="AB698" s="146"/>
      <c r="AC698" s="146"/>
      <c r="AD698" s="146"/>
      <c r="AE698" s="146"/>
      <c r="AF698" s="146"/>
      <c r="AG698" s="146" t="s">
        <v>164</v>
      </c>
      <c r="AH698" s="146">
        <v>0</v>
      </c>
      <c r="AI698" s="146"/>
      <c r="AJ698" s="146"/>
      <c r="AK698" s="146"/>
      <c r="AL698" s="146"/>
      <c r="AM698" s="146"/>
      <c r="AN698" s="146"/>
      <c r="AO698" s="146"/>
      <c r="AP698" s="146"/>
      <c r="AQ698" s="146"/>
      <c r="AR698" s="146"/>
      <c r="AS698" s="146"/>
      <c r="AT698" s="146"/>
      <c r="AU698" s="146"/>
      <c r="AV698" s="146"/>
      <c r="AW698" s="146"/>
      <c r="AX698" s="146"/>
      <c r="AY698" s="146"/>
      <c r="AZ698" s="146"/>
      <c r="BA698" s="146"/>
      <c r="BB698" s="146"/>
      <c r="BC698" s="146"/>
      <c r="BD698" s="146"/>
      <c r="BE698" s="146"/>
      <c r="BF698" s="146"/>
      <c r="BG698" s="146"/>
      <c r="BH698" s="146"/>
    </row>
    <row r="699" spans="1:60" ht="22.5" outlineLevel="1" x14ac:dyDescent="0.2">
      <c r="A699" s="172">
        <v>88</v>
      </c>
      <c r="B699" s="173" t="s">
        <v>598</v>
      </c>
      <c r="C699" s="189" t="s">
        <v>599</v>
      </c>
      <c r="D699" s="174" t="s">
        <v>365</v>
      </c>
      <c r="E699" s="175">
        <v>51.45</v>
      </c>
      <c r="F699" s="176"/>
      <c r="G699" s="177">
        <f>ROUND(E699*F699,2)</f>
        <v>0</v>
      </c>
      <c r="H699" s="176"/>
      <c r="I699" s="177">
        <f>ROUND(E699*H699,2)</f>
        <v>0</v>
      </c>
      <c r="J699" s="176"/>
      <c r="K699" s="177">
        <f>ROUND(E699*J699,2)</f>
        <v>0</v>
      </c>
      <c r="L699" s="177">
        <v>21</v>
      </c>
      <c r="M699" s="177">
        <f>G699*(1+L699/100)</f>
        <v>0</v>
      </c>
      <c r="N699" s="175">
        <v>0</v>
      </c>
      <c r="O699" s="175">
        <f>ROUND(E699*N699,2)</f>
        <v>0</v>
      </c>
      <c r="P699" s="175">
        <v>1.3500000000000001E-3</v>
      </c>
      <c r="Q699" s="175">
        <f>ROUND(E699*P699,2)</f>
        <v>7.0000000000000007E-2</v>
      </c>
      <c r="R699" s="177"/>
      <c r="S699" s="177" t="s">
        <v>157</v>
      </c>
      <c r="T699" s="178" t="s">
        <v>157</v>
      </c>
      <c r="U699" s="156">
        <v>9.1999999999999998E-2</v>
      </c>
      <c r="V699" s="156">
        <f>ROUND(E699*U699,2)</f>
        <v>4.7300000000000004</v>
      </c>
      <c r="W699" s="156"/>
      <c r="X699" s="156" t="s">
        <v>158</v>
      </c>
      <c r="Y699" s="156" t="s">
        <v>159</v>
      </c>
      <c r="Z699" s="146"/>
      <c r="AA699" s="146"/>
      <c r="AB699" s="146"/>
      <c r="AC699" s="146"/>
      <c r="AD699" s="146"/>
      <c r="AE699" s="146"/>
      <c r="AF699" s="146"/>
      <c r="AG699" s="146" t="s">
        <v>160</v>
      </c>
      <c r="AH699" s="146"/>
      <c r="AI699" s="146"/>
      <c r="AJ699" s="146"/>
      <c r="AK699" s="146"/>
      <c r="AL699" s="146"/>
      <c r="AM699" s="146"/>
      <c r="AN699" s="146"/>
      <c r="AO699" s="146"/>
      <c r="AP699" s="146"/>
      <c r="AQ699" s="146"/>
      <c r="AR699" s="146"/>
      <c r="AS699" s="146"/>
      <c r="AT699" s="146"/>
      <c r="AU699" s="146"/>
      <c r="AV699" s="146"/>
      <c r="AW699" s="146"/>
      <c r="AX699" s="146"/>
      <c r="AY699" s="146"/>
      <c r="AZ699" s="146"/>
      <c r="BA699" s="146"/>
      <c r="BB699" s="146"/>
      <c r="BC699" s="146"/>
      <c r="BD699" s="146"/>
      <c r="BE699" s="146"/>
      <c r="BF699" s="146"/>
      <c r="BG699" s="146"/>
      <c r="BH699" s="146"/>
    </row>
    <row r="700" spans="1:60" outlineLevel="2" x14ac:dyDescent="0.2">
      <c r="A700" s="153"/>
      <c r="B700" s="154"/>
      <c r="C700" s="190" t="s">
        <v>393</v>
      </c>
      <c r="D700" s="157"/>
      <c r="E700" s="158">
        <v>49.2</v>
      </c>
      <c r="F700" s="156"/>
      <c r="G700" s="156"/>
      <c r="H700" s="156"/>
      <c r="I700" s="156"/>
      <c r="J700" s="156"/>
      <c r="K700" s="156"/>
      <c r="L700" s="156"/>
      <c r="M700" s="156"/>
      <c r="N700" s="155"/>
      <c r="O700" s="155"/>
      <c r="P700" s="155"/>
      <c r="Q700" s="155"/>
      <c r="R700" s="156"/>
      <c r="S700" s="156"/>
      <c r="T700" s="156"/>
      <c r="U700" s="156"/>
      <c r="V700" s="156"/>
      <c r="W700" s="156"/>
      <c r="X700" s="156"/>
      <c r="Y700" s="156"/>
      <c r="Z700" s="146"/>
      <c r="AA700" s="146"/>
      <c r="AB700" s="146"/>
      <c r="AC700" s="146"/>
      <c r="AD700" s="146"/>
      <c r="AE700" s="146"/>
      <c r="AF700" s="146"/>
      <c r="AG700" s="146" t="s">
        <v>164</v>
      </c>
      <c r="AH700" s="146">
        <v>0</v>
      </c>
      <c r="AI700" s="146"/>
      <c r="AJ700" s="146"/>
      <c r="AK700" s="146"/>
      <c r="AL700" s="146"/>
      <c r="AM700" s="146"/>
      <c r="AN700" s="146"/>
      <c r="AO700" s="146"/>
      <c r="AP700" s="146"/>
      <c r="AQ700" s="146"/>
      <c r="AR700" s="146"/>
      <c r="AS700" s="146"/>
      <c r="AT700" s="146"/>
      <c r="AU700" s="146"/>
      <c r="AV700" s="146"/>
      <c r="AW700" s="146"/>
      <c r="AX700" s="146"/>
      <c r="AY700" s="146"/>
      <c r="AZ700" s="146"/>
      <c r="BA700" s="146"/>
      <c r="BB700" s="146"/>
      <c r="BC700" s="146"/>
      <c r="BD700" s="146"/>
      <c r="BE700" s="146"/>
      <c r="BF700" s="146"/>
      <c r="BG700" s="146"/>
      <c r="BH700" s="146"/>
    </row>
    <row r="701" spans="1:60" outlineLevel="3" x14ac:dyDescent="0.2">
      <c r="A701" s="153"/>
      <c r="B701" s="154"/>
      <c r="C701" s="190" t="s">
        <v>375</v>
      </c>
      <c r="D701" s="157"/>
      <c r="E701" s="158">
        <v>1.7</v>
      </c>
      <c r="F701" s="156"/>
      <c r="G701" s="156"/>
      <c r="H701" s="156"/>
      <c r="I701" s="156"/>
      <c r="J701" s="156"/>
      <c r="K701" s="156"/>
      <c r="L701" s="156"/>
      <c r="M701" s="156"/>
      <c r="N701" s="155"/>
      <c r="O701" s="155"/>
      <c r="P701" s="155"/>
      <c r="Q701" s="155"/>
      <c r="R701" s="156"/>
      <c r="S701" s="156"/>
      <c r="T701" s="156"/>
      <c r="U701" s="156"/>
      <c r="V701" s="156"/>
      <c r="W701" s="156"/>
      <c r="X701" s="156"/>
      <c r="Y701" s="156"/>
      <c r="Z701" s="146"/>
      <c r="AA701" s="146"/>
      <c r="AB701" s="146"/>
      <c r="AC701" s="146"/>
      <c r="AD701" s="146"/>
      <c r="AE701" s="146"/>
      <c r="AF701" s="146"/>
      <c r="AG701" s="146" t="s">
        <v>164</v>
      </c>
      <c r="AH701" s="146">
        <v>0</v>
      </c>
      <c r="AI701" s="146"/>
      <c r="AJ701" s="146"/>
      <c r="AK701" s="146"/>
      <c r="AL701" s="146"/>
      <c r="AM701" s="146"/>
      <c r="AN701" s="146"/>
      <c r="AO701" s="146"/>
      <c r="AP701" s="146"/>
      <c r="AQ701" s="146"/>
      <c r="AR701" s="146"/>
      <c r="AS701" s="146"/>
      <c r="AT701" s="146"/>
      <c r="AU701" s="146"/>
      <c r="AV701" s="146"/>
      <c r="AW701" s="146"/>
      <c r="AX701" s="146"/>
      <c r="AY701" s="146"/>
      <c r="AZ701" s="146"/>
      <c r="BA701" s="146"/>
      <c r="BB701" s="146"/>
      <c r="BC701" s="146"/>
      <c r="BD701" s="146"/>
      <c r="BE701" s="146"/>
      <c r="BF701" s="146"/>
      <c r="BG701" s="146"/>
      <c r="BH701" s="146"/>
    </row>
    <row r="702" spans="1:60" outlineLevel="3" x14ac:dyDescent="0.2">
      <c r="A702" s="153"/>
      <c r="B702" s="154"/>
      <c r="C702" s="190" t="s">
        <v>374</v>
      </c>
      <c r="D702" s="157"/>
      <c r="E702" s="158">
        <v>0.55000000000000004</v>
      </c>
      <c r="F702" s="156"/>
      <c r="G702" s="156"/>
      <c r="H702" s="156"/>
      <c r="I702" s="156"/>
      <c r="J702" s="156"/>
      <c r="K702" s="156"/>
      <c r="L702" s="156"/>
      <c r="M702" s="156"/>
      <c r="N702" s="155"/>
      <c r="O702" s="155"/>
      <c r="P702" s="155"/>
      <c r="Q702" s="155"/>
      <c r="R702" s="156"/>
      <c r="S702" s="156"/>
      <c r="T702" s="156"/>
      <c r="U702" s="156"/>
      <c r="V702" s="156"/>
      <c r="W702" s="156"/>
      <c r="X702" s="156"/>
      <c r="Y702" s="156"/>
      <c r="Z702" s="146"/>
      <c r="AA702" s="146"/>
      <c r="AB702" s="146"/>
      <c r="AC702" s="146"/>
      <c r="AD702" s="146"/>
      <c r="AE702" s="146"/>
      <c r="AF702" s="146"/>
      <c r="AG702" s="146" t="s">
        <v>164</v>
      </c>
      <c r="AH702" s="146">
        <v>0</v>
      </c>
      <c r="AI702" s="146"/>
      <c r="AJ702" s="146"/>
      <c r="AK702" s="146"/>
      <c r="AL702" s="146"/>
      <c r="AM702" s="146"/>
      <c r="AN702" s="146"/>
      <c r="AO702" s="146"/>
      <c r="AP702" s="146"/>
      <c r="AQ702" s="146"/>
      <c r="AR702" s="146"/>
      <c r="AS702" s="146"/>
      <c r="AT702" s="146"/>
      <c r="AU702" s="146"/>
      <c r="AV702" s="146"/>
      <c r="AW702" s="146"/>
      <c r="AX702" s="146"/>
      <c r="AY702" s="146"/>
      <c r="AZ702" s="146"/>
      <c r="BA702" s="146"/>
      <c r="BB702" s="146"/>
      <c r="BC702" s="146"/>
      <c r="BD702" s="146"/>
      <c r="BE702" s="146"/>
      <c r="BF702" s="146"/>
      <c r="BG702" s="146"/>
      <c r="BH702" s="146"/>
    </row>
    <row r="703" spans="1:60" outlineLevel="1" x14ac:dyDescent="0.2">
      <c r="A703" s="172">
        <v>89</v>
      </c>
      <c r="B703" s="173" t="s">
        <v>600</v>
      </c>
      <c r="C703" s="189" t="s">
        <v>601</v>
      </c>
      <c r="D703" s="174" t="s">
        <v>365</v>
      </c>
      <c r="E703" s="175">
        <v>33.1</v>
      </c>
      <c r="F703" s="176"/>
      <c r="G703" s="177">
        <f>ROUND(E703*F703,2)</f>
        <v>0</v>
      </c>
      <c r="H703" s="176"/>
      <c r="I703" s="177">
        <f>ROUND(E703*H703,2)</f>
        <v>0</v>
      </c>
      <c r="J703" s="176"/>
      <c r="K703" s="177">
        <f>ROUND(E703*J703,2)</f>
        <v>0</v>
      </c>
      <c r="L703" s="177">
        <v>21</v>
      </c>
      <c r="M703" s="177">
        <f>G703*(1+L703/100)</f>
        <v>0</v>
      </c>
      <c r="N703" s="175">
        <v>0</v>
      </c>
      <c r="O703" s="175">
        <f>ROUND(E703*N703,2)</f>
        <v>0</v>
      </c>
      <c r="P703" s="175">
        <v>2.8500000000000001E-3</v>
      </c>
      <c r="Q703" s="175">
        <f>ROUND(E703*P703,2)</f>
        <v>0.09</v>
      </c>
      <c r="R703" s="177"/>
      <c r="S703" s="177" t="s">
        <v>157</v>
      </c>
      <c r="T703" s="178" t="s">
        <v>157</v>
      </c>
      <c r="U703" s="156">
        <v>6.9000000000000006E-2</v>
      </c>
      <c r="V703" s="156">
        <f>ROUND(E703*U703,2)</f>
        <v>2.2799999999999998</v>
      </c>
      <c r="W703" s="156"/>
      <c r="X703" s="156" t="s">
        <v>158</v>
      </c>
      <c r="Y703" s="156" t="s">
        <v>159</v>
      </c>
      <c r="Z703" s="146"/>
      <c r="AA703" s="146"/>
      <c r="AB703" s="146"/>
      <c r="AC703" s="146"/>
      <c r="AD703" s="146"/>
      <c r="AE703" s="146"/>
      <c r="AF703" s="146"/>
      <c r="AG703" s="146" t="s">
        <v>160</v>
      </c>
      <c r="AH703" s="146"/>
      <c r="AI703" s="146"/>
      <c r="AJ703" s="146"/>
      <c r="AK703" s="146"/>
      <c r="AL703" s="146"/>
      <c r="AM703" s="146"/>
      <c r="AN703" s="146"/>
      <c r="AO703" s="146"/>
      <c r="AP703" s="146"/>
      <c r="AQ703" s="146"/>
      <c r="AR703" s="146"/>
      <c r="AS703" s="146"/>
      <c r="AT703" s="146"/>
      <c r="AU703" s="146"/>
      <c r="AV703" s="146"/>
      <c r="AW703" s="146"/>
      <c r="AX703" s="146"/>
      <c r="AY703" s="146"/>
      <c r="AZ703" s="146"/>
      <c r="BA703" s="146"/>
      <c r="BB703" s="146"/>
      <c r="BC703" s="146"/>
      <c r="BD703" s="146"/>
      <c r="BE703" s="146"/>
      <c r="BF703" s="146"/>
      <c r="BG703" s="146"/>
      <c r="BH703" s="146"/>
    </row>
    <row r="704" spans="1:60" outlineLevel="2" x14ac:dyDescent="0.2">
      <c r="A704" s="153"/>
      <c r="B704" s="154"/>
      <c r="C704" s="190" t="s">
        <v>602</v>
      </c>
      <c r="D704" s="157"/>
      <c r="E704" s="158"/>
      <c r="F704" s="156"/>
      <c r="G704" s="156"/>
      <c r="H704" s="156"/>
      <c r="I704" s="156"/>
      <c r="J704" s="156"/>
      <c r="K704" s="156"/>
      <c r="L704" s="156"/>
      <c r="M704" s="156"/>
      <c r="N704" s="155"/>
      <c r="O704" s="155"/>
      <c r="P704" s="155"/>
      <c r="Q704" s="155"/>
      <c r="R704" s="156"/>
      <c r="S704" s="156"/>
      <c r="T704" s="156"/>
      <c r="U704" s="156"/>
      <c r="V704" s="156"/>
      <c r="W704" s="156"/>
      <c r="X704" s="156"/>
      <c r="Y704" s="156"/>
      <c r="Z704" s="146"/>
      <c r="AA704" s="146"/>
      <c r="AB704" s="146"/>
      <c r="AC704" s="146"/>
      <c r="AD704" s="146"/>
      <c r="AE704" s="146"/>
      <c r="AF704" s="146"/>
      <c r="AG704" s="146" t="s">
        <v>164</v>
      </c>
      <c r="AH704" s="146">
        <v>0</v>
      </c>
      <c r="AI704" s="146"/>
      <c r="AJ704" s="146"/>
      <c r="AK704" s="146"/>
      <c r="AL704" s="146"/>
      <c r="AM704" s="146"/>
      <c r="AN704" s="146"/>
      <c r="AO704" s="146"/>
      <c r="AP704" s="146"/>
      <c r="AQ704" s="146"/>
      <c r="AR704" s="146"/>
      <c r="AS704" s="146"/>
      <c r="AT704" s="146"/>
      <c r="AU704" s="146"/>
      <c r="AV704" s="146"/>
      <c r="AW704" s="146"/>
      <c r="AX704" s="146"/>
      <c r="AY704" s="146"/>
      <c r="AZ704" s="146"/>
      <c r="BA704" s="146"/>
      <c r="BB704" s="146"/>
      <c r="BC704" s="146"/>
      <c r="BD704" s="146"/>
      <c r="BE704" s="146"/>
      <c r="BF704" s="146"/>
      <c r="BG704" s="146"/>
      <c r="BH704" s="146"/>
    </row>
    <row r="705" spans="1:60" outlineLevel="3" x14ac:dyDescent="0.2">
      <c r="A705" s="153"/>
      <c r="B705" s="154"/>
      <c r="C705" s="190" t="s">
        <v>570</v>
      </c>
      <c r="D705" s="157"/>
      <c r="E705" s="158">
        <v>7.6</v>
      </c>
      <c r="F705" s="156"/>
      <c r="G705" s="156"/>
      <c r="H705" s="156"/>
      <c r="I705" s="156"/>
      <c r="J705" s="156"/>
      <c r="K705" s="156"/>
      <c r="L705" s="156"/>
      <c r="M705" s="156"/>
      <c r="N705" s="155"/>
      <c r="O705" s="155"/>
      <c r="P705" s="155"/>
      <c r="Q705" s="155"/>
      <c r="R705" s="156"/>
      <c r="S705" s="156"/>
      <c r="T705" s="156"/>
      <c r="U705" s="156"/>
      <c r="V705" s="156"/>
      <c r="W705" s="156"/>
      <c r="X705" s="156"/>
      <c r="Y705" s="156"/>
      <c r="Z705" s="146"/>
      <c r="AA705" s="146"/>
      <c r="AB705" s="146"/>
      <c r="AC705" s="146"/>
      <c r="AD705" s="146"/>
      <c r="AE705" s="146"/>
      <c r="AF705" s="146"/>
      <c r="AG705" s="146" t="s">
        <v>164</v>
      </c>
      <c r="AH705" s="146">
        <v>0</v>
      </c>
      <c r="AI705" s="146"/>
      <c r="AJ705" s="146"/>
      <c r="AK705" s="146"/>
      <c r="AL705" s="146"/>
      <c r="AM705" s="146"/>
      <c r="AN705" s="146"/>
      <c r="AO705" s="146"/>
      <c r="AP705" s="146"/>
      <c r="AQ705" s="146"/>
      <c r="AR705" s="146"/>
      <c r="AS705" s="146"/>
      <c r="AT705" s="146"/>
      <c r="AU705" s="146"/>
      <c r="AV705" s="146"/>
      <c r="AW705" s="146"/>
      <c r="AX705" s="146"/>
      <c r="AY705" s="146"/>
      <c r="AZ705" s="146"/>
      <c r="BA705" s="146"/>
      <c r="BB705" s="146"/>
      <c r="BC705" s="146"/>
      <c r="BD705" s="146"/>
      <c r="BE705" s="146"/>
      <c r="BF705" s="146"/>
      <c r="BG705" s="146"/>
      <c r="BH705" s="146"/>
    </row>
    <row r="706" spans="1:60" outlineLevel="3" x14ac:dyDescent="0.2">
      <c r="A706" s="153"/>
      <c r="B706" s="154"/>
      <c r="C706" s="190" t="s">
        <v>571</v>
      </c>
      <c r="D706" s="157"/>
      <c r="E706" s="158">
        <v>3</v>
      </c>
      <c r="F706" s="156"/>
      <c r="G706" s="156"/>
      <c r="H706" s="156"/>
      <c r="I706" s="156"/>
      <c r="J706" s="156"/>
      <c r="K706" s="156"/>
      <c r="L706" s="156"/>
      <c r="M706" s="156"/>
      <c r="N706" s="155"/>
      <c r="O706" s="155"/>
      <c r="P706" s="155"/>
      <c r="Q706" s="155"/>
      <c r="R706" s="156"/>
      <c r="S706" s="156"/>
      <c r="T706" s="156"/>
      <c r="U706" s="156"/>
      <c r="V706" s="156"/>
      <c r="W706" s="156"/>
      <c r="X706" s="156"/>
      <c r="Y706" s="156"/>
      <c r="Z706" s="146"/>
      <c r="AA706" s="146"/>
      <c r="AB706" s="146"/>
      <c r="AC706" s="146"/>
      <c r="AD706" s="146"/>
      <c r="AE706" s="146"/>
      <c r="AF706" s="146"/>
      <c r="AG706" s="146" t="s">
        <v>164</v>
      </c>
      <c r="AH706" s="146">
        <v>0</v>
      </c>
      <c r="AI706" s="146"/>
      <c r="AJ706" s="146"/>
      <c r="AK706" s="146"/>
      <c r="AL706" s="146"/>
      <c r="AM706" s="146"/>
      <c r="AN706" s="146"/>
      <c r="AO706" s="146"/>
      <c r="AP706" s="146"/>
      <c r="AQ706" s="146"/>
      <c r="AR706" s="146"/>
      <c r="AS706" s="146"/>
      <c r="AT706" s="146"/>
      <c r="AU706" s="146"/>
      <c r="AV706" s="146"/>
      <c r="AW706" s="146"/>
      <c r="AX706" s="146"/>
      <c r="AY706" s="146"/>
      <c r="AZ706" s="146"/>
      <c r="BA706" s="146"/>
      <c r="BB706" s="146"/>
      <c r="BC706" s="146"/>
      <c r="BD706" s="146"/>
      <c r="BE706" s="146"/>
      <c r="BF706" s="146"/>
      <c r="BG706" s="146"/>
      <c r="BH706" s="146"/>
    </row>
    <row r="707" spans="1:60" outlineLevel="3" x14ac:dyDescent="0.2">
      <c r="A707" s="153"/>
      <c r="B707" s="154"/>
      <c r="C707" s="190" t="s">
        <v>572</v>
      </c>
      <c r="D707" s="157"/>
      <c r="E707" s="158">
        <v>22.5</v>
      </c>
      <c r="F707" s="156"/>
      <c r="G707" s="156"/>
      <c r="H707" s="156"/>
      <c r="I707" s="156"/>
      <c r="J707" s="156"/>
      <c r="K707" s="156"/>
      <c r="L707" s="156"/>
      <c r="M707" s="156"/>
      <c r="N707" s="155"/>
      <c r="O707" s="155"/>
      <c r="P707" s="155"/>
      <c r="Q707" s="155"/>
      <c r="R707" s="156"/>
      <c r="S707" s="156"/>
      <c r="T707" s="156"/>
      <c r="U707" s="156"/>
      <c r="V707" s="156"/>
      <c r="W707" s="156"/>
      <c r="X707" s="156"/>
      <c r="Y707" s="156"/>
      <c r="Z707" s="146"/>
      <c r="AA707" s="146"/>
      <c r="AB707" s="146"/>
      <c r="AC707" s="146"/>
      <c r="AD707" s="146"/>
      <c r="AE707" s="146"/>
      <c r="AF707" s="146"/>
      <c r="AG707" s="146" t="s">
        <v>164</v>
      </c>
      <c r="AH707" s="146">
        <v>0</v>
      </c>
      <c r="AI707" s="146"/>
      <c r="AJ707" s="146"/>
      <c r="AK707" s="146"/>
      <c r="AL707" s="146"/>
      <c r="AM707" s="146"/>
      <c r="AN707" s="146"/>
      <c r="AO707" s="146"/>
      <c r="AP707" s="146"/>
      <c r="AQ707" s="146"/>
      <c r="AR707" s="146"/>
      <c r="AS707" s="146"/>
      <c r="AT707" s="146"/>
      <c r="AU707" s="146"/>
      <c r="AV707" s="146"/>
      <c r="AW707" s="146"/>
      <c r="AX707" s="146"/>
      <c r="AY707" s="146"/>
      <c r="AZ707" s="146"/>
      <c r="BA707" s="146"/>
      <c r="BB707" s="146"/>
      <c r="BC707" s="146"/>
      <c r="BD707" s="146"/>
      <c r="BE707" s="146"/>
      <c r="BF707" s="146"/>
      <c r="BG707" s="146"/>
      <c r="BH707" s="146"/>
    </row>
    <row r="708" spans="1:60" outlineLevel="1" x14ac:dyDescent="0.2">
      <c r="A708" s="179">
        <v>90</v>
      </c>
      <c r="B708" s="180" t="s">
        <v>603</v>
      </c>
      <c r="C708" s="188" t="s">
        <v>604</v>
      </c>
      <c r="D708" s="181" t="s">
        <v>416</v>
      </c>
      <c r="E708" s="182">
        <v>36</v>
      </c>
      <c r="F708" s="183"/>
      <c r="G708" s="184">
        <f>ROUND(E708*F708,2)</f>
        <v>0</v>
      </c>
      <c r="H708" s="183"/>
      <c r="I708" s="184">
        <f>ROUND(E708*H708,2)</f>
        <v>0</v>
      </c>
      <c r="J708" s="183"/>
      <c r="K708" s="184">
        <f>ROUND(E708*J708,2)</f>
        <v>0</v>
      </c>
      <c r="L708" s="184">
        <v>21</v>
      </c>
      <c r="M708" s="184">
        <f>G708*(1+L708/100)</f>
        <v>0</v>
      </c>
      <c r="N708" s="182">
        <v>4.0000000000000002E-4</v>
      </c>
      <c r="O708" s="182">
        <f>ROUND(E708*N708,2)</f>
        <v>0.01</v>
      </c>
      <c r="P708" s="182">
        <v>0</v>
      </c>
      <c r="Q708" s="182">
        <f>ROUND(E708*P708,2)</f>
        <v>0</v>
      </c>
      <c r="R708" s="184" t="s">
        <v>409</v>
      </c>
      <c r="S708" s="184" t="s">
        <v>157</v>
      </c>
      <c r="T708" s="185" t="s">
        <v>157</v>
      </c>
      <c r="U708" s="156">
        <v>0</v>
      </c>
      <c r="V708" s="156">
        <f>ROUND(E708*U708,2)</f>
        <v>0</v>
      </c>
      <c r="W708" s="156"/>
      <c r="X708" s="156" t="s">
        <v>410</v>
      </c>
      <c r="Y708" s="156" t="s">
        <v>159</v>
      </c>
      <c r="Z708" s="146"/>
      <c r="AA708" s="146"/>
      <c r="AB708" s="146"/>
      <c r="AC708" s="146"/>
      <c r="AD708" s="146"/>
      <c r="AE708" s="146"/>
      <c r="AF708" s="146"/>
      <c r="AG708" s="146" t="s">
        <v>411</v>
      </c>
      <c r="AH708" s="146"/>
      <c r="AI708" s="146"/>
      <c r="AJ708" s="146"/>
      <c r="AK708" s="146"/>
      <c r="AL708" s="146"/>
      <c r="AM708" s="146"/>
      <c r="AN708" s="146"/>
      <c r="AO708" s="146"/>
      <c r="AP708" s="146"/>
      <c r="AQ708" s="146"/>
      <c r="AR708" s="146"/>
      <c r="AS708" s="146"/>
      <c r="AT708" s="146"/>
      <c r="AU708" s="146"/>
      <c r="AV708" s="146"/>
      <c r="AW708" s="146"/>
      <c r="AX708" s="146"/>
      <c r="AY708" s="146"/>
      <c r="AZ708" s="146"/>
      <c r="BA708" s="146"/>
      <c r="BB708" s="146"/>
      <c r="BC708" s="146"/>
      <c r="BD708" s="146"/>
      <c r="BE708" s="146"/>
      <c r="BF708" s="146"/>
      <c r="BG708" s="146"/>
      <c r="BH708" s="146"/>
    </row>
    <row r="709" spans="1:60" outlineLevel="1" x14ac:dyDescent="0.2">
      <c r="A709" s="179">
        <v>91</v>
      </c>
      <c r="B709" s="180" t="s">
        <v>605</v>
      </c>
      <c r="C709" s="188" t="s">
        <v>606</v>
      </c>
      <c r="D709" s="181" t="s">
        <v>500</v>
      </c>
      <c r="E709" s="182">
        <v>0.17397000000000001</v>
      </c>
      <c r="F709" s="183"/>
      <c r="G709" s="184">
        <f>ROUND(E709*F709,2)</f>
        <v>0</v>
      </c>
      <c r="H709" s="183"/>
      <c r="I709" s="184">
        <f>ROUND(E709*H709,2)</f>
        <v>0</v>
      </c>
      <c r="J709" s="183"/>
      <c r="K709" s="184">
        <f>ROUND(E709*J709,2)</f>
        <v>0</v>
      </c>
      <c r="L709" s="184">
        <v>21</v>
      </c>
      <c r="M709" s="184">
        <f>G709*(1+L709/100)</f>
        <v>0</v>
      </c>
      <c r="N709" s="182">
        <v>0</v>
      </c>
      <c r="O709" s="182">
        <f>ROUND(E709*N709,2)</f>
        <v>0</v>
      </c>
      <c r="P709" s="182">
        <v>0</v>
      </c>
      <c r="Q709" s="182">
        <f>ROUND(E709*P709,2)</f>
        <v>0</v>
      </c>
      <c r="R709" s="184"/>
      <c r="S709" s="184" t="s">
        <v>157</v>
      </c>
      <c r="T709" s="185" t="s">
        <v>157</v>
      </c>
      <c r="U709" s="156">
        <v>4.7370000000000001</v>
      </c>
      <c r="V709" s="156">
        <f>ROUND(E709*U709,2)</f>
        <v>0.82</v>
      </c>
      <c r="W709" s="156"/>
      <c r="X709" s="156" t="s">
        <v>501</v>
      </c>
      <c r="Y709" s="156" t="s">
        <v>159</v>
      </c>
      <c r="Z709" s="146"/>
      <c r="AA709" s="146"/>
      <c r="AB709" s="146"/>
      <c r="AC709" s="146"/>
      <c r="AD709" s="146"/>
      <c r="AE709" s="146"/>
      <c r="AF709" s="146"/>
      <c r="AG709" s="146" t="s">
        <v>502</v>
      </c>
      <c r="AH709" s="146"/>
      <c r="AI709" s="146"/>
      <c r="AJ709" s="146"/>
      <c r="AK709" s="146"/>
      <c r="AL709" s="146"/>
      <c r="AM709" s="146"/>
      <c r="AN709" s="146"/>
      <c r="AO709" s="146"/>
      <c r="AP709" s="146"/>
      <c r="AQ709" s="146"/>
      <c r="AR709" s="146"/>
      <c r="AS709" s="146"/>
      <c r="AT709" s="146"/>
      <c r="AU709" s="146"/>
      <c r="AV709" s="146"/>
      <c r="AW709" s="146"/>
      <c r="AX709" s="146"/>
      <c r="AY709" s="146"/>
      <c r="AZ709" s="146"/>
      <c r="BA709" s="146"/>
      <c r="BB709" s="146"/>
      <c r="BC709" s="146"/>
      <c r="BD709" s="146"/>
      <c r="BE709" s="146"/>
      <c r="BF709" s="146"/>
      <c r="BG709" s="146"/>
      <c r="BH709" s="146"/>
    </row>
    <row r="710" spans="1:60" x14ac:dyDescent="0.2">
      <c r="A710" s="165" t="s">
        <v>152</v>
      </c>
      <c r="B710" s="166" t="s">
        <v>107</v>
      </c>
      <c r="C710" s="187" t="s">
        <v>108</v>
      </c>
      <c r="D710" s="167"/>
      <c r="E710" s="168"/>
      <c r="F710" s="169"/>
      <c r="G710" s="169">
        <f>SUMIF(AG711:AG716,"&lt;&gt;NOR",G711:G716)</f>
        <v>0</v>
      </c>
      <c r="H710" s="169"/>
      <c r="I710" s="169">
        <f>SUM(I711:I716)</f>
        <v>0</v>
      </c>
      <c r="J710" s="169"/>
      <c r="K710" s="169">
        <f>SUM(K711:K716)</f>
        <v>0</v>
      </c>
      <c r="L710" s="169"/>
      <c r="M710" s="169">
        <f>SUM(M711:M716)</f>
        <v>0</v>
      </c>
      <c r="N710" s="168"/>
      <c r="O710" s="168">
        <f>SUM(O711:O716)</f>
        <v>0.02</v>
      </c>
      <c r="P710" s="168"/>
      <c r="Q710" s="168">
        <f>SUM(Q711:Q716)</f>
        <v>0</v>
      </c>
      <c r="R710" s="169"/>
      <c r="S710" s="169"/>
      <c r="T710" s="170"/>
      <c r="U710" s="164"/>
      <c r="V710" s="164">
        <f>SUM(V711:V716)</f>
        <v>3.9699999999999998</v>
      </c>
      <c r="W710" s="164"/>
      <c r="X710" s="164"/>
      <c r="Y710" s="164"/>
      <c r="AG710" t="s">
        <v>153</v>
      </c>
    </row>
    <row r="711" spans="1:60" outlineLevel="1" x14ac:dyDescent="0.2">
      <c r="A711" s="179">
        <v>92</v>
      </c>
      <c r="B711" s="180" t="s">
        <v>607</v>
      </c>
      <c r="C711" s="188" t="s">
        <v>608</v>
      </c>
      <c r="D711" s="181" t="s">
        <v>365</v>
      </c>
      <c r="E711" s="182">
        <v>14</v>
      </c>
      <c r="F711" s="183"/>
      <c r="G711" s="184">
        <f t="shared" ref="G711:G716" si="0">ROUND(E711*F711,2)</f>
        <v>0</v>
      </c>
      <c r="H711" s="183"/>
      <c r="I711" s="184">
        <f t="shared" ref="I711:I716" si="1">ROUND(E711*H711,2)</f>
        <v>0</v>
      </c>
      <c r="J711" s="183"/>
      <c r="K711" s="184">
        <f t="shared" ref="K711:K716" si="2">ROUND(E711*J711,2)</f>
        <v>0</v>
      </c>
      <c r="L711" s="184">
        <v>21</v>
      </c>
      <c r="M711" s="184">
        <f t="shared" ref="M711:M716" si="3">G711*(1+L711/100)</f>
        <v>0</v>
      </c>
      <c r="N711" s="182">
        <v>0</v>
      </c>
      <c r="O711" s="182">
        <f t="shared" ref="O711:O716" si="4">ROUND(E711*N711,2)</f>
        <v>0</v>
      </c>
      <c r="P711" s="182">
        <v>0</v>
      </c>
      <c r="Q711" s="182">
        <f t="shared" ref="Q711:Q716" si="5">ROUND(E711*P711,2)</f>
        <v>0</v>
      </c>
      <c r="R711" s="184"/>
      <c r="S711" s="184" t="s">
        <v>157</v>
      </c>
      <c r="T711" s="185" t="s">
        <v>157</v>
      </c>
      <c r="U711" s="156">
        <v>0.28000000000000003</v>
      </c>
      <c r="V711" s="156">
        <f t="shared" ref="V711:V716" si="6">ROUND(E711*U711,2)</f>
        <v>3.92</v>
      </c>
      <c r="W711" s="156"/>
      <c r="X711" s="156" t="s">
        <v>158</v>
      </c>
      <c r="Y711" s="156" t="s">
        <v>159</v>
      </c>
      <c r="Z711" s="146"/>
      <c r="AA711" s="146"/>
      <c r="AB711" s="146"/>
      <c r="AC711" s="146"/>
      <c r="AD711" s="146"/>
      <c r="AE711" s="146"/>
      <c r="AF711" s="146"/>
      <c r="AG711" s="146" t="s">
        <v>160</v>
      </c>
      <c r="AH711" s="146"/>
      <c r="AI711" s="146"/>
      <c r="AJ711" s="146"/>
      <c r="AK711" s="146"/>
      <c r="AL711" s="146"/>
      <c r="AM711" s="146"/>
      <c r="AN711" s="146"/>
      <c r="AO711" s="146"/>
      <c r="AP711" s="146"/>
      <c r="AQ711" s="146"/>
      <c r="AR711" s="146"/>
      <c r="AS711" s="146"/>
      <c r="AT711" s="146"/>
      <c r="AU711" s="146"/>
      <c r="AV711" s="146"/>
      <c r="AW711" s="146"/>
      <c r="AX711" s="146"/>
      <c r="AY711" s="146"/>
      <c r="AZ711" s="146"/>
      <c r="BA711" s="146"/>
      <c r="BB711" s="146"/>
      <c r="BC711" s="146"/>
      <c r="BD711" s="146"/>
      <c r="BE711" s="146"/>
      <c r="BF711" s="146"/>
      <c r="BG711" s="146"/>
      <c r="BH711" s="146"/>
    </row>
    <row r="712" spans="1:60" outlineLevel="1" x14ac:dyDescent="0.2">
      <c r="A712" s="179">
        <v>93</v>
      </c>
      <c r="B712" s="180" t="s">
        <v>609</v>
      </c>
      <c r="C712" s="188" t="s">
        <v>610</v>
      </c>
      <c r="D712" s="181" t="s">
        <v>463</v>
      </c>
      <c r="E712" s="182">
        <v>1</v>
      </c>
      <c r="F712" s="183"/>
      <c r="G712" s="184">
        <f t="shared" si="0"/>
        <v>0</v>
      </c>
      <c r="H712" s="183"/>
      <c r="I712" s="184">
        <f t="shared" si="1"/>
        <v>0</v>
      </c>
      <c r="J712" s="183"/>
      <c r="K712" s="184">
        <f t="shared" si="2"/>
        <v>0</v>
      </c>
      <c r="L712" s="184">
        <v>21</v>
      </c>
      <c r="M712" s="184">
        <f t="shared" si="3"/>
        <v>0</v>
      </c>
      <c r="N712" s="182">
        <v>0</v>
      </c>
      <c r="O712" s="182">
        <f t="shared" si="4"/>
        <v>0</v>
      </c>
      <c r="P712" s="182">
        <v>0</v>
      </c>
      <c r="Q712" s="182">
        <f t="shared" si="5"/>
        <v>0</v>
      </c>
      <c r="R712" s="184"/>
      <c r="S712" s="184" t="s">
        <v>459</v>
      </c>
      <c r="T712" s="185" t="s">
        <v>460</v>
      </c>
      <c r="U712" s="156">
        <v>0</v>
      </c>
      <c r="V712" s="156">
        <f t="shared" si="6"/>
        <v>0</v>
      </c>
      <c r="W712" s="156"/>
      <c r="X712" s="156" t="s">
        <v>158</v>
      </c>
      <c r="Y712" s="156" t="s">
        <v>159</v>
      </c>
      <c r="Z712" s="146"/>
      <c r="AA712" s="146"/>
      <c r="AB712" s="146"/>
      <c r="AC712" s="146"/>
      <c r="AD712" s="146"/>
      <c r="AE712" s="146"/>
      <c r="AF712" s="146"/>
      <c r="AG712" s="146" t="s">
        <v>160</v>
      </c>
      <c r="AH712" s="146"/>
      <c r="AI712" s="146"/>
      <c r="AJ712" s="146"/>
      <c r="AK712" s="146"/>
      <c r="AL712" s="146"/>
      <c r="AM712" s="146"/>
      <c r="AN712" s="146"/>
      <c r="AO712" s="146"/>
      <c r="AP712" s="146"/>
      <c r="AQ712" s="146"/>
      <c r="AR712" s="146"/>
      <c r="AS712" s="146"/>
      <c r="AT712" s="146"/>
      <c r="AU712" s="146"/>
      <c r="AV712" s="146"/>
      <c r="AW712" s="146"/>
      <c r="AX712" s="146"/>
      <c r="AY712" s="146"/>
      <c r="AZ712" s="146"/>
      <c r="BA712" s="146"/>
      <c r="BB712" s="146"/>
      <c r="BC712" s="146"/>
      <c r="BD712" s="146"/>
      <c r="BE712" s="146"/>
      <c r="BF712" s="146"/>
      <c r="BG712" s="146"/>
      <c r="BH712" s="146"/>
    </row>
    <row r="713" spans="1:60" ht="33.75" outlineLevel="1" x14ac:dyDescent="0.2">
      <c r="A713" s="179">
        <v>94</v>
      </c>
      <c r="B713" s="180" t="s">
        <v>611</v>
      </c>
      <c r="C713" s="188" t="s">
        <v>612</v>
      </c>
      <c r="D713" s="181" t="s">
        <v>463</v>
      </c>
      <c r="E713" s="182">
        <v>1</v>
      </c>
      <c r="F713" s="183"/>
      <c r="G713" s="184">
        <f t="shared" si="0"/>
        <v>0</v>
      </c>
      <c r="H713" s="183"/>
      <c r="I713" s="184">
        <f t="shared" si="1"/>
        <v>0</v>
      </c>
      <c r="J713" s="183"/>
      <c r="K713" s="184">
        <f t="shared" si="2"/>
        <v>0</v>
      </c>
      <c r="L713" s="184">
        <v>21</v>
      </c>
      <c r="M713" s="184">
        <f t="shared" si="3"/>
        <v>0</v>
      </c>
      <c r="N713" s="182">
        <v>0</v>
      </c>
      <c r="O713" s="182">
        <f t="shared" si="4"/>
        <v>0</v>
      </c>
      <c r="P713" s="182">
        <v>0</v>
      </c>
      <c r="Q713" s="182">
        <f t="shared" si="5"/>
        <v>0</v>
      </c>
      <c r="R713" s="184"/>
      <c r="S713" s="184" t="s">
        <v>459</v>
      </c>
      <c r="T713" s="185" t="s">
        <v>460</v>
      </c>
      <c r="U713" s="156">
        <v>0</v>
      </c>
      <c r="V713" s="156">
        <f t="shared" si="6"/>
        <v>0</v>
      </c>
      <c r="W713" s="156"/>
      <c r="X713" s="156" t="s">
        <v>158</v>
      </c>
      <c r="Y713" s="156" t="s">
        <v>159</v>
      </c>
      <c r="Z713" s="146"/>
      <c r="AA713" s="146"/>
      <c r="AB713" s="146"/>
      <c r="AC713" s="146"/>
      <c r="AD713" s="146"/>
      <c r="AE713" s="146"/>
      <c r="AF713" s="146"/>
      <c r="AG713" s="146" t="s">
        <v>160</v>
      </c>
      <c r="AH713" s="146"/>
      <c r="AI713" s="146"/>
      <c r="AJ713" s="146"/>
      <c r="AK713" s="146"/>
      <c r="AL713" s="146"/>
      <c r="AM713" s="146"/>
      <c r="AN713" s="146"/>
      <c r="AO713" s="146"/>
      <c r="AP713" s="146"/>
      <c r="AQ713" s="146"/>
      <c r="AR713" s="146"/>
      <c r="AS713" s="146"/>
      <c r="AT713" s="146"/>
      <c r="AU713" s="146"/>
      <c r="AV713" s="146"/>
      <c r="AW713" s="146"/>
      <c r="AX713" s="146"/>
      <c r="AY713" s="146"/>
      <c r="AZ713" s="146"/>
      <c r="BA713" s="146"/>
      <c r="BB713" s="146"/>
      <c r="BC713" s="146"/>
      <c r="BD713" s="146"/>
      <c r="BE713" s="146"/>
      <c r="BF713" s="146"/>
      <c r="BG713" s="146"/>
      <c r="BH713" s="146"/>
    </row>
    <row r="714" spans="1:60" ht="22.5" outlineLevel="1" x14ac:dyDescent="0.2">
      <c r="A714" s="179">
        <v>95</v>
      </c>
      <c r="B714" s="180" t="s">
        <v>613</v>
      </c>
      <c r="C714" s="188" t="s">
        <v>614</v>
      </c>
      <c r="D714" s="181" t="s">
        <v>615</v>
      </c>
      <c r="E714" s="182">
        <v>31.65</v>
      </c>
      <c r="F714" s="183"/>
      <c r="G714" s="184">
        <f t="shared" si="0"/>
        <v>0</v>
      </c>
      <c r="H714" s="183"/>
      <c r="I714" s="184">
        <f t="shared" si="1"/>
        <v>0</v>
      </c>
      <c r="J714" s="183"/>
      <c r="K714" s="184">
        <f t="shared" si="2"/>
        <v>0</v>
      </c>
      <c r="L714" s="184">
        <v>21</v>
      </c>
      <c r="M714" s="184">
        <f t="shared" si="3"/>
        <v>0</v>
      </c>
      <c r="N714" s="182">
        <v>0</v>
      </c>
      <c r="O714" s="182">
        <f t="shared" si="4"/>
        <v>0</v>
      </c>
      <c r="P714" s="182">
        <v>0</v>
      </c>
      <c r="Q714" s="182">
        <f t="shared" si="5"/>
        <v>0</v>
      </c>
      <c r="R714" s="184"/>
      <c r="S714" s="184" t="s">
        <v>459</v>
      </c>
      <c r="T714" s="185" t="s">
        <v>460</v>
      </c>
      <c r="U714" s="156">
        <v>0</v>
      </c>
      <c r="V714" s="156">
        <f t="shared" si="6"/>
        <v>0</v>
      </c>
      <c r="W714" s="156"/>
      <c r="X714" s="156" t="s">
        <v>158</v>
      </c>
      <c r="Y714" s="156" t="s">
        <v>159</v>
      </c>
      <c r="Z714" s="146"/>
      <c r="AA714" s="146"/>
      <c r="AB714" s="146"/>
      <c r="AC714" s="146"/>
      <c r="AD714" s="146"/>
      <c r="AE714" s="146"/>
      <c r="AF714" s="146"/>
      <c r="AG714" s="146" t="s">
        <v>160</v>
      </c>
      <c r="AH714" s="146"/>
      <c r="AI714" s="146"/>
      <c r="AJ714" s="146"/>
      <c r="AK714" s="146"/>
      <c r="AL714" s="146"/>
      <c r="AM714" s="146"/>
      <c r="AN714" s="146"/>
      <c r="AO714" s="146"/>
      <c r="AP714" s="146"/>
      <c r="AQ714" s="146"/>
      <c r="AR714" s="146"/>
      <c r="AS714" s="146"/>
      <c r="AT714" s="146"/>
      <c r="AU714" s="146"/>
      <c r="AV714" s="146"/>
      <c r="AW714" s="146"/>
      <c r="AX714" s="146"/>
      <c r="AY714" s="146"/>
      <c r="AZ714" s="146"/>
      <c r="BA714" s="146"/>
      <c r="BB714" s="146"/>
      <c r="BC714" s="146"/>
      <c r="BD714" s="146"/>
      <c r="BE714" s="146"/>
      <c r="BF714" s="146"/>
      <c r="BG714" s="146"/>
      <c r="BH714" s="146"/>
    </row>
    <row r="715" spans="1:60" ht="22.5" outlineLevel="1" x14ac:dyDescent="0.2">
      <c r="A715" s="179">
        <v>96</v>
      </c>
      <c r="B715" s="180" t="s">
        <v>616</v>
      </c>
      <c r="C715" s="188" t="s">
        <v>617</v>
      </c>
      <c r="D715" s="181" t="s">
        <v>365</v>
      </c>
      <c r="E715" s="182">
        <v>15</v>
      </c>
      <c r="F715" s="183"/>
      <c r="G715" s="184">
        <f t="shared" si="0"/>
        <v>0</v>
      </c>
      <c r="H715" s="183"/>
      <c r="I715" s="184">
        <f t="shared" si="1"/>
        <v>0</v>
      </c>
      <c r="J715" s="183"/>
      <c r="K715" s="184">
        <f t="shared" si="2"/>
        <v>0</v>
      </c>
      <c r="L715" s="184">
        <v>21</v>
      </c>
      <c r="M715" s="184">
        <f t="shared" si="3"/>
        <v>0</v>
      </c>
      <c r="N715" s="182">
        <v>1.08E-3</v>
      </c>
      <c r="O715" s="182">
        <f t="shared" si="4"/>
        <v>0.02</v>
      </c>
      <c r="P715" s="182">
        <v>0</v>
      </c>
      <c r="Q715" s="182">
        <f t="shared" si="5"/>
        <v>0</v>
      </c>
      <c r="R715" s="184" t="s">
        <v>409</v>
      </c>
      <c r="S715" s="184" t="s">
        <v>157</v>
      </c>
      <c r="T715" s="185" t="s">
        <v>157</v>
      </c>
      <c r="U715" s="156">
        <v>0</v>
      </c>
      <c r="V715" s="156">
        <f t="shared" si="6"/>
        <v>0</v>
      </c>
      <c r="W715" s="156"/>
      <c r="X715" s="156" t="s">
        <v>410</v>
      </c>
      <c r="Y715" s="156" t="s">
        <v>159</v>
      </c>
      <c r="Z715" s="146"/>
      <c r="AA715" s="146"/>
      <c r="AB715" s="146"/>
      <c r="AC715" s="146"/>
      <c r="AD715" s="146"/>
      <c r="AE715" s="146"/>
      <c r="AF715" s="146"/>
      <c r="AG715" s="146" t="s">
        <v>411</v>
      </c>
      <c r="AH715" s="146"/>
      <c r="AI715" s="146"/>
      <c r="AJ715" s="146"/>
      <c r="AK715" s="146"/>
      <c r="AL715" s="146"/>
      <c r="AM715" s="146"/>
      <c r="AN715" s="146"/>
      <c r="AO715" s="146"/>
      <c r="AP715" s="146"/>
      <c r="AQ715" s="146"/>
      <c r="AR715" s="146"/>
      <c r="AS715" s="146"/>
      <c r="AT715" s="146"/>
      <c r="AU715" s="146"/>
      <c r="AV715" s="146"/>
      <c r="AW715" s="146"/>
      <c r="AX715" s="146"/>
      <c r="AY715" s="146"/>
      <c r="AZ715" s="146"/>
      <c r="BA715" s="146"/>
      <c r="BB715" s="146"/>
      <c r="BC715" s="146"/>
      <c r="BD715" s="146"/>
      <c r="BE715" s="146"/>
      <c r="BF715" s="146"/>
      <c r="BG715" s="146"/>
      <c r="BH715" s="146"/>
    </row>
    <row r="716" spans="1:60" outlineLevel="1" x14ac:dyDescent="0.2">
      <c r="A716" s="179">
        <v>97</v>
      </c>
      <c r="B716" s="180" t="s">
        <v>618</v>
      </c>
      <c r="C716" s="188" t="s">
        <v>619</v>
      </c>
      <c r="D716" s="181" t="s">
        <v>500</v>
      </c>
      <c r="E716" s="182">
        <v>1.6199999999999999E-2</v>
      </c>
      <c r="F716" s="183"/>
      <c r="G716" s="184">
        <f t="shared" si="0"/>
        <v>0</v>
      </c>
      <c r="H716" s="183"/>
      <c r="I716" s="184">
        <f t="shared" si="1"/>
        <v>0</v>
      </c>
      <c r="J716" s="183"/>
      <c r="K716" s="184">
        <f t="shared" si="2"/>
        <v>0</v>
      </c>
      <c r="L716" s="184">
        <v>21</v>
      </c>
      <c r="M716" s="184">
        <f t="shared" si="3"/>
        <v>0</v>
      </c>
      <c r="N716" s="182">
        <v>0</v>
      </c>
      <c r="O716" s="182">
        <f t="shared" si="4"/>
        <v>0</v>
      </c>
      <c r="P716" s="182">
        <v>0</v>
      </c>
      <c r="Q716" s="182">
        <f t="shared" si="5"/>
        <v>0</v>
      </c>
      <c r="R716" s="184"/>
      <c r="S716" s="184" t="s">
        <v>157</v>
      </c>
      <c r="T716" s="185" t="s">
        <v>157</v>
      </c>
      <c r="U716" s="156">
        <v>3.327</v>
      </c>
      <c r="V716" s="156">
        <f t="shared" si="6"/>
        <v>0.05</v>
      </c>
      <c r="W716" s="156"/>
      <c r="X716" s="156" t="s">
        <v>501</v>
      </c>
      <c r="Y716" s="156" t="s">
        <v>159</v>
      </c>
      <c r="Z716" s="146"/>
      <c r="AA716" s="146"/>
      <c r="AB716" s="146"/>
      <c r="AC716" s="146"/>
      <c r="AD716" s="146"/>
      <c r="AE716" s="146"/>
      <c r="AF716" s="146"/>
      <c r="AG716" s="146" t="s">
        <v>502</v>
      </c>
      <c r="AH716" s="146"/>
      <c r="AI716" s="146"/>
      <c r="AJ716" s="146"/>
      <c r="AK716" s="146"/>
      <c r="AL716" s="146"/>
      <c r="AM716" s="146"/>
      <c r="AN716" s="146"/>
      <c r="AO716" s="146"/>
      <c r="AP716" s="146"/>
      <c r="AQ716" s="146"/>
      <c r="AR716" s="146"/>
      <c r="AS716" s="146"/>
      <c r="AT716" s="146"/>
      <c r="AU716" s="146"/>
      <c r="AV716" s="146"/>
      <c r="AW716" s="146"/>
      <c r="AX716" s="146"/>
      <c r="AY716" s="146"/>
      <c r="AZ716" s="146"/>
      <c r="BA716" s="146"/>
      <c r="BB716" s="146"/>
      <c r="BC716" s="146"/>
      <c r="BD716" s="146"/>
      <c r="BE716" s="146"/>
      <c r="BF716" s="146"/>
      <c r="BG716" s="146"/>
      <c r="BH716" s="146"/>
    </row>
    <row r="717" spans="1:60" x14ac:dyDescent="0.2">
      <c r="A717" s="165" t="s">
        <v>152</v>
      </c>
      <c r="B717" s="166" t="s">
        <v>109</v>
      </c>
      <c r="C717" s="187" t="s">
        <v>110</v>
      </c>
      <c r="D717" s="167"/>
      <c r="E717" s="168"/>
      <c r="F717" s="169"/>
      <c r="G717" s="169">
        <f>SUMIF(AG718:AG726,"&lt;&gt;NOR",G718:G726)</f>
        <v>0</v>
      </c>
      <c r="H717" s="169"/>
      <c r="I717" s="169">
        <f>SUM(I718:I726)</f>
        <v>0</v>
      </c>
      <c r="J717" s="169"/>
      <c r="K717" s="169">
        <f>SUM(K718:K726)</f>
        <v>0</v>
      </c>
      <c r="L717" s="169"/>
      <c r="M717" s="169">
        <f>SUM(M718:M726)</f>
        <v>0</v>
      </c>
      <c r="N717" s="168"/>
      <c r="O717" s="168">
        <f>SUM(O718:O726)</f>
        <v>0</v>
      </c>
      <c r="P717" s="168"/>
      <c r="Q717" s="168">
        <f>SUM(Q718:Q726)</f>
        <v>0</v>
      </c>
      <c r="R717" s="169"/>
      <c r="S717" s="169"/>
      <c r="T717" s="170"/>
      <c r="U717" s="164"/>
      <c r="V717" s="164">
        <f>SUM(V718:V726)</f>
        <v>22.4</v>
      </c>
      <c r="W717" s="164"/>
      <c r="X717" s="164"/>
      <c r="Y717" s="164"/>
      <c r="AG717" t="s">
        <v>153</v>
      </c>
    </row>
    <row r="718" spans="1:60" outlineLevel="1" x14ac:dyDescent="0.2">
      <c r="A718" s="172">
        <v>98</v>
      </c>
      <c r="B718" s="173" t="s">
        <v>620</v>
      </c>
      <c r="C718" s="189" t="s">
        <v>621</v>
      </c>
      <c r="D718" s="174" t="s">
        <v>365</v>
      </c>
      <c r="E718" s="175">
        <v>23.6</v>
      </c>
      <c r="F718" s="176"/>
      <c r="G718" s="177">
        <f>ROUND(E718*F718,2)</f>
        <v>0</v>
      </c>
      <c r="H718" s="176"/>
      <c r="I718" s="177">
        <f>ROUND(E718*H718,2)</f>
        <v>0</v>
      </c>
      <c r="J718" s="176"/>
      <c r="K718" s="177">
        <f>ROUND(E718*J718,2)</f>
        <v>0</v>
      </c>
      <c r="L718" s="177">
        <v>21</v>
      </c>
      <c r="M718" s="177">
        <f>G718*(1+L718/100)</f>
        <v>0</v>
      </c>
      <c r="N718" s="175">
        <v>0</v>
      </c>
      <c r="O718" s="175">
        <f>ROUND(E718*N718,2)</f>
        <v>0</v>
      </c>
      <c r="P718" s="175">
        <v>0</v>
      </c>
      <c r="Q718" s="175">
        <f>ROUND(E718*P718,2)</f>
        <v>0</v>
      </c>
      <c r="R718" s="177"/>
      <c r="S718" s="177" t="s">
        <v>157</v>
      </c>
      <c r="T718" s="178" t="s">
        <v>157</v>
      </c>
      <c r="U718" s="156">
        <v>0.26</v>
      </c>
      <c r="V718" s="156">
        <f>ROUND(E718*U718,2)</f>
        <v>6.14</v>
      </c>
      <c r="W718" s="156"/>
      <c r="X718" s="156" t="s">
        <v>158</v>
      </c>
      <c r="Y718" s="156" t="s">
        <v>159</v>
      </c>
      <c r="Z718" s="146"/>
      <c r="AA718" s="146"/>
      <c r="AB718" s="146"/>
      <c r="AC718" s="146"/>
      <c r="AD718" s="146"/>
      <c r="AE718" s="146"/>
      <c r="AF718" s="146"/>
      <c r="AG718" s="146" t="s">
        <v>160</v>
      </c>
      <c r="AH718" s="146"/>
      <c r="AI718" s="146"/>
      <c r="AJ718" s="146"/>
      <c r="AK718" s="146"/>
      <c r="AL718" s="146"/>
      <c r="AM718" s="146"/>
      <c r="AN718" s="146"/>
      <c r="AO718" s="146"/>
      <c r="AP718" s="146"/>
      <c r="AQ718" s="146"/>
      <c r="AR718" s="146"/>
      <c r="AS718" s="146"/>
      <c r="AT718" s="146"/>
      <c r="AU718" s="146"/>
      <c r="AV718" s="146"/>
      <c r="AW718" s="146"/>
      <c r="AX718" s="146"/>
      <c r="AY718" s="146"/>
      <c r="AZ718" s="146"/>
      <c r="BA718" s="146"/>
      <c r="BB718" s="146"/>
      <c r="BC718" s="146"/>
      <c r="BD718" s="146"/>
      <c r="BE718" s="146"/>
      <c r="BF718" s="146"/>
      <c r="BG718" s="146"/>
      <c r="BH718" s="146"/>
    </row>
    <row r="719" spans="1:60" outlineLevel="2" x14ac:dyDescent="0.2">
      <c r="A719" s="153"/>
      <c r="B719" s="154"/>
      <c r="C719" s="190" t="s">
        <v>622</v>
      </c>
      <c r="D719" s="157"/>
      <c r="E719" s="158">
        <v>3.4</v>
      </c>
      <c r="F719" s="156"/>
      <c r="G719" s="156"/>
      <c r="H719" s="156"/>
      <c r="I719" s="156"/>
      <c r="J719" s="156"/>
      <c r="K719" s="156"/>
      <c r="L719" s="156"/>
      <c r="M719" s="156"/>
      <c r="N719" s="155"/>
      <c r="O719" s="155"/>
      <c r="P719" s="155"/>
      <c r="Q719" s="155"/>
      <c r="R719" s="156"/>
      <c r="S719" s="156"/>
      <c r="T719" s="156"/>
      <c r="U719" s="156"/>
      <c r="V719" s="156"/>
      <c r="W719" s="156"/>
      <c r="X719" s="156"/>
      <c r="Y719" s="156"/>
      <c r="Z719" s="146"/>
      <c r="AA719" s="146"/>
      <c r="AB719" s="146"/>
      <c r="AC719" s="146"/>
      <c r="AD719" s="146"/>
      <c r="AE719" s="146"/>
      <c r="AF719" s="146"/>
      <c r="AG719" s="146" t="s">
        <v>164</v>
      </c>
      <c r="AH719" s="146">
        <v>0</v>
      </c>
      <c r="AI719" s="146"/>
      <c r="AJ719" s="146"/>
      <c r="AK719" s="146"/>
      <c r="AL719" s="146"/>
      <c r="AM719" s="146"/>
      <c r="AN719" s="146"/>
      <c r="AO719" s="146"/>
      <c r="AP719" s="146"/>
      <c r="AQ719" s="146"/>
      <c r="AR719" s="146"/>
      <c r="AS719" s="146"/>
      <c r="AT719" s="146"/>
      <c r="AU719" s="146"/>
      <c r="AV719" s="146"/>
      <c r="AW719" s="146"/>
      <c r="AX719" s="146"/>
      <c r="AY719" s="146"/>
      <c r="AZ719" s="146"/>
      <c r="BA719" s="146"/>
      <c r="BB719" s="146"/>
      <c r="BC719" s="146"/>
      <c r="BD719" s="146"/>
      <c r="BE719" s="146"/>
      <c r="BF719" s="146"/>
      <c r="BG719" s="146"/>
      <c r="BH719" s="146"/>
    </row>
    <row r="720" spans="1:60" outlineLevel="3" x14ac:dyDescent="0.2">
      <c r="A720" s="153"/>
      <c r="B720" s="154"/>
      <c r="C720" s="190" t="s">
        <v>623</v>
      </c>
      <c r="D720" s="157"/>
      <c r="E720" s="158">
        <v>8.1999999999999993</v>
      </c>
      <c r="F720" s="156"/>
      <c r="G720" s="156"/>
      <c r="H720" s="156"/>
      <c r="I720" s="156"/>
      <c r="J720" s="156"/>
      <c r="K720" s="156"/>
      <c r="L720" s="156"/>
      <c r="M720" s="156"/>
      <c r="N720" s="155"/>
      <c r="O720" s="155"/>
      <c r="P720" s="155"/>
      <c r="Q720" s="155"/>
      <c r="R720" s="156"/>
      <c r="S720" s="156"/>
      <c r="T720" s="156"/>
      <c r="U720" s="156"/>
      <c r="V720" s="156"/>
      <c r="W720" s="156"/>
      <c r="X720" s="156"/>
      <c r="Y720" s="156"/>
      <c r="Z720" s="146"/>
      <c r="AA720" s="146"/>
      <c r="AB720" s="146"/>
      <c r="AC720" s="146"/>
      <c r="AD720" s="146"/>
      <c r="AE720" s="146"/>
      <c r="AF720" s="146"/>
      <c r="AG720" s="146" t="s">
        <v>164</v>
      </c>
      <c r="AH720" s="146">
        <v>0</v>
      </c>
      <c r="AI720" s="146"/>
      <c r="AJ720" s="146"/>
      <c r="AK720" s="146"/>
      <c r="AL720" s="146"/>
      <c r="AM720" s="146"/>
      <c r="AN720" s="146"/>
      <c r="AO720" s="146"/>
      <c r="AP720" s="146"/>
      <c r="AQ720" s="146"/>
      <c r="AR720" s="146"/>
      <c r="AS720" s="146"/>
      <c r="AT720" s="146"/>
      <c r="AU720" s="146"/>
      <c r="AV720" s="146"/>
      <c r="AW720" s="146"/>
      <c r="AX720" s="146"/>
      <c r="AY720" s="146"/>
      <c r="AZ720" s="146"/>
      <c r="BA720" s="146"/>
      <c r="BB720" s="146"/>
      <c r="BC720" s="146"/>
      <c r="BD720" s="146"/>
      <c r="BE720" s="146"/>
      <c r="BF720" s="146"/>
      <c r="BG720" s="146"/>
      <c r="BH720" s="146"/>
    </row>
    <row r="721" spans="1:60" outlineLevel="3" x14ac:dyDescent="0.2">
      <c r="A721" s="153"/>
      <c r="B721" s="154"/>
      <c r="C721" s="190" t="s">
        <v>624</v>
      </c>
      <c r="D721" s="157"/>
      <c r="E721" s="158">
        <v>12</v>
      </c>
      <c r="F721" s="156"/>
      <c r="G721" s="156"/>
      <c r="H721" s="156"/>
      <c r="I721" s="156"/>
      <c r="J721" s="156"/>
      <c r="K721" s="156"/>
      <c r="L721" s="156"/>
      <c r="M721" s="156"/>
      <c r="N721" s="155"/>
      <c r="O721" s="155"/>
      <c r="P721" s="155"/>
      <c r="Q721" s="155"/>
      <c r="R721" s="156"/>
      <c r="S721" s="156"/>
      <c r="T721" s="156"/>
      <c r="U721" s="156"/>
      <c r="V721" s="156"/>
      <c r="W721" s="156"/>
      <c r="X721" s="156"/>
      <c r="Y721" s="156"/>
      <c r="Z721" s="146"/>
      <c r="AA721" s="146"/>
      <c r="AB721" s="146"/>
      <c r="AC721" s="146"/>
      <c r="AD721" s="146"/>
      <c r="AE721" s="146"/>
      <c r="AF721" s="146"/>
      <c r="AG721" s="146" t="s">
        <v>164</v>
      </c>
      <c r="AH721" s="146">
        <v>0</v>
      </c>
      <c r="AI721" s="146"/>
      <c r="AJ721" s="146"/>
      <c r="AK721" s="146"/>
      <c r="AL721" s="146"/>
      <c r="AM721" s="146"/>
      <c r="AN721" s="146"/>
      <c r="AO721" s="146"/>
      <c r="AP721" s="146"/>
      <c r="AQ721" s="146"/>
      <c r="AR721" s="146"/>
      <c r="AS721" s="146"/>
      <c r="AT721" s="146"/>
      <c r="AU721" s="146"/>
      <c r="AV721" s="146"/>
      <c r="AW721" s="146"/>
      <c r="AX721" s="146"/>
      <c r="AY721" s="146"/>
      <c r="AZ721" s="146"/>
      <c r="BA721" s="146"/>
      <c r="BB721" s="146"/>
      <c r="BC721" s="146"/>
      <c r="BD721" s="146"/>
      <c r="BE721" s="146"/>
      <c r="BF721" s="146"/>
      <c r="BG721" s="146"/>
      <c r="BH721" s="146"/>
    </row>
    <row r="722" spans="1:60" outlineLevel="1" x14ac:dyDescent="0.2">
      <c r="A722" s="179">
        <v>99</v>
      </c>
      <c r="B722" s="180" t="s">
        <v>625</v>
      </c>
      <c r="C722" s="188" t="s">
        <v>626</v>
      </c>
      <c r="D722" s="181" t="s">
        <v>416</v>
      </c>
      <c r="E722" s="182">
        <v>2</v>
      </c>
      <c r="F722" s="183"/>
      <c r="G722" s="184">
        <f>ROUND(E722*F722,2)</f>
        <v>0</v>
      </c>
      <c r="H722" s="183"/>
      <c r="I722" s="184">
        <f>ROUND(E722*H722,2)</f>
        <v>0</v>
      </c>
      <c r="J722" s="183"/>
      <c r="K722" s="184">
        <f>ROUND(E722*J722,2)</f>
        <v>0</v>
      </c>
      <c r="L722" s="184">
        <v>21</v>
      </c>
      <c r="M722" s="184">
        <f>G722*(1+L722/100)</f>
        <v>0</v>
      </c>
      <c r="N722" s="182">
        <v>1.65E-3</v>
      </c>
      <c r="O722" s="182">
        <f>ROUND(E722*N722,2)</f>
        <v>0</v>
      </c>
      <c r="P722" s="182">
        <v>0</v>
      </c>
      <c r="Q722" s="182">
        <f>ROUND(E722*P722,2)</f>
        <v>0</v>
      </c>
      <c r="R722" s="184"/>
      <c r="S722" s="184" t="s">
        <v>157</v>
      </c>
      <c r="T722" s="185" t="s">
        <v>157</v>
      </c>
      <c r="U722" s="156">
        <v>3.05</v>
      </c>
      <c r="V722" s="156">
        <f>ROUND(E722*U722,2)</f>
        <v>6.1</v>
      </c>
      <c r="W722" s="156"/>
      <c r="X722" s="156" t="s">
        <v>158</v>
      </c>
      <c r="Y722" s="156" t="s">
        <v>159</v>
      </c>
      <c r="Z722" s="146"/>
      <c r="AA722" s="146"/>
      <c r="AB722" s="146"/>
      <c r="AC722" s="146"/>
      <c r="AD722" s="146"/>
      <c r="AE722" s="146"/>
      <c r="AF722" s="146"/>
      <c r="AG722" s="146" t="s">
        <v>627</v>
      </c>
      <c r="AH722" s="146"/>
      <c r="AI722" s="146"/>
      <c r="AJ722" s="146"/>
      <c r="AK722" s="146"/>
      <c r="AL722" s="146"/>
      <c r="AM722" s="146"/>
      <c r="AN722" s="146"/>
      <c r="AO722" s="146"/>
      <c r="AP722" s="146"/>
      <c r="AQ722" s="146"/>
      <c r="AR722" s="146"/>
      <c r="AS722" s="146"/>
      <c r="AT722" s="146"/>
      <c r="AU722" s="146"/>
      <c r="AV722" s="146"/>
      <c r="AW722" s="146"/>
      <c r="AX722" s="146"/>
      <c r="AY722" s="146"/>
      <c r="AZ722" s="146"/>
      <c r="BA722" s="146"/>
      <c r="BB722" s="146"/>
      <c r="BC722" s="146"/>
      <c r="BD722" s="146"/>
      <c r="BE722" s="146"/>
      <c r="BF722" s="146"/>
      <c r="BG722" s="146"/>
      <c r="BH722" s="146"/>
    </row>
    <row r="723" spans="1:60" outlineLevel="1" x14ac:dyDescent="0.2">
      <c r="A723" s="179">
        <v>100</v>
      </c>
      <c r="B723" s="180" t="s">
        <v>628</v>
      </c>
      <c r="C723" s="188" t="s">
        <v>629</v>
      </c>
      <c r="D723" s="181" t="s">
        <v>416</v>
      </c>
      <c r="E723" s="182">
        <v>1</v>
      </c>
      <c r="F723" s="183"/>
      <c r="G723" s="184">
        <f>ROUND(E723*F723,2)</f>
        <v>0</v>
      </c>
      <c r="H723" s="183"/>
      <c r="I723" s="184">
        <f>ROUND(E723*H723,2)</f>
        <v>0</v>
      </c>
      <c r="J723" s="183"/>
      <c r="K723" s="184">
        <f>ROUND(E723*J723,2)</f>
        <v>0</v>
      </c>
      <c r="L723" s="184">
        <v>21</v>
      </c>
      <c r="M723" s="184">
        <f>G723*(1+L723/100)</f>
        <v>0</v>
      </c>
      <c r="N723" s="182">
        <v>1.6800000000000001E-3</v>
      </c>
      <c r="O723" s="182">
        <f>ROUND(E723*N723,2)</f>
        <v>0</v>
      </c>
      <c r="P723" s="182">
        <v>0</v>
      </c>
      <c r="Q723" s="182">
        <f>ROUND(E723*P723,2)</f>
        <v>0</v>
      </c>
      <c r="R723" s="184"/>
      <c r="S723" s="184" t="s">
        <v>157</v>
      </c>
      <c r="T723" s="185" t="s">
        <v>157</v>
      </c>
      <c r="U723" s="156">
        <v>3.1</v>
      </c>
      <c r="V723" s="156">
        <f>ROUND(E723*U723,2)</f>
        <v>3.1</v>
      </c>
      <c r="W723" s="156"/>
      <c r="X723" s="156" t="s">
        <v>158</v>
      </c>
      <c r="Y723" s="156" t="s">
        <v>159</v>
      </c>
      <c r="Z723" s="146"/>
      <c r="AA723" s="146"/>
      <c r="AB723" s="146"/>
      <c r="AC723" s="146"/>
      <c r="AD723" s="146"/>
      <c r="AE723" s="146"/>
      <c r="AF723" s="146"/>
      <c r="AG723" s="146" t="s">
        <v>627</v>
      </c>
      <c r="AH723" s="146"/>
      <c r="AI723" s="146"/>
      <c r="AJ723" s="146"/>
      <c r="AK723" s="146"/>
      <c r="AL723" s="146"/>
      <c r="AM723" s="146"/>
      <c r="AN723" s="146"/>
      <c r="AO723" s="146"/>
      <c r="AP723" s="146"/>
      <c r="AQ723" s="146"/>
      <c r="AR723" s="146"/>
      <c r="AS723" s="146"/>
      <c r="AT723" s="146"/>
      <c r="AU723" s="146"/>
      <c r="AV723" s="146"/>
      <c r="AW723" s="146"/>
      <c r="AX723" s="146"/>
      <c r="AY723" s="146"/>
      <c r="AZ723" s="146"/>
      <c r="BA723" s="146"/>
      <c r="BB723" s="146"/>
      <c r="BC723" s="146"/>
      <c r="BD723" s="146"/>
      <c r="BE723" s="146"/>
      <c r="BF723" s="146"/>
      <c r="BG723" s="146"/>
      <c r="BH723" s="146"/>
    </row>
    <row r="724" spans="1:60" ht="22.5" outlineLevel="1" x14ac:dyDescent="0.2">
      <c r="A724" s="179">
        <v>101</v>
      </c>
      <c r="B724" s="180" t="s">
        <v>630</v>
      </c>
      <c r="C724" s="188" t="s">
        <v>631</v>
      </c>
      <c r="D724" s="181" t="s">
        <v>416</v>
      </c>
      <c r="E724" s="182">
        <v>1</v>
      </c>
      <c r="F724" s="183"/>
      <c r="G724" s="184">
        <f>ROUND(E724*F724,2)</f>
        <v>0</v>
      </c>
      <c r="H724" s="183"/>
      <c r="I724" s="184">
        <f>ROUND(E724*H724,2)</f>
        <v>0</v>
      </c>
      <c r="J724" s="183"/>
      <c r="K724" s="184">
        <f>ROUND(E724*J724,2)</f>
        <v>0</v>
      </c>
      <c r="L724" s="184">
        <v>21</v>
      </c>
      <c r="M724" s="184">
        <f>G724*(1+L724/100)</f>
        <v>0</v>
      </c>
      <c r="N724" s="182">
        <v>0</v>
      </c>
      <c r="O724" s="182">
        <f>ROUND(E724*N724,2)</f>
        <v>0</v>
      </c>
      <c r="P724" s="182">
        <v>0</v>
      </c>
      <c r="Q724" s="182">
        <f>ROUND(E724*P724,2)</f>
        <v>0</v>
      </c>
      <c r="R724" s="184"/>
      <c r="S724" s="184" t="s">
        <v>459</v>
      </c>
      <c r="T724" s="185" t="s">
        <v>460</v>
      </c>
      <c r="U724" s="156">
        <v>0</v>
      </c>
      <c r="V724" s="156">
        <f>ROUND(E724*U724,2)</f>
        <v>0</v>
      </c>
      <c r="W724" s="156"/>
      <c r="X724" s="156" t="s">
        <v>158</v>
      </c>
      <c r="Y724" s="156" t="s">
        <v>159</v>
      </c>
      <c r="Z724" s="146"/>
      <c r="AA724" s="146"/>
      <c r="AB724" s="146"/>
      <c r="AC724" s="146"/>
      <c r="AD724" s="146"/>
      <c r="AE724" s="146"/>
      <c r="AF724" s="146"/>
      <c r="AG724" s="146" t="s">
        <v>160</v>
      </c>
      <c r="AH724" s="146"/>
      <c r="AI724" s="146"/>
      <c r="AJ724" s="146"/>
      <c r="AK724" s="146"/>
      <c r="AL724" s="146"/>
      <c r="AM724" s="146"/>
      <c r="AN724" s="146"/>
      <c r="AO724" s="146"/>
      <c r="AP724" s="146"/>
      <c r="AQ724" s="146"/>
      <c r="AR724" s="146"/>
      <c r="AS724" s="146"/>
      <c r="AT724" s="146"/>
      <c r="AU724" s="146"/>
      <c r="AV724" s="146"/>
      <c r="AW724" s="146"/>
      <c r="AX724" s="146"/>
      <c r="AY724" s="146"/>
      <c r="AZ724" s="146"/>
      <c r="BA724" s="146"/>
      <c r="BB724" s="146"/>
      <c r="BC724" s="146"/>
      <c r="BD724" s="146"/>
      <c r="BE724" s="146"/>
      <c r="BF724" s="146"/>
      <c r="BG724" s="146"/>
      <c r="BH724" s="146"/>
    </row>
    <row r="725" spans="1:60" ht="22.5" outlineLevel="1" x14ac:dyDescent="0.2">
      <c r="A725" s="179">
        <v>102</v>
      </c>
      <c r="B725" s="180" t="s">
        <v>632</v>
      </c>
      <c r="C725" s="188" t="s">
        <v>633</v>
      </c>
      <c r="D725" s="181" t="s">
        <v>463</v>
      </c>
      <c r="E725" s="182">
        <v>2</v>
      </c>
      <c r="F725" s="183"/>
      <c r="G725" s="184">
        <f>ROUND(E725*F725,2)</f>
        <v>0</v>
      </c>
      <c r="H725" s="183"/>
      <c r="I725" s="184">
        <f>ROUND(E725*H725,2)</f>
        <v>0</v>
      </c>
      <c r="J725" s="183"/>
      <c r="K725" s="184">
        <f>ROUND(E725*J725,2)</f>
        <v>0</v>
      </c>
      <c r="L725" s="184">
        <v>21</v>
      </c>
      <c r="M725" s="184">
        <f>G725*(1+L725/100)</f>
        <v>0</v>
      </c>
      <c r="N725" s="182">
        <v>0</v>
      </c>
      <c r="O725" s="182">
        <f>ROUND(E725*N725,2)</f>
        <v>0</v>
      </c>
      <c r="P725" s="182">
        <v>0</v>
      </c>
      <c r="Q725" s="182">
        <f>ROUND(E725*P725,2)</f>
        <v>0</v>
      </c>
      <c r="R725" s="184"/>
      <c r="S725" s="184" t="s">
        <v>459</v>
      </c>
      <c r="T725" s="185" t="s">
        <v>460</v>
      </c>
      <c r="U725" s="156">
        <v>3.53</v>
      </c>
      <c r="V725" s="156">
        <f>ROUND(E725*U725,2)</f>
        <v>7.06</v>
      </c>
      <c r="W725" s="156"/>
      <c r="X725" s="156" t="s">
        <v>158</v>
      </c>
      <c r="Y725" s="156" t="s">
        <v>159</v>
      </c>
      <c r="Z725" s="146"/>
      <c r="AA725" s="146"/>
      <c r="AB725" s="146"/>
      <c r="AC725" s="146"/>
      <c r="AD725" s="146"/>
      <c r="AE725" s="146"/>
      <c r="AF725" s="146"/>
      <c r="AG725" s="146" t="s">
        <v>160</v>
      </c>
      <c r="AH725" s="146"/>
      <c r="AI725" s="146"/>
      <c r="AJ725" s="146"/>
      <c r="AK725" s="146"/>
      <c r="AL725" s="146"/>
      <c r="AM725" s="146"/>
      <c r="AN725" s="146"/>
      <c r="AO725" s="146"/>
      <c r="AP725" s="146"/>
      <c r="AQ725" s="146"/>
      <c r="AR725" s="146"/>
      <c r="AS725" s="146"/>
      <c r="AT725" s="146"/>
      <c r="AU725" s="146"/>
      <c r="AV725" s="146"/>
      <c r="AW725" s="146"/>
      <c r="AX725" s="146"/>
      <c r="AY725" s="146"/>
      <c r="AZ725" s="146"/>
      <c r="BA725" s="146"/>
      <c r="BB725" s="146"/>
      <c r="BC725" s="146"/>
      <c r="BD725" s="146"/>
      <c r="BE725" s="146"/>
      <c r="BF725" s="146"/>
      <c r="BG725" s="146"/>
      <c r="BH725" s="146"/>
    </row>
    <row r="726" spans="1:60" outlineLevel="1" x14ac:dyDescent="0.2">
      <c r="A726" s="179">
        <v>103</v>
      </c>
      <c r="B726" s="180" t="s">
        <v>634</v>
      </c>
      <c r="C726" s="188" t="s">
        <v>635</v>
      </c>
      <c r="D726" s="181" t="s">
        <v>416</v>
      </c>
      <c r="E726" s="182">
        <v>2</v>
      </c>
      <c r="F726" s="183"/>
      <c r="G726" s="184">
        <f>ROUND(E726*F726,2)</f>
        <v>0</v>
      </c>
      <c r="H726" s="183"/>
      <c r="I726" s="184">
        <f>ROUND(E726*H726,2)</f>
        <v>0</v>
      </c>
      <c r="J726" s="183"/>
      <c r="K726" s="184">
        <f>ROUND(E726*J726,2)</f>
        <v>0</v>
      </c>
      <c r="L726" s="184">
        <v>21</v>
      </c>
      <c r="M726" s="184">
        <f>G726*(1+L726/100)</f>
        <v>0</v>
      </c>
      <c r="N726" s="182">
        <v>0</v>
      </c>
      <c r="O726" s="182">
        <f>ROUND(E726*N726,2)</f>
        <v>0</v>
      </c>
      <c r="P726" s="182">
        <v>0</v>
      </c>
      <c r="Q726" s="182">
        <f>ROUND(E726*P726,2)</f>
        <v>0</v>
      </c>
      <c r="R726" s="184"/>
      <c r="S726" s="184" t="s">
        <v>459</v>
      </c>
      <c r="T726" s="185" t="s">
        <v>460</v>
      </c>
      <c r="U726" s="156">
        <v>0</v>
      </c>
      <c r="V726" s="156">
        <f>ROUND(E726*U726,2)</f>
        <v>0</v>
      </c>
      <c r="W726" s="156"/>
      <c r="X726" s="156" t="s">
        <v>158</v>
      </c>
      <c r="Y726" s="156" t="s">
        <v>159</v>
      </c>
      <c r="Z726" s="146"/>
      <c r="AA726" s="146"/>
      <c r="AB726" s="146"/>
      <c r="AC726" s="146"/>
      <c r="AD726" s="146"/>
      <c r="AE726" s="146"/>
      <c r="AF726" s="146"/>
      <c r="AG726" s="146" t="s">
        <v>160</v>
      </c>
      <c r="AH726" s="146"/>
      <c r="AI726" s="146"/>
      <c r="AJ726" s="146"/>
      <c r="AK726" s="146"/>
      <c r="AL726" s="146"/>
      <c r="AM726" s="146"/>
      <c r="AN726" s="146"/>
      <c r="AO726" s="146"/>
      <c r="AP726" s="146"/>
      <c r="AQ726" s="146"/>
      <c r="AR726" s="146"/>
      <c r="AS726" s="146"/>
      <c r="AT726" s="146"/>
      <c r="AU726" s="146"/>
      <c r="AV726" s="146"/>
      <c r="AW726" s="146"/>
      <c r="AX726" s="146"/>
      <c r="AY726" s="146"/>
      <c r="AZ726" s="146"/>
      <c r="BA726" s="146"/>
      <c r="BB726" s="146"/>
      <c r="BC726" s="146"/>
      <c r="BD726" s="146"/>
      <c r="BE726" s="146"/>
      <c r="BF726" s="146"/>
      <c r="BG726" s="146"/>
      <c r="BH726" s="146"/>
    </row>
    <row r="727" spans="1:60" x14ac:dyDescent="0.2">
      <c r="A727" s="165" t="s">
        <v>152</v>
      </c>
      <c r="B727" s="166" t="s">
        <v>115</v>
      </c>
      <c r="C727" s="187" t="s">
        <v>116</v>
      </c>
      <c r="D727" s="167"/>
      <c r="E727" s="168"/>
      <c r="F727" s="169"/>
      <c r="G727" s="169">
        <f>SUMIF(AG728:AG730,"&lt;&gt;NOR",G728:G730)</f>
        <v>0</v>
      </c>
      <c r="H727" s="169"/>
      <c r="I727" s="169">
        <f>SUM(I728:I730)</f>
        <v>0</v>
      </c>
      <c r="J727" s="169"/>
      <c r="K727" s="169">
        <f>SUM(K728:K730)</f>
        <v>0</v>
      </c>
      <c r="L727" s="169"/>
      <c r="M727" s="169">
        <f>SUM(M728:M730)</f>
        <v>0</v>
      </c>
      <c r="N727" s="168"/>
      <c r="O727" s="168">
        <f>SUM(O728:O730)</f>
        <v>0</v>
      </c>
      <c r="P727" s="168"/>
      <c r="Q727" s="168">
        <f>SUM(Q728:Q730)</f>
        <v>0</v>
      </c>
      <c r="R727" s="169"/>
      <c r="S727" s="169"/>
      <c r="T727" s="170"/>
      <c r="U727" s="164"/>
      <c r="V727" s="164">
        <f>SUM(V728:V730)</f>
        <v>0.2</v>
      </c>
      <c r="W727" s="164"/>
      <c r="X727" s="164"/>
      <c r="Y727" s="164"/>
      <c r="AG727" t="s">
        <v>153</v>
      </c>
    </row>
    <row r="728" spans="1:60" outlineLevel="1" x14ac:dyDescent="0.2">
      <c r="A728" s="172">
        <v>104</v>
      </c>
      <c r="B728" s="173" t="s">
        <v>636</v>
      </c>
      <c r="C728" s="189" t="s">
        <v>637</v>
      </c>
      <c r="D728" s="174" t="s">
        <v>156</v>
      </c>
      <c r="E728" s="175">
        <v>0.64</v>
      </c>
      <c r="F728" s="176"/>
      <c r="G728" s="177">
        <f>ROUND(E728*F728,2)</f>
        <v>0</v>
      </c>
      <c r="H728" s="176"/>
      <c r="I728" s="177">
        <f>ROUND(E728*H728,2)</f>
        <v>0</v>
      </c>
      <c r="J728" s="176"/>
      <c r="K728" s="177">
        <f>ROUND(E728*J728,2)</f>
        <v>0</v>
      </c>
      <c r="L728" s="177">
        <v>21</v>
      </c>
      <c r="M728" s="177">
        <f>G728*(1+L728/100)</f>
        <v>0</v>
      </c>
      <c r="N728" s="175">
        <v>2.7999999999999998E-4</v>
      </c>
      <c r="O728" s="175">
        <f>ROUND(E728*N728,2)</f>
        <v>0</v>
      </c>
      <c r="P728" s="175">
        <v>0</v>
      </c>
      <c r="Q728" s="175">
        <f>ROUND(E728*P728,2)</f>
        <v>0</v>
      </c>
      <c r="R728" s="177"/>
      <c r="S728" s="177" t="s">
        <v>157</v>
      </c>
      <c r="T728" s="178" t="s">
        <v>157</v>
      </c>
      <c r="U728" s="156">
        <v>0.307</v>
      </c>
      <c r="V728" s="156">
        <f>ROUND(E728*U728,2)</f>
        <v>0.2</v>
      </c>
      <c r="W728" s="156"/>
      <c r="X728" s="156" t="s">
        <v>158</v>
      </c>
      <c r="Y728" s="156" t="s">
        <v>159</v>
      </c>
      <c r="Z728" s="146"/>
      <c r="AA728" s="146"/>
      <c r="AB728" s="146"/>
      <c r="AC728" s="146"/>
      <c r="AD728" s="146"/>
      <c r="AE728" s="146"/>
      <c r="AF728" s="146"/>
      <c r="AG728" s="146" t="s">
        <v>160</v>
      </c>
      <c r="AH728" s="146"/>
      <c r="AI728" s="146"/>
      <c r="AJ728" s="146"/>
      <c r="AK728" s="146"/>
      <c r="AL728" s="146"/>
      <c r="AM728" s="146"/>
      <c r="AN728" s="146"/>
      <c r="AO728" s="146"/>
      <c r="AP728" s="146"/>
      <c r="AQ728" s="146"/>
      <c r="AR728" s="146"/>
      <c r="AS728" s="146"/>
      <c r="AT728" s="146"/>
      <c r="AU728" s="146"/>
      <c r="AV728" s="146"/>
      <c r="AW728" s="146"/>
      <c r="AX728" s="146"/>
      <c r="AY728" s="146"/>
      <c r="AZ728" s="146"/>
      <c r="BA728" s="146"/>
      <c r="BB728" s="146"/>
      <c r="BC728" s="146"/>
      <c r="BD728" s="146"/>
      <c r="BE728" s="146"/>
      <c r="BF728" s="146"/>
      <c r="BG728" s="146"/>
      <c r="BH728" s="146"/>
    </row>
    <row r="729" spans="1:60" outlineLevel="2" x14ac:dyDescent="0.2">
      <c r="A729" s="153"/>
      <c r="B729" s="154"/>
      <c r="C729" s="782" t="s">
        <v>638</v>
      </c>
      <c r="D729" s="783"/>
      <c r="E729" s="783"/>
      <c r="F729" s="783"/>
      <c r="G729" s="783"/>
      <c r="H729" s="156"/>
      <c r="I729" s="156"/>
      <c r="J729" s="156"/>
      <c r="K729" s="156"/>
      <c r="L729" s="156"/>
      <c r="M729" s="156"/>
      <c r="N729" s="155"/>
      <c r="O729" s="155"/>
      <c r="P729" s="155"/>
      <c r="Q729" s="155"/>
      <c r="R729" s="156"/>
      <c r="S729" s="156"/>
      <c r="T729" s="156"/>
      <c r="U729" s="156"/>
      <c r="V729" s="156"/>
      <c r="W729" s="156"/>
      <c r="X729" s="156"/>
      <c r="Y729" s="156"/>
      <c r="Z729" s="146"/>
      <c r="AA729" s="146"/>
      <c r="AB729" s="146"/>
      <c r="AC729" s="146"/>
      <c r="AD729" s="146"/>
      <c r="AE729" s="146"/>
      <c r="AF729" s="146"/>
      <c r="AG729" s="146" t="s">
        <v>250</v>
      </c>
      <c r="AH729" s="146"/>
      <c r="AI729" s="146"/>
      <c r="AJ729" s="146"/>
      <c r="AK729" s="146"/>
      <c r="AL729" s="146"/>
      <c r="AM729" s="146"/>
      <c r="AN729" s="146"/>
      <c r="AO729" s="146"/>
      <c r="AP729" s="146"/>
      <c r="AQ729" s="146"/>
      <c r="AR729" s="146"/>
      <c r="AS729" s="146"/>
      <c r="AT729" s="146"/>
      <c r="AU729" s="146"/>
      <c r="AV729" s="146"/>
      <c r="AW729" s="146"/>
      <c r="AX729" s="146"/>
      <c r="AY729" s="146"/>
      <c r="AZ729" s="146"/>
      <c r="BA729" s="146"/>
      <c r="BB729" s="146"/>
      <c r="BC729" s="146"/>
      <c r="BD729" s="146"/>
      <c r="BE729" s="146"/>
      <c r="BF729" s="146"/>
      <c r="BG729" s="146"/>
      <c r="BH729" s="146"/>
    </row>
    <row r="730" spans="1:60" outlineLevel="2" x14ac:dyDescent="0.2">
      <c r="A730" s="153"/>
      <c r="B730" s="154"/>
      <c r="C730" s="190" t="s">
        <v>639</v>
      </c>
      <c r="D730" s="157"/>
      <c r="E730" s="158">
        <v>0.64</v>
      </c>
      <c r="F730" s="156"/>
      <c r="G730" s="156"/>
      <c r="H730" s="156"/>
      <c r="I730" s="156"/>
      <c r="J730" s="156"/>
      <c r="K730" s="156"/>
      <c r="L730" s="156"/>
      <c r="M730" s="156"/>
      <c r="N730" s="155"/>
      <c r="O730" s="155"/>
      <c r="P730" s="155"/>
      <c r="Q730" s="155"/>
      <c r="R730" s="156"/>
      <c r="S730" s="156"/>
      <c r="T730" s="156"/>
      <c r="U730" s="156"/>
      <c r="V730" s="156"/>
      <c r="W730" s="156"/>
      <c r="X730" s="156"/>
      <c r="Y730" s="156"/>
      <c r="Z730" s="146"/>
      <c r="AA730" s="146"/>
      <c r="AB730" s="146"/>
      <c r="AC730" s="146"/>
      <c r="AD730" s="146"/>
      <c r="AE730" s="146"/>
      <c r="AF730" s="146"/>
      <c r="AG730" s="146" t="s">
        <v>164</v>
      </c>
      <c r="AH730" s="146">
        <v>0</v>
      </c>
      <c r="AI730" s="146"/>
      <c r="AJ730" s="146"/>
      <c r="AK730" s="146"/>
      <c r="AL730" s="146"/>
      <c r="AM730" s="146"/>
      <c r="AN730" s="146"/>
      <c r="AO730" s="146"/>
      <c r="AP730" s="146"/>
      <c r="AQ730" s="146"/>
      <c r="AR730" s="146"/>
      <c r="AS730" s="146"/>
      <c r="AT730" s="146"/>
      <c r="AU730" s="146"/>
      <c r="AV730" s="146"/>
      <c r="AW730" s="146"/>
      <c r="AX730" s="146"/>
      <c r="AY730" s="146"/>
      <c r="AZ730" s="146"/>
      <c r="BA730" s="146"/>
      <c r="BB730" s="146"/>
      <c r="BC730" s="146"/>
      <c r="BD730" s="146"/>
      <c r="BE730" s="146"/>
      <c r="BF730" s="146"/>
      <c r="BG730" s="146"/>
      <c r="BH730" s="146"/>
    </row>
    <row r="731" spans="1:60" x14ac:dyDescent="0.2">
      <c r="A731" s="165" t="s">
        <v>152</v>
      </c>
      <c r="B731" s="166" t="s">
        <v>117</v>
      </c>
      <c r="C731" s="187" t="s">
        <v>118</v>
      </c>
      <c r="D731" s="167"/>
      <c r="E731" s="168"/>
      <c r="F731" s="169"/>
      <c r="G731" s="169">
        <f>SUMIF(AG732:AG737,"&lt;&gt;NOR",G732:G737)</f>
        <v>0</v>
      </c>
      <c r="H731" s="169"/>
      <c r="I731" s="169">
        <f>SUM(I732:I737)</f>
        <v>0</v>
      </c>
      <c r="J731" s="169"/>
      <c r="K731" s="169">
        <f>SUM(K732:K737)</f>
        <v>0</v>
      </c>
      <c r="L731" s="169"/>
      <c r="M731" s="169">
        <f>SUM(M732:M737)</f>
        <v>0</v>
      </c>
      <c r="N731" s="168"/>
      <c r="O731" s="168">
        <f>SUM(O732:O737)</f>
        <v>0</v>
      </c>
      <c r="P731" s="168"/>
      <c r="Q731" s="168">
        <f>SUM(Q732:Q737)</f>
        <v>0</v>
      </c>
      <c r="R731" s="169"/>
      <c r="S731" s="169"/>
      <c r="T731" s="170"/>
      <c r="U731" s="164"/>
      <c r="V731" s="164">
        <f>SUM(V732:V737)</f>
        <v>2.66</v>
      </c>
      <c r="W731" s="164"/>
      <c r="X731" s="164"/>
      <c r="Y731" s="164"/>
      <c r="AG731" t="s">
        <v>153</v>
      </c>
    </row>
    <row r="732" spans="1:60" outlineLevel="1" x14ac:dyDescent="0.2">
      <c r="A732" s="172">
        <v>105</v>
      </c>
      <c r="B732" s="173" t="s">
        <v>640</v>
      </c>
      <c r="C732" s="189" t="s">
        <v>641</v>
      </c>
      <c r="D732" s="174" t="s">
        <v>156</v>
      </c>
      <c r="E732" s="175">
        <v>26.073</v>
      </c>
      <c r="F732" s="176"/>
      <c r="G732" s="177">
        <f>ROUND(E732*F732,2)</f>
        <v>0</v>
      </c>
      <c r="H732" s="176"/>
      <c r="I732" s="177">
        <f>ROUND(E732*H732,2)</f>
        <v>0</v>
      </c>
      <c r="J732" s="176"/>
      <c r="K732" s="177">
        <f>ROUND(E732*J732,2)</f>
        <v>0</v>
      </c>
      <c r="L732" s="177">
        <v>21</v>
      </c>
      <c r="M732" s="177">
        <f>G732*(1+L732/100)</f>
        <v>0</v>
      </c>
      <c r="N732" s="175">
        <v>1.3999999999999999E-4</v>
      </c>
      <c r="O732" s="175">
        <f>ROUND(E732*N732,2)</f>
        <v>0</v>
      </c>
      <c r="P732" s="175">
        <v>0</v>
      </c>
      <c r="Q732" s="175">
        <f>ROUND(E732*P732,2)</f>
        <v>0</v>
      </c>
      <c r="R732" s="177"/>
      <c r="S732" s="177" t="s">
        <v>157</v>
      </c>
      <c r="T732" s="178" t="s">
        <v>157</v>
      </c>
      <c r="U732" s="156">
        <v>0.10191</v>
      </c>
      <c r="V732" s="156">
        <f>ROUND(E732*U732,2)</f>
        <v>2.66</v>
      </c>
      <c r="W732" s="156"/>
      <c r="X732" s="156" t="s">
        <v>158</v>
      </c>
      <c r="Y732" s="156" t="s">
        <v>159</v>
      </c>
      <c r="Z732" s="146"/>
      <c r="AA732" s="146"/>
      <c r="AB732" s="146"/>
      <c r="AC732" s="146"/>
      <c r="AD732" s="146"/>
      <c r="AE732" s="146"/>
      <c r="AF732" s="146"/>
      <c r="AG732" s="146" t="s">
        <v>160</v>
      </c>
      <c r="AH732" s="146"/>
      <c r="AI732" s="146"/>
      <c r="AJ732" s="146"/>
      <c r="AK732" s="146"/>
      <c r="AL732" s="146"/>
      <c r="AM732" s="146"/>
      <c r="AN732" s="146"/>
      <c r="AO732" s="146"/>
      <c r="AP732" s="146"/>
      <c r="AQ732" s="146"/>
      <c r="AR732" s="146"/>
      <c r="AS732" s="146"/>
      <c r="AT732" s="146"/>
      <c r="AU732" s="146"/>
      <c r="AV732" s="146"/>
      <c r="AW732" s="146"/>
      <c r="AX732" s="146"/>
      <c r="AY732" s="146"/>
      <c r="AZ732" s="146"/>
      <c r="BA732" s="146"/>
      <c r="BB732" s="146"/>
      <c r="BC732" s="146"/>
      <c r="BD732" s="146"/>
      <c r="BE732" s="146"/>
      <c r="BF732" s="146"/>
      <c r="BG732" s="146"/>
      <c r="BH732" s="146"/>
    </row>
    <row r="733" spans="1:60" outlineLevel="2" x14ac:dyDescent="0.2">
      <c r="A733" s="153"/>
      <c r="B733" s="154"/>
      <c r="C733" s="190" t="s">
        <v>642</v>
      </c>
      <c r="D733" s="157"/>
      <c r="E733" s="158"/>
      <c r="F733" s="156"/>
      <c r="G733" s="156"/>
      <c r="H733" s="156"/>
      <c r="I733" s="156"/>
      <c r="J733" s="156"/>
      <c r="K733" s="156"/>
      <c r="L733" s="156"/>
      <c r="M733" s="156"/>
      <c r="N733" s="155"/>
      <c r="O733" s="155"/>
      <c r="P733" s="155"/>
      <c r="Q733" s="155"/>
      <c r="R733" s="156"/>
      <c r="S733" s="156"/>
      <c r="T733" s="156"/>
      <c r="U733" s="156"/>
      <c r="V733" s="156"/>
      <c r="W733" s="156"/>
      <c r="X733" s="156"/>
      <c r="Y733" s="156"/>
      <c r="Z733" s="146"/>
      <c r="AA733" s="146"/>
      <c r="AB733" s="146"/>
      <c r="AC733" s="146"/>
      <c r="AD733" s="146"/>
      <c r="AE733" s="146"/>
      <c r="AF733" s="146"/>
      <c r="AG733" s="146" t="s">
        <v>164</v>
      </c>
      <c r="AH733" s="146">
        <v>0</v>
      </c>
      <c r="AI733" s="146"/>
      <c r="AJ733" s="146"/>
      <c r="AK733" s="146"/>
      <c r="AL733" s="146"/>
      <c r="AM733" s="146"/>
      <c r="AN733" s="146"/>
      <c r="AO733" s="146"/>
      <c r="AP733" s="146"/>
      <c r="AQ733" s="146"/>
      <c r="AR733" s="146"/>
      <c r="AS733" s="146"/>
      <c r="AT733" s="146"/>
      <c r="AU733" s="146"/>
      <c r="AV733" s="146"/>
      <c r="AW733" s="146"/>
      <c r="AX733" s="146"/>
      <c r="AY733" s="146"/>
      <c r="AZ733" s="146"/>
      <c r="BA733" s="146"/>
      <c r="BB733" s="146"/>
      <c r="BC733" s="146"/>
      <c r="BD733" s="146"/>
      <c r="BE733" s="146"/>
      <c r="BF733" s="146"/>
      <c r="BG733" s="146"/>
      <c r="BH733" s="146"/>
    </row>
    <row r="734" spans="1:60" outlineLevel="3" x14ac:dyDescent="0.2">
      <c r="A734" s="153"/>
      <c r="B734" s="154"/>
      <c r="C734" s="190" t="s">
        <v>643</v>
      </c>
      <c r="D734" s="157"/>
      <c r="E734" s="158">
        <v>11.952</v>
      </c>
      <c r="F734" s="156"/>
      <c r="G734" s="156"/>
      <c r="H734" s="156"/>
      <c r="I734" s="156"/>
      <c r="J734" s="156"/>
      <c r="K734" s="156"/>
      <c r="L734" s="156"/>
      <c r="M734" s="156"/>
      <c r="N734" s="155"/>
      <c r="O734" s="155"/>
      <c r="P734" s="155"/>
      <c r="Q734" s="155"/>
      <c r="R734" s="156"/>
      <c r="S734" s="156"/>
      <c r="T734" s="156"/>
      <c r="U734" s="156"/>
      <c r="V734" s="156"/>
      <c r="W734" s="156"/>
      <c r="X734" s="156"/>
      <c r="Y734" s="156"/>
      <c r="Z734" s="146"/>
      <c r="AA734" s="146"/>
      <c r="AB734" s="146"/>
      <c r="AC734" s="146"/>
      <c r="AD734" s="146"/>
      <c r="AE734" s="146"/>
      <c r="AF734" s="146"/>
      <c r="AG734" s="146" t="s">
        <v>164</v>
      </c>
      <c r="AH734" s="146">
        <v>0</v>
      </c>
      <c r="AI734" s="146"/>
      <c r="AJ734" s="146"/>
      <c r="AK734" s="146"/>
      <c r="AL734" s="146"/>
      <c r="AM734" s="146"/>
      <c r="AN734" s="146"/>
      <c r="AO734" s="146"/>
      <c r="AP734" s="146"/>
      <c r="AQ734" s="146"/>
      <c r="AR734" s="146"/>
      <c r="AS734" s="146"/>
      <c r="AT734" s="146"/>
      <c r="AU734" s="146"/>
      <c r="AV734" s="146"/>
      <c r="AW734" s="146"/>
      <c r="AX734" s="146"/>
      <c r="AY734" s="146"/>
      <c r="AZ734" s="146"/>
      <c r="BA734" s="146"/>
      <c r="BB734" s="146"/>
      <c r="BC734" s="146"/>
      <c r="BD734" s="146"/>
      <c r="BE734" s="146"/>
      <c r="BF734" s="146"/>
      <c r="BG734" s="146"/>
      <c r="BH734" s="146"/>
    </row>
    <row r="735" spans="1:60" outlineLevel="3" x14ac:dyDescent="0.2">
      <c r="A735" s="153"/>
      <c r="B735" s="154"/>
      <c r="C735" s="190" t="s">
        <v>644</v>
      </c>
      <c r="D735" s="157"/>
      <c r="E735" s="158">
        <v>3.51</v>
      </c>
      <c r="F735" s="156"/>
      <c r="G735" s="156"/>
      <c r="H735" s="156"/>
      <c r="I735" s="156"/>
      <c r="J735" s="156"/>
      <c r="K735" s="156"/>
      <c r="L735" s="156"/>
      <c r="M735" s="156"/>
      <c r="N735" s="155"/>
      <c r="O735" s="155"/>
      <c r="P735" s="155"/>
      <c r="Q735" s="155"/>
      <c r="R735" s="156"/>
      <c r="S735" s="156"/>
      <c r="T735" s="156"/>
      <c r="U735" s="156"/>
      <c r="V735" s="156"/>
      <c r="W735" s="156"/>
      <c r="X735" s="156"/>
      <c r="Y735" s="156"/>
      <c r="Z735" s="146"/>
      <c r="AA735" s="146"/>
      <c r="AB735" s="146"/>
      <c r="AC735" s="146"/>
      <c r="AD735" s="146"/>
      <c r="AE735" s="146"/>
      <c r="AF735" s="146"/>
      <c r="AG735" s="146" t="s">
        <v>164</v>
      </c>
      <c r="AH735" s="146">
        <v>0</v>
      </c>
      <c r="AI735" s="146"/>
      <c r="AJ735" s="146"/>
      <c r="AK735" s="146"/>
      <c r="AL735" s="146"/>
      <c r="AM735" s="146"/>
      <c r="AN735" s="146"/>
      <c r="AO735" s="146"/>
      <c r="AP735" s="146"/>
      <c r="AQ735" s="146"/>
      <c r="AR735" s="146"/>
      <c r="AS735" s="146"/>
      <c r="AT735" s="146"/>
      <c r="AU735" s="146"/>
      <c r="AV735" s="146"/>
      <c r="AW735" s="146"/>
      <c r="AX735" s="146"/>
      <c r="AY735" s="146"/>
      <c r="AZ735" s="146"/>
      <c r="BA735" s="146"/>
      <c r="BB735" s="146"/>
      <c r="BC735" s="146"/>
      <c r="BD735" s="146"/>
      <c r="BE735" s="146"/>
      <c r="BF735" s="146"/>
      <c r="BG735" s="146"/>
      <c r="BH735" s="146"/>
    </row>
    <row r="736" spans="1:60" outlineLevel="3" x14ac:dyDescent="0.2">
      <c r="A736" s="153"/>
      <c r="B736" s="154"/>
      <c r="C736" s="190" t="s">
        <v>645</v>
      </c>
      <c r="D736" s="157"/>
      <c r="E736" s="158">
        <v>3.51</v>
      </c>
      <c r="F736" s="156"/>
      <c r="G736" s="156"/>
      <c r="H736" s="156"/>
      <c r="I736" s="156"/>
      <c r="J736" s="156"/>
      <c r="K736" s="156"/>
      <c r="L736" s="156"/>
      <c r="M736" s="156"/>
      <c r="N736" s="155"/>
      <c r="O736" s="155"/>
      <c r="P736" s="155"/>
      <c r="Q736" s="155"/>
      <c r="R736" s="156"/>
      <c r="S736" s="156"/>
      <c r="T736" s="156"/>
      <c r="U736" s="156"/>
      <c r="V736" s="156"/>
      <c r="W736" s="156"/>
      <c r="X736" s="156"/>
      <c r="Y736" s="156"/>
      <c r="Z736" s="146"/>
      <c r="AA736" s="146"/>
      <c r="AB736" s="146"/>
      <c r="AC736" s="146"/>
      <c r="AD736" s="146"/>
      <c r="AE736" s="146"/>
      <c r="AF736" s="146"/>
      <c r="AG736" s="146" t="s">
        <v>164</v>
      </c>
      <c r="AH736" s="146">
        <v>0</v>
      </c>
      <c r="AI736" s="146"/>
      <c r="AJ736" s="146"/>
      <c r="AK736" s="146"/>
      <c r="AL736" s="146"/>
      <c r="AM736" s="146"/>
      <c r="AN736" s="146"/>
      <c r="AO736" s="146"/>
      <c r="AP736" s="146"/>
      <c r="AQ736" s="146"/>
      <c r="AR736" s="146"/>
      <c r="AS736" s="146"/>
      <c r="AT736" s="146"/>
      <c r="AU736" s="146"/>
      <c r="AV736" s="146"/>
      <c r="AW736" s="146"/>
      <c r="AX736" s="146"/>
      <c r="AY736" s="146"/>
      <c r="AZ736" s="146"/>
      <c r="BA736" s="146"/>
      <c r="BB736" s="146"/>
      <c r="BC736" s="146"/>
      <c r="BD736" s="146"/>
      <c r="BE736" s="146"/>
      <c r="BF736" s="146"/>
      <c r="BG736" s="146"/>
      <c r="BH736" s="146"/>
    </row>
    <row r="737" spans="1:60" outlineLevel="3" x14ac:dyDescent="0.2">
      <c r="A737" s="153"/>
      <c r="B737" s="154"/>
      <c r="C737" s="190" t="s">
        <v>646</v>
      </c>
      <c r="D737" s="157"/>
      <c r="E737" s="158">
        <v>7.101</v>
      </c>
      <c r="F737" s="156"/>
      <c r="G737" s="156"/>
      <c r="H737" s="156"/>
      <c r="I737" s="156"/>
      <c r="J737" s="156"/>
      <c r="K737" s="156"/>
      <c r="L737" s="156"/>
      <c r="M737" s="156"/>
      <c r="N737" s="155"/>
      <c r="O737" s="155"/>
      <c r="P737" s="155"/>
      <c r="Q737" s="155"/>
      <c r="R737" s="156"/>
      <c r="S737" s="156"/>
      <c r="T737" s="156"/>
      <c r="U737" s="156"/>
      <c r="V737" s="156"/>
      <c r="W737" s="156"/>
      <c r="X737" s="156"/>
      <c r="Y737" s="156"/>
      <c r="Z737" s="146"/>
      <c r="AA737" s="146"/>
      <c r="AB737" s="146"/>
      <c r="AC737" s="146"/>
      <c r="AD737" s="146"/>
      <c r="AE737" s="146"/>
      <c r="AF737" s="146"/>
      <c r="AG737" s="146" t="s">
        <v>164</v>
      </c>
      <c r="AH737" s="146">
        <v>0</v>
      </c>
      <c r="AI737" s="146"/>
      <c r="AJ737" s="146"/>
      <c r="AK737" s="146"/>
      <c r="AL737" s="146"/>
      <c r="AM737" s="146"/>
      <c r="AN737" s="146"/>
      <c r="AO737" s="146"/>
      <c r="AP737" s="146"/>
      <c r="AQ737" s="146"/>
      <c r="AR737" s="146"/>
      <c r="AS737" s="146"/>
      <c r="AT737" s="146"/>
      <c r="AU737" s="146"/>
      <c r="AV737" s="146"/>
      <c r="AW737" s="146"/>
      <c r="AX737" s="146"/>
      <c r="AY737" s="146"/>
      <c r="AZ737" s="146"/>
      <c r="BA737" s="146"/>
      <c r="BB737" s="146"/>
      <c r="BC737" s="146"/>
      <c r="BD737" s="146"/>
      <c r="BE737" s="146"/>
      <c r="BF737" s="146"/>
      <c r="BG737" s="146"/>
      <c r="BH737" s="146"/>
    </row>
    <row r="738" spans="1:60" x14ac:dyDescent="0.2">
      <c r="A738" s="165" t="s">
        <v>152</v>
      </c>
      <c r="B738" s="166" t="s">
        <v>119</v>
      </c>
      <c r="C738" s="187" t="s">
        <v>120</v>
      </c>
      <c r="D738" s="167"/>
      <c r="E738" s="168"/>
      <c r="F738" s="169"/>
      <c r="G738" s="169">
        <f>SUMIF(AG739:AG743,"&lt;&gt;NOR",G739:G743)</f>
        <v>0</v>
      </c>
      <c r="H738" s="169"/>
      <c r="I738" s="169">
        <f>SUM(I739:I743)</f>
        <v>0</v>
      </c>
      <c r="J738" s="169"/>
      <c r="K738" s="169">
        <f>SUM(K739:K743)</f>
        <v>0</v>
      </c>
      <c r="L738" s="169"/>
      <c r="M738" s="169">
        <f>SUM(M739:M743)</f>
        <v>0</v>
      </c>
      <c r="N738" s="168"/>
      <c r="O738" s="168">
        <f>SUM(O739:O743)</f>
        <v>0</v>
      </c>
      <c r="P738" s="168"/>
      <c r="Q738" s="168">
        <f>SUM(Q739:Q743)</f>
        <v>0</v>
      </c>
      <c r="R738" s="169"/>
      <c r="S738" s="169"/>
      <c r="T738" s="170"/>
      <c r="U738" s="164"/>
      <c r="V738" s="164">
        <f>SUM(V739:V743)</f>
        <v>0</v>
      </c>
      <c r="W738" s="164"/>
      <c r="X738" s="164"/>
      <c r="Y738" s="164"/>
      <c r="AG738" t="s">
        <v>153</v>
      </c>
    </row>
    <row r="739" spans="1:60" ht="22.5" outlineLevel="1" x14ac:dyDescent="0.2">
      <c r="A739" s="172">
        <v>106</v>
      </c>
      <c r="B739" s="173" t="s">
        <v>647</v>
      </c>
      <c r="C739" s="189" t="s">
        <v>648</v>
      </c>
      <c r="D739" s="174" t="s">
        <v>615</v>
      </c>
      <c r="E739" s="175">
        <v>26.6</v>
      </c>
      <c r="F739" s="176"/>
      <c r="G739" s="177">
        <f>ROUND(E739*F739,2)</f>
        <v>0</v>
      </c>
      <c r="H739" s="176"/>
      <c r="I739" s="177">
        <f>ROUND(E739*H739,2)</f>
        <v>0</v>
      </c>
      <c r="J739" s="176"/>
      <c r="K739" s="177">
        <f>ROUND(E739*J739,2)</f>
        <v>0</v>
      </c>
      <c r="L739" s="177">
        <v>21</v>
      </c>
      <c r="M739" s="177">
        <f>G739*(1+L739/100)</f>
        <v>0</v>
      </c>
      <c r="N739" s="175">
        <v>0</v>
      </c>
      <c r="O739" s="175">
        <f>ROUND(E739*N739,2)</f>
        <v>0</v>
      </c>
      <c r="P739" s="175">
        <v>0</v>
      </c>
      <c r="Q739" s="175">
        <f>ROUND(E739*P739,2)</f>
        <v>0</v>
      </c>
      <c r="R739" s="177"/>
      <c r="S739" s="177" t="s">
        <v>459</v>
      </c>
      <c r="T739" s="178" t="s">
        <v>460</v>
      </c>
      <c r="U739" s="156">
        <v>0</v>
      </c>
      <c r="V739" s="156">
        <f>ROUND(E739*U739,2)</f>
        <v>0</v>
      </c>
      <c r="W739" s="156"/>
      <c r="X739" s="156" t="s">
        <v>158</v>
      </c>
      <c r="Y739" s="156" t="s">
        <v>159</v>
      </c>
      <c r="Z739" s="146"/>
      <c r="AA739" s="146"/>
      <c r="AB739" s="146"/>
      <c r="AC739" s="146"/>
      <c r="AD739" s="146"/>
      <c r="AE739" s="146"/>
      <c r="AF739" s="146"/>
      <c r="AG739" s="146" t="s">
        <v>160</v>
      </c>
      <c r="AH739" s="146"/>
      <c r="AI739" s="146"/>
      <c r="AJ739" s="146"/>
      <c r="AK739" s="146"/>
      <c r="AL739" s="146"/>
      <c r="AM739" s="146"/>
      <c r="AN739" s="146"/>
      <c r="AO739" s="146"/>
      <c r="AP739" s="146"/>
      <c r="AQ739" s="146"/>
      <c r="AR739" s="146"/>
      <c r="AS739" s="146"/>
      <c r="AT739" s="146"/>
      <c r="AU739" s="146"/>
      <c r="AV739" s="146"/>
      <c r="AW739" s="146"/>
      <c r="AX739" s="146"/>
      <c r="AY739" s="146"/>
      <c r="AZ739" s="146"/>
      <c r="BA739" s="146"/>
      <c r="BB739" s="146"/>
      <c r="BC739" s="146"/>
      <c r="BD739" s="146"/>
      <c r="BE739" s="146"/>
      <c r="BF739" s="146"/>
      <c r="BG739" s="146"/>
      <c r="BH739" s="146"/>
    </row>
    <row r="740" spans="1:60" outlineLevel="2" x14ac:dyDescent="0.2">
      <c r="A740" s="153"/>
      <c r="B740" s="154"/>
      <c r="C740" s="190" t="s">
        <v>649</v>
      </c>
      <c r="D740" s="157"/>
      <c r="E740" s="158">
        <v>26.6</v>
      </c>
      <c r="F740" s="156"/>
      <c r="G740" s="156"/>
      <c r="H740" s="156"/>
      <c r="I740" s="156"/>
      <c r="J740" s="156"/>
      <c r="K740" s="156"/>
      <c r="L740" s="156"/>
      <c r="M740" s="156"/>
      <c r="N740" s="155"/>
      <c r="O740" s="155"/>
      <c r="P740" s="155"/>
      <c r="Q740" s="155"/>
      <c r="R740" s="156"/>
      <c r="S740" s="156"/>
      <c r="T740" s="156"/>
      <c r="U740" s="156"/>
      <c r="V740" s="156"/>
      <c r="W740" s="156"/>
      <c r="X740" s="156"/>
      <c r="Y740" s="156"/>
      <c r="Z740" s="146"/>
      <c r="AA740" s="146"/>
      <c r="AB740" s="146"/>
      <c r="AC740" s="146"/>
      <c r="AD740" s="146"/>
      <c r="AE740" s="146"/>
      <c r="AF740" s="146"/>
      <c r="AG740" s="146" t="s">
        <v>164</v>
      </c>
      <c r="AH740" s="146">
        <v>0</v>
      </c>
      <c r="AI740" s="146"/>
      <c r="AJ740" s="146"/>
      <c r="AK740" s="146"/>
      <c r="AL740" s="146"/>
      <c r="AM740" s="146"/>
      <c r="AN740" s="146"/>
      <c r="AO740" s="146"/>
      <c r="AP740" s="146"/>
      <c r="AQ740" s="146"/>
      <c r="AR740" s="146"/>
      <c r="AS740" s="146"/>
      <c r="AT740" s="146"/>
      <c r="AU740" s="146"/>
      <c r="AV740" s="146"/>
      <c r="AW740" s="146"/>
      <c r="AX740" s="146"/>
      <c r="AY740" s="146"/>
      <c r="AZ740" s="146"/>
      <c r="BA740" s="146"/>
      <c r="BB740" s="146"/>
      <c r="BC740" s="146"/>
      <c r="BD740" s="146"/>
      <c r="BE740" s="146"/>
      <c r="BF740" s="146"/>
      <c r="BG740" s="146"/>
      <c r="BH740" s="146"/>
    </row>
    <row r="741" spans="1:60" ht="22.5" outlineLevel="1" x14ac:dyDescent="0.2">
      <c r="A741" s="179">
        <v>107</v>
      </c>
      <c r="B741" s="180" t="s">
        <v>650</v>
      </c>
      <c r="C741" s="188" t="s">
        <v>651</v>
      </c>
      <c r="D741" s="181" t="s">
        <v>463</v>
      </c>
      <c r="E741" s="182">
        <v>1</v>
      </c>
      <c r="F741" s="183"/>
      <c r="G741" s="184">
        <f>ROUND(E741*F741,2)</f>
        <v>0</v>
      </c>
      <c r="H741" s="183"/>
      <c r="I741" s="184">
        <f>ROUND(E741*H741,2)</f>
        <v>0</v>
      </c>
      <c r="J741" s="183"/>
      <c r="K741" s="184">
        <f>ROUND(E741*J741,2)</f>
        <v>0</v>
      </c>
      <c r="L741" s="184">
        <v>21</v>
      </c>
      <c r="M741" s="184">
        <f>G741*(1+L741/100)</f>
        <v>0</v>
      </c>
      <c r="N741" s="182">
        <v>0</v>
      </c>
      <c r="O741" s="182">
        <f>ROUND(E741*N741,2)</f>
        <v>0</v>
      </c>
      <c r="P741" s="182">
        <v>0</v>
      </c>
      <c r="Q741" s="182">
        <f>ROUND(E741*P741,2)</f>
        <v>0</v>
      </c>
      <c r="R741" s="184"/>
      <c r="S741" s="184" t="s">
        <v>459</v>
      </c>
      <c r="T741" s="185" t="s">
        <v>460</v>
      </c>
      <c r="U741" s="156">
        <v>0</v>
      </c>
      <c r="V741" s="156">
        <f>ROUND(E741*U741,2)</f>
        <v>0</v>
      </c>
      <c r="W741" s="156"/>
      <c r="X741" s="156" t="s">
        <v>158</v>
      </c>
      <c r="Y741" s="156" t="s">
        <v>159</v>
      </c>
      <c r="Z741" s="146"/>
      <c r="AA741" s="146"/>
      <c r="AB741" s="146"/>
      <c r="AC741" s="146"/>
      <c r="AD741" s="146"/>
      <c r="AE741" s="146"/>
      <c r="AF741" s="146"/>
      <c r="AG741" s="146" t="s">
        <v>160</v>
      </c>
      <c r="AH741" s="146"/>
      <c r="AI741" s="146"/>
      <c r="AJ741" s="146"/>
      <c r="AK741" s="146"/>
      <c r="AL741" s="146"/>
      <c r="AM741" s="146"/>
      <c r="AN741" s="146"/>
      <c r="AO741" s="146"/>
      <c r="AP741" s="146"/>
      <c r="AQ741" s="146"/>
      <c r="AR741" s="146"/>
      <c r="AS741" s="146"/>
      <c r="AT741" s="146"/>
      <c r="AU741" s="146"/>
      <c r="AV741" s="146"/>
      <c r="AW741" s="146"/>
      <c r="AX741" s="146"/>
      <c r="AY741" s="146"/>
      <c r="AZ741" s="146"/>
      <c r="BA741" s="146"/>
      <c r="BB741" s="146"/>
      <c r="BC741" s="146"/>
      <c r="BD741" s="146"/>
      <c r="BE741" s="146"/>
      <c r="BF741" s="146"/>
      <c r="BG741" s="146"/>
      <c r="BH741" s="146"/>
    </row>
    <row r="742" spans="1:60" outlineLevel="1" x14ac:dyDescent="0.2">
      <c r="A742" s="179">
        <v>108</v>
      </c>
      <c r="B742" s="180" t="s">
        <v>652</v>
      </c>
      <c r="C742" s="188" t="s">
        <v>653</v>
      </c>
      <c r="D742" s="181" t="s">
        <v>463</v>
      </c>
      <c r="E742" s="182">
        <v>1</v>
      </c>
      <c r="F742" s="183"/>
      <c r="G742" s="184">
        <f>ROUND(E742*F742,2)</f>
        <v>0</v>
      </c>
      <c r="H742" s="183"/>
      <c r="I742" s="184">
        <f>ROUND(E742*H742,2)</f>
        <v>0</v>
      </c>
      <c r="J742" s="183"/>
      <c r="K742" s="184">
        <f>ROUND(E742*J742,2)</f>
        <v>0</v>
      </c>
      <c r="L742" s="184">
        <v>21</v>
      </c>
      <c r="M742" s="184">
        <f>G742*(1+L742/100)</f>
        <v>0</v>
      </c>
      <c r="N742" s="182">
        <v>0</v>
      </c>
      <c r="O742" s="182">
        <f>ROUND(E742*N742,2)</f>
        <v>0</v>
      </c>
      <c r="P742" s="182">
        <v>0</v>
      </c>
      <c r="Q742" s="182">
        <f>ROUND(E742*P742,2)</f>
        <v>0</v>
      </c>
      <c r="R742" s="184"/>
      <c r="S742" s="184" t="s">
        <v>459</v>
      </c>
      <c r="T742" s="185" t="s">
        <v>460</v>
      </c>
      <c r="U742" s="156">
        <v>0</v>
      </c>
      <c r="V742" s="156">
        <f>ROUND(E742*U742,2)</f>
        <v>0</v>
      </c>
      <c r="W742" s="156"/>
      <c r="X742" s="156" t="s">
        <v>158</v>
      </c>
      <c r="Y742" s="156" t="s">
        <v>159</v>
      </c>
      <c r="Z742" s="146"/>
      <c r="AA742" s="146"/>
      <c r="AB742" s="146"/>
      <c r="AC742" s="146"/>
      <c r="AD742" s="146"/>
      <c r="AE742" s="146"/>
      <c r="AF742" s="146"/>
      <c r="AG742" s="146" t="s">
        <v>160</v>
      </c>
      <c r="AH742" s="146"/>
      <c r="AI742" s="146"/>
      <c r="AJ742" s="146"/>
      <c r="AK742" s="146"/>
      <c r="AL742" s="146"/>
      <c r="AM742" s="146"/>
      <c r="AN742" s="146"/>
      <c r="AO742" s="146"/>
      <c r="AP742" s="146"/>
      <c r="AQ742" s="146"/>
      <c r="AR742" s="146"/>
      <c r="AS742" s="146"/>
      <c r="AT742" s="146"/>
      <c r="AU742" s="146"/>
      <c r="AV742" s="146"/>
      <c r="AW742" s="146"/>
      <c r="AX742" s="146"/>
      <c r="AY742" s="146"/>
      <c r="AZ742" s="146"/>
      <c r="BA742" s="146"/>
      <c r="BB742" s="146"/>
      <c r="BC742" s="146"/>
      <c r="BD742" s="146"/>
      <c r="BE742" s="146"/>
      <c r="BF742" s="146"/>
      <c r="BG742" s="146"/>
      <c r="BH742" s="146"/>
    </row>
    <row r="743" spans="1:60" outlineLevel="1" x14ac:dyDescent="0.2">
      <c r="A743" s="179">
        <v>109</v>
      </c>
      <c r="B743" s="180" t="s">
        <v>654</v>
      </c>
      <c r="C743" s="188" t="s">
        <v>655</v>
      </c>
      <c r="D743" s="181" t="s">
        <v>463</v>
      </c>
      <c r="E743" s="182">
        <v>1</v>
      </c>
      <c r="F743" s="183"/>
      <c r="G743" s="184">
        <f>ROUND(E743*F743,2)</f>
        <v>0</v>
      </c>
      <c r="H743" s="183"/>
      <c r="I743" s="184">
        <f>ROUND(E743*H743,2)</f>
        <v>0</v>
      </c>
      <c r="J743" s="183"/>
      <c r="K743" s="184">
        <f>ROUND(E743*J743,2)</f>
        <v>0</v>
      </c>
      <c r="L743" s="184">
        <v>21</v>
      </c>
      <c r="M743" s="184">
        <f>G743*(1+L743/100)</f>
        <v>0</v>
      </c>
      <c r="N743" s="182">
        <v>0</v>
      </c>
      <c r="O743" s="182">
        <f>ROUND(E743*N743,2)</f>
        <v>0</v>
      </c>
      <c r="P743" s="182">
        <v>0</v>
      </c>
      <c r="Q743" s="182">
        <f>ROUND(E743*P743,2)</f>
        <v>0</v>
      </c>
      <c r="R743" s="184"/>
      <c r="S743" s="184" t="s">
        <v>459</v>
      </c>
      <c r="T743" s="185" t="s">
        <v>460</v>
      </c>
      <c r="U743" s="156">
        <v>0</v>
      </c>
      <c r="V743" s="156">
        <f>ROUND(E743*U743,2)</f>
        <v>0</v>
      </c>
      <c r="W743" s="156"/>
      <c r="X743" s="156" t="s">
        <v>158</v>
      </c>
      <c r="Y743" s="156" t="s">
        <v>159</v>
      </c>
      <c r="Z743" s="146"/>
      <c r="AA743" s="146"/>
      <c r="AB743" s="146"/>
      <c r="AC743" s="146"/>
      <c r="AD743" s="146"/>
      <c r="AE743" s="146"/>
      <c r="AF743" s="146"/>
      <c r="AG743" s="146" t="s">
        <v>160</v>
      </c>
      <c r="AH743" s="146"/>
      <c r="AI743" s="146"/>
      <c r="AJ743" s="146"/>
      <c r="AK743" s="146"/>
      <c r="AL743" s="146"/>
      <c r="AM743" s="146"/>
      <c r="AN743" s="146"/>
      <c r="AO743" s="146"/>
      <c r="AP743" s="146"/>
      <c r="AQ743" s="146"/>
      <c r="AR743" s="146"/>
      <c r="AS743" s="146"/>
      <c r="AT743" s="146"/>
      <c r="AU743" s="146"/>
      <c r="AV743" s="146"/>
      <c r="AW743" s="146"/>
      <c r="AX743" s="146"/>
      <c r="AY743" s="146"/>
      <c r="AZ743" s="146"/>
      <c r="BA743" s="146"/>
      <c r="BB743" s="146"/>
      <c r="BC743" s="146"/>
      <c r="BD743" s="146"/>
      <c r="BE743" s="146"/>
      <c r="BF743" s="146"/>
      <c r="BG743" s="146"/>
      <c r="BH743" s="146"/>
    </row>
    <row r="744" spans="1:60" x14ac:dyDescent="0.2">
      <c r="A744" s="165" t="s">
        <v>152</v>
      </c>
      <c r="B744" s="166" t="s">
        <v>121</v>
      </c>
      <c r="C744" s="187" t="s">
        <v>122</v>
      </c>
      <c r="D744" s="167"/>
      <c r="E744" s="168"/>
      <c r="F744" s="169"/>
      <c r="G744" s="169">
        <f>SUMIF(AG745:AG750,"&lt;&gt;NOR",G745:G750)</f>
        <v>0</v>
      </c>
      <c r="H744" s="169"/>
      <c r="I744" s="169">
        <f>SUM(I745:I750)</f>
        <v>0</v>
      </c>
      <c r="J744" s="169"/>
      <c r="K744" s="169">
        <f>SUM(K745:K750)</f>
        <v>0</v>
      </c>
      <c r="L744" s="169"/>
      <c r="M744" s="169">
        <f>SUM(M745:M750)</f>
        <v>0</v>
      </c>
      <c r="N744" s="168"/>
      <c r="O744" s="168">
        <f>SUM(O745:O750)</f>
        <v>0</v>
      </c>
      <c r="P744" s="168"/>
      <c r="Q744" s="168">
        <f>SUM(Q745:Q750)</f>
        <v>0</v>
      </c>
      <c r="R744" s="169"/>
      <c r="S744" s="169"/>
      <c r="T744" s="170"/>
      <c r="U744" s="164"/>
      <c r="V744" s="164">
        <f>SUM(V745:V750)</f>
        <v>21.73</v>
      </c>
      <c r="W744" s="164"/>
      <c r="X744" s="164"/>
      <c r="Y744" s="164"/>
      <c r="AG744" t="s">
        <v>153</v>
      </c>
    </row>
    <row r="745" spans="1:60" outlineLevel="1" x14ac:dyDescent="0.2">
      <c r="A745" s="179">
        <v>110</v>
      </c>
      <c r="B745" s="180" t="s">
        <v>656</v>
      </c>
      <c r="C745" s="188" t="s">
        <v>657</v>
      </c>
      <c r="D745" s="181" t="s">
        <v>500</v>
      </c>
      <c r="E745" s="182">
        <v>7.0140700000000002</v>
      </c>
      <c r="F745" s="183"/>
      <c r="G745" s="184">
        <f t="shared" ref="G745:G750" si="7">ROUND(E745*F745,2)</f>
        <v>0</v>
      </c>
      <c r="H745" s="183"/>
      <c r="I745" s="184">
        <f t="shared" ref="I745:I750" si="8">ROUND(E745*H745,2)</f>
        <v>0</v>
      </c>
      <c r="J745" s="183"/>
      <c r="K745" s="184">
        <f t="shared" ref="K745:K750" si="9">ROUND(E745*J745,2)</f>
        <v>0</v>
      </c>
      <c r="L745" s="184">
        <v>21</v>
      </c>
      <c r="M745" s="184">
        <f t="shared" ref="M745:M750" si="10">G745*(1+L745/100)</f>
        <v>0</v>
      </c>
      <c r="N745" s="182">
        <v>0</v>
      </c>
      <c r="O745" s="182">
        <f t="shared" ref="O745:O750" si="11">ROUND(E745*N745,2)</f>
        <v>0</v>
      </c>
      <c r="P745" s="182">
        <v>0</v>
      </c>
      <c r="Q745" s="182">
        <f t="shared" ref="Q745:Q750" si="12">ROUND(E745*P745,2)</f>
        <v>0</v>
      </c>
      <c r="R745" s="184"/>
      <c r="S745" s="184" t="s">
        <v>157</v>
      </c>
      <c r="T745" s="185" t="s">
        <v>157</v>
      </c>
      <c r="U745" s="156">
        <v>1.1399999999999999</v>
      </c>
      <c r="V745" s="156">
        <f t="shared" ref="V745:V750" si="13">ROUND(E745*U745,2)</f>
        <v>8</v>
      </c>
      <c r="W745" s="156"/>
      <c r="X745" s="156" t="s">
        <v>658</v>
      </c>
      <c r="Y745" s="156" t="s">
        <v>159</v>
      </c>
      <c r="Z745" s="146"/>
      <c r="AA745" s="146"/>
      <c r="AB745" s="146"/>
      <c r="AC745" s="146"/>
      <c r="AD745" s="146"/>
      <c r="AE745" s="146"/>
      <c r="AF745" s="146"/>
      <c r="AG745" s="146" t="s">
        <v>659</v>
      </c>
      <c r="AH745" s="146"/>
      <c r="AI745" s="146"/>
      <c r="AJ745" s="146"/>
      <c r="AK745" s="146"/>
      <c r="AL745" s="146"/>
      <c r="AM745" s="146"/>
      <c r="AN745" s="146"/>
      <c r="AO745" s="146"/>
      <c r="AP745" s="146"/>
      <c r="AQ745" s="146"/>
      <c r="AR745" s="146"/>
      <c r="AS745" s="146"/>
      <c r="AT745" s="146"/>
      <c r="AU745" s="146"/>
      <c r="AV745" s="146"/>
      <c r="AW745" s="146"/>
      <c r="AX745" s="146"/>
      <c r="AY745" s="146"/>
      <c r="AZ745" s="146"/>
      <c r="BA745" s="146"/>
      <c r="BB745" s="146"/>
      <c r="BC745" s="146"/>
      <c r="BD745" s="146"/>
      <c r="BE745" s="146"/>
      <c r="BF745" s="146"/>
      <c r="BG745" s="146"/>
      <c r="BH745" s="146"/>
    </row>
    <row r="746" spans="1:60" outlineLevel="1" x14ac:dyDescent="0.2">
      <c r="A746" s="179">
        <v>111</v>
      </c>
      <c r="B746" s="180" t="s">
        <v>660</v>
      </c>
      <c r="C746" s="188" t="s">
        <v>661</v>
      </c>
      <c r="D746" s="181" t="s">
        <v>500</v>
      </c>
      <c r="E746" s="182">
        <v>7.0140700000000002</v>
      </c>
      <c r="F746" s="183"/>
      <c r="G746" s="184">
        <f t="shared" si="7"/>
        <v>0</v>
      </c>
      <c r="H746" s="183"/>
      <c r="I746" s="184">
        <f t="shared" si="8"/>
        <v>0</v>
      </c>
      <c r="J746" s="183"/>
      <c r="K746" s="184">
        <f t="shared" si="9"/>
        <v>0</v>
      </c>
      <c r="L746" s="184">
        <v>21</v>
      </c>
      <c r="M746" s="184">
        <f t="shared" si="10"/>
        <v>0</v>
      </c>
      <c r="N746" s="182">
        <v>0</v>
      </c>
      <c r="O746" s="182">
        <f t="shared" si="11"/>
        <v>0</v>
      </c>
      <c r="P746" s="182">
        <v>0</v>
      </c>
      <c r="Q746" s="182">
        <f t="shared" si="12"/>
        <v>0</v>
      </c>
      <c r="R746" s="184"/>
      <c r="S746" s="184" t="s">
        <v>157</v>
      </c>
      <c r="T746" s="185" t="s">
        <v>157</v>
      </c>
      <c r="U746" s="156">
        <v>0.49</v>
      </c>
      <c r="V746" s="156">
        <f t="shared" si="13"/>
        <v>3.44</v>
      </c>
      <c r="W746" s="156"/>
      <c r="X746" s="156" t="s">
        <v>658</v>
      </c>
      <c r="Y746" s="156" t="s">
        <v>159</v>
      </c>
      <c r="Z746" s="146"/>
      <c r="AA746" s="146"/>
      <c r="AB746" s="146"/>
      <c r="AC746" s="146"/>
      <c r="AD746" s="146"/>
      <c r="AE746" s="146"/>
      <c r="AF746" s="146"/>
      <c r="AG746" s="146" t="s">
        <v>659</v>
      </c>
      <c r="AH746" s="146"/>
      <c r="AI746" s="146"/>
      <c r="AJ746" s="146"/>
      <c r="AK746" s="146"/>
      <c r="AL746" s="146"/>
      <c r="AM746" s="146"/>
      <c r="AN746" s="146"/>
      <c r="AO746" s="146"/>
      <c r="AP746" s="146"/>
      <c r="AQ746" s="146"/>
      <c r="AR746" s="146"/>
      <c r="AS746" s="146"/>
      <c r="AT746" s="146"/>
      <c r="AU746" s="146"/>
      <c r="AV746" s="146"/>
      <c r="AW746" s="146"/>
      <c r="AX746" s="146"/>
      <c r="AY746" s="146"/>
      <c r="AZ746" s="146"/>
      <c r="BA746" s="146"/>
      <c r="BB746" s="146"/>
      <c r="BC746" s="146"/>
      <c r="BD746" s="146"/>
      <c r="BE746" s="146"/>
      <c r="BF746" s="146"/>
      <c r="BG746" s="146"/>
      <c r="BH746" s="146"/>
    </row>
    <row r="747" spans="1:60" outlineLevel="1" x14ac:dyDescent="0.2">
      <c r="A747" s="179">
        <v>112</v>
      </c>
      <c r="B747" s="180" t="s">
        <v>662</v>
      </c>
      <c r="C747" s="188" t="s">
        <v>663</v>
      </c>
      <c r="D747" s="181" t="s">
        <v>500</v>
      </c>
      <c r="E747" s="182">
        <v>203.40799999999999</v>
      </c>
      <c r="F747" s="183"/>
      <c r="G747" s="184">
        <f t="shared" si="7"/>
        <v>0</v>
      </c>
      <c r="H747" s="183"/>
      <c r="I747" s="184">
        <f t="shared" si="8"/>
        <v>0</v>
      </c>
      <c r="J747" s="183"/>
      <c r="K747" s="184">
        <f t="shared" si="9"/>
        <v>0</v>
      </c>
      <c r="L747" s="184">
        <v>21</v>
      </c>
      <c r="M747" s="184">
        <f t="shared" si="10"/>
        <v>0</v>
      </c>
      <c r="N747" s="182">
        <v>0</v>
      </c>
      <c r="O747" s="182">
        <f t="shared" si="11"/>
        <v>0</v>
      </c>
      <c r="P747" s="182">
        <v>0</v>
      </c>
      <c r="Q747" s="182">
        <f t="shared" si="12"/>
        <v>0</v>
      </c>
      <c r="R747" s="184"/>
      <c r="S747" s="184" t="s">
        <v>157</v>
      </c>
      <c r="T747" s="185" t="s">
        <v>157</v>
      </c>
      <c r="U747" s="156">
        <v>0</v>
      </c>
      <c r="V747" s="156">
        <f t="shared" si="13"/>
        <v>0</v>
      </c>
      <c r="W747" s="156"/>
      <c r="X747" s="156" t="s">
        <v>658</v>
      </c>
      <c r="Y747" s="156" t="s">
        <v>159</v>
      </c>
      <c r="Z747" s="146"/>
      <c r="AA747" s="146"/>
      <c r="AB747" s="146"/>
      <c r="AC747" s="146"/>
      <c r="AD747" s="146"/>
      <c r="AE747" s="146"/>
      <c r="AF747" s="146"/>
      <c r="AG747" s="146" t="s">
        <v>659</v>
      </c>
      <c r="AH747" s="146"/>
      <c r="AI747" s="146"/>
      <c r="AJ747" s="146"/>
      <c r="AK747" s="146"/>
      <c r="AL747" s="146"/>
      <c r="AM747" s="146"/>
      <c r="AN747" s="146"/>
      <c r="AO747" s="146"/>
      <c r="AP747" s="146"/>
      <c r="AQ747" s="146"/>
      <c r="AR747" s="146"/>
      <c r="AS747" s="146"/>
      <c r="AT747" s="146"/>
      <c r="AU747" s="146"/>
      <c r="AV747" s="146"/>
      <c r="AW747" s="146"/>
      <c r="AX747" s="146"/>
      <c r="AY747" s="146"/>
      <c r="AZ747" s="146"/>
      <c r="BA747" s="146"/>
      <c r="BB747" s="146"/>
      <c r="BC747" s="146"/>
      <c r="BD747" s="146"/>
      <c r="BE747" s="146"/>
      <c r="BF747" s="146"/>
      <c r="BG747" s="146"/>
      <c r="BH747" s="146"/>
    </row>
    <row r="748" spans="1:60" outlineLevel="1" x14ac:dyDescent="0.2">
      <c r="A748" s="179">
        <v>113</v>
      </c>
      <c r="B748" s="180" t="s">
        <v>664</v>
      </c>
      <c r="C748" s="188" t="s">
        <v>665</v>
      </c>
      <c r="D748" s="181" t="s">
        <v>500</v>
      </c>
      <c r="E748" s="182">
        <v>7.0140700000000002</v>
      </c>
      <c r="F748" s="183"/>
      <c r="G748" s="184">
        <f t="shared" si="7"/>
        <v>0</v>
      </c>
      <c r="H748" s="183"/>
      <c r="I748" s="184">
        <f t="shared" si="8"/>
        <v>0</v>
      </c>
      <c r="J748" s="183"/>
      <c r="K748" s="184">
        <f t="shared" si="9"/>
        <v>0</v>
      </c>
      <c r="L748" s="184">
        <v>21</v>
      </c>
      <c r="M748" s="184">
        <f t="shared" si="10"/>
        <v>0</v>
      </c>
      <c r="N748" s="182">
        <v>0</v>
      </c>
      <c r="O748" s="182">
        <f t="shared" si="11"/>
        <v>0</v>
      </c>
      <c r="P748" s="182">
        <v>0</v>
      </c>
      <c r="Q748" s="182">
        <f t="shared" si="12"/>
        <v>0</v>
      </c>
      <c r="R748" s="184"/>
      <c r="S748" s="184" t="s">
        <v>157</v>
      </c>
      <c r="T748" s="185" t="s">
        <v>157</v>
      </c>
      <c r="U748" s="156">
        <v>0.94199999999999995</v>
      </c>
      <c r="V748" s="156">
        <f t="shared" si="13"/>
        <v>6.61</v>
      </c>
      <c r="W748" s="156"/>
      <c r="X748" s="156" t="s">
        <v>658</v>
      </c>
      <c r="Y748" s="156" t="s">
        <v>159</v>
      </c>
      <c r="Z748" s="146"/>
      <c r="AA748" s="146"/>
      <c r="AB748" s="146"/>
      <c r="AC748" s="146"/>
      <c r="AD748" s="146"/>
      <c r="AE748" s="146"/>
      <c r="AF748" s="146"/>
      <c r="AG748" s="146" t="s">
        <v>659</v>
      </c>
      <c r="AH748" s="146"/>
      <c r="AI748" s="146"/>
      <c r="AJ748" s="146"/>
      <c r="AK748" s="146"/>
      <c r="AL748" s="146"/>
      <c r="AM748" s="146"/>
      <c r="AN748" s="146"/>
      <c r="AO748" s="146"/>
      <c r="AP748" s="146"/>
      <c r="AQ748" s="146"/>
      <c r="AR748" s="146"/>
      <c r="AS748" s="146"/>
      <c r="AT748" s="146"/>
      <c r="AU748" s="146"/>
      <c r="AV748" s="146"/>
      <c r="AW748" s="146"/>
      <c r="AX748" s="146"/>
      <c r="AY748" s="146"/>
      <c r="AZ748" s="146"/>
      <c r="BA748" s="146"/>
      <c r="BB748" s="146"/>
      <c r="BC748" s="146"/>
      <c r="BD748" s="146"/>
      <c r="BE748" s="146"/>
      <c r="BF748" s="146"/>
      <c r="BG748" s="146"/>
      <c r="BH748" s="146"/>
    </row>
    <row r="749" spans="1:60" outlineLevel="1" x14ac:dyDescent="0.2">
      <c r="A749" s="179">
        <v>114</v>
      </c>
      <c r="B749" s="180" t="s">
        <v>666</v>
      </c>
      <c r="C749" s="188" t="s">
        <v>667</v>
      </c>
      <c r="D749" s="181" t="s">
        <v>500</v>
      </c>
      <c r="E749" s="182">
        <v>35.070340000000002</v>
      </c>
      <c r="F749" s="183"/>
      <c r="G749" s="184">
        <f t="shared" si="7"/>
        <v>0</v>
      </c>
      <c r="H749" s="183"/>
      <c r="I749" s="184">
        <f t="shared" si="8"/>
        <v>0</v>
      </c>
      <c r="J749" s="183"/>
      <c r="K749" s="184">
        <f t="shared" si="9"/>
        <v>0</v>
      </c>
      <c r="L749" s="184">
        <v>21</v>
      </c>
      <c r="M749" s="184">
        <f t="shared" si="10"/>
        <v>0</v>
      </c>
      <c r="N749" s="182">
        <v>0</v>
      </c>
      <c r="O749" s="182">
        <f t="shared" si="11"/>
        <v>0</v>
      </c>
      <c r="P749" s="182">
        <v>0</v>
      </c>
      <c r="Q749" s="182">
        <f t="shared" si="12"/>
        <v>0</v>
      </c>
      <c r="R749" s="184"/>
      <c r="S749" s="184" t="s">
        <v>157</v>
      </c>
      <c r="T749" s="185" t="s">
        <v>157</v>
      </c>
      <c r="U749" s="156">
        <v>0.105</v>
      </c>
      <c r="V749" s="156">
        <f t="shared" si="13"/>
        <v>3.68</v>
      </c>
      <c r="W749" s="156"/>
      <c r="X749" s="156" t="s">
        <v>658</v>
      </c>
      <c r="Y749" s="156" t="s">
        <v>159</v>
      </c>
      <c r="Z749" s="146"/>
      <c r="AA749" s="146"/>
      <c r="AB749" s="146"/>
      <c r="AC749" s="146"/>
      <c r="AD749" s="146"/>
      <c r="AE749" s="146"/>
      <c r="AF749" s="146"/>
      <c r="AG749" s="146" t="s">
        <v>659</v>
      </c>
      <c r="AH749" s="146"/>
      <c r="AI749" s="146"/>
      <c r="AJ749" s="146"/>
      <c r="AK749" s="146"/>
      <c r="AL749" s="146"/>
      <c r="AM749" s="146"/>
      <c r="AN749" s="146"/>
      <c r="AO749" s="146"/>
      <c r="AP749" s="146"/>
      <c r="AQ749" s="146"/>
      <c r="AR749" s="146"/>
      <c r="AS749" s="146"/>
      <c r="AT749" s="146"/>
      <c r="AU749" s="146"/>
      <c r="AV749" s="146"/>
      <c r="AW749" s="146"/>
      <c r="AX749" s="146"/>
      <c r="AY749" s="146"/>
      <c r="AZ749" s="146"/>
      <c r="BA749" s="146"/>
      <c r="BB749" s="146"/>
      <c r="BC749" s="146"/>
      <c r="BD749" s="146"/>
      <c r="BE749" s="146"/>
      <c r="BF749" s="146"/>
      <c r="BG749" s="146"/>
      <c r="BH749" s="146"/>
    </row>
    <row r="750" spans="1:60" ht="22.5" outlineLevel="1" x14ac:dyDescent="0.2">
      <c r="A750" s="179">
        <v>115</v>
      </c>
      <c r="B750" s="180" t="s">
        <v>668</v>
      </c>
      <c r="C750" s="188" t="s">
        <v>669</v>
      </c>
      <c r="D750" s="181" t="s">
        <v>500</v>
      </c>
      <c r="E750" s="182">
        <v>7.0140700000000002</v>
      </c>
      <c r="F750" s="183"/>
      <c r="G750" s="184">
        <f t="shared" si="7"/>
        <v>0</v>
      </c>
      <c r="H750" s="183"/>
      <c r="I750" s="184">
        <f t="shared" si="8"/>
        <v>0</v>
      </c>
      <c r="J750" s="183"/>
      <c r="K750" s="184">
        <f t="shared" si="9"/>
        <v>0</v>
      </c>
      <c r="L750" s="184">
        <v>21</v>
      </c>
      <c r="M750" s="184">
        <f t="shared" si="10"/>
        <v>0</v>
      </c>
      <c r="N750" s="182">
        <v>0</v>
      </c>
      <c r="O750" s="182">
        <f t="shared" si="11"/>
        <v>0</v>
      </c>
      <c r="P750" s="182">
        <v>0</v>
      </c>
      <c r="Q750" s="182">
        <f t="shared" si="12"/>
        <v>0</v>
      </c>
      <c r="R750" s="184"/>
      <c r="S750" s="184" t="s">
        <v>157</v>
      </c>
      <c r="T750" s="185" t="s">
        <v>157</v>
      </c>
      <c r="U750" s="156">
        <v>0</v>
      </c>
      <c r="V750" s="156">
        <f t="shared" si="13"/>
        <v>0</v>
      </c>
      <c r="W750" s="156"/>
      <c r="X750" s="156" t="s">
        <v>658</v>
      </c>
      <c r="Y750" s="156" t="s">
        <v>159</v>
      </c>
      <c r="Z750" s="146"/>
      <c r="AA750" s="146"/>
      <c r="AB750" s="146"/>
      <c r="AC750" s="146"/>
      <c r="AD750" s="146"/>
      <c r="AE750" s="146"/>
      <c r="AF750" s="146"/>
      <c r="AG750" s="146" t="s">
        <v>659</v>
      </c>
      <c r="AH750" s="146"/>
      <c r="AI750" s="146"/>
      <c r="AJ750" s="146"/>
      <c r="AK750" s="146"/>
      <c r="AL750" s="146"/>
      <c r="AM750" s="146"/>
      <c r="AN750" s="146"/>
      <c r="AO750" s="146"/>
      <c r="AP750" s="146"/>
      <c r="AQ750" s="146"/>
      <c r="AR750" s="146"/>
      <c r="AS750" s="146"/>
      <c r="AT750" s="146"/>
      <c r="AU750" s="146"/>
      <c r="AV750" s="146"/>
      <c r="AW750" s="146"/>
      <c r="AX750" s="146"/>
      <c r="AY750" s="146"/>
      <c r="AZ750" s="146"/>
      <c r="BA750" s="146"/>
      <c r="BB750" s="146"/>
      <c r="BC750" s="146"/>
      <c r="BD750" s="146"/>
      <c r="BE750" s="146"/>
      <c r="BF750" s="146"/>
      <c r="BG750" s="146"/>
      <c r="BH750" s="146"/>
    </row>
    <row r="751" spans="1:60" x14ac:dyDescent="0.2">
      <c r="A751" s="165" t="s">
        <v>152</v>
      </c>
      <c r="B751" s="166" t="s">
        <v>124</v>
      </c>
      <c r="C751" s="187" t="s">
        <v>30</v>
      </c>
      <c r="D751" s="167"/>
      <c r="E751" s="168"/>
      <c r="F751" s="169"/>
      <c r="G751" s="169">
        <f>SUMIF(AG752:AG757,"&lt;&gt;NOR",G752:G757)</f>
        <v>0</v>
      </c>
      <c r="H751" s="169"/>
      <c r="I751" s="169">
        <f>SUM(I752:I757)</f>
        <v>0</v>
      </c>
      <c r="J751" s="169"/>
      <c r="K751" s="169">
        <f>SUM(K752:K757)</f>
        <v>0</v>
      </c>
      <c r="L751" s="169"/>
      <c r="M751" s="169">
        <f>SUM(M752:M757)</f>
        <v>0</v>
      </c>
      <c r="N751" s="168"/>
      <c r="O751" s="168">
        <f>SUM(O752:O757)</f>
        <v>0</v>
      </c>
      <c r="P751" s="168"/>
      <c r="Q751" s="168">
        <f>SUM(Q752:Q757)</f>
        <v>0</v>
      </c>
      <c r="R751" s="169"/>
      <c r="S751" s="169"/>
      <c r="T751" s="170"/>
      <c r="U751" s="164"/>
      <c r="V751" s="164">
        <f>SUM(V752:V757)</f>
        <v>0</v>
      </c>
      <c r="W751" s="164"/>
      <c r="X751" s="164"/>
      <c r="Y751" s="164"/>
      <c r="AG751" t="s">
        <v>153</v>
      </c>
    </row>
    <row r="752" spans="1:60" outlineLevel="1" x14ac:dyDescent="0.2">
      <c r="A752" s="172">
        <v>116</v>
      </c>
      <c r="B752" s="173" t="s">
        <v>670</v>
      </c>
      <c r="C752" s="189" t="s">
        <v>671</v>
      </c>
      <c r="D752" s="174" t="s">
        <v>672</v>
      </c>
      <c r="E752" s="175">
        <v>1</v>
      </c>
      <c r="F752" s="176"/>
      <c r="G752" s="177">
        <f>ROUND(E752*F752,2)</f>
        <v>0</v>
      </c>
      <c r="H752" s="176"/>
      <c r="I752" s="177">
        <f>ROUND(E752*H752,2)</f>
        <v>0</v>
      </c>
      <c r="J752" s="176"/>
      <c r="K752" s="177">
        <f>ROUND(E752*J752,2)</f>
        <v>0</v>
      </c>
      <c r="L752" s="177">
        <v>21</v>
      </c>
      <c r="M752" s="177">
        <f>G752*(1+L752/100)</f>
        <v>0</v>
      </c>
      <c r="N752" s="175">
        <v>0</v>
      </c>
      <c r="O752" s="175">
        <f>ROUND(E752*N752,2)</f>
        <v>0</v>
      </c>
      <c r="P752" s="175">
        <v>0</v>
      </c>
      <c r="Q752" s="175">
        <f>ROUND(E752*P752,2)</f>
        <v>0</v>
      </c>
      <c r="R752" s="177"/>
      <c r="S752" s="177" t="s">
        <v>157</v>
      </c>
      <c r="T752" s="178" t="s">
        <v>460</v>
      </c>
      <c r="U752" s="156">
        <v>0</v>
      </c>
      <c r="V752" s="156">
        <f>ROUND(E752*U752,2)</f>
        <v>0</v>
      </c>
      <c r="W752" s="156"/>
      <c r="X752" s="156" t="s">
        <v>673</v>
      </c>
      <c r="Y752" s="156" t="s">
        <v>159</v>
      </c>
      <c r="Z752" s="146"/>
      <c r="AA752" s="146"/>
      <c r="AB752" s="146"/>
      <c r="AC752" s="146"/>
      <c r="AD752" s="146"/>
      <c r="AE752" s="146"/>
      <c r="AF752" s="146"/>
      <c r="AG752" s="146" t="s">
        <v>674</v>
      </c>
      <c r="AH752" s="146"/>
      <c r="AI752" s="146"/>
      <c r="AJ752" s="146"/>
      <c r="AK752" s="146"/>
      <c r="AL752" s="146"/>
      <c r="AM752" s="146"/>
      <c r="AN752" s="146"/>
      <c r="AO752" s="146"/>
      <c r="AP752" s="146"/>
      <c r="AQ752" s="146"/>
      <c r="AR752" s="146"/>
      <c r="AS752" s="146"/>
      <c r="AT752" s="146"/>
      <c r="AU752" s="146"/>
      <c r="AV752" s="146"/>
      <c r="AW752" s="146"/>
      <c r="AX752" s="146"/>
      <c r="AY752" s="146"/>
      <c r="AZ752" s="146"/>
      <c r="BA752" s="146"/>
      <c r="BB752" s="146"/>
      <c r="BC752" s="146"/>
      <c r="BD752" s="146"/>
      <c r="BE752" s="146"/>
      <c r="BF752" s="146"/>
      <c r="BG752" s="146"/>
      <c r="BH752" s="146"/>
    </row>
    <row r="753" spans="1:60" outlineLevel="2" x14ac:dyDescent="0.2">
      <c r="A753" s="153"/>
      <c r="B753" s="154"/>
      <c r="C753" s="782" t="s">
        <v>675</v>
      </c>
      <c r="D753" s="783"/>
      <c r="E753" s="783"/>
      <c r="F753" s="783"/>
      <c r="G753" s="783"/>
      <c r="H753" s="156"/>
      <c r="I753" s="156"/>
      <c r="J753" s="156"/>
      <c r="K753" s="156"/>
      <c r="L753" s="156"/>
      <c r="M753" s="156"/>
      <c r="N753" s="155"/>
      <c r="O753" s="155"/>
      <c r="P753" s="155"/>
      <c r="Q753" s="155"/>
      <c r="R753" s="156"/>
      <c r="S753" s="156"/>
      <c r="T753" s="156"/>
      <c r="U753" s="156"/>
      <c r="V753" s="156"/>
      <c r="W753" s="156"/>
      <c r="X753" s="156"/>
      <c r="Y753" s="156"/>
      <c r="Z753" s="146"/>
      <c r="AA753" s="146"/>
      <c r="AB753" s="146"/>
      <c r="AC753" s="146"/>
      <c r="AD753" s="146"/>
      <c r="AE753" s="146"/>
      <c r="AF753" s="146"/>
      <c r="AG753" s="146" t="s">
        <v>250</v>
      </c>
      <c r="AH753" s="146"/>
      <c r="AI753" s="146"/>
      <c r="AJ753" s="146"/>
      <c r="AK753" s="146"/>
      <c r="AL753" s="146"/>
      <c r="AM753" s="146"/>
      <c r="AN753" s="146"/>
      <c r="AO753" s="146"/>
      <c r="AP753" s="146"/>
      <c r="AQ753" s="146"/>
      <c r="AR753" s="146"/>
      <c r="AS753" s="146"/>
      <c r="AT753" s="146"/>
      <c r="AU753" s="146"/>
      <c r="AV753" s="146"/>
      <c r="AW753" s="146"/>
      <c r="AX753" s="146"/>
      <c r="AY753" s="146"/>
      <c r="AZ753" s="146"/>
      <c r="BA753" s="146"/>
      <c r="BB753" s="146"/>
      <c r="BC753" s="146"/>
      <c r="BD753" s="146"/>
      <c r="BE753" s="146"/>
      <c r="BF753" s="146"/>
      <c r="BG753" s="146"/>
      <c r="BH753" s="146"/>
    </row>
    <row r="754" spans="1:60" outlineLevel="3" x14ac:dyDescent="0.2">
      <c r="A754" s="153"/>
      <c r="B754" s="154"/>
      <c r="C754" s="192" t="s">
        <v>315</v>
      </c>
      <c r="D754" s="161"/>
      <c r="E754" s="162"/>
      <c r="F754" s="163"/>
      <c r="G754" s="163"/>
      <c r="H754" s="156"/>
      <c r="I754" s="156"/>
      <c r="J754" s="156"/>
      <c r="K754" s="156"/>
      <c r="L754" s="156"/>
      <c r="M754" s="156"/>
      <c r="N754" s="155"/>
      <c r="O754" s="155"/>
      <c r="P754" s="155"/>
      <c r="Q754" s="155"/>
      <c r="R754" s="156"/>
      <c r="S754" s="156"/>
      <c r="T754" s="156"/>
      <c r="U754" s="156"/>
      <c r="V754" s="156"/>
      <c r="W754" s="156"/>
      <c r="X754" s="156"/>
      <c r="Y754" s="156"/>
      <c r="Z754" s="146"/>
      <c r="AA754" s="146"/>
      <c r="AB754" s="146"/>
      <c r="AC754" s="146"/>
      <c r="AD754" s="146"/>
      <c r="AE754" s="146"/>
      <c r="AF754" s="146"/>
      <c r="AG754" s="146" t="s">
        <v>250</v>
      </c>
      <c r="AH754" s="146"/>
      <c r="AI754" s="146"/>
      <c r="AJ754" s="146"/>
      <c r="AK754" s="146"/>
      <c r="AL754" s="146"/>
      <c r="AM754" s="146"/>
      <c r="AN754" s="146"/>
      <c r="AO754" s="146"/>
      <c r="AP754" s="146"/>
      <c r="AQ754" s="146"/>
      <c r="AR754" s="146"/>
      <c r="AS754" s="146"/>
      <c r="AT754" s="146"/>
      <c r="AU754" s="146"/>
      <c r="AV754" s="146"/>
      <c r="AW754" s="146"/>
      <c r="AX754" s="146"/>
      <c r="AY754" s="146"/>
      <c r="AZ754" s="146"/>
      <c r="BA754" s="146"/>
      <c r="BB754" s="146"/>
      <c r="BC754" s="146"/>
      <c r="BD754" s="146"/>
      <c r="BE754" s="146"/>
      <c r="BF754" s="146"/>
      <c r="BG754" s="146"/>
      <c r="BH754" s="146"/>
    </row>
    <row r="755" spans="1:60" outlineLevel="3" x14ac:dyDescent="0.2">
      <c r="A755" s="153"/>
      <c r="B755" s="154"/>
      <c r="C755" s="784" t="s">
        <v>676</v>
      </c>
      <c r="D755" s="785"/>
      <c r="E755" s="785"/>
      <c r="F755" s="785"/>
      <c r="G755" s="785"/>
      <c r="H755" s="156"/>
      <c r="I755" s="156"/>
      <c r="J755" s="156"/>
      <c r="K755" s="156"/>
      <c r="L755" s="156"/>
      <c r="M755" s="156"/>
      <c r="N755" s="155"/>
      <c r="O755" s="155"/>
      <c r="P755" s="155"/>
      <c r="Q755" s="155"/>
      <c r="R755" s="156"/>
      <c r="S755" s="156"/>
      <c r="T755" s="156"/>
      <c r="U755" s="156"/>
      <c r="V755" s="156"/>
      <c r="W755" s="156"/>
      <c r="X755" s="156"/>
      <c r="Y755" s="156"/>
      <c r="Z755" s="146"/>
      <c r="AA755" s="146"/>
      <c r="AB755" s="146"/>
      <c r="AC755" s="146"/>
      <c r="AD755" s="146"/>
      <c r="AE755" s="146"/>
      <c r="AF755" s="146"/>
      <c r="AG755" s="146" t="s">
        <v>250</v>
      </c>
      <c r="AH755" s="146"/>
      <c r="AI755" s="146"/>
      <c r="AJ755" s="146"/>
      <c r="AK755" s="146"/>
      <c r="AL755" s="146"/>
      <c r="AM755" s="146"/>
      <c r="AN755" s="146"/>
      <c r="AO755" s="146"/>
      <c r="AP755" s="146"/>
      <c r="AQ755" s="146"/>
      <c r="AR755" s="146"/>
      <c r="AS755" s="146"/>
      <c r="AT755" s="146"/>
      <c r="AU755" s="146"/>
      <c r="AV755" s="146"/>
      <c r="AW755" s="146"/>
      <c r="AX755" s="146"/>
      <c r="AY755" s="146"/>
      <c r="AZ755" s="146"/>
      <c r="BA755" s="146"/>
      <c r="BB755" s="146"/>
      <c r="BC755" s="146"/>
      <c r="BD755" s="146"/>
      <c r="BE755" s="146"/>
      <c r="BF755" s="146"/>
      <c r="BG755" s="146"/>
      <c r="BH755" s="146"/>
    </row>
    <row r="756" spans="1:60" outlineLevel="3" x14ac:dyDescent="0.2">
      <c r="A756" s="153"/>
      <c r="B756" s="154"/>
      <c r="C756" s="784" t="s">
        <v>677</v>
      </c>
      <c r="D756" s="785"/>
      <c r="E756" s="785"/>
      <c r="F756" s="785"/>
      <c r="G756" s="785"/>
      <c r="H756" s="156"/>
      <c r="I756" s="156"/>
      <c r="J756" s="156"/>
      <c r="K756" s="156"/>
      <c r="L756" s="156"/>
      <c r="M756" s="156"/>
      <c r="N756" s="155"/>
      <c r="O756" s="155"/>
      <c r="P756" s="155"/>
      <c r="Q756" s="155"/>
      <c r="R756" s="156"/>
      <c r="S756" s="156"/>
      <c r="T756" s="156"/>
      <c r="U756" s="156"/>
      <c r="V756" s="156"/>
      <c r="W756" s="156"/>
      <c r="X756" s="156"/>
      <c r="Y756" s="156"/>
      <c r="Z756" s="146"/>
      <c r="AA756" s="146"/>
      <c r="AB756" s="146"/>
      <c r="AC756" s="146"/>
      <c r="AD756" s="146"/>
      <c r="AE756" s="146"/>
      <c r="AF756" s="146"/>
      <c r="AG756" s="146" t="s">
        <v>250</v>
      </c>
      <c r="AH756" s="146"/>
      <c r="AI756" s="146"/>
      <c r="AJ756" s="146"/>
      <c r="AK756" s="146"/>
      <c r="AL756" s="146"/>
      <c r="AM756" s="146"/>
      <c r="AN756" s="146"/>
      <c r="AO756" s="146"/>
      <c r="AP756" s="146"/>
      <c r="AQ756" s="146"/>
      <c r="AR756" s="146"/>
      <c r="AS756" s="146"/>
      <c r="AT756" s="146"/>
      <c r="AU756" s="146"/>
      <c r="AV756" s="146"/>
      <c r="AW756" s="146"/>
      <c r="AX756" s="146"/>
      <c r="AY756" s="146"/>
      <c r="AZ756" s="146"/>
      <c r="BA756" s="146"/>
      <c r="BB756" s="146"/>
      <c r="BC756" s="146"/>
      <c r="BD756" s="146"/>
      <c r="BE756" s="146"/>
      <c r="BF756" s="146"/>
      <c r="BG756" s="146"/>
      <c r="BH756" s="146"/>
    </row>
    <row r="757" spans="1:60" outlineLevel="3" x14ac:dyDescent="0.2">
      <c r="A757" s="153"/>
      <c r="B757" s="154"/>
      <c r="C757" s="784" t="s">
        <v>678</v>
      </c>
      <c r="D757" s="785"/>
      <c r="E757" s="785"/>
      <c r="F757" s="785"/>
      <c r="G757" s="785"/>
      <c r="H757" s="156"/>
      <c r="I757" s="156"/>
      <c r="J757" s="156"/>
      <c r="K757" s="156"/>
      <c r="L757" s="156"/>
      <c r="M757" s="156"/>
      <c r="N757" s="155"/>
      <c r="O757" s="155"/>
      <c r="P757" s="155"/>
      <c r="Q757" s="155"/>
      <c r="R757" s="156"/>
      <c r="S757" s="156"/>
      <c r="T757" s="156"/>
      <c r="U757" s="156"/>
      <c r="V757" s="156"/>
      <c r="W757" s="156"/>
      <c r="X757" s="156"/>
      <c r="Y757" s="156"/>
      <c r="Z757" s="146"/>
      <c r="AA757" s="146"/>
      <c r="AB757" s="146"/>
      <c r="AC757" s="146"/>
      <c r="AD757" s="146"/>
      <c r="AE757" s="146"/>
      <c r="AF757" s="146"/>
      <c r="AG757" s="146" t="s">
        <v>250</v>
      </c>
      <c r="AH757" s="146"/>
      <c r="AI757" s="146"/>
      <c r="AJ757" s="146"/>
      <c r="AK757" s="146"/>
      <c r="AL757" s="146"/>
      <c r="AM757" s="146"/>
      <c r="AN757" s="146"/>
      <c r="AO757" s="146"/>
      <c r="AP757" s="146"/>
      <c r="AQ757" s="146"/>
      <c r="AR757" s="146"/>
      <c r="AS757" s="146"/>
      <c r="AT757" s="146"/>
      <c r="AU757" s="146"/>
      <c r="AV757" s="146"/>
      <c r="AW757" s="146"/>
      <c r="AX757" s="146"/>
      <c r="AY757" s="146"/>
      <c r="AZ757" s="146"/>
      <c r="BA757" s="146"/>
      <c r="BB757" s="146"/>
      <c r="BC757" s="146"/>
      <c r="BD757" s="146"/>
      <c r="BE757" s="146"/>
      <c r="BF757" s="146"/>
      <c r="BG757" s="146"/>
      <c r="BH757" s="146"/>
    </row>
    <row r="758" spans="1:60" x14ac:dyDescent="0.2">
      <c r="A758" s="3"/>
      <c r="B758" s="4"/>
      <c r="C758" s="193"/>
      <c r="D758" s="6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AE758">
        <v>15</v>
      </c>
      <c r="AF758">
        <v>21</v>
      </c>
      <c r="AG758" t="s">
        <v>138</v>
      </c>
    </row>
    <row r="759" spans="1:60" x14ac:dyDescent="0.2">
      <c r="A759" s="149"/>
      <c r="B759" s="150" t="s">
        <v>31</v>
      </c>
      <c r="C759" s="194"/>
      <c r="D759" s="151"/>
      <c r="E759" s="152"/>
      <c r="F759" s="152"/>
      <c r="G759" s="171">
        <f>G8+G102+G138+G149+G469+G472+G482+G500+G570+G572+G608+G644+G653+G655+G665+G669+G710+G717+G727+G731+G738+G744+G751</f>
        <v>0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AE759">
        <f>SUMIF(L7:L757,AE758,G7:G757)</f>
        <v>0</v>
      </c>
      <c r="AF759">
        <f>SUMIF(L7:L757,AF758,G7:G757)</f>
        <v>0</v>
      </c>
      <c r="AG759" t="s">
        <v>679</v>
      </c>
    </row>
    <row r="760" spans="1:60" x14ac:dyDescent="0.2">
      <c r="A760" s="3"/>
      <c r="B760" s="4"/>
      <c r="C760" s="193"/>
      <c r="D760" s="6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60" x14ac:dyDescent="0.2">
      <c r="A761" s="3"/>
      <c r="B761" s="4"/>
      <c r="C761" s="193"/>
      <c r="D761" s="6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60" x14ac:dyDescent="0.2">
      <c r="A762" s="793" t="s">
        <v>680</v>
      </c>
      <c r="B762" s="793"/>
      <c r="C762" s="794"/>
      <c r="D762" s="6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60" x14ac:dyDescent="0.2">
      <c r="A763" s="770"/>
      <c r="B763" s="771"/>
      <c r="C763" s="772"/>
      <c r="D763" s="771"/>
      <c r="E763" s="771"/>
      <c r="F763" s="771"/>
      <c r="G763" s="77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AG763" t="s">
        <v>681</v>
      </c>
    </row>
    <row r="764" spans="1:60" x14ac:dyDescent="0.2">
      <c r="A764" s="774"/>
      <c r="B764" s="775"/>
      <c r="C764" s="776"/>
      <c r="D764" s="775"/>
      <c r="E764" s="775"/>
      <c r="F764" s="775"/>
      <c r="G764" s="777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60" x14ac:dyDescent="0.2">
      <c r="A765" s="774"/>
      <c r="B765" s="775"/>
      <c r="C765" s="776"/>
      <c r="D765" s="775"/>
      <c r="E765" s="775"/>
      <c r="F765" s="775"/>
      <c r="G765" s="777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60" x14ac:dyDescent="0.2">
      <c r="A766" s="774"/>
      <c r="B766" s="775"/>
      <c r="C766" s="776"/>
      <c r="D766" s="775"/>
      <c r="E766" s="775"/>
      <c r="F766" s="775"/>
      <c r="G766" s="777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60" x14ac:dyDescent="0.2">
      <c r="A767" s="778"/>
      <c r="B767" s="779"/>
      <c r="C767" s="780"/>
      <c r="D767" s="779"/>
      <c r="E767" s="779"/>
      <c r="F767" s="779"/>
      <c r="G767" s="78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60" x14ac:dyDescent="0.2">
      <c r="A768" s="3"/>
      <c r="B768" s="4"/>
      <c r="C768" s="193"/>
      <c r="D768" s="6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3:33" x14ac:dyDescent="0.2">
      <c r="C769" s="195"/>
      <c r="D769" s="10"/>
      <c r="AG769" t="s">
        <v>682</v>
      </c>
    </row>
    <row r="770" spans="3:33" x14ac:dyDescent="0.2">
      <c r="D770" s="10"/>
    </row>
    <row r="771" spans="3:33" x14ac:dyDescent="0.2">
      <c r="D771" s="10"/>
    </row>
    <row r="772" spans="3:33" x14ac:dyDescent="0.2">
      <c r="D772" s="10"/>
    </row>
    <row r="773" spans="3:33" x14ac:dyDescent="0.2">
      <c r="D773" s="10"/>
    </row>
    <row r="774" spans="3:33" x14ac:dyDescent="0.2">
      <c r="D774" s="10"/>
    </row>
    <row r="775" spans="3:33" x14ac:dyDescent="0.2">
      <c r="D775" s="10"/>
    </row>
    <row r="776" spans="3:33" x14ac:dyDescent="0.2">
      <c r="D776" s="10"/>
    </row>
    <row r="777" spans="3:33" x14ac:dyDescent="0.2">
      <c r="D777" s="10"/>
    </row>
    <row r="778" spans="3:33" x14ac:dyDescent="0.2">
      <c r="D778" s="10"/>
    </row>
    <row r="779" spans="3:33" x14ac:dyDescent="0.2">
      <c r="D779" s="10"/>
    </row>
    <row r="780" spans="3:33" x14ac:dyDescent="0.2">
      <c r="D780" s="10"/>
    </row>
    <row r="781" spans="3:33" x14ac:dyDescent="0.2">
      <c r="D781" s="10"/>
    </row>
    <row r="782" spans="3:33" x14ac:dyDescent="0.2">
      <c r="D782" s="10"/>
    </row>
    <row r="783" spans="3:33" x14ac:dyDescent="0.2">
      <c r="D783" s="10"/>
    </row>
    <row r="784" spans="3:33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1">
    <mergeCell ref="C671:G671"/>
    <mergeCell ref="C681:G681"/>
    <mergeCell ref="C757:G757"/>
    <mergeCell ref="C691:G691"/>
    <mergeCell ref="C693:G693"/>
    <mergeCell ref="C729:G729"/>
    <mergeCell ref="C753:G753"/>
    <mergeCell ref="C755:G755"/>
    <mergeCell ref="C756:G756"/>
    <mergeCell ref="A1:G1"/>
    <mergeCell ref="C2:G2"/>
    <mergeCell ref="C3:G3"/>
    <mergeCell ref="C4:G4"/>
    <mergeCell ref="A762:C762"/>
    <mergeCell ref="C315:G315"/>
    <mergeCell ref="C202:G202"/>
    <mergeCell ref="C218:G218"/>
    <mergeCell ref="C233:G233"/>
    <mergeCell ref="C251:G251"/>
    <mergeCell ref="C253:G253"/>
    <mergeCell ref="C280:G280"/>
    <mergeCell ref="C282:G282"/>
    <mergeCell ref="C289:G289"/>
    <mergeCell ref="C291:G291"/>
    <mergeCell ref="C299:G299"/>
    <mergeCell ref="A763:G767"/>
    <mergeCell ref="C151:G151"/>
    <mergeCell ref="C152:G152"/>
    <mergeCell ref="C167:G167"/>
    <mergeCell ref="C168:G168"/>
    <mergeCell ref="C301:G301"/>
    <mergeCell ref="C685:G685"/>
    <mergeCell ref="C316:G316"/>
    <mergeCell ref="C388:G388"/>
    <mergeCell ref="C474:G474"/>
    <mergeCell ref="C498:G498"/>
    <mergeCell ref="C614:G614"/>
    <mergeCell ref="C622:G622"/>
    <mergeCell ref="C625:G625"/>
    <mergeCell ref="C629:G629"/>
    <mergeCell ref="C661:G661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B9FC-92D3-4F9E-9F59-808F8617BBCE}">
  <sheetPr>
    <outlinePr summaryBelow="0"/>
  </sheetPr>
  <dimension ref="A1:BH5000"/>
  <sheetViews>
    <sheetView workbookViewId="0">
      <pane ySplit="7" topLeftCell="A404" activePane="bottomLeft" state="frozen"/>
      <selection pane="bottomLeft" activeCell="AA416" sqref="AA416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786" t="s">
        <v>7</v>
      </c>
      <c r="B1" s="786"/>
      <c r="C1" s="786"/>
      <c r="D1" s="786"/>
      <c r="E1" s="786"/>
      <c r="F1" s="786"/>
      <c r="G1" s="786"/>
      <c r="AG1" t="s">
        <v>126</v>
      </c>
    </row>
    <row r="2" spans="1:60" ht="25.15" customHeight="1" x14ac:dyDescent="0.2">
      <c r="A2" s="50" t="s">
        <v>8</v>
      </c>
      <c r="B2" s="49" t="s">
        <v>41</v>
      </c>
      <c r="C2" s="787" t="s">
        <v>42</v>
      </c>
      <c r="D2" s="788"/>
      <c r="E2" s="788"/>
      <c r="F2" s="788"/>
      <c r="G2" s="789"/>
      <c r="AG2" t="s">
        <v>127</v>
      </c>
    </row>
    <row r="3" spans="1:60" ht="25.15" customHeight="1" x14ac:dyDescent="0.2">
      <c r="A3" s="50" t="s">
        <v>9</v>
      </c>
      <c r="B3" s="49" t="s">
        <v>47</v>
      </c>
      <c r="C3" s="787" t="s">
        <v>48</v>
      </c>
      <c r="D3" s="788"/>
      <c r="E3" s="788"/>
      <c r="F3" s="788"/>
      <c r="G3" s="789"/>
      <c r="AC3" s="120" t="s">
        <v>127</v>
      </c>
      <c r="AG3" t="s">
        <v>128</v>
      </c>
    </row>
    <row r="4" spans="1:60" ht="25.15" customHeight="1" x14ac:dyDescent="0.2">
      <c r="A4" s="139" t="s">
        <v>10</v>
      </c>
      <c r="B4" s="140" t="s">
        <v>41</v>
      </c>
      <c r="C4" s="790" t="s">
        <v>46</v>
      </c>
      <c r="D4" s="791"/>
      <c r="E4" s="791"/>
      <c r="F4" s="791"/>
      <c r="G4" s="792"/>
      <c r="AG4" t="s">
        <v>129</v>
      </c>
    </row>
    <row r="5" spans="1:60" x14ac:dyDescent="0.2">
      <c r="D5" s="10"/>
    </row>
    <row r="6" spans="1:60" ht="38.25" x14ac:dyDescent="0.2">
      <c r="A6" s="142" t="s">
        <v>130</v>
      </c>
      <c r="B6" s="144" t="s">
        <v>131</v>
      </c>
      <c r="C6" s="144" t="s">
        <v>132</v>
      </c>
      <c r="D6" s="143" t="s">
        <v>133</v>
      </c>
      <c r="E6" s="142" t="s">
        <v>134</v>
      </c>
      <c r="F6" s="141" t="s">
        <v>135</v>
      </c>
      <c r="G6" s="142" t="s">
        <v>31</v>
      </c>
      <c r="H6" s="145" t="s">
        <v>32</v>
      </c>
      <c r="I6" s="145" t="s">
        <v>136</v>
      </c>
      <c r="J6" s="145" t="s">
        <v>33</v>
      </c>
      <c r="K6" s="145" t="s">
        <v>137</v>
      </c>
      <c r="L6" s="145" t="s">
        <v>138</v>
      </c>
      <c r="M6" s="145" t="s">
        <v>139</v>
      </c>
      <c r="N6" s="145" t="s">
        <v>140</v>
      </c>
      <c r="O6" s="145" t="s">
        <v>141</v>
      </c>
      <c r="P6" s="145" t="s">
        <v>142</v>
      </c>
      <c r="Q6" s="145" t="s">
        <v>143</v>
      </c>
      <c r="R6" s="145" t="s">
        <v>144</v>
      </c>
      <c r="S6" s="145" t="s">
        <v>145</v>
      </c>
      <c r="T6" s="145" t="s">
        <v>146</v>
      </c>
      <c r="U6" s="145" t="s">
        <v>147</v>
      </c>
      <c r="V6" s="145" t="s">
        <v>148</v>
      </c>
      <c r="W6" s="145" t="s">
        <v>149</v>
      </c>
      <c r="X6" s="145" t="s">
        <v>150</v>
      </c>
      <c r="Y6" s="145" t="s">
        <v>151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5" t="s">
        <v>152</v>
      </c>
      <c r="B8" s="166" t="s">
        <v>53</v>
      </c>
      <c r="C8" s="187" t="s">
        <v>54</v>
      </c>
      <c r="D8" s="167"/>
      <c r="E8" s="168"/>
      <c r="F8" s="169"/>
      <c r="G8" s="169">
        <f>SUMIF(AG9:AG20,"&lt;&gt;NOR",G9:G20)</f>
        <v>0</v>
      </c>
      <c r="H8" s="169"/>
      <c r="I8" s="169">
        <f>SUM(I9:I20)</f>
        <v>0</v>
      </c>
      <c r="J8" s="169"/>
      <c r="K8" s="169">
        <f>SUM(K9:K20)</f>
        <v>0</v>
      </c>
      <c r="L8" s="169"/>
      <c r="M8" s="169">
        <f>SUM(M9:M20)</f>
        <v>0</v>
      </c>
      <c r="N8" s="168"/>
      <c r="O8" s="168">
        <f>SUM(O9:O20)</f>
        <v>0</v>
      </c>
      <c r="P8" s="168"/>
      <c r="Q8" s="168">
        <f>SUM(Q9:Q20)</f>
        <v>0</v>
      </c>
      <c r="R8" s="169"/>
      <c r="S8" s="169"/>
      <c r="T8" s="170"/>
      <c r="U8" s="164"/>
      <c r="V8" s="164">
        <f>SUM(V9:V20)</f>
        <v>4.16</v>
      </c>
      <c r="W8" s="164"/>
      <c r="X8" s="164"/>
      <c r="Y8" s="164"/>
      <c r="AG8" t="s">
        <v>153</v>
      </c>
    </row>
    <row r="9" spans="1:60" outlineLevel="1" x14ac:dyDescent="0.2">
      <c r="A9" s="172">
        <v>1</v>
      </c>
      <c r="B9" s="173" t="s">
        <v>194</v>
      </c>
      <c r="C9" s="189" t="s">
        <v>195</v>
      </c>
      <c r="D9" s="174" t="s">
        <v>182</v>
      </c>
      <c r="E9" s="175">
        <v>0.61699999999999999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0</v>
      </c>
      <c r="O9" s="175">
        <f>ROUND(E9*N9,2)</f>
        <v>0</v>
      </c>
      <c r="P9" s="175">
        <v>0</v>
      </c>
      <c r="Q9" s="175">
        <f>ROUND(E9*P9,2)</f>
        <v>0</v>
      </c>
      <c r="R9" s="177"/>
      <c r="S9" s="177" t="s">
        <v>157</v>
      </c>
      <c r="T9" s="178" t="s">
        <v>157</v>
      </c>
      <c r="U9" s="156">
        <v>3.5329999999999999</v>
      </c>
      <c r="V9" s="156">
        <f>ROUND(E9*U9,2)</f>
        <v>2.1800000000000002</v>
      </c>
      <c r="W9" s="156"/>
      <c r="X9" s="156" t="s">
        <v>158</v>
      </c>
      <c r="Y9" s="156" t="s">
        <v>159</v>
      </c>
      <c r="Z9" s="146"/>
      <c r="AA9" s="146"/>
      <c r="AB9" s="146"/>
      <c r="AC9" s="146"/>
      <c r="AD9" s="146"/>
      <c r="AE9" s="146"/>
      <c r="AF9" s="146"/>
      <c r="AG9" s="146" t="s">
        <v>160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90" t="s">
        <v>683</v>
      </c>
      <c r="D10" s="157"/>
      <c r="E10" s="158"/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164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3" x14ac:dyDescent="0.2">
      <c r="A11" s="153"/>
      <c r="B11" s="154"/>
      <c r="C11" s="190" t="s">
        <v>684</v>
      </c>
      <c r="D11" s="157"/>
      <c r="E11" s="158">
        <v>0.39200000000000002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164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190" t="s">
        <v>685</v>
      </c>
      <c r="D12" s="157"/>
      <c r="E12" s="158">
        <v>0.1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164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190" t="s">
        <v>686</v>
      </c>
      <c r="D13" s="157"/>
      <c r="E13" s="158">
        <v>0.125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164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 x14ac:dyDescent="0.2">
      <c r="A14" s="179">
        <v>2</v>
      </c>
      <c r="B14" s="180" t="s">
        <v>196</v>
      </c>
      <c r="C14" s="188" t="s">
        <v>197</v>
      </c>
      <c r="D14" s="181" t="s">
        <v>182</v>
      </c>
      <c r="E14" s="182">
        <v>0.61699999999999999</v>
      </c>
      <c r="F14" s="183"/>
      <c r="G14" s="184">
        <f>ROUND(E14*F14,2)</f>
        <v>0</v>
      </c>
      <c r="H14" s="183"/>
      <c r="I14" s="184">
        <f>ROUND(E14*H14,2)</f>
        <v>0</v>
      </c>
      <c r="J14" s="183"/>
      <c r="K14" s="184">
        <f>ROUND(E14*J14,2)</f>
        <v>0</v>
      </c>
      <c r="L14" s="184">
        <v>21</v>
      </c>
      <c r="M14" s="184">
        <f>G14*(1+L14/100)</f>
        <v>0</v>
      </c>
      <c r="N14" s="182">
        <v>0</v>
      </c>
      <c r="O14" s="182">
        <f>ROUND(E14*N14,2)</f>
        <v>0</v>
      </c>
      <c r="P14" s="182">
        <v>0</v>
      </c>
      <c r="Q14" s="182">
        <f>ROUND(E14*P14,2)</f>
        <v>0</v>
      </c>
      <c r="R14" s="184"/>
      <c r="S14" s="184" t="s">
        <v>157</v>
      </c>
      <c r="T14" s="185" t="s">
        <v>157</v>
      </c>
      <c r="U14" s="156">
        <v>1.0999999999999999E-2</v>
      </c>
      <c r="V14" s="156">
        <f>ROUND(E14*U14,2)</f>
        <v>0.01</v>
      </c>
      <c r="W14" s="156"/>
      <c r="X14" s="156" t="s">
        <v>158</v>
      </c>
      <c r="Y14" s="156" t="s">
        <v>159</v>
      </c>
      <c r="Z14" s="146"/>
      <c r="AA14" s="146"/>
      <c r="AB14" s="146"/>
      <c r="AC14" s="146"/>
      <c r="AD14" s="146"/>
      <c r="AE14" s="146"/>
      <c r="AF14" s="146"/>
      <c r="AG14" s="146" t="s">
        <v>160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2">
        <v>3</v>
      </c>
      <c r="B15" s="173" t="s">
        <v>201</v>
      </c>
      <c r="C15" s="189" t="s">
        <v>202</v>
      </c>
      <c r="D15" s="174" t="s">
        <v>182</v>
      </c>
      <c r="E15" s="175">
        <v>6.17</v>
      </c>
      <c r="F15" s="176"/>
      <c r="G15" s="177">
        <f>ROUND(E15*F15,2)</f>
        <v>0</v>
      </c>
      <c r="H15" s="176"/>
      <c r="I15" s="177">
        <f>ROUND(E15*H15,2)</f>
        <v>0</v>
      </c>
      <c r="J15" s="176"/>
      <c r="K15" s="177">
        <f>ROUND(E15*J15,2)</f>
        <v>0</v>
      </c>
      <c r="L15" s="177">
        <v>21</v>
      </c>
      <c r="M15" s="177">
        <f>G15*(1+L15/100)</f>
        <v>0</v>
      </c>
      <c r="N15" s="175">
        <v>0</v>
      </c>
      <c r="O15" s="175">
        <f>ROUND(E15*N15,2)</f>
        <v>0</v>
      </c>
      <c r="P15" s="175">
        <v>0</v>
      </c>
      <c r="Q15" s="175">
        <f>ROUND(E15*P15,2)</f>
        <v>0</v>
      </c>
      <c r="R15" s="177"/>
      <c r="S15" s="177" t="s">
        <v>157</v>
      </c>
      <c r="T15" s="178" t="s">
        <v>157</v>
      </c>
      <c r="U15" s="156">
        <v>0</v>
      </c>
      <c r="V15" s="156">
        <f>ROUND(E15*U15,2)</f>
        <v>0</v>
      </c>
      <c r="W15" s="156"/>
      <c r="X15" s="156" t="s">
        <v>158</v>
      </c>
      <c r="Y15" s="156" t="s">
        <v>159</v>
      </c>
      <c r="Z15" s="146"/>
      <c r="AA15" s="146"/>
      <c r="AB15" s="146"/>
      <c r="AC15" s="146"/>
      <c r="AD15" s="146"/>
      <c r="AE15" s="146"/>
      <c r="AF15" s="146"/>
      <c r="AG15" s="146" t="s">
        <v>160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190" t="s">
        <v>687</v>
      </c>
      <c r="D16" s="157"/>
      <c r="E16" s="158">
        <v>6.17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164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 x14ac:dyDescent="0.2">
      <c r="A17" s="179">
        <v>4</v>
      </c>
      <c r="B17" s="180" t="s">
        <v>204</v>
      </c>
      <c r="C17" s="188" t="s">
        <v>205</v>
      </c>
      <c r="D17" s="181" t="s">
        <v>182</v>
      </c>
      <c r="E17" s="182">
        <v>0.61699999999999999</v>
      </c>
      <c r="F17" s="183"/>
      <c r="G17" s="184">
        <f>ROUND(E17*F17,2)</f>
        <v>0</v>
      </c>
      <c r="H17" s="183"/>
      <c r="I17" s="184">
        <f>ROUND(E17*H17,2)</f>
        <v>0</v>
      </c>
      <c r="J17" s="183"/>
      <c r="K17" s="184">
        <f>ROUND(E17*J17,2)</f>
        <v>0</v>
      </c>
      <c r="L17" s="184">
        <v>21</v>
      </c>
      <c r="M17" s="184">
        <f>G17*(1+L17/100)</f>
        <v>0</v>
      </c>
      <c r="N17" s="182">
        <v>0</v>
      </c>
      <c r="O17" s="182">
        <f>ROUND(E17*N17,2)</f>
        <v>0</v>
      </c>
      <c r="P17" s="182">
        <v>0</v>
      </c>
      <c r="Q17" s="182">
        <f>ROUND(E17*P17,2)</f>
        <v>0</v>
      </c>
      <c r="R17" s="184"/>
      <c r="S17" s="184" t="s">
        <v>157</v>
      </c>
      <c r="T17" s="185" t="s">
        <v>157</v>
      </c>
      <c r="U17" s="156">
        <v>0.66800000000000004</v>
      </c>
      <c r="V17" s="156">
        <f>ROUND(E17*U17,2)</f>
        <v>0.41</v>
      </c>
      <c r="W17" s="156"/>
      <c r="X17" s="156" t="s">
        <v>158</v>
      </c>
      <c r="Y17" s="156" t="s">
        <v>159</v>
      </c>
      <c r="Z17" s="146"/>
      <c r="AA17" s="146"/>
      <c r="AB17" s="146"/>
      <c r="AC17" s="146"/>
      <c r="AD17" s="146"/>
      <c r="AE17" s="146"/>
      <c r="AF17" s="146"/>
      <c r="AG17" s="146" t="s">
        <v>160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79">
        <v>5</v>
      </c>
      <c r="B18" s="180" t="s">
        <v>206</v>
      </c>
      <c r="C18" s="188" t="s">
        <v>207</v>
      </c>
      <c r="D18" s="181" t="s">
        <v>182</v>
      </c>
      <c r="E18" s="182">
        <v>0.61699999999999999</v>
      </c>
      <c r="F18" s="183"/>
      <c r="G18" s="184">
        <f>ROUND(E18*F18,2)</f>
        <v>0</v>
      </c>
      <c r="H18" s="183"/>
      <c r="I18" s="184">
        <f>ROUND(E18*H18,2)</f>
        <v>0</v>
      </c>
      <c r="J18" s="183"/>
      <c r="K18" s="184">
        <f>ROUND(E18*J18,2)</f>
        <v>0</v>
      </c>
      <c r="L18" s="184">
        <v>21</v>
      </c>
      <c r="M18" s="184">
        <f>G18*(1+L18/100)</f>
        <v>0</v>
      </c>
      <c r="N18" s="182">
        <v>0</v>
      </c>
      <c r="O18" s="182">
        <f>ROUND(E18*N18,2)</f>
        <v>0</v>
      </c>
      <c r="P18" s="182">
        <v>0</v>
      </c>
      <c r="Q18" s="182">
        <f>ROUND(E18*P18,2)</f>
        <v>0</v>
      </c>
      <c r="R18" s="184"/>
      <c r="S18" s="184" t="s">
        <v>157</v>
      </c>
      <c r="T18" s="185" t="s">
        <v>157</v>
      </c>
      <c r="U18" s="156">
        <v>0.59099999999999997</v>
      </c>
      <c r="V18" s="156">
        <f>ROUND(E18*U18,2)</f>
        <v>0.36</v>
      </c>
      <c r="W18" s="156"/>
      <c r="X18" s="156" t="s">
        <v>158</v>
      </c>
      <c r="Y18" s="156" t="s">
        <v>159</v>
      </c>
      <c r="Z18" s="146"/>
      <c r="AA18" s="146"/>
      <c r="AB18" s="146"/>
      <c r="AC18" s="146"/>
      <c r="AD18" s="146"/>
      <c r="AE18" s="146"/>
      <c r="AF18" s="146"/>
      <c r="AG18" s="146" t="s">
        <v>160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79">
        <v>6</v>
      </c>
      <c r="B19" s="180" t="s">
        <v>209</v>
      </c>
      <c r="C19" s="188" t="s">
        <v>210</v>
      </c>
      <c r="D19" s="181" t="s">
        <v>182</v>
      </c>
      <c r="E19" s="182">
        <v>0.61699999999999999</v>
      </c>
      <c r="F19" s="183"/>
      <c r="G19" s="184">
        <f>ROUND(E19*F19,2)</f>
        <v>0</v>
      </c>
      <c r="H19" s="183"/>
      <c r="I19" s="184">
        <f>ROUND(E19*H19,2)</f>
        <v>0</v>
      </c>
      <c r="J19" s="183"/>
      <c r="K19" s="184">
        <f>ROUND(E19*J19,2)</f>
        <v>0</v>
      </c>
      <c r="L19" s="184">
        <v>21</v>
      </c>
      <c r="M19" s="184">
        <f>G19*(1+L19/100)</f>
        <v>0</v>
      </c>
      <c r="N19" s="182">
        <v>0</v>
      </c>
      <c r="O19" s="182">
        <f>ROUND(E19*N19,2)</f>
        <v>0</v>
      </c>
      <c r="P19" s="182">
        <v>0</v>
      </c>
      <c r="Q19" s="182">
        <f>ROUND(E19*P19,2)</f>
        <v>0</v>
      </c>
      <c r="R19" s="184"/>
      <c r="S19" s="184" t="s">
        <v>157</v>
      </c>
      <c r="T19" s="185" t="s">
        <v>157</v>
      </c>
      <c r="U19" s="156">
        <v>1.9379999999999999</v>
      </c>
      <c r="V19" s="156">
        <f>ROUND(E19*U19,2)</f>
        <v>1.2</v>
      </c>
      <c r="W19" s="156"/>
      <c r="X19" s="156" t="s">
        <v>158</v>
      </c>
      <c r="Y19" s="156" t="s">
        <v>159</v>
      </c>
      <c r="Z19" s="146"/>
      <c r="AA19" s="146"/>
      <c r="AB19" s="146"/>
      <c r="AC19" s="146"/>
      <c r="AD19" s="146"/>
      <c r="AE19" s="146"/>
      <c r="AF19" s="146"/>
      <c r="AG19" s="146" t="s">
        <v>160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2.5" outlineLevel="1" x14ac:dyDescent="0.2">
      <c r="A20" s="179">
        <v>7</v>
      </c>
      <c r="B20" s="180" t="s">
        <v>221</v>
      </c>
      <c r="C20" s="188" t="s">
        <v>222</v>
      </c>
      <c r="D20" s="181" t="s">
        <v>182</v>
      </c>
      <c r="E20" s="182">
        <v>0.61699999999999999</v>
      </c>
      <c r="F20" s="183"/>
      <c r="G20" s="184">
        <f>ROUND(E20*F20,2)</f>
        <v>0</v>
      </c>
      <c r="H20" s="183"/>
      <c r="I20" s="184">
        <f>ROUND(E20*H20,2)</f>
        <v>0</v>
      </c>
      <c r="J20" s="183"/>
      <c r="K20" s="184">
        <f>ROUND(E20*J20,2)</f>
        <v>0</v>
      </c>
      <c r="L20" s="184">
        <v>21</v>
      </c>
      <c r="M20" s="184">
        <f>G20*(1+L20/100)</f>
        <v>0</v>
      </c>
      <c r="N20" s="182">
        <v>0</v>
      </c>
      <c r="O20" s="182">
        <f>ROUND(E20*N20,2)</f>
        <v>0</v>
      </c>
      <c r="P20" s="182">
        <v>0</v>
      </c>
      <c r="Q20" s="182">
        <f>ROUND(E20*P20,2)</f>
        <v>0</v>
      </c>
      <c r="R20" s="184"/>
      <c r="S20" s="184" t="s">
        <v>157</v>
      </c>
      <c r="T20" s="185" t="s">
        <v>157</v>
      </c>
      <c r="U20" s="156">
        <v>0</v>
      </c>
      <c r="V20" s="156">
        <f>ROUND(E20*U20,2)</f>
        <v>0</v>
      </c>
      <c r="W20" s="156"/>
      <c r="X20" s="156" t="s">
        <v>158</v>
      </c>
      <c r="Y20" s="156" t="s">
        <v>159</v>
      </c>
      <c r="Z20" s="146"/>
      <c r="AA20" s="146"/>
      <c r="AB20" s="146"/>
      <c r="AC20" s="146"/>
      <c r="AD20" s="146"/>
      <c r="AE20" s="146"/>
      <c r="AF20" s="146"/>
      <c r="AG20" s="146" t="s">
        <v>160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x14ac:dyDescent="0.2">
      <c r="A21" s="165" t="s">
        <v>152</v>
      </c>
      <c r="B21" s="166" t="s">
        <v>55</v>
      </c>
      <c r="C21" s="187" t="s">
        <v>56</v>
      </c>
      <c r="D21" s="167"/>
      <c r="E21" s="168"/>
      <c r="F21" s="169"/>
      <c r="G21" s="169">
        <f>SUMIF(AG22:AG64,"&lt;&gt;NOR",G22:G64)</f>
        <v>0</v>
      </c>
      <c r="H21" s="169"/>
      <c r="I21" s="169">
        <f>SUM(I22:I64)</f>
        <v>0</v>
      </c>
      <c r="J21" s="169"/>
      <c r="K21" s="169">
        <f>SUM(K22:K64)</f>
        <v>0</v>
      </c>
      <c r="L21" s="169"/>
      <c r="M21" s="169">
        <f>SUM(M22:M64)</f>
        <v>0</v>
      </c>
      <c r="N21" s="168"/>
      <c r="O21" s="168">
        <f>SUM(O22:O64)</f>
        <v>16.46</v>
      </c>
      <c r="P21" s="168"/>
      <c r="Q21" s="168">
        <f>SUM(Q22:Q64)</f>
        <v>0</v>
      </c>
      <c r="R21" s="169"/>
      <c r="S21" s="169"/>
      <c r="T21" s="170"/>
      <c r="U21" s="164"/>
      <c r="V21" s="164">
        <f>SUM(V22:V64)</f>
        <v>81.56</v>
      </c>
      <c r="W21" s="164"/>
      <c r="X21" s="164"/>
      <c r="Y21" s="164"/>
      <c r="AG21" t="s">
        <v>153</v>
      </c>
    </row>
    <row r="22" spans="1:60" outlineLevel="1" x14ac:dyDescent="0.2">
      <c r="A22" s="172">
        <v>8</v>
      </c>
      <c r="B22" s="173" t="s">
        <v>688</v>
      </c>
      <c r="C22" s="189" t="s">
        <v>689</v>
      </c>
      <c r="D22" s="174" t="s">
        <v>416</v>
      </c>
      <c r="E22" s="175">
        <v>4</v>
      </c>
      <c r="F22" s="176"/>
      <c r="G22" s="177">
        <f>ROUND(E22*F22,2)</f>
        <v>0</v>
      </c>
      <c r="H22" s="176"/>
      <c r="I22" s="177">
        <f>ROUND(E22*H22,2)</f>
        <v>0</v>
      </c>
      <c r="J22" s="176"/>
      <c r="K22" s="177">
        <f>ROUND(E22*J22,2)</f>
        <v>0</v>
      </c>
      <c r="L22" s="177">
        <v>21</v>
      </c>
      <c r="M22" s="177">
        <f>G22*(1+L22/100)</f>
        <v>0</v>
      </c>
      <c r="N22" s="175">
        <v>2.5749999999999999E-2</v>
      </c>
      <c r="O22" s="175">
        <f>ROUND(E22*N22,2)</f>
        <v>0.1</v>
      </c>
      <c r="P22" s="175">
        <v>0</v>
      </c>
      <c r="Q22" s="175">
        <f>ROUND(E22*P22,2)</f>
        <v>0</v>
      </c>
      <c r="R22" s="177"/>
      <c r="S22" s="177" t="s">
        <v>157</v>
      </c>
      <c r="T22" s="178" t="s">
        <v>157</v>
      </c>
      <c r="U22" s="156">
        <v>0.3175</v>
      </c>
      <c r="V22" s="156">
        <f>ROUND(E22*U22,2)</f>
        <v>1.27</v>
      </c>
      <c r="W22" s="156"/>
      <c r="X22" s="156" t="s">
        <v>158</v>
      </c>
      <c r="Y22" s="156" t="s">
        <v>159</v>
      </c>
      <c r="Z22" s="146"/>
      <c r="AA22" s="146"/>
      <c r="AB22" s="146"/>
      <c r="AC22" s="146"/>
      <c r="AD22" s="146"/>
      <c r="AE22" s="146"/>
      <c r="AF22" s="146"/>
      <c r="AG22" s="146" t="s">
        <v>160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782" t="s">
        <v>690</v>
      </c>
      <c r="D23" s="783"/>
      <c r="E23" s="783"/>
      <c r="F23" s="783"/>
      <c r="G23" s="783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250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190" t="s">
        <v>691</v>
      </c>
      <c r="D24" s="157"/>
      <c r="E24" s="158">
        <v>1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164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190" t="s">
        <v>692</v>
      </c>
      <c r="D25" s="157"/>
      <c r="E25" s="158">
        <v>3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164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2">
        <v>9</v>
      </c>
      <c r="B26" s="173" t="s">
        <v>693</v>
      </c>
      <c r="C26" s="189" t="s">
        <v>694</v>
      </c>
      <c r="D26" s="174" t="s">
        <v>416</v>
      </c>
      <c r="E26" s="175">
        <v>1</v>
      </c>
      <c r="F26" s="176"/>
      <c r="G26" s="177">
        <f>ROUND(E26*F26,2)</f>
        <v>0</v>
      </c>
      <c r="H26" s="176"/>
      <c r="I26" s="177">
        <f>ROUND(E26*H26,2)</f>
        <v>0</v>
      </c>
      <c r="J26" s="176"/>
      <c r="K26" s="177">
        <f>ROUND(E26*J26,2)</f>
        <v>0</v>
      </c>
      <c r="L26" s="177">
        <v>21</v>
      </c>
      <c r="M26" s="177">
        <f>G26*(1+L26/100)</f>
        <v>0</v>
      </c>
      <c r="N26" s="175">
        <v>3.4930000000000003E-2</v>
      </c>
      <c r="O26" s="175">
        <f>ROUND(E26*N26,2)</f>
        <v>0.03</v>
      </c>
      <c r="P26" s="175">
        <v>0</v>
      </c>
      <c r="Q26" s="175">
        <f>ROUND(E26*P26,2)</f>
        <v>0</v>
      </c>
      <c r="R26" s="177"/>
      <c r="S26" s="177" t="s">
        <v>157</v>
      </c>
      <c r="T26" s="178" t="s">
        <v>157</v>
      </c>
      <c r="U26" s="156">
        <v>0.33750000000000002</v>
      </c>
      <c r="V26" s="156">
        <f>ROUND(E26*U26,2)</f>
        <v>0.34</v>
      </c>
      <c r="W26" s="156"/>
      <c r="X26" s="156" t="s">
        <v>158</v>
      </c>
      <c r="Y26" s="156" t="s">
        <v>159</v>
      </c>
      <c r="Z26" s="146"/>
      <c r="AA26" s="146"/>
      <c r="AB26" s="146"/>
      <c r="AC26" s="146"/>
      <c r="AD26" s="146"/>
      <c r="AE26" s="146"/>
      <c r="AF26" s="146"/>
      <c r="AG26" s="146" t="s">
        <v>160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782" t="s">
        <v>690</v>
      </c>
      <c r="D27" s="783"/>
      <c r="E27" s="783"/>
      <c r="F27" s="783"/>
      <c r="G27" s="783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250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190" t="s">
        <v>691</v>
      </c>
      <c r="D28" s="157"/>
      <c r="E28" s="158">
        <v>1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164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1" x14ac:dyDescent="0.2">
      <c r="A29" s="172">
        <v>10</v>
      </c>
      <c r="B29" s="173" t="s">
        <v>695</v>
      </c>
      <c r="C29" s="189" t="s">
        <v>696</v>
      </c>
      <c r="D29" s="174" t="s">
        <v>500</v>
      </c>
      <c r="E29" s="175">
        <v>0.31612000000000001</v>
      </c>
      <c r="F29" s="176"/>
      <c r="G29" s="177">
        <f>ROUND(E29*F29,2)</f>
        <v>0</v>
      </c>
      <c r="H29" s="176"/>
      <c r="I29" s="177">
        <f>ROUND(E29*H29,2)</f>
        <v>0</v>
      </c>
      <c r="J29" s="176"/>
      <c r="K29" s="177">
        <f>ROUND(E29*J29,2)</f>
        <v>0</v>
      </c>
      <c r="L29" s="177">
        <v>21</v>
      </c>
      <c r="M29" s="177">
        <f>G29*(1+L29/100)</f>
        <v>0</v>
      </c>
      <c r="N29" s="175">
        <v>1.0970899999999999</v>
      </c>
      <c r="O29" s="175">
        <f>ROUND(E29*N29,2)</f>
        <v>0.35</v>
      </c>
      <c r="P29" s="175">
        <v>0</v>
      </c>
      <c r="Q29" s="175">
        <f>ROUND(E29*P29,2)</f>
        <v>0</v>
      </c>
      <c r="R29" s="177"/>
      <c r="S29" s="177" t="s">
        <v>157</v>
      </c>
      <c r="T29" s="178" t="s">
        <v>157</v>
      </c>
      <c r="U29" s="156">
        <v>16.582999999999998</v>
      </c>
      <c r="V29" s="156">
        <f>ROUND(E29*U29,2)</f>
        <v>5.24</v>
      </c>
      <c r="W29" s="156"/>
      <c r="X29" s="156" t="s">
        <v>158</v>
      </c>
      <c r="Y29" s="156" t="s">
        <v>159</v>
      </c>
      <c r="Z29" s="146"/>
      <c r="AA29" s="146"/>
      <c r="AB29" s="146"/>
      <c r="AC29" s="146"/>
      <c r="AD29" s="146"/>
      <c r="AE29" s="146"/>
      <c r="AF29" s="146"/>
      <c r="AG29" s="146" t="s">
        <v>160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190" t="s">
        <v>697</v>
      </c>
      <c r="D30" s="157"/>
      <c r="E30" s="158"/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164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190" t="s">
        <v>698</v>
      </c>
      <c r="D31" s="157"/>
      <c r="E31" s="158">
        <v>6.8040000000000003E-2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164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90" t="s">
        <v>699</v>
      </c>
      <c r="D32" s="157"/>
      <c r="E32" s="158"/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164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190" t="s">
        <v>698</v>
      </c>
      <c r="D33" s="157"/>
      <c r="E33" s="158">
        <v>6.8040000000000003E-2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164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90" t="s">
        <v>700</v>
      </c>
      <c r="D34" s="157"/>
      <c r="E34" s="158"/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164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90" t="s">
        <v>698</v>
      </c>
      <c r="D35" s="157"/>
      <c r="E35" s="158">
        <v>6.8040000000000003E-2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164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90" t="s">
        <v>701</v>
      </c>
      <c r="D36" s="157"/>
      <c r="E36" s="158"/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164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90" t="s">
        <v>702</v>
      </c>
      <c r="D37" s="157"/>
      <c r="E37" s="158">
        <v>7.6799999999999993E-2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164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90" t="s">
        <v>703</v>
      </c>
      <c r="D38" s="157"/>
      <c r="E38" s="158">
        <v>3.5200000000000002E-2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164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72">
        <v>11</v>
      </c>
      <c r="B39" s="173" t="s">
        <v>704</v>
      </c>
      <c r="C39" s="189" t="s">
        <v>705</v>
      </c>
      <c r="D39" s="174" t="s">
        <v>156</v>
      </c>
      <c r="E39" s="175">
        <v>2.1</v>
      </c>
      <c r="F39" s="176"/>
      <c r="G39" s="177">
        <f>ROUND(E39*F39,2)</f>
        <v>0</v>
      </c>
      <c r="H39" s="176"/>
      <c r="I39" s="177">
        <f>ROUND(E39*H39,2)</f>
        <v>0</v>
      </c>
      <c r="J39" s="176"/>
      <c r="K39" s="177">
        <f>ROUND(E39*J39,2)</f>
        <v>0</v>
      </c>
      <c r="L39" s="177">
        <v>21</v>
      </c>
      <c r="M39" s="177">
        <f>G39*(1+L39/100)</f>
        <v>0</v>
      </c>
      <c r="N39" s="175">
        <v>0.12906000000000001</v>
      </c>
      <c r="O39" s="175">
        <f>ROUND(E39*N39,2)</f>
        <v>0.27</v>
      </c>
      <c r="P39" s="175">
        <v>0</v>
      </c>
      <c r="Q39" s="175">
        <f>ROUND(E39*P39,2)</f>
        <v>0</v>
      </c>
      <c r="R39" s="177"/>
      <c r="S39" s="177" t="s">
        <v>157</v>
      </c>
      <c r="T39" s="178" t="s">
        <v>157</v>
      </c>
      <c r="U39" s="156">
        <v>0.90100000000000002</v>
      </c>
      <c r="V39" s="156">
        <f>ROUND(E39*U39,2)</f>
        <v>1.89</v>
      </c>
      <c r="W39" s="156"/>
      <c r="X39" s="156" t="s">
        <v>158</v>
      </c>
      <c r="Y39" s="156" t="s">
        <v>159</v>
      </c>
      <c r="Z39" s="146"/>
      <c r="AA39" s="146"/>
      <c r="AB39" s="146"/>
      <c r="AC39" s="146"/>
      <c r="AD39" s="146"/>
      <c r="AE39" s="146"/>
      <c r="AF39" s="146"/>
      <c r="AG39" s="146" t="s">
        <v>160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2" x14ac:dyDescent="0.2">
      <c r="A40" s="153"/>
      <c r="B40" s="154"/>
      <c r="C40" s="190" t="s">
        <v>706</v>
      </c>
      <c r="D40" s="157"/>
      <c r="E40" s="158">
        <v>2.1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164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72">
        <v>12</v>
      </c>
      <c r="B41" s="173" t="s">
        <v>707</v>
      </c>
      <c r="C41" s="189" t="s">
        <v>708</v>
      </c>
      <c r="D41" s="174" t="s">
        <v>156</v>
      </c>
      <c r="E41" s="175">
        <v>2.7675000000000001</v>
      </c>
      <c r="F41" s="176"/>
      <c r="G41" s="177">
        <f>ROUND(E41*F41,2)</f>
        <v>0</v>
      </c>
      <c r="H41" s="176"/>
      <c r="I41" s="177">
        <f>ROUND(E41*H41,2)</f>
        <v>0</v>
      </c>
      <c r="J41" s="176"/>
      <c r="K41" s="177">
        <f>ROUND(E41*J41,2)</f>
        <v>0</v>
      </c>
      <c r="L41" s="177">
        <v>21</v>
      </c>
      <c r="M41" s="177">
        <f>G41*(1+L41/100)</f>
        <v>0</v>
      </c>
      <c r="N41" s="175">
        <v>0.26640000000000003</v>
      </c>
      <c r="O41" s="175">
        <f>ROUND(E41*N41,2)</f>
        <v>0.74</v>
      </c>
      <c r="P41" s="175">
        <v>0</v>
      </c>
      <c r="Q41" s="175">
        <f>ROUND(E41*P41,2)</f>
        <v>0</v>
      </c>
      <c r="R41" s="177"/>
      <c r="S41" s="177" t="s">
        <v>157</v>
      </c>
      <c r="T41" s="178" t="s">
        <v>157</v>
      </c>
      <c r="U41" s="156">
        <v>1.0209999999999999</v>
      </c>
      <c r="V41" s="156">
        <f>ROUND(E41*U41,2)</f>
        <v>2.83</v>
      </c>
      <c r="W41" s="156"/>
      <c r="X41" s="156" t="s">
        <v>158</v>
      </c>
      <c r="Y41" s="156" t="s">
        <v>159</v>
      </c>
      <c r="Z41" s="146"/>
      <c r="AA41" s="146"/>
      <c r="AB41" s="146"/>
      <c r="AC41" s="146"/>
      <c r="AD41" s="146"/>
      <c r="AE41" s="146"/>
      <c r="AF41" s="146"/>
      <c r="AG41" s="146" t="s">
        <v>160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190" t="s">
        <v>709</v>
      </c>
      <c r="D42" s="157"/>
      <c r="E42" s="158">
        <v>2.7675000000000001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164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ht="22.5" outlineLevel="1" x14ac:dyDescent="0.2">
      <c r="A43" s="172">
        <v>13</v>
      </c>
      <c r="B43" s="173" t="s">
        <v>710</v>
      </c>
      <c r="C43" s="189" t="s">
        <v>711</v>
      </c>
      <c r="D43" s="174" t="s">
        <v>156</v>
      </c>
      <c r="E43" s="175">
        <v>114.9312</v>
      </c>
      <c r="F43" s="176"/>
      <c r="G43" s="177">
        <f>ROUND(E43*F43,2)</f>
        <v>0</v>
      </c>
      <c r="H43" s="176"/>
      <c r="I43" s="177">
        <f>ROUND(E43*H43,2)</f>
        <v>0</v>
      </c>
      <c r="J43" s="176"/>
      <c r="K43" s="177">
        <f>ROUND(E43*J43,2)</f>
        <v>0</v>
      </c>
      <c r="L43" s="177">
        <v>21</v>
      </c>
      <c r="M43" s="177">
        <f>G43*(1+L43/100)</f>
        <v>0</v>
      </c>
      <c r="N43" s="175">
        <v>0.12268999999999999</v>
      </c>
      <c r="O43" s="175">
        <f>ROUND(E43*N43,2)</f>
        <v>14.1</v>
      </c>
      <c r="P43" s="175">
        <v>0</v>
      </c>
      <c r="Q43" s="175">
        <f>ROUND(E43*P43,2)</f>
        <v>0</v>
      </c>
      <c r="R43" s="177"/>
      <c r="S43" s="177" t="s">
        <v>157</v>
      </c>
      <c r="T43" s="178" t="s">
        <v>157</v>
      </c>
      <c r="U43" s="156">
        <v>0.55674999999999997</v>
      </c>
      <c r="V43" s="156">
        <f>ROUND(E43*U43,2)</f>
        <v>63.99</v>
      </c>
      <c r="W43" s="156"/>
      <c r="X43" s="156" t="s">
        <v>158</v>
      </c>
      <c r="Y43" s="156" t="s">
        <v>159</v>
      </c>
      <c r="Z43" s="146"/>
      <c r="AA43" s="146"/>
      <c r="AB43" s="146"/>
      <c r="AC43" s="146"/>
      <c r="AD43" s="146"/>
      <c r="AE43" s="146"/>
      <c r="AF43" s="146"/>
      <c r="AG43" s="146" t="s">
        <v>160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53"/>
      <c r="B44" s="154"/>
      <c r="C44" s="190" t="s">
        <v>712</v>
      </c>
      <c r="D44" s="157"/>
      <c r="E44" s="158">
        <v>64.861999999999995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164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90" t="s">
        <v>713</v>
      </c>
      <c r="D45" s="157"/>
      <c r="E45" s="158">
        <v>-1.6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164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">
      <c r="A46" s="153"/>
      <c r="B46" s="154"/>
      <c r="C46" s="190" t="s">
        <v>714</v>
      </c>
      <c r="D46" s="157"/>
      <c r="E46" s="158">
        <v>-0.96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164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190" t="s">
        <v>715</v>
      </c>
      <c r="D47" s="157"/>
      <c r="E47" s="158">
        <v>-0.6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164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">
      <c r="A48" s="153"/>
      <c r="B48" s="154"/>
      <c r="C48" s="190" t="s">
        <v>716</v>
      </c>
      <c r="D48" s="157"/>
      <c r="E48" s="158">
        <v>28.069199999999999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164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">
      <c r="A49" s="153"/>
      <c r="B49" s="154"/>
      <c r="C49" s="190" t="s">
        <v>717</v>
      </c>
      <c r="D49" s="157"/>
      <c r="E49" s="158">
        <v>-1.8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164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">
      <c r="A50" s="153"/>
      <c r="B50" s="154"/>
      <c r="C50" s="190" t="s">
        <v>718</v>
      </c>
      <c r="D50" s="157"/>
      <c r="E50" s="158">
        <v>9.0399999999999991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164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190" t="s">
        <v>717</v>
      </c>
      <c r="D51" s="157"/>
      <c r="E51" s="158">
        <v>-1.8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164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190" t="s">
        <v>715</v>
      </c>
      <c r="D52" s="157"/>
      <c r="E52" s="158">
        <v>-0.6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164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90" t="s">
        <v>719</v>
      </c>
      <c r="D53" s="157"/>
      <c r="E53" s="158">
        <v>16.84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164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">
      <c r="A54" s="153"/>
      <c r="B54" s="154"/>
      <c r="C54" s="190" t="s">
        <v>720</v>
      </c>
      <c r="D54" s="157"/>
      <c r="E54" s="158">
        <v>3.48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164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72">
        <v>14</v>
      </c>
      <c r="B55" s="173" t="s">
        <v>721</v>
      </c>
      <c r="C55" s="189" t="s">
        <v>722</v>
      </c>
      <c r="D55" s="174" t="s">
        <v>156</v>
      </c>
      <c r="E55" s="175">
        <v>4.96</v>
      </c>
      <c r="F55" s="176"/>
      <c r="G55" s="177">
        <f>ROUND(E55*F55,2)</f>
        <v>0</v>
      </c>
      <c r="H55" s="176"/>
      <c r="I55" s="177">
        <f>ROUND(E55*H55,2)</f>
        <v>0</v>
      </c>
      <c r="J55" s="176"/>
      <c r="K55" s="177">
        <f>ROUND(E55*J55,2)</f>
        <v>0</v>
      </c>
      <c r="L55" s="177">
        <v>21</v>
      </c>
      <c r="M55" s="177">
        <f>G55*(1+L55/100)</f>
        <v>0</v>
      </c>
      <c r="N55" s="175">
        <v>0.17444000000000001</v>
      </c>
      <c r="O55" s="175">
        <f>ROUND(E55*N55,2)</f>
        <v>0.87</v>
      </c>
      <c r="P55" s="175">
        <v>0</v>
      </c>
      <c r="Q55" s="175">
        <f>ROUND(E55*P55,2)</f>
        <v>0</v>
      </c>
      <c r="R55" s="177"/>
      <c r="S55" s="177" t="s">
        <v>157</v>
      </c>
      <c r="T55" s="178" t="s">
        <v>157</v>
      </c>
      <c r="U55" s="156">
        <v>1.21</v>
      </c>
      <c r="V55" s="156">
        <f>ROUND(E55*U55,2)</f>
        <v>6</v>
      </c>
      <c r="W55" s="156"/>
      <c r="X55" s="156" t="s">
        <v>158</v>
      </c>
      <c r="Y55" s="156" t="s">
        <v>159</v>
      </c>
      <c r="Z55" s="146"/>
      <c r="AA55" s="146"/>
      <c r="AB55" s="146"/>
      <c r="AC55" s="146"/>
      <c r="AD55" s="146"/>
      <c r="AE55" s="146"/>
      <c r="AF55" s="146"/>
      <c r="AG55" s="146" t="s">
        <v>160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">
      <c r="A56" s="153"/>
      <c r="B56" s="154"/>
      <c r="C56" s="190" t="s">
        <v>697</v>
      </c>
      <c r="D56" s="157"/>
      <c r="E56" s="158"/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164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90" t="s">
        <v>723</v>
      </c>
      <c r="D57" s="157"/>
      <c r="E57" s="158">
        <v>0.72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164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90" t="s">
        <v>699</v>
      </c>
      <c r="D58" s="157"/>
      <c r="E58" s="158"/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164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">
      <c r="A59" s="153"/>
      <c r="B59" s="154"/>
      <c r="C59" s="190" t="s">
        <v>724</v>
      </c>
      <c r="D59" s="157"/>
      <c r="E59" s="158">
        <v>0.72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164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90" t="s">
        <v>700</v>
      </c>
      <c r="D60" s="157"/>
      <c r="E60" s="158"/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164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3" x14ac:dyDescent="0.2">
      <c r="A61" s="153"/>
      <c r="B61" s="154"/>
      <c r="C61" s="190" t="s">
        <v>724</v>
      </c>
      <c r="D61" s="157"/>
      <c r="E61" s="158">
        <v>0.72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164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190" t="s">
        <v>701</v>
      </c>
      <c r="D62" s="157"/>
      <c r="E62" s="158"/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164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90" t="s">
        <v>725</v>
      </c>
      <c r="D63" s="157"/>
      <c r="E63" s="158">
        <v>1.92</v>
      </c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164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90" t="s">
        <v>726</v>
      </c>
      <c r="D64" s="157"/>
      <c r="E64" s="158">
        <v>0.88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164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x14ac:dyDescent="0.2">
      <c r="A65" s="165" t="s">
        <v>152</v>
      </c>
      <c r="B65" s="166" t="s">
        <v>57</v>
      </c>
      <c r="C65" s="187" t="s">
        <v>58</v>
      </c>
      <c r="D65" s="167"/>
      <c r="E65" s="168"/>
      <c r="F65" s="169"/>
      <c r="G65" s="169">
        <f>SUMIF(AG66:AG67,"&lt;&gt;NOR",G66:G67)</f>
        <v>0</v>
      </c>
      <c r="H65" s="169"/>
      <c r="I65" s="169">
        <f>SUM(I66:I67)</f>
        <v>0</v>
      </c>
      <c r="J65" s="169"/>
      <c r="K65" s="169">
        <f>SUM(K66:K67)</f>
        <v>0</v>
      </c>
      <c r="L65" s="169"/>
      <c r="M65" s="169">
        <f>SUM(M66:M67)</f>
        <v>0</v>
      </c>
      <c r="N65" s="168"/>
      <c r="O65" s="168">
        <f>SUM(O66:O67)</f>
        <v>0.67</v>
      </c>
      <c r="P65" s="168"/>
      <c r="Q65" s="168">
        <f>SUM(Q66:Q67)</f>
        <v>0</v>
      </c>
      <c r="R65" s="169"/>
      <c r="S65" s="169"/>
      <c r="T65" s="170"/>
      <c r="U65" s="164"/>
      <c r="V65" s="164">
        <f>SUM(V66:V67)</f>
        <v>0.47</v>
      </c>
      <c r="W65" s="164"/>
      <c r="X65" s="164"/>
      <c r="Y65" s="164"/>
      <c r="AG65" t="s">
        <v>153</v>
      </c>
    </row>
    <row r="66" spans="1:60" outlineLevel="1" x14ac:dyDescent="0.2">
      <c r="A66" s="172">
        <v>15</v>
      </c>
      <c r="B66" s="173" t="s">
        <v>727</v>
      </c>
      <c r="C66" s="189" t="s">
        <v>728</v>
      </c>
      <c r="D66" s="174" t="s">
        <v>182</v>
      </c>
      <c r="E66" s="175">
        <v>0.35499999999999998</v>
      </c>
      <c r="F66" s="176"/>
      <c r="G66" s="177">
        <f>ROUND(E66*F66,2)</f>
        <v>0</v>
      </c>
      <c r="H66" s="176"/>
      <c r="I66" s="177">
        <f>ROUND(E66*H66,2)</f>
        <v>0</v>
      </c>
      <c r="J66" s="176"/>
      <c r="K66" s="177">
        <f>ROUND(E66*J66,2)</f>
        <v>0</v>
      </c>
      <c r="L66" s="177">
        <v>21</v>
      </c>
      <c r="M66" s="177">
        <f>G66*(1+L66/100)</f>
        <v>0</v>
      </c>
      <c r="N66" s="175">
        <v>1.8907700000000001</v>
      </c>
      <c r="O66" s="175">
        <f>ROUND(E66*N66,2)</f>
        <v>0.67</v>
      </c>
      <c r="P66" s="175">
        <v>0</v>
      </c>
      <c r="Q66" s="175">
        <f>ROUND(E66*P66,2)</f>
        <v>0</v>
      </c>
      <c r="R66" s="177"/>
      <c r="S66" s="177" t="s">
        <v>157</v>
      </c>
      <c r="T66" s="178" t="s">
        <v>157</v>
      </c>
      <c r="U66" s="156">
        <v>1.3169999999999999</v>
      </c>
      <c r="V66" s="156">
        <f>ROUND(E66*U66,2)</f>
        <v>0.47</v>
      </c>
      <c r="W66" s="156"/>
      <c r="X66" s="156" t="s">
        <v>158</v>
      </c>
      <c r="Y66" s="156" t="s">
        <v>159</v>
      </c>
      <c r="Z66" s="146"/>
      <c r="AA66" s="146"/>
      <c r="AB66" s="146"/>
      <c r="AC66" s="146"/>
      <c r="AD66" s="146"/>
      <c r="AE66" s="146"/>
      <c r="AF66" s="146"/>
      <c r="AG66" s="146" t="s">
        <v>160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">
      <c r="A67" s="153"/>
      <c r="B67" s="154"/>
      <c r="C67" s="190" t="s">
        <v>729</v>
      </c>
      <c r="D67" s="157"/>
      <c r="E67" s="158">
        <v>0.35499999999999998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164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x14ac:dyDescent="0.2">
      <c r="A68" s="165" t="s">
        <v>152</v>
      </c>
      <c r="B68" s="166" t="s">
        <v>61</v>
      </c>
      <c r="C68" s="187" t="s">
        <v>62</v>
      </c>
      <c r="D68" s="167"/>
      <c r="E68" s="168"/>
      <c r="F68" s="169"/>
      <c r="G68" s="169">
        <f>SUMIF(AG69:AG180,"&lt;&gt;NOR",G69:G180)</f>
        <v>0</v>
      </c>
      <c r="H68" s="169"/>
      <c r="I68" s="169">
        <f>SUM(I69:I180)</f>
        <v>0</v>
      </c>
      <c r="J68" s="169"/>
      <c r="K68" s="169">
        <f>SUM(K69:K180)</f>
        <v>0</v>
      </c>
      <c r="L68" s="169"/>
      <c r="M68" s="169">
        <f>SUM(M69:M180)</f>
        <v>0</v>
      </c>
      <c r="N68" s="168"/>
      <c r="O68" s="168">
        <f>SUM(O69:O180)</f>
        <v>27.22</v>
      </c>
      <c r="P68" s="168"/>
      <c r="Q68" s="168">
        <f>SUM(Q69:Q180)</f>
        <v>0</v>
      </c>
      <c r="R68" s="169"/>
      <c r="S68" s="169"/>
      <c r="T68" s="170"/>
      <c r="U68" s="164"/>
      <c r="V68" s="164">
        <f>SUM(V69:V180)</f>
        <v>472.37</v>
      </c>
      <c r="W68" s="164"/>
      <c r="X68" s="164"/>
      <c r="Y68" s="164"/>
      <c r="AG68" t="s">
        <v>153</v>
      </c>
    </row>
    <row r="69" spans="1:60" outlineLevel="1" x14ac:dyDescent="0.2">
      <c r="A69" s="172">
        <v>16</v>
      </c>
      <c r="B69" s="173" t="s">
        <v>730</v>
      </c>
      <c r="C69" s="189" t="s">
        <v>731</v>
      </c>
      <c r="D69" s="174" t="s">
        <v>156</v>
      </c>
      <c r="E69" s="175">
        <v>196.22</v>
      </c>
      <c r="F69" s="176"/>
      <c r="G69" s="177">
        <f>ROUND(E69*F69,2)</f>
        <v>0</v>
      </c>
      <c r="H69" s="176"/>
      <c r="I69" s="177">
        <f>ROUND(E69*H69,2)</f>
        <v>0</v>
      </c>
      <c r="J69" s="176"/>
      <c r="K69" s="177">
        <f>ROUND(E69*J69,2)</f>
        <v>0</v>
      </c>
      <c r="L69" s="177">
        <v>21</v>
      </c>
      <c r="M69" s="177">
        <f>G69*(1+L69/100)</f>
        <v>0</v>
      </c>
      <c r="N69" s="175">
        <v>3.2000000000000002E-3</v>
      </c>
      <c r="O69" s="175">
        <f>ROUND(E69*N69,2)</f>
        <v>0.63</v>
      </c>
      <c r="P69" s="175">
        <v>0</v>
      </c>
      <c r="Q69" s="175">
        <f>ROUND(E69*P69,2)</f>
        <v>0</v>
      </c>
      <c r="R69" s="177"/>
      <c r="S69" s="177" t="s">
        <v>157</v>
      </c>
      <c r="T69" s="178" t="s">
        <v>157</v>
      </c>
      <c r="U69" s="156">
        <v>0.10725</v>
      </c>
      <c r="V69" s="156">
        <f>ROUND(E69*U69,2)</f>
        <v>21.04</v>
      </c>
      <c r="W69" s="156"/>
      <c r="X69" s="156" t="s">
        <v>158</v>
      </c>
      <c r="Y69" s="156" t="s">
        <v>159</v>
      </c>
      <c r="Z69" s="146"/>
      <c r="AA69" s="146"/>
      <c r="AB69" s="146"/>
      <c r="AC69" s="146"/>
      <c r="AD69" s="146"/>
      <c r="AE69" s="146"/>
      <c r="AF69" s="146"/>
      <c r="AG69" s="146" t="s">
        <v>160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">
      <c r="A70" s="153"/>
      <c r="B70" s="154"/>
      <c r="C70" s="782" t="s">
        <v>732</v>
      </c>
      <c r="D70" s="783"/>
      <c r="E70" s="783"/>
      <c r="F70" s="783"/>
      <c r="G70" s="783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250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53"/>
      <c r="B71" s="154"/>
      <c r="C71" s="190" t="s">
        <v>733</v>
      </c>
      <c r="D71" s="157"/>
      <c r="E71" s="158">
        <v>16.489999999999998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164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">
      <c r="A72" s="153"/>
      <c r="B72" s="154"/>
      <c r="C72" s="190" t="s">
        <v>734</v>
      </c>
      <c r="D72" s="157"/>
      <c r="E72" s="158">
        <v>25.54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164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3" x14ac:dyDescent="0.2">
      <c r="A73" s="153"/>
      <c r="B73" s="154"/>
      <c r="C73" s="190" t="s">
        <v>735</v>
      </c>
      <c r="D73" s="157"/>
      <c r="E73" s="158">
        <v>122.05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164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3" x14ac:dyDescent="0.2">
      <c r="A74" s="153"/>
      <c r="B74" s="154"/>
      <c r="C74" s="190" t="s">
        <v>736</v>
      </c>
      <c r="D74" s="157"/>
      <c r="E74" s="158">
        <v>12.97</v>
      </c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164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3" x14ac:dyDescent="0.2">
      <c r="A75" s="153"/>
      <c r="B75" s="154"/>
      <c r="C75" s="190" t="s">
        <v>737</v>
      </c>
      <c r="D75" s="157"/>
      <c r="E75" s="158">
        <v>10.75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164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90" t="s">
        <v>738</v>
      </c>
      <c r="D76" s="157"/>
      <c r="E76" s="158">
        <v>8.42</v>
      </c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164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72">
        <v>17</v>
      </c>
      <c r="B77" s="173" t="s">
        <v>739</v>
      </c>
      <c r="C77" s="189" t="s">
        <v>740</v>
      </c>
      <c r="D77" s="174" t="s">
        <v>156</v>
      </c>
      <c r="E77" s="175">
        <v>196.22</v>
      </c>
      <c r="F77" s="176"/>
      <c r="G77" s="177">
        <f>ROUND(E77*F77,2)</f>
        <v>0</v>
      </c>
      <c r="H77" s="176"/>
      <c r="I77" s="177">
        <f>ROUND(E77*H77,2)</f>
        <v>0</v>
      </c>
      <c r="J77" s="176"/>
      <c r="K77" s="177">
        <f>ROUND(E77*J77,2)</f>
        <v>0</v>
      </c>
      <c r="L77" s="177">
        <v>21</v>
      </c>
      <c r="M77" s="177">
        <f>G77*(1+L77/100)</f>
        <v>0</v>
      </c>
      <c r="N77" s="175">
        <v>7.9100000000000004E-3</v>
      </c>
      <c r="O77" s="175">
        <f>ROUND(E77*N77,2)</f>
        <v>1.55</v>
      </c>
      <c r="P77" s="175">
        <v>0</v>
      </c>
      <c r="Q77" s="175">
        <f>ROUND(E77*P77,2)</f>
        <v>0</v>
      </c>
      <c r="R77" s="177"/>
      <c r="S77" s="177" t="s">
        <v>157</v>
      </c>
      <c r="T77" s="178" t="s">
        <v>157</v>
      </c>
      <c r="U77" s="156">
        <v>0.38100000000000001</v>
      </c>
      <c r="V77" s="156">
        <f>ROUND(E77*U77,2)</f>
        <v>74.760000000000005</v>
      </c>
      <c r="W77" s="156"/>
      <c r="X77" s="156" t="s">
        <v>158</v>
      </c>
      <c r="Y77" s="156" t="s">
        <v>159</v>
      </c>
      <c r="Z77" s="146"/>
      <c r="AA77" s="146"/>
      <c r="AB77" s="146"/>
      <c r="AC77" s="146"/>
      <c r="AD77" s="146"/>
      <c r="AE77" s="146"/>
      <c r="AF77" s="146"/>
      <c r="AG77" s="146" t="s">
        <v>160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190" t="s">
        <v>733</v>
      </c>
      <c r="D78" s="157"/>
      <c r="E78" s="158">
        <v>16.489999999999998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164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">
      <c r="A79" s="153"/>
      <c r="B79" s="154"/>
      <c r="C79" s="190" t="s">
        <v>734</v>
      </c>
      <c r="D79" s="157"/>
      <c r="E79" s="158">
        <v>25.54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164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">
      <c r="A80" s="153"/>
      <c r="B80" s="154"/>
      <c r="C80" s="190" t="s">
        <v>735</v>
      </c>
      <c r="D80" s="157"/>
      <c r="E80" s="158">
        <v>122.05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164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190" t="s">
        <v>736</v>
      </c>
      <c r="D81" s="157"/>
      <c r="E81" s="158">
        <v>12.97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164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190" t="s">
        <v>737</v>
      </c>
      <c r="D82" s="157"/>
      <c r="E82" s="158">
        <v>10.75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164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90" t="s">
        <v>738</v>
      </c>
      <c r="D83" s="157"/>
      <c r="E83" s="158">
        <v>8.42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164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">
      <c r="A84" s="172">
        <v>18</v>
      </c>
      <c r="B84" s="173" t="s">
        <v>741</v>
      </c>
      <c r="C84" s="189" t="s">
        <v>742</v>
      </c>
      <c r="D84" s="174" t="s">
        <v>156</v>
      </c>
      <c r="E84" s="175">
        <v>269.03500000000003</v>
      </c>
      <c r="F84" s="176"/>
      <c r="G84" s="177">
        <f>ROUND(E84*F84,2)</f>
        <v>0</v>
      </c>
      <c r="H84" s="176"/>
      <c r="I84" s="177">
        <f>ROUND(E84*H84,2)</f>
        <v>0</v>
      </c>
      <c r="J84" s="176"/>
      <c r="K84" s="177">
        <f>ROUND(E84*J84,2)</f>
        <v>0</v>
      </c>
      <c r="L84" s="177">
        <v>21</v>
      </c>
      <c r="M84" s="177">
        <f>G84*(1+L84/100)</f>
        <v>0</v>
      </c>
      <c r="N84" s="175">
        <v>4.4139999999999999E-2</v>
      </c>
      <c r="O84" s="175">
        <f>ROUND(E84*N84,2)</f>
        <v>11.88</v>
      </c>
      <c r="P84" s="175">
        <v>0</v>
      </c>
      <c r="Q84" s="175">
        <f>ROUND(E84*P84,2)</f>
        <v>0</v>
      </c>
      <c r="R84" s="177"/>
      <c r="S84" s="177" t="s">
        <v>157</v>
      </c>
      <c r="T84" s="178" t="s">
        <v>157</v>
      </c>
      <c r="U84" s="156">
        <v>0.6</v>
      </c>
      <c r="V84" s="156">
        <f>ROUND(E84*U84,2)</f>
        <v>161.41999999999999</v>
      </c>
      <c r="W84" s="156"/>
      <c r="X84" s="156" t="s">
        <v>158</v>
      </c>
      <c r="Y84" s="156" t="s">
        <v>159</v>
      </c>
      <c r="Z84" s="146"/>
      <c r="AA84" s="146"/>
      <c r="AB84" s="146"/>
      <c r="AC84" s="146"/>
      <c r="AD84" s="146"/>
      <c r="AE84" s="146"/>
      <c r="AF84" s="146"/>
      <c r="AG84" s="146" t="s">
        <v>160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">
      <c r="A85" s="153"/>
      <c r="B85" s="154"/>
      <c r="C85" s="190" t="s">
        <v>743</v>
      </c>
      <c r="D85" s="157"/>
      <c r="E85" s="158"/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164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190" t="s">
        <v>700</v>
      </c>
      <c r="D86" s="157"/>
      <c r="E86" s="158"/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164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190" t="s">
        <v>744</v>
      </c>
      <c r="D87" s="157"/>
      <c r="E87" s="158">
        <v>32.520000000000003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164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90" t="s">
        <v>717</v>
      </c>
      <c r="D88" s="157"/>
      <c r="E88" s="158">
        <v>-1.8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164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90" t="s">
        <v>745</v>
      </c>
      <c r="D89" s="157"/>
      <c r="E89" s="158"/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164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190" t="s">
        <v>746</v>
      </c>
      <c r="D90" s="157"/>
      <c r="E90" s="158">
        <v>41.32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164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90" t="s">
        <v>713</v>
      </c>
      <c r="D91" s="157"/>
      <c r="E91" s="158">
        <v>-1.6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164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90" t="s">
        <v>747</v>
      </c>
      <c r="D92" s="157"/>
      <c r="E92" s="158"/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164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90" t="s">
        <v>748</v>
      </c>
      <c r="D93" s="157"/>
      <c r="E93" s="158">
        <v>102.8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164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90" t="s">
        <v>749</v>
      </c>
      <c r="D94" s="157"/>
      <c r="E94" s="158">
        <v>-3.6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164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90" t="s">
        <v>750</v>
      </c>
      <c r="D95" s="157"/>
      <c r="E95" s="158">
        <v>-5.4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164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90" t="s">
        <v>751</v>
      </c>
      <c r="D96" s="157"/>
      <c r="E96" s="158">
        <v>-6.4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164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90" t="s">
        <v>752</v>
      </c>
      <c r="D97" s="157"/>
      <c r="E97" s="158">
        <v>33.68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164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">
      <c r="A98" s="153"/>
      <c r="B98" s="154"/>
      <c r="C98" s="190" t="s">
        <v>753</v>
      </c>
      <c r="D98" s="157"/>
      <c r="E98" s="158">
        <v>6.96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164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3"/>
      <c r="B99" s="154"/>
      <c r="C99" s="190" t="s">
        <v>754</v>
      </c>
      <c r="D99" s="157"/>
      <c r="E99" s="158">
        <v>1.2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164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">
      <c r="A100" s="153"/>
      <c r="B100" s="154"/>
      <c r="C100" s="190" t="s">
        <v>701</v>
      </c>
      <c r="D100" s="157"/>
      <c r="E100" s="158"/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164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">
      <c r="A101" s="153"/>
      <c r="B101" s="154"/>
      <c r="C101" s="190" t="s">
        <v>755</v>
      </c>
      <c r="D101" s="157"/>
      <c r="E101" s="158">
        <v>29.3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164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">
      <c r="A102" s="153"/>
      <c r="B102" s="154"/>
      <c r="C102" s="190" t="s">
        <v>713</v>
      </c>
      <c r="D102" s="157"/>
      <c r="E102" s="158">
        <v>-1.6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164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">
      <c r="A103" s="153"/>
      <c r="B103" s="154"/>
      <c r="C103" s="190" t="s">
        <v>756</v>
      </c>
      <c r="D103" s="157"/>
      <c r="E103" s="158">
        <v>-2.125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164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">
      <c r="A104" s="153"/>
      <c r="B104" s="154"/>
      <c r="C104" s="190" t="s">
        <v>757</v>
      </c>
      <c r="D104" s="157"/>
      <c r="E104" s="158">
        <v>-4.2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164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">
      <c r="A105" s="153"/>
      <c r="B105" s="154"/>
      <c r="C105" s="190" t="s">
        <v>758</v>
      </c>
      <c r="D105" s="157"/>
      <c r="E105" s="158"/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164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190" t="s">
        <v>759</v>
      </c>
      <c r="D106" s="157"/>
      <c r="E106" s="158">
        <v>27.14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164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">
      <c r="A107" s="153"/>
      <c r="B107" s="154"/>
      <c r="C107" s="190" t="s">
        <v>713</v>
      </c>
      <c r="D107" s="157"/>
      <c r="E107" s="158">
        <v>-1.6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164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">
      <c r="A108" s="153"/>
      <c r="B108" s="154"/>
      <c r="C108" s="190" t="s">
        <v>760</v>
      </c>
      <c r="D108" s="157"/>
      <c r="E108" s="158"/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164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90" t="s">
        <v>761</v>
      </c>
      <c r="D109" s="157"/>
      <c r="E109" s="158">
        <v>24.24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164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190" t="s">
        <v>717</v>
      </c>
      <c r="D110" s="157"/>
      <c r="E110" s="158">
        <v>-1.8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164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1" x14ac:dyDescent="0.2">
      <c r="A111" s="172">
        <v>19</v>
      </c>
      <c r="B111" s="173" t="s">
        <v>762</v>
      </c>
      <c r="C111" s="189" t="s">
        <v>763</v>
      </c>
      <c r="D111" s="174" t="s">
        <v>156</v>
      </c>
      <c r="E111" s="175">
        <v>111.30240000000001</v>
      </c>
      <c r="F111" s="176"/>
      <c r="G111" s="177">
        <f>ROUND(E111*F111,2)</f>
        <v>0</v>
      </c>
      <c r="H111" s="176"/>
      <c r="I111" s="177">
        <f>ROUND(E111*H111,2)</f>
        <v>0</v>
      </c>
      <c r="J111" s="176"/>
      <c r="K111" s="177">
        <f>ROUND(E111*J111,2)</f>
        <v>0</v>
      </c>
      <c r="L111" s="177">
        <v>21</v>
      </c>
      <c r="M111" s="177">
        <f>G111*(1+L111/100)</f>
        <v>0</v>
      </c>
      <c r="N111" s="175">
        <v>4.7660000000000001E-2</v>
      </c>
      <c r="O111" s="175">
        <f>ROUND(E111*N111,2)</f>
        <v>5.3</v>
      </c>
      <c r="P111" s="175">
        <v>0</v>
      </c>
      <c r="Q111" s="175">
        <f>ROUND(E111*P111,2)</f>
        <v>0</v>
      </c>
      <c r="R111" s="177"/>
      <c r="S111" s="177" t="s">
        <v>157</v>
      </c>
      <c r="T111" s="178" t="s">
        <v>157</v>
      </c>
      <c r="U111" s="156">
        <v>0.84</v>
      </c>
      <c r="V111" s="156">
        <f>ROUND(E111*U111,2)</f>
        <v>93.49</v>
      </c>
      <c r="W111" s="156"/>
      <c r="X111" s="156" t="s">
        <v>158</v>
      </c>
      <c r="Y111" s="156" t="s">
        <v>159</v>
      </c>
      <c r="Z111" s="146"/>
      <c r="AA111" s="146"/>
      <c r="AB111" s="146"/>
      <c r="AC111" s="146"/>
      <c r="AD111" s="146"/>
      <c r="AE111" s="146"/>
      <c r="AF111" s="146"/>
      <c r="AG111" s="146" t="s">
        <v>160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2" x14ac:dyDescent="0.2">
      <c r="A112" s="153"/>
      <c r="B112" s="154"/>
      <c r="C112" s="190" t="s">
        <v>764</v>
      </c>
      <c r="D112" s="157"/>
      <c r="E112" s="158"/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164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ht="22.5" outlineLevel="3" x14ac:dyDescent="0.2">
      <c r="A113" s="153"/>
      <c r="B113" s="154"/>
      <c r="C113" s="190" t="s">
        <v>765</v>
      </c>
      <c r="D113" s="157"/>
      <c r="E113" s="158">
        <v>72.323999999999998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164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190" t="s">
        <v>766</v>
      </c>
      <c r="D114" s="157"/>
      <c r="E114" s="158">
        <v>31.298400000000001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164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190" t="s">
        <v>767</v>
      </c>
      <c r="D115" s="157"/>
      <c r="E115" s="158">
        <v>10.08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164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190" t="s">
        <v>717</v>
      </c>
      <c r="D116" s="157"/>
      <c r="E116" s="158">
        <v>-1.8</v>
      </c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164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53"/>
      <c r="B117" s="154"/>
      <c r="C117" s="190" t="s">
        <v>715</v>
      </c>
      <c r="D117" s="157"/>
      <c r="E117" s="158">
        <v>-0.6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164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1" x14ac:dyDescent="0.2">
      <c r="A118" s="172">
        <v>20</v>
      </c>
      <c r="B118" s="173" t="s">
        <v>768</v>
      </c>
      <c r="C118" s="189" t="s">
        <v>769</v>
      </c>
      <c r="D118" s="174" t="s">
        <v>156</v>
      </c>
      <c r="E118" s="175">
        <v>206.9298</v>
      </c>
      <c r="F118" s="176"/>
      <c r="G118" s="177">
        <f>ROUND(E118*F118,2)</f>
        <v>0</v>
      </c>
      <c r="H118" s="176"/>
      <c r="I118" s="177">
        <f>ROUND(E118*H118,2)</f>
        <v>0</v>
      </c>
      <c r="J118" s="176"/>
      <c r="K118" s="177">
        <f>ROUND(E118*J118,2)</f>
        <v>0</v>
      </c>
      <c r="L118" s="177">
        <v>21</v>
      </c>
      <c r="M118" s="177">
        <f>G118*(1+L118/100)</f>
        <v>0</v>
      </c>
      <c r="N118" s="175">
        <v>5.3400000000000001E-3</v>
      </c>
      <c r="O118" s="175">
        <f>ROUND(E118*N118,2)</f>
        <v>1.1100000000000001</v>
      </c>
      <c r="P118" s="175">
        <v>0</v>
      </c>
      <c r="Q118" s="175">
        <f>ROUND(E118*P118,2)</f>
        <v>0</v>
      </c>
      <c r="R118" s="177"/>
      <c r="S118" s="177" t="s">
        <v>157</v>
      </c>
      <c r="T118" s="178" t="s">
        <v>157</v>
      </c>
      <c r="U118" s="156">
        <v>0.10854999999999999</v>
      </c>
      <c r="V118" s="156">
        <f>ROUND(E118*U118,2)</f>
        <v>22.46</v>
      </c>
      <c r="W118" s="156"/>
      <c r="X118" s="156" t="s">
        <v>158</v>
      </c>
      <c r="Y118" s="156" t="s">
        <v>159</v>
      </c>
      <c r="Z118" s="146"/>
      <c r="AA118" s="146"/>
      <c r="AB118" s="146"/>
      <c r="AC118" s="146"/>
      <c r="AD118" s="146"/>
      <c r="AE118" s="146"/>
      <c r="AF118" s="146"/>
      <c r="AG118" s="146" t="s">
        <v>160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2" x14ac:dyDescent="0.2">
      <c r="A119" s="153"/>
      <c r="B119" s="154"/>
      <c r="C119" s="190" t="s">
        <v>700</v>
      </c>
      <c r="D119" s="157"/>
      <c r="E119" s="158"/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164</v>
      </c>
      <c r="AH119" s="146">
        <v>0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">
      <c r="A120" s="153"/>
      <c r="B120" s="154"/>
      <c r="C120" s="190" t="s">
        <v>770</v>
      </c>
      <c r="D120" s="157"/>
      <c r="E120" s="158">
        <v>40.975200000000001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164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90" t="s">
        <v>745</v>
      </c>
      <c r="D121" s="157"/>
      <c r="E121" s="158"/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164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">
      <c r="A122" s="153"/>
      <c r="B122" s="154"/>
      <c r="C122" s="190" t="s">
        <v>771</v>
      </c>
      <c r="D122" s="157"/>
      <c r="E122" s="158">
        <v>30.24</v>
      </c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164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">
      <c r="A123" s="153"/>
      <c r="B123" s="154"/>
      <c r="C123" s="190" t="s">
        <v>747</v>
      </c>
      <c r="D123" s="157"/>
      <c r="E123" s="158"/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164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">
      <c r="A124" s="153"/>
      <c r="B124" s="154"/>
      <c r="C124" s="190" t="s">
        <v>772</v>
      </c>
      <c r="D124" s="157"/>
      <c r="E124" s="158">
        <v>98.796599999999998</v>
      </c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164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">
      <c r="A125" s="153"/>
      <c r="B125" s="154"/>
      <c r="C125" s="190" t="s">
        <v>701</v>
      </c>
      <c r="D125" s="157"/>
      <c r="E125" s="158"/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164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153"/>
      <c r="B126" s="154"/>
      <c r="C126" s="190" t="s">
        <v>773</v>
      </c>
      <c r="D126" s="157"/>
      <c r="E126" s="158">
        <v>36.917999999999999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164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">
      <c r="A127" s="172">
        <v>21</v>
      </c>
      <c r="B127" s="173" t="s">
        <v>240</v>
      </c>
      <c r="C127" s="189" t="s">
        <v>241</v>
      </c>
      <c r="D127" s="174" t="s">
        <v>156</v>
      </c>
      <c r="E127" s="175">
        <v>7.1932</v>
      </c>
      <c r="F127" s="176"/>
      <c r="G127" s="177">
        <f>ROUND(E127*F127,2)</f>
        <v>0</v>
      </c>
      <c r="H127" s="176"/>
      <c r="I127" s="177">
        <f>ROUND(E127*H127,2)</f>
        <v>0</v>
      </c>
      <c r="J127" s="176"/>
      <c r="K127" s="177">
        <f>ROUND(E127*J127,2)</f>
        <v>0</v>
      </c>
      <c r="L127" s="177">
        <v>21</v>
      </c>
      <c r="M127" s="177">
        <f>G127*(1+L127/100)</f>
        <v>0</v>
      </c>
      <c r="N127" s="175">
        <v>5.3690000000000002E-2</v>
      </c>
      <c r="O127" s="175">
        <f>ROUND(E127*N127,2)</f>
        <v>0.39</v>
      </c>
      <c r="P127" s="175">
        <v>0</v>
      </c>
      <c r="Q127" s="175">
        <f>ROUND(E127*P127,2)</f>
        <v>0</v>
      </c>
      <c r="R127" s="177"/>
      <c r="S127" s="177" t="s">
        <v>157</v>
      </c>
      <c r="T127" s="178" t="s">
        <v>157</v>
      </c>
      <c r="U127" s="156">
        <v>1.17717</v>
      </c>
      <c r="V127" s="156">
        <f>ROUND(E127*U127,2)</f>
        <v>8.4700000000000006</v>
      </c>
      <c r="W127" s="156"/>
      <c r="X127" s="156" t="s">
        <v>158</v>
      </c>
      <c r="Y127" s="156" t="s">
        <v>159</v>
      </c>
      <c r="Z127" s="146"/>
      <c r="AA127" s="146"/>
      <c r="AB127" s="146"/>
      <c r="AC127" s="146"/>
      <c r="AD127" s="146"/>
      <c r="AE127" s="146"/>
      <c r="AF127" s="146"/>
      <c r="AG127" s="146" t="s">
        <v>160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2" x14ac:dyDescent="0.2">
      <c r="A128" s="153"/>
      <c r="B128" s="154"/>
      <c r="C128" s="190" t="s">
        <v>774</v>
      </c>
      <c r="D128" s="157"/>
      <c r="E128" s="158"/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164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90" t="s">
        <v>775</v>
      </c>
      <c r="D129" s="157"/>
      <c r="E129" s="158">
        <v>1.224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164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">
      <c r="A130" s="153"/>
      <c r="B130" s="154"/>
      <c r="C130" s="190" t="s">
        <v>776</v>
      </c>
      <c r="D130" s="157"/>
      <c r="E130" s="158">
        <v>0.64</v>
      </c>
      <c r="F130" s="156"/>
      <c r="G130" s="156"/>
      <c r="H130" s="156"/>
      <c r="I130" s="156"/>
      <c r="J130" s="156"/>
      <c r="K130" s="156"/>
      <c r="L130" s="156"/>
      <c r="M130" s="156"/>
      <c r="N130" s="155"/>
      <c r="O130" s="155"/>
      <c r="P130" s="155"/>
      <c r="Q130" s="155"/>
      <c r="R130" s="156"/>
      <c r="S130" s="156"/>
      <c r="T130" s="156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164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3" x14ac:dyDescent="0.2">
      <c r="A131" s="153"/>
      <c r="B131" s="154"/>
      <c r="C131" s="190" t="s">
        <v>777</v>
      </c>
      <c r="D131" s="157"/>
      <c r="E131" s="158">
        <v>0.96</v>
      </c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164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">
      <c r="A132" s="153"/>
      <c r="B132" s="154"/>
      <c r="C132" s="190" t="s">
        <v>778</v>
      </c>
      <c r="D132" s="157"/>
      <c r="E132" s="158">
        <v>0.57599999999999996</v>
      </c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164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">
      <c r="A133" s="153"/>
      <c r="B133" s="154"/>
      <c r="C133" s="190" t="s">
        <v>779</v>
      </c>
      <c r="D133" s="157"/>
      <c r="E133" s="158">
        <v>0.84</v>
      </c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164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">
      <c r="A134" s="153"/>
      <c r="B134" s="154"/>
      <c r="C134" s="190" t="s">
        <v>780</v>
      </c>
      <c r="D134" s="157"/>
      <c r="E134" s="158">
        <v>0.33119999999999999</v>
      </c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164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">
      <c r="A135" s="153"/>
      <c r="B135" s="154"/>
      <c r="C135" s="190" t="s">
        <v>781</v>
      </c>
      <c r="D135" s="157"/>
      <c r="E135" s="158">
        <v>0.38400000000000001</v>
      </c>
      <c r="F135" s="156"/>
      <c r="G135" s="156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164</v>
      </c>
      <c r="AH135" s="146">
        <v>0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">
      <c r="A136" s="153"/>
      <c r="B136" s="154"/>
      <c r="C136" s="190" t="s">
        <v>782</v>
      </c>
      <c r="D136" s="157"/>
      <c r="E136" s="158">
        <v>1.44</v>
      </c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164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">
      <c r="A137" s="153"/>
      <c r="B137" s="154"/>
      <c r="C137" s="190" t="s">
        <v>783</v>
      </c>
      <c r="D137" s="157"/>
      <c r="E137" s="158">
        <v>0.79800000000000004</v>
      </c>
      <c r="F137" s="156"/>
      <c r="G137" s="15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164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1" x14ac:dyDescent="0.2">
      <c r="A138" s="172">
        <v>22</v>
      </c>
      <c r="B138" s="173" t="s">
        <v>784</v>
      </c>
      <c r="C138" s="189" t="s">
        <v>785</v>
      </c>
      <c r="D138" s="174" t="s">
        <v>156</v>
      </c>
      <c r="E138" s="175">
        <v>380.3374</v>
      </c>
      <c r="F138" s="176"/>
      <c r="G138" s="177">
        <f>ROUND(E138*F138,2)</f>
        <v>0</v>
      </c>
      <c r="H138" s="176"/>
      <c r="I138" s="177">
        <f>ROUND(E138*H138,2)</f>
        <v>0</v>
      </c>
      <c r="J138" s="176"/>
      <c r="K138" s="177">
        <f>ROUND(E138*J138,2)</f>
        <v>0</v>
      </c>
      <c r="L138" s="177">
        <v>21</v>
      </c>
      <c r="M138" s="177">
        <f>G138*(1+L138/100)</f>
        <v>0</v>
      </c>
      <c r="N138" s="175">
        <v>1.3140000000000001E-2</v>
      </c>
      <c r="O138" s="175">
        <f>ROUND(E138*N138,2)</f>
        <v>5</v>
      </c>
      <c r="P138" s="175">
        <v>0</v>
      </c>
      <c r="Q138" s="175">
        <f>ROUND(E138*P138,2)</f>
        <v>0</v>
      </c>
      <c r="R138" s="177"/>
      <c r="S138" s="177" t="s">
        <v>157</v>
      </c>
      <c r="T138" s="178" t="s">
        <v>157</v>
      </c>
      <c r="U138" s="156">
        <v>6.5000000000000002E-2</v>
      </c>
      <c r="V138" s="156">
        <f>ROUND(E138*U138,2)</f>
        <v>24.72</v>
      </c>
      <c r="W138" s="156"/>
      <c r="X138" s="156" t="s">
        <v>158</v>
      </c>
      <c r="Y138" s="156" t="s">
        <v>159</v>
      </c>
      <c r="Z138" s="146"/>
      <c r="AA138" s="146"/>
      <c r="AB138" s="146"/>
      <c r="AC138" s="146"/>
      <c r="AD138" s="146"/>
      <c r="AE138" s="146"/>
      <c r="AF138" s="146"/>
      <c r="AG138" s="146" t="s">
        <v>160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2" x14ac:dyDescent="0.2">
      <c r="A139" s="153"/>
      <c r="B139" s="154"/>
      <c r="C139" s="190" t="s">
        <v>700</v>
      </c>
      <c r="D139" s="157"/>
      <c r="E139" s="158"/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164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3" x14ac:dyDescent="0.2">
      <c r="A140" s="153"/>
      <c r="B140" s="154"/>
      <c r="C140" s="190" t="s">
        <v>744</v>
      </c>
      <c r="D140" s="157"/>
      <c r="E140" s="158">
        <v>32.520000000000003</v>
      </c>
      <c r="F140" s="156"/>
      <c r="G140" s="156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164</v>
      </c>
      <c r="AH140" s="146">
        <v>0</v>
      </c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3" x14ac:dyDescent="0.2">
      <c r="A141" s="153"/>
      <c r="B141" s="154"/>
      <c r="C141" s="190" t="s">
        <v>717</v>
      </c>
      <c r="D141" s="157"/>
      <c r="E141" s="158">
        <v>-1.8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164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3" x14ac:dyDescent="0.2">
      <c r="A142" s="153"/>
      <c r="B142" s="154"/>
      <c r="C142" s="190" t="s">
        <v>745</v>
      </c>
      <c r="D142" s="157"/>
      <c r="E142" s="158"/>
      <c r="F142" s="156"/>
      <c r="G142" s="156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164</v>
      </c>
      <c r="AH142" s="146">
        <v>0</v>
      </c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">
      <c r="A143" s="153"/>
      <c r="B143" s="154"/>
      <c r="C143" s="190" t="s">
        <v>746</v>
      </c>
      <c r="D143" s="157"/>
      <c r="E143" s="158">
        <v>41.32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164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3" x14ac:dyDescent="0.2">
      <c r="A144" s="153"/>
      <c r="B144" s="154"/>
      <c r="C144" s="190" t="s">
        <v>713</v>
      </c>
      <c r="D144" s="157"/>
      <c r="E144" s="158">
        <v>-1.6</v>
      </c>
      <c r="F144" s="156"/>
      <c r="G144" s="156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164</v>
      </c>
      <c r="AH144" s="146">
        <v>0</v>
      </c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3" x14ac:dyDescent="0.2">
      <c r="A145" s="153"/>
      <c r="B145" s="154"/>
      <c r="C145" s="190" t="s">
        <v>747</v>
      </c>
      <c r="D145" s="157"/>
      <c r="E145" s="158"/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164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3" x14ac:dyDescent="0.2">
      <c r="A146" s="153"/>
      <c r="B146" s="154"/>
      <c r="C146" s="190" t="s">
        <v>748</v>
      </c>
      <c r="D146" s="157"/>
      <c r="E146" s="158">
        <v>102.8</v>
      </c>
      <c r="F146" s="156"/>
      <c r="G146" s="156"/>
      <c r="H146" s="156"/>
      <c r="I146" s="156"/>
      <c r="J146" s="156"/>
      <c r="K146" s="156"/>
      <c r="L146" s="156"/>
      <c r="M146" s="156"/>
      <c r="N146" s="155"/>
      <c r="O146" s="155"/>
      <c r="P146" s="155"/>
      <c r="Q146" s="155"/>
      <c r="R146" s="156"/>
      <c r="S146" s="156"/>
      <c r="T146" s="156"/>
      <c r="U146" s="156"/>
      <c r="V146" s="156"/>
      <c r="W146" s="156"/>
      <c r="X146" s="156"/>
      <c r="Y146" s="156"/>
      <c r="Z146" s="146"/>
      <c r="AA146" s="146"/>
      <c r="AB146" s="146"/>
      <c r="AC146" s="146"/>
      <c r="AD146" s="146"/>
      <c r="AE146" s="146"/>
      <c r="AF146" s="146"/>
      <c r="AG146" s="146" t="s">
        <v>164</v>
      </c>
      <c r="AH146" s="146">
        <v>0</v>
      </c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3" x14ac:dyDescent="0.2">
      <c r="A147" s="153"/>
      <c r="B147" s="154"/>
      <c r="C147" s="190" t="s">
        <v>749</v>
      </c>
      <c r="D147" s="157"/>
      <c r="E147" s="158">
        <v>-3.6</v>
      </c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164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">
      <c r="A148" s="153"/>
      <c r="B148" s="154"/>
      <c r="C148" s="190" t="s">
        <v>750</v>
      </c>
      <c r="D148" s="157"/>
      <c r="E148" s="158">
        <v>-5.4</v>
      </c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164</v>
      </c>
      <c r="AH148" s="146">
        <v>0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">
      <c r="A149" s="153"/>
      <c r="B149" s="154"/>
      <c r="C149" s="190" t="s">
        <v>751</v>
      </c>
      <c r="D149" s="157"/>
      <c r="E149" s="158">
        <v>-6.4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164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3" x14ac:dyDescent="0.2">
      <c r="A150" s="153"/>
      <c r="B150" s="154"/>
      <c r="C150" s="190" t="s">
        <v>752</v>
      </c>
      <c r="D150" s="157"/>
      <c r="E150" s="158">
        <v>33.68</v>
      </c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164</v>
      </c>
      <c r="AH150" s="146">
        <v>0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3" x14ac:dyDescent="0.2">
      <c r="A151" s="153"/>
      <c r="B151" s="154"/>
      <c r="C151" s="190" t="s">
        <v>753</v>
      </c>
      <c r="D151" s="157"/>
      <c r="E151" s="158">
        <v>6.96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164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">
      <c r="A152" s="153"/>
      <c r="B152" s="154"/>
      <c r="C152" s="190" t="s">
        <v>754</v>
      </c>
      <c r="D152" s="157"/>
      <c r="E152" s="158">
        <v>1.2</v>
      </c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164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3" x14ac:dyDescent="0.2">
      <c r="A153" s="153"/>
      <c r="B153" s="154"/>
      <c r="C153" s="190" t="s">
        <v>701</v>
      </c>
      <c r="D153" s="157"/>
      <c r="E153" s="158"/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164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3" x14ac:dyDescent="0.2">
      <c r="A154" s="153"/>
      <c r="B154" s="154"/>
      <c r="C154" s="190" t="s">
        <v>755</v>
      </c>
      <c r="D154" s="157"/>
      <c r="E154" s="158">
        <v>29.3</v>
      </c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164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3" x14ac:dyDescent="0.2">
      <c r="A155" s="153"/>
      <c r="B155" s="154"/>
      <c r="C155" s="190" t="s">
        <v>713</v>
      </c>
      <c r="D155" s="157"/>
      <c r="E155" s="158">
        <v>-1.6</v>
      </c>
      <c r="F155" s="156"/>
      <c r="G155" s="156"/>
      <c r="H155" s="156"/>
      <c r="I155" s="156"/>
      <c r="J155" s="156"/>
      <c r="K155" s="156"/>
      <c r="L155" s="156"/>
      <c r="M155" s="156"/>
      <c r="N155" s="155"/>
      <c r="O155" s="155"/>
      <c r="P155" s="155"/>
      <c r="Q155" s="155"/>
      <c r="R155" s="156"/>
      <c r="S155" s="156"/>
      <c r="T155" s="156"/>
      <c r="U155" s="156"/>
      <c r="V155" s="156"/>
      <c r="W155" s="156"/>
      <c r="X155" s="156"/>
      <c r="Y155" s="156"/>
      <c r="Z155" s="146"/>
      <c r="AA155" s="146"/>
      <c r="AB155" s="146"/>
      <c r="AC155" s="146"/>
      <c r="AD155" s="146"/>
      <c r="AE155" s="146"/>
      <c r="AF155" s="146"/>
      <c r="AG155" s="146" t="s">
        <v>164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3" x14ac:dyDescent="0.2">
      <c r="A156" s="153"/>
      <c r="B156" s="154"/>
      <c r="C156" s="190" t="s">
        <v>756</v>
      </c>
      <c r="D156" s="157"/>
      <c r="E156" s="158">
        <v>-2.125</v>
      </c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164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">
      <c r="A157" s="153"/>
      <c r="B157" s="154"/>
      <c r="C157" s="190" t="s">
        <v>757</v>
      </c>
      <c r="D157" s="157"/>
      <c r="E157" s="158">
        <v>-4.2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164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">
      <c r="A158" s="153"/>
      <c r="B158" s="154"/>
      <c r="C158" s="190" t="s">
        <v>758</v>
      </c>
      <c r="D158" s="157"/>
      <c r="E158" s="158"/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164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">
      <c r="A159" s="153"/>
      <c r="B159" s="154"/>
      <c r="C159" s="190" t="s">
        <v>759</v>
      </c>
      <c r="D159" s="157"/>
      <c r="E159" s="158">
        <v>27.14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164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">
      <c r="A160" s="153"/>
      <c r="B160" s="154"/>
      <c r="C160" s="190" t="s">
        <v>713</v>
      </c>
      <c r="D160" s="157"/>
      <c r="E160" s="158">
        <v>-1.6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164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">
      <c r="A161" s="153"/>
      <c r="B161" s="154"/>
      <c r="C161" s="190" t="s">
        <v>760</v>
      </c>
      <c r="D161" s="157"/>
      <c r="E161" s="158"/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164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">
      <c r="A162" s="153"/>
      <c r="B162" s="154"/>
      <c r="C162" s="190" t="s">
        <v>761</v>
      </c>
      <c r="D162" s="157"/>
      <c r="E162" s="158">
        <v>24.24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164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3" x14ac:dyDescent="0.2">
      <c r="A163" s="153"/>
      <c r="B163" s="154"/>
      <c r="C163" s="190" t="s">
        <v>717</v>
      </c>
      <c r="D163" s="157"/>
      <c r="E163" s="158">
        <v>-1.8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164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">
      <c r="A164" s="153"/>
      <c r="B164" s="154"/>
      <c r="C164" s="191" t="s">
        <v>192</v>
      </c>
      <c r="D164" s="159"/>
      <c r="E164" s="160">
        <v>269.03500000000003</v>
      </c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164</v>
      </c>
      <c r="AH164" s="146">
        <v>1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3" x14ac:dyDescent="0.2">
      <c r="A165" s="153"/>
      <c r="B165" s="154"/>
      <c r="C165" s="190" t="s">
        <v>764</v>
      </c>
      <c r="D165" s="157"/>
      <c r="E165" s="158"/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164</v>
      </c>
      <c r="AH165" s="146">
        <v>0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ht="22.5" outlineLevel="3" x14ac:dyDescent="0.2">
      <c r="A166" s="153"/>
      <c r="B166" s="154"/>
      <c r="C166" s="190" t="s">
        <v>765</v>
      </c>
      <c r="D166" s="157"/>
      <c r="E166" s="158">
        <v>72.323999999999998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164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3" x14ac:dyDescent="0.2">
      <c r="A167" s="153"/>
      <c r="B167" s="154"/>
      <c r="C167" s="190" t="s">
        <v>766</v>
      </c>
      <c r="D167" s="157"/>
      <c r="E167" s="158">
        <v>31.298400000000001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164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">
      <c r="A168" s="153"/>
      <c r="B168" s="154"/>
      <c r="C168" s="190" t="s">
        <v>767</v>
      </c>
      <c r="D168" s="157"/>
      <c r="E168" s="158">
        <v>10.08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164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3" x14ac:dyDescent="0.2">
      <c r="A169" s="153"/>
      <c r="B169" s="154"/>
      <c r="C169" s="190" t="s">
        <v>717</v>
      </c>
      <c r="D169" s="157"/>
      <c r="E169" s="158">
        <v>-1.8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164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3" x14ac:dyDescent="0.2">
      <c r="A170" s="153"/>
      <c r="B170" s="154"/>
      <c r="C170" s="190" t="s">
        <v>715</v>
      </c>
      <c r="D170" s="157"/>
      <c r="E170" s="158">
        <v>-0.6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164</v>
      </c>
      <c r="AH170" s="146">
        <v>0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">
      <c r="A171" s="153"/>
      <c r="B171" s="154"/>
      <c r="C171" s="191" t="s">
        <v>192</v>
      </c>
      <c r="D171" s="159"/>
      <c r="E171" s="160">
        <v>111.30240000000001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164</v>
      </c>
      <c r="AH171" s="146">
        <v>1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1" x14ac:dyDescent="0.2">
      <c r="A172" s="172">
        <v>23</v>
      </c>
      <c r="B172" s="173" t="s">
        <v>786</v>
      </c>
      <c r="C172" s="189" t="s">
        <v>787</v>
      </c>
      <c r="D172" s="174" t="s">
        <v>156</v>
      </c>
      <c r="E172" s="175">
        <v>206.9298</v>
      </c>
      <c r="F172" s="176"/>
      <c r="G172" s="177">
        <f>ROUND(E172*F172,2)</f>
        <v>0</v>
      </c>
      <c r="H172" s="176"/>
      <c r="I172" s="177">
        <f>ROUND(E172*H172,2)</f>
        <v>0</v>
      </c>
      <c r="J172" s="176"/>
      <c r="K172" s="177">
        <f>ROUND(E172*J172,2)</f>
        <v>0</v>
      </c>
      <c r="L172" s="177">
        <v>21</v>
      </c>
      <c r="M172" s="177">
        <f>G172*(1+L172/100)</f>
        <v>0</v>
      </c>
      <c r="N172" s="175">
        <v>6.5799999999999999E-3</v>
      </c>
      <c r="O172" s="175">
        <f>ROUND(E172*N172,2)</f>
        <v>1.36</v>
      </c>
      <c r="P172" s="175">
        <v>0</v>
      </c>
      <c r="Q172" s="175">
        <f>ROUND(E172*P172,2)</f>
        <v>0</v>
      </c>
      <c r="R172" s="177"/>
      <c r="S172" s="177" t="s">
        <v>157</v>
      </c>
      <c r="T172" s="178" t="s">
        <v>157</v>
      </c>
      <c r="U172" s="156">
        <v>0.31900000000000001</v>
      </c>
      <c r="V172" s="156">
        <f>ROUND(E172*U172,2)</f>
        <v>66.010000000000005</v>
      </c>
      <c r="W172" s="156"/>
      <c r="X172" s="156" t="s">
        <v>158</v>
      </c>
      <c r="Y172" s="156" t="s">
        <v>159</v>
      </c>
      <c r="Z172" s="146"/>
      <c r="AA172" s="146"/>
      <c r="AB172" s="146"/>
      <c r="AC172" s="146"/>
      <c r="AD172" s="146"/>
      <c r="AE172" s="146"/>
      <c r="AF172" s="146"/>
      <c r="AG172" s="146" t="s">
        <v>160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2" x14ac:dyDescent="0.2">
      <c r="A173" s="153"/>
      <c r="B173" s="154"/>
      <c r="C173" s="190" t="s">
        <v>700</v>
      </c>
      <c r="D173" s="157"/>
      <c r="E173" s="158"/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164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3" x14ac:dyDescent="0.2">
      <c r="A174" s="153"/>
      <c r="B174" s="154"/>
      <c r="C174" s="190" t="s">
        <v>770</v>
      </c>
      <c r="D174" s="157"/>
      <c r="E174" s="158">
        <v>40.975200000000001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164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">
      <c r="A175" s="153"/>
      <c r="B175" s="154"/>
      <c r="C175" s="190" t="s">
        <v>745</v>
      </c>
      <c r="D175" s="157"/>
      <c r="E175" s="158"/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164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">
      <c r="A176" s="153"/>
      <c r="B176" s="154"/>
      <c r="C176" s="190" t="s">
        <v>771</v>
      </c>
      <c r="D176" s="157"/>
      <c r="E176" s="158">
        <v>30.24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164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">
      <c r="A177" s="153"/>
      <c r="B177" s="154"/>
      <c r="C177" s="190" t="s">
        <v>747</v>
      </c>
      <c r="D177" s="157"/>
      <c r="E177" s="158"/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164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3" x14ac:dyDescent="0.2">
      <c r="A178" s="153"/>
      <c r="B178" s="154"/>
      <c r="C178" s="190" t="s">
        <v>772</v>
      </c>
      <c r="D178" s="157"/>
      <c r="E178" s="158">
        <v>98.796599999999998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164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">
      <c r="A179" s="153"/>
      <c r="B179" s="154"/>
      <c r="C179" s="190" t="s">
        <v>701</v>
      </c>
      <c r="D179" s="157"/>
      <c r="E179" s="158"/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164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3" x14ac:dyDescent="0.2">
      <c r="A180" s="153"/>
      <c r="B180" s="154"/>
      <c r="C180" s="190" t="s">
        <v>773</v>
      </c>
      <c r="D180" s="157"/>
      <c r="E180" s="158">
        <v>36.917999999999999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164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x14ac:dyDescent="0.2">
      <c r="A181" s="165" t="s">
        <v>152</v>
      </c>
      <c r="B181" s="166" t="s">
        <v>65</v>
      </c>
      <c r="C181" s="187" t="s">
        <v>66</v>
      </c>
      <c r="D181" s="167"/>
      <c r="E181" s="168"/>
      <c r="F181" s="169"/>
      <c r="G181" s="169">
        <f>SUMIF(AG182:AG192,"&lt;&gt;NOR",G182:G192)</f>
        <v>0</v>
      </c>
      <c r="H181" s="169"/>
      <c r="I181" s="169">
        <f>SUM(I182:I192)</f>
        <v>0</v>
      </c>
      <c r="J181" s="169"/>
      <c r="K181" s="169">
        <f>SUM(K182:K192)</f>
        <v>0</v>
      </c>
      <c r="L181" s="169"/>
      <c r="M181" s="169">
        <f>SUM(M182:M192)</f>
        <v>0</v>
      </c>
      <c r="N181" s="168"/>
      <c r="O181" s="168">
        <f>SUM(O182:O192)</f>
        <v>13.219999999999999</v>
      </c>
      <c r="P181" s="168"/>
      <c r="Q181" s="168">
        <f>SUM(Q182:Q192)</f>
        <v>0</v>
      </c>
      <c r="R181" s="169"/>
      <c r="S181" s="169"/>
      <c r="T181" s="170"/>
      <c r="U181" s="164"/>
      <c r="V181" s="164">
        <f>SUM(V182:V192)</f>
        <v>57.040000000000006</v>
      </c>
      <c r="W181" s="164"/>
      <c r="X181" s="164"/>
      <c r="Y181" s="164"/>
      <c r="AG181" t="s">
        <v>153</v>
      </c>
    </row>
    <row r="182" spans="1:60" outlineLevel="1" x14ac:dyDescent="0.2">
      <c r="A182" s="172">
        <v>24</v>
      </c>
      <c r="B182" s="173" t="s">
        <v>788</v>
      </c>
      <c r="C182" s="189" t="s">
        <v>789</v>
      </c>
      <c r="D182" s="174" t="s">
        <v>182</v>
      </c>
      <c r="E182" s="175">
        <v>1.177</v>
      </c>
      <c r="F182" s="176"/>
      <c r="G182" s="177">
        <f>ROUND(E182*F182,2)</f>
        <v>0</v>
      </c>
      <c r="H182" s="176"/>
      <c r="I182" s="177">
        <f>ROUND(E182*H182,2)</f>
        <v>0</v>
      </c>
      <c r="J182" s="176"/>
      <c r="K182" s="177">
        <f>ROUND(E182*J182,2)</f>
        <v>0</v>
      </c>
      <c r="L182" s="177">
        <v>21</v>
      </c>
      <c r="M182" s="177">
        <f>G182*(1+L182/100)</f>
        <v>0</v>
      </c>
      <c r="N182" s="175">
        <v>2.5</v>
      </c>
      <c r="O182" s="175">
        <f>ROUND(E182*N182,2)</f>
        <v>2.94</v>
      </c>
      <c r="P182" s="175">
        <v>0</v>
      </c>
      <c r="Q182" s="175">
        <f>ROUND(E182*P182,2)</f>
        <v>0</v>
      </c>
      <c r="R182" s="177"/>
      <c r="S182" s="177" t="s">
        <v>157</v>
      </c>
      <c r="T182" s="178" t="s">
        <v>157</v>
      </c>
      <c r="U182" s="156">
        <v>4.66</v>
      </c>
      <c r="V182" s="156">
        <f>ROUND(E182*U182,2)</f>
        <v>5.48</v>
      </c>
      <c r="W182" s="156"/>
      <c r="X182" s="156" t="s">
        <v>158</v>
      </c>
      <c r="Y182" s="156" t="s">
        <v>159</v>
      </c>
      <c r="Z182" s="146"/>
      <c r="AA182" s="146"/>
      <c r="AB182" s="146"/>
      <c r="AC182" s="146"/>
      <c r="AD182" s="146"/>
      <c r="AE182" s="146"/>
      <c r="AF182" s="146"/>
      <c r="AG182" s="146" t="s">
        <v>160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2" x14ac:dyDescent="0.2">
      <c r="A183" s="153"/>
      <c r="B183" s="154"/>
      <c r="C183" s="190" t="s">
        <v>790</v>
      </c>
      <c r="D183" s="157"/>
      <c r="E183" s="158">
        <v>1.177</v>
      </c>
      <c r="F183" s="156"/>
      <c r="G183" s="156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164</v>
      </c>
      <c r="AH183" s="146">
        <v>0</v>
      </c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1" x14ac:dyDescent="0.2">
      <c r="A184" s="172">
        <v>25</v>
      </c>
      <c r="B184" s="173" t="s">
        <v>791</v>
      </c>
      <c r="C184" s="189" t="s">
        <v>792</v>
      </c>
      <c r="D184" s="174" t="s">
        <v>156</v>
      </c>
      <c r="E184" s="175">
        <v>206.22</v>
      </c>
      <c r="F184" s="176"/>
      <c r="G184" s="177">
        <f>ROUND(E184*F184,2)</f>
        <v>0</v>
      </c>
      <c r="H184" s="176"/>
      <c r="I184" s="177">
        <f>ROUND(E184*H184,2)</f>
        <v>0</v>
      </c>
      <c r="J184" s="176"/>
      <c r="K184" s="177">
        <f>ROUND(E184*J184,2)</f>
        <v>0</v>
      </c>
      <c r="L184" s="177">
        <v>21</v>
      </c>
      <c r="M184" s="177">
        <f>G184*(1+L184/100)</f>
        <v>0</v>
      </c>
      <c r="N184" s="175">
        <v>4.9840000000000002E-2</v>
      </c>
      <c r="O184" s="175">
        <f>ROUND(E184*N184,2)</f>
        <v>10.28</v>
      </c>
      <c r="P184" s="175">
        <v>0</v>
      </c>
      <c r="Q184" s="175">
        <f>ROUND(E184*P184,2)</f>
        <v>0</v>
      </c>
      <c r="R184" s="177"/>
      <c r="S184" s="177" t="s">
        <v>157</v>
      </c>
      <c r="T184" s="178" t="s">
        <v>157</v>
      </c>
      <c r="U184" s="156">
        <v>0.25</v>
      </c>
      <c r="V184" s="156">
        <f>ROUND(E184*U184,2)</f>
        <v>51.56</v>
      </c>
      <c r="W184" s="156"/>
      <c r="X184" s="156" t="s">
        <v>158</v>
      </c>
      <c r="Y184" s="156" t="s">
        <v>159</v>
      </c>
      <c r="Z184" s="146"/>
      <c r="AA184" s="146"/>
      <c r="AB184" s="146"/>
      <c r="AC184" s="146"/>
      <c r="AD184" s="146"/>
      <c r="AE184" s="146"/>
      <c r="AF184" s="146"/>
      <c r="AG184" s="146" t="s">
        <v>160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2" x14ac:dyDescent="0.2">
      <c r="A185" s="153"/>
      <c r="B185" s="154"/>
      <c r="C185" s="190" t="s">
        <v>793</v>
      </c>
      <c r="D185" s="157"/>
      <c r="E185" s="158"/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164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3" x14ac:dyDescent="0.2">
      <c r="A186" s="153"/>
      <c r="B186" s="154"/>
      <c r="C186" s="190" t="s">
        <v>733</v>
      </c>
      <c r="D186" s="157"/>
      <c r="E186" s="158">
        <v>16.489999999999998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164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3" x14ac:dyDescent="0.2">
      <c r="A187" s="153"/>
      <c r="B187" s="154"/>
      <c r="C187" s="190" t="s">
        <v>734</v>
      </c>
      <c r="D187" s="157"/>
      <c r="E187" s="158">
        <v>25.54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164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">
      <c r="A188" s="153"/>
      <c r="B188" s="154"/>
      <c r="C188" s="190" t="s">
        <v>735</v>
      </c>
      <c r="D188" s="157"/>
      <c r="E188" s="158">
        <v>122.05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164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">
      <c r="A189" s="153"/>
      <c r="B189" s="154"/>
      <c r="C189" s="190" t="s">
        <v>736</v>
      </c>
      <c r="D189" s="157"/>
      <c r="E189" s="158">
        <v>12.97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164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">
      <c r="A190" s="153"/>
      <c r="B190" s="154"/>
      <c r="C190" s="190" t="s">
        <v>737</v>
      </c>
      <c r="D190" s="157"/>
      <c r="E190" s="158">
        <v>10.75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164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">
      <c r="A191" s="153"/>
      <c r="B191" s="154"/>
      <c r="C191" s="190" t="s">
        <v>738</v>
      </c>
      <c r="D191" s="157"/>
      <c r="E191" s="158">
        <v>8.42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164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">
      <c r="A192" s="153"/>
      <c r="B192" s="154"/>
      <c r="C192" s="190" t="s">
        <v>794</v>
      </c>
      <c r="D192" s="157"/>
      <c r="E192" s="158">
        <v>10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164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x14ac:dyDescent="0.2">
      <c r="A193" s="165" t="s">
        <v>152</v>
      </c>
      <c r="B193" s="166" t="s">
        <v>67</v>
      </c>
      <c r="C193" s="187" t="s">
        <v>68</v>
      </c>
      <c r="D193" s="167"/>
      <c r="E193" s="168"/>
      <c r="F193" s="169"/>
      <c r="G193" s="169">
        <f>SUMIF(AG194:AG199,"&lt;&gt;NOR",G194:G199)</f>
        <v>0</v>
      </c>
      <c r="H193" s="169"/>
      <c r="I193" s="169">
        <f>SUM(I194:I199)</f>
        <v>0</v>
      </c>
      <c r="J193" s="169"/>
      <c r="K193" s="169">
        <f>SUM(K194:K199)</f>
        <v>0</v>
      </c>
      <c r="L193" s="169"/>
      <c r="M193" s="169">
        <f>SUM(M194:M199)</f>
        <v>0</v>
      </c>
      <c r="N193" s="168"/>
      <c r="O193" s="168">
        <f>SUM(O194:O199)</f>
        <v>0.13</v>
      </c>
      <c r="P193" s="168"/>
      <c r="Q193" s="168">
        <f>SUM(Q194:Q199)</f>
        <v>0</v>
      </c>
      <c r="R193" s="169"/>
      <c r="S193" s="169"/>
      <c r="T193" s="170"/>
      <c r="U193" s="164"/>
      <c r="V193" s="164">
        <f>SUM(V194:V199)</f>
        <v>7.44</v>
      </c>
      <c r="W193" s="164"/>
      <c r="X193" s="164"/>
      <c r="Y193" s="164"/>
      <c r="AG193" t="s">
        <v>153</v>
      </c>
    </row>
    <row r="194" spans="1:60" outlineLevel="1" x14ac:dyDescent="0.2">
      <c r="A194" s="172">
        <v>26</v>
      </c>
      <c r="B194" s="173" t="s">
        <v>795</v>
      </c>
      <c r="C194" s="189" t="s">
        <v>796</v>
      </c>
      <c r="D194" s="174" t="s">
        <v>416</v>
      </c>
      <c r="E194" s="175">
        <v>4</v>
      </c>
      <c r="F194" s="176"/>
      <c r="G194" s="177">
        <f>ROUND(E194*F194,2)</f>
        <v>0</v>
      </c>
      <c r="H194" s="176"/>
      <c r="I194" s="177">
        <f>ROUND(E194*H194,2)</f>
        <v>0</v>
      </c>
      <c r="J194" s="176"/>
      <c r="K194" s="177">
        <f>ROUND(E194*J194,2)</f>
        <v>0</v>
      </c>
      <c r="L194" s="177">
        <v>21</v>
      </c>
      <c r="M194" s="177">
        <f>G194*(1+L194/100)</f>
        <v>0</v>
      </c>
      <c r="N194" s="175">
        <v>1.8970000000000001E-2</v>
      </c>
      <c r="O194" s="175">
        <f>ROUND(E194*N194,2)</f>
        <v>0.08</v>
      </c>
      <c r="P194" s="175">
        <v>0</v>
      </c>
      <c r="Q194" s="175">
        <f>ROUND(E194*P194,2)</f>
        <v>0</v>
      </c>
      <c r="R194" s="177"/>
      <c r="S194" s="177" t="s">
        <v>157</v>
      </c>
      <c r="T194" s="178" t="s">
        <v>157</v>
      </c>
      <c r="U194" s="156">
        <v>1.86</v>
      </c>
      <c r="V194" s="156">
        <f>ROUND(E194*U194,2)</f>
        <v>7.44</v>
      </c>
      <c r="W194" s="156"/>
      <c r="X194" s="156" t="s">
        <v>158</v>
      </c>
      <c r="Y194" s="156" t="s">
        <v>159</v>
      </c>
      <c r="Z194" s="146"/>
      <c r="AA194" s="146"/>
      <c r="AB194" s="146"/>
      <c r="AC194" s="146"/>
      <c r="AD194" s="146"/>
      <c r="AE194" s="146"/>
      <c r="AF194" s="146"/>
      <c r="AG194" s="146" t="s">
        <v>160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">
      <c r="A195" s="153"/>
      <c r="B195" s="154"/>
      <c r="C195" s="190" t="s">
        <v>797</v>
      </c>
      <c r="D195" s="157"/>
      <c r="E195" s="158">
        <v>2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164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">
      <c r="A196" s="153"/>
      <c r="B196" s="154"/>
      <c r="C196" s="190" t="s">
        <v>798</v>
      </c>
      <c r="D196" s="157"/>
      <c r="E196" s="158">
        <v>2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164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1" x14ac:dyDescent="0.2">
      <c r="A197" s="179">
        <v>27</v>
      </c>
      <c r="B197" s="180" t="s">
        <v>799</v>
      </c>
      <c r="C197" s="188" t="s">
        <v>800</v>
      </c>
      <c r="D197" s="181" t="s">
        <v>416</v>
      </c>
      <c r="E197" s="182">
        <v>1</v>
      </c>
      <c r="F197" s="183"/>
      <c r="G197" s="184">
        <f>ROUND(E197*F197,2)</f>
        <v>0</v>
      </c>
      <c r="H197" s="183"/>
      <c r="I197" s="184">
        <f>ROUND(E197*H197,2)</f>
        <v>0</v>
      </c>
      <c r="J197" s="183"/>
      <c r="K197" s="184">
        <f>ROUND(E197*J197,2)</f>
        <v>0</v>
      </c>
      <c r="L197" s="184">
        <v>21</v>
      </c>
      <c r="M197" s="184">
        <f>G197*(1+L197/100)</f>
        <v>0</v>
      </c>
      <c r="N197" s="182">
        <v>1.081E-2</v>
      </c>
      <c r="O197" s="182">
        <f>ROUND(E197*N197,2)</f>
        <v>0.01</v>
      </c>
      <c r="P197" s="182">
        <v>0</v>
      </c>
      <c r="Q197" s="182">
        <f>ROUND(E197*P197,2)</f>
        <v>0</v>
      </c>
      <c r="R197" s="184" t="s">
        <v>409</v>
      </c>
      <c r="S197" s="184" t="s">
        <v>157</v>
      </c>
      <c r="T197" s="185" t="s">
        <v>157</v>
      </c>
      <c r="U197" s="156">
        <v>0</v>
      </c>
      <c r="V197" s="156">
        <f>ROUND(E197*U197,2)</f>
        <v>0</v>
      </c>
      <c r="W197" s="156"/>
      <c r="X197" s="156" t="s">
        <v>410</v>
      </c>
      <c r="Y197" s="156" t="s">
        <v>159</v>
      </c>
      <c r="Z197" s="146"/>
      <c r="AA197" s="146"/>
      <c r="AB197" s="146"/>
      <c r="AC197" s="146"/>
      <c r="AD197" s="146"/>
      <c r="AE197" s="146"/>
      <c r="AF197" s="146"/>
      <c r="AG197" s="146" t="s">
        <v>411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1" x14ac:dyDescent="0.2">
      <c r="A198" s="179">
        <v>28</v>
      </c>
      <c r="B198" s="180" t="s">
        <v>801</v>
      </c>
      <c r="C198" s="188" t="s">
        <v>802</v>
      </c>
      <c r="D198" s="181" t="s">
        <v>416</v>
      </c>
      <c r="E198" s="182">
        <v>1</v>
      </c>
      <c r="F198" s="183"/>
      <c r="G198" s="184">
        <f>ROUND(E198*F198,2)</f>
        <v>0</v>
      </c>
      <c r="H198" s="183"/>
      <c r="I198" s="184">
        <f>ROUND(E198*H198,2)</f>
        <v>0</v>
      </c>
      <c r="J198" s="183"/>
      <c r="K198" s="184">
        <f>ROUND(E198*J198,2)</f>
        <v>0</v>
      </c>
      <c r="L198" s="184">
        <v>21</v>
      </c>
      <c r="M198" s="184">
        <f>G198*(1+L198/100)</f>
        <v>0</v>
      </c>
      <c r="N198" s="182">
        <v>1.474E-2</v>
      </c>
      <c r="O198" s="182">
        <f>ROUND(E198*N198,2)</f>
        <v>0.01</v>
      </c>
      <c r="P198" s="182">
        <v>0</v>
      </c>
      <c r="Q198" s="182">
        <f>ROUND(E198*P198,2)</f>
        <v>0</v>
      </c>
      <c r="R198" s="184" t="s">
        <v>409</v>
      </c>
      <c r="S198" s="184" t="s">
        <v>157</v>
      </c>
      <c r="T198" s="185" t="s">
        <v>157</v>
      </c>
      <c r="U198" s="156">
        <v>0</v>
      </c>
      <c r="V198" s="156">
        <f>ROUND(E198*U198,2)</f>
        <v>0</v>
      </c>
      <c r="W198" s="156"/>
      <c r="X198" s="156" t="s">
        <v>410</v>
      </c>
      <c r="Y198" s="156" t="s">
        <v>159</v>
      </c>
      <c r="Z198" s="146"/>
      <c r="AA198" s="146"/>
      <c r="AB198" s="146"/>
      <c r="AC198" s="146"/>
      <c r="AD198" s="146"/>
      <c r="AE198" s="146"/>
      <c r="AF198" s="146"/>
      <c r="AG198" s="146" t="s">
        <v>411</v>
      </c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1" x14ac:dyDescent="0.2">
      <c r="A199" s="179">
        <v>29</v>
      </c>
      <c r="B199" s="180" t="s">
        <v>803</v>
      </c>
      <c r="C199" s="188" t="s">
        <v>804</v>
      </c>
      <c r="D199" s="181" t="s">
        <v>416</v>
      </c>
      <c r="E199" s="182">
        <v>2</v>
      </c>
      <c r="F199" s="183"/>
      <c r="G199" s="184">
        <f>ROUND(E199*F199,2)</f>
        <v>0</v>
      </c>
      <c r="H199" s="183"/>
      <c r="I199" s="184">
        <f>ROUND(E199*H199,2)</f>
        <v>0</v>
      </c>
      <c r="J199" s="183"/>
      <c r="K199" s="184">
        <f>ROUND(E199*J199,2)</f>
        <v>0</v>
      </c>
      <c r="L199" s="184">
        <v>21</v>
      </c>
      <c r="M199" s="184">
        <f>G199*(1+L199/100)</f>
        <v>0</v>
      </c>
      <c r="N199" s="182">
        <v>1.508E-2</v>
      </c>
      <c r="O199" s="182">
        <f>ROUND(E199*N199,2)</f>
        <v>0.03</v>
      </c>
      <c r="P199" s="182">
        <v>0</v>
      </c>
      <c r="Q199" s="182">
        <f>ROUND(E199*P199,2)</f>
        <v>0</v>
      </c>
      <c r="R199" s="184" t="s">
        <v>409</v>
      </c>
      <c r="S199" s="184" t="s">
        <v>157</v>
      </c>
      <c r="T199" s="185" t="s">
        <v>157</v>
      </c>
      <c r="U199" s="156">
        <v>0</v>
      </c>
      <c r="V199" s="156">
        <f>ROUND(E199*U199,2)</f>
        <v>0</v>
      </c>
      <c r="W199" s="156"/>
      <c r="X199" s="156" t="s">
        <v>410</v>
      </c>
      <c r="Y199" s="156" t="s">
        <v>159</v>
      </c>
      <c r="Z199" s="146"/>
      <c r="AA199" s="146"/>
      <c r="AB199" s="146"/>
      <c r="AC199" s="146"/>
      <c r="AD199" s="146"/>
      <c r="AE199" s="146"/>
      <c r="AF199" s="146"/>
      <c r="AG199" s="146" t="s">
        <v>411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x14ac:dyDescent="0.2">
      <c r="A200" s="165" t="s">
        <v>152</v>
      </c>
      <c r="B200" s="166" t="s">
        <v>71</v>
      </c>
      <c r="C200" s="187" t="s">
        <v>72</v>
      </c>
      <c r="D200" s="167"/>
      <c r="E200" s="168"/>
      <c r="F200" s="169"/>
      <c r="G200" s="169">
        <f>SUMIF(AG201:AG202,"&lt;&gt;NOR",G201:G202)</f>
        <v>0</v>
      </c>
      <c r="H200" s="169"/>
      <c r="I200" s="169">
        <f>SUM(I201:I202)</f>
        <v>0</v>
      </c>
      <c r="J200" s="169"/>
      <c r="K200" s="169">
        <f>SUM(K201:K202)</f>
        <v>0</v>
      </c>
      <c r="L200" s="169"/>
      <c r="M200" s="169">
        <f>SUM(M201:M202)</f>
        <v>0</v>
      </c>
      <c r="N200" s="168"/>
      <c r="O200" s="168">
        <f>SUM(O201:O202)</f>
        <v>2.6</v>
      </c>
      <c r="P200" s="168"/>
      <c r="Q200" s="168">
        <f>SUM(Q201:Q202)</f>
        <v>0</v>
      </c>
      <c r="R200" s="169"/>
      <c r="S200" s="169"/>
      <c r="T200" s="170"/>
      <c r="U200" s="164"/>
      <c r="V200" s="164">
        <f>SUM(V201:V202)</f>
        <v>106.34</v>
      </c>
      <c r="W200" s="164"/>
      <c r="X200" s="164"/>
      <c r="Y200" s="164"/>
      <c r="AG200" t="s">
        <v>153</v>
      </c>
    </row>
    <row r="201" spans="1:60" outlineLevel="1" x14ac:dyDescent="0.2">
      <c r="A201" s="172">
        <v>30</v>
      </c>
      <c r="B201" s="173" t="s">
        <v>805</v>
      </c>
      <c r="C201" s="189" t="s">
        <v>806</v>
      </c>
      <c r="D201" s="174" t="s">
        <v>156</v>
      </c>
      <c r="E201" s="175">
        <v>409</v>
      </c>
      <c r="F201" s="176"/>
      <c r="G201" s="177">
        <f>ROUND(E201*F201,2)</f>
        <v>0</v>
      </c>
      <c r="H201" s="176"/>
      <c r="I201" s="177">
        <f>ROUND(E201*H201,2)</f>
        <v>0</v>
      </c>
      <c r="J201" s="176"/>
      <c r="K201" s="177">
        <f>ROUND(E201*J201,2)</f>
        <v>0</v>
      </c>
      <c r="L201" s="177">
        <v>21</v>
      </c>
      <c r="M201" s="177">
        <f>G201*(1+L201/100)</f>
        <v>0</v>
      </c>
      <c r="N201" s="175">
        <v>6.3499999999999997E-3</v>
      </c>
      <c r="O201" s="175">
        <f>ROUND(E201*N201,2)</f>
        <v>2.6</v>
      </c>
      <c r="P201" s="175">
        <v>0</v>
      </c>
      <c r="Q201" s="175">
        <f>ROUND(E201*P201,2)</f>
        <v>0</v>
      </c>
      <c r="R201" s="177"/>
      <c r="S201" s="177" t="s">
        <v>157</v>
      </c>
      <c r="T201" s="178" t="s">
        <v>157</v>
      </c>
      <c r="U201" s="156">
        <v>0.26</v>
      </c>
      <c r="V201" s="156">
        <f>ROUND(E201*U201,2)</f>
        <v>106.34</v>
      </c>
      <c r="W201" s="156"/>
      <c r="X201" s="156" t="s">
        <v>158</v>
      </c>
      <c r="Y201" s="156" t="s">
        <v>159</v>
      </c>
      <c r="Z201" s="146"/>
      <c r="AA201" s="146"/>
      <c r="AB201" s="146"/>
      <c r="AC201" s="146"/>
      <c r="AD201" s="146"/>
      <c r="AE201" s="146"/>
      <c r="AF201" s="146"/>
      <c r="AG201" s="146" t="s">
        <v>160</v>
      </c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2" x14ac:dyDescent="0.2">
      <c r="A202" s="153"/>
      <c r="B202" s="154"/>
      <c r="C202" s="190" t="s">
        <v>807</v>
      </c>
      <c r="D202" s="157"/>
      <c r="E202" s="158">
        <v>409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164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ht="25.5" x14ac:dyDescent="0.2">
      <c r="A203" s="165" t="s">
        <v>152</v>
      </c>
      <c r="B203" s="166" t="s">
        <v>73</v>
      </c>
      <c r="C203" s="187" t="s">
        <v>74</v>
      </c>
      <c r="D203" s="167"/>
      <c r="E203" s="168"/>
      <c r="F203" s="169"/>
      <c r="G203" s="169">
        <f>SUMIF(AG204:AG241,"&lt;&gt;NOR",G204:G241)</f>
        <v>0</v>
      </c>
      <c r="H203" s="169"/>
      <c r="I203" s="169">
        <f>SUM(I204:I241)</f>
        <v>0</v>
      </c>
      <c r="J203" s="169"/>
      <c r="K203" s="169">
        <f>SUM(K204:K241)</f>
        <v>0</v>
      </c>
      <c r="L203" s="169"/>
      <c r="M203" s="169">
        <f>SUM(M204:M241)</f>
        <v>0</v>
      </c>
      <c r="N203" s="168"/>
      <c r="O203" s="168">
        <f>SUM(O204:O241)</f>
        <v>7.0000000000000007E-2</v>
      </c>
      <c r="P203" s="168"/>
      <c r="Q203" s="168">
        <f>SUM(Q204:Q241)</f>
        <v>0</v>
      </c>
      <c r="R203" s="169"/>
      <c r="S203" s="169"/>
      <c r="T203" s="170"/>
      <c r="U203" s="164"/>
      <c r="V203" s="164">
        <f>SUM(V204:V241)</f>
        <v>173.1</v>
      </c>
      <c r="W203" s="164"/>
      <c r="X203" s="164"/>
      <c r="Y203" s="164"/>
      <c r="AG203" t="s">
        <v>153</v>
      </c>
    </row>
    <row r="204" spans="1:60" outlineLevel="1" x14ac:dyDescent="0.2">
      <c r="A204" s="172">
        <v>31</v>
      </c>
      <c r="B204" s="173" t="s">
        <v>808</v>
      </c>
      <c r="C204" s="189" t="s">
        <v>809</v>
      </c>
      <c r="D204" s="174" t="s">
        <v>156</v>
      </c>
      <c r="E204" s="175">
        <v>487.55</v>
      </c>
      <c r="F204" s="176"/>
      <c r="G204" s="177">
        <f>ROUND(E204*F204,2)</f>
        <v>0</v>
      </c>
      <c r="H204" s="176"/>
      <c r="I204" s="177">
        <f>ROUND(E204*H204,2)</f>
        <v>0</v>
      </c>
      <c r="J204" s="176"/>
      <c r="K204" s="177">
        <f>ROUND(E204*J204,2)</f>
        <v>0</v>
      </c>
      <c r="L204" s="177">
        <v>21</v>
      </c>
      <c r="M204" s="177">
        <f>G204*(1+L204/100)</f>
        <v>0</v>
      </c>
      <c r="N204" s="175">
        <v>4.0000000000000003E-5</v>
      </c>
      <c r="O204" s="175">
        <f>ROUND(E204*N204,2)</f>
        <v>0.02</v>
      </c>
      <c r="P204" s="175">
        <v>0</v>
      </c>
      <c r="Q204" s="175">
        <f>ROUND(E204*P204,2)</f>
        <v>0</v>
      </c>
      <c r="R204" s="177"/>
      <c r="S204" s="177" t="s">
        <v>157</v>
      </c>
      <c r="T204" s="178" t="s">
        <v>157</v>
      </c>
      <c r="U204" s="156">
        <v>0.35399999999999998</v>
      </c>
      <c r="V204" s="156">
        <f>ROUND(E204*U204,2)</f>
        <v>172.59</v>
      </c>
      <c r="W204" s="156"/>
      <c r="X204" s="156" t="s">
        <v>158</v>
      </c>
      <c r="Y204" s="156" t="s">
        <v>159</v>
      </c>
      <c r="Z204" s="146"/>
      <c r="AA204" s="146"/>
      <c r="AB204" s="146"/>
      <c r="AC204" s="146"/>
      <c r="AD204" s="146"/>
      <c r="AE204" s="146"/>
      <c r="AF204" s="146"/>
      <c r="AG204" s="146" t="s">
        <v>160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ht="45" outlineLevel="2" x14ac:dyDescent="0.2">
      <c r="A205" s="153"/>
      <c r="B205" s="154"/>
      <c r="C205" s="782" t="s">
        <v>810</v>
      </c>
      <c r="D205" s="783"/>
      <c r="E205" s="783"/>
      <c r="F205" s="783"/>
      <c r="G205" s="783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250</v>
      </c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86" t="str">
        <f>C205</f>
        <v>Položka je určena pro vyčištění budov bytové nebo občanské výstavby - zametení a umytí podlah, dlažeb, obkladů, schodů v místnostech, chodbách a schodištích, vyčištění a umytí oken, dveří s rámy, zárubněmi, umytí a vyčistění jiných zasklených a natíraných ploch a zařizovacích předmětů před předáním do užívání.</v>
      </c>
      <c r="BB205" s="146"/>
      <c r="BC205" s="146"/>
      <c r="BD205" s="146"/>
      <c r="BE205" s="146"/>
      <c r="BF205" s="146"/>
      <c r="BG205" s="146"/>
      <c r="BH205" s="146"/>
    </row>
    <row r="206" spans="1:60" outlineLevel="2" x14ac:dyDescent="0.2">
      <c r="A206" s="153"/>
      <c r="B206" s="154"/>
      <c r="C206" s="190" t="s">
        <v>811</v>
      </c>
      <c r="D206" s="157"/>
      <c r="E206" s="158">
        <v>12.77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164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">
      <c r="A207" s="153"/>
      <c r="B207" s="154"/>
      <c r="C207" s="190" t="s">
        <v>733</v>
      </c>
      <c r="D207" s="157"/>
      <c r="E207" s="158">
        <v>16.489999999999998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164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">
      <c r="A208" s="153"/>
      <c r="B208" s="154"/>
      <c r="C208" s="190" t="s">
        <v>734</v>
      </c>
      <c r="D208" s="157"/>
      <c r="E208" s="158">
        <v>25.54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164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">
      <c r="A209" s="153"/>
      <c r="B209" s="154"/>
      <c r="C209" s="190" t="s">
        <v>449</v>
      </c>
      <c r="D209" s="157"/>
      <c r="E209" s="158">
        <v>7.34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164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">
      <c r="A210" s="153"/>
      <c r="B210" s="154"/>
      <c r="C210" s="190" t="s">
        <v>812</v>
      </c>
      <c r="D210" s="157"/>
      <c r="E210" s="158">
        <v>10.66</v>
      </c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164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3" x14ac:dyDescent="0.2">
      <c r="A211" s="153"/>
      <c r="B211" s="154"/>
      <c r="C211" s="190" t="s">
        <v>735</v>
      </c>
      <c r="D211" s="157"/>
      <c r="E211" s="158">
        <v>122.05</v>
      </c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164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outlineLevel="3" x14ac:dyDescent="0.2">
      <c r="A212" s="153"/>
      <c r="B212" s="154"/>
      <c r="C212" s="190" t="s">
        <v>736</v>
      </c>
      <c r="D212" s="157"/>
      <c r="E212" s="158">
        <v>12.97</v>
      </c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164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">
      <c r="A213" s="153"/>
      <c r="B213" s="154"/>
      <c r="C213" s="190" t="s">
        <v>813</v>
      </c>
      <c r="D213" s="157"/>
      <c r="E213" s="158">
        <v>8.19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164</v>
      </c>
      <c r="AH213" s="146">
        <v>0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">
      <c r="A214" s="153"/>
      <c r="B214" s="154"/>
      <c r="C214" s="190" t="s">
        <v>814</v>
      </c>
      <c r="D214" s="157"/>
      <c r="E214" s="158">
        <v>25.22</v>
      </c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164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">
      <c r="A215" s="153"/>
      <c r="B215" s="154"/>
      <c r="C215" s="190" t="s">
        <v>815</v>
      </c>
      <c r="D215" s="157"/>
      <c r="E215" s="158">
        <v>227.15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164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">
      <c r="A216" s="153"/>
      <c r="B216" s="154"/>
      <c r="C216" s="190" t="s">
        <v>737</v>
      </c>
      <c r="D216" s="157"/>
      <c r="E216" s="158">
        <v>10.75</v>
      </c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164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3" x14ac:dyDescent="0.2">
      <c r="A217" s="153"/>
      <c r="B217" s="154"/>
      <c r="C217" s="190" t="s">
        <v>738</v>
      </c>
      <c r="D217" s="157"/>
      <c r="E217" s="158">
        <v>8.42</v>
      </c>
      <c r="F217" s="156"/>
      <c r="G217" s="156"/>
      <c r="H217" s="156"/>
      <c r="I217" s="156"/>
      <c r="J217" s="156"/>
      <c r="K217" s="156"/>
      <c r="L217" s="156"/>
      <c r="M217" s="156"/>
      <c r="N217" s="155"/>
      <c r="O217" s="155"/>
      <c r="P217" s="155"/>
      <c r="Q217" s="155"/>
      <c r="R217" s="156"/>
      <c r="S217" s="156"/>
      <c r="T217" s="156"/>
      <c r="U217" s="156"/>
      <c r="V217" s="156"/>
      <c r="W217" s="156"/>
      <c r="X217" s="156"/>
      <c r="Y217" s="156"/>
      <c r="Z217" s="146"/>
      <c r="AA217" s="146"/>
      <c r="AB217" s="146"/>
      <c r="AC217" s="146"/>
      <c r="AD217" s="146"/>
      <c r="AE217" s="146"/>
      <c r="AF217" s="146"/>
      <c r="AG217" s="146" t="s">
        <v>164</v>
      </c>
      <c r="AH217" s="146">
        <v>0</v>
      </c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1" x14ac:dyDescent="0.2">
      <c r="A218" s="179">
        <v>32</v>
      </c>
      <c r="B218" s="180" t="s">
        <v>816</v>
      </c>
      <c r="C218" s="188" t="s">
        <v>817</v>
      </c>
      <c r="D218" s="181" t="s">
        <v>416</v>
      </c>
      <c r="E218" s="182">
        <v>3</v>
      </c>
      <c r="F218" s="183"/>
      <c r="G218" s="184">
        <f>ROUND(E218*F218,2)</f>
        <v>0</v>
      </c>
      <c r="H218" s="183"/>
      <c r="I218" s="184">
        <f>ROUND(E218*H218,2)</f>
        <v>0</v>
      </c>
      <c r="J218" s="183"/>
      <c r="K218" s="184">
        <f>ROUND(E218*J218,2)</f>
        <v>0</v>
      </c>
      <c r="L218" s="184">
        <v>21</v>
      </c>
      <c r="M218" s="184">
        <f>G218*(1+L218/100)</f>
        <v>0</v>
      </c>
      <c r="N218" s="182">
        <v>1.0000000000000001E-5</v>
      </c>
      <c r="O218" s="182">
        <f>ROUND(E218*N218,2)</f>
        <v>0</v>
      </c>
      <c r="P218" s="182">
        <v>0</v>
      </c>
      <c r="Q218" s="182">
        <f>ROUND(E218*P218,2)</f>
        <v>0</v>
      </c>
      <c r="R218" s="184"/>
      <c r="S218" s="184" t="s">
        <v>157</v>
      </c>
      <c r="T218" s="185" t="s">
        <v>157</v>
      </c>
      <c r="U218" s="156">
        <v>0.17</v>
      </c>
      <c r="V218" s="156">
        <f>ROUND(E218*U218,2)</f>
        <v>0.51</v>
      </c>
      <c r="W218" s="156"/>
      <c r="X218" s="156" t="s">
        <v>158</v>
      </c>
      <c r="Y218" s="156" t="s">
        <v>159</v>
      </c>
      <c r="Z218" s="146"/>
      <c r="AA218" s="146"/>
      <c r="AB218" s="146"/>
      <c r="AC218" s="146"/>
      <c r="AD218" s="146"/>
      <c r="AE218" s="146"/>
      <c r="AF218" s="146"/>
      <c r="AG218" s="146" t="s">
        <v>160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ht="22.5" outlineLevel="1" x14ac:dyDescent="0.2">
      <c r="A219" s="172">
        <v>33</v>
      </c>
      <c r="B219" s="173" t="s">
        <v>456</v>
      </c>
      <c r="C219" s="189" t="s">
        <v>818</v>
      </c>
      <c r="D219" s="174" t="s">
        <v>458</v>
      </c>
      <c r="E219" s="175">
        <v>291.33</v>
      </c>
      <c r="F219" s="176"/>
      <c r="G219" s="177">
        <f>ROUND(E219*F219,2)</f>
        <v>0</v>
      </c>
      <c r="H219" s="176"/>
      <c r="I219" s="177">
        <f>ROUND(E219*H219,2)</f>
        <v>0</v>
      </c>
      <c r="J219" s="176"/>
      <c r="K219" s="177">
        <f>ROUND(E219*J219,2)</f>
        <v>0</v>
      </c>
      <c r="L219" s="177">
        <v>21</v>
      </c>
      <c r="M219" s="177">
        <f>G219*(1+L219/100)</f>
        <v>0</v>
      </c>
      <c r="N219" s="175">
        <v>0</v>
      </c>
      <c r="O219" s="175">
        <f>ROUND(E219*N219,2)</f>
        <v>0</v>
      </c>
      <c r="P219" s="175">
        <v>0</v>
      </c>
      <c r="Q219" s="175">
        <f>ROUND(E219*P219,2)</f>
        <v>0</v>
      </c>
      <c r="R219" s="177"/>
      <c r="S219" s="177" t="s">
        <v>459</v>
      </c>
      <c r="T219" s="178" t="s">
        <v>460</v>
      </c>
      <c r="U219" s="156">
        <v>0</v>
      </c>
      <c r="V219" s="156">
        <f>ROUND(E219*U219,2)</f>
        <v>0</v>
      </c>
      <c r="W219" s="156"/>
      <c r="X219" s="156" t="s">
        <v>158</v>
      </c>
      <c r="Y219" s="156" t="s">
        <v>159</v>
      </c>
      <c r="Z219" s="146"/>
      <c r="AA219" s="146"/>
      <c r="AB219" s="146"/>
      <c r="AC219" s="146"/>
      <c r="AD219" s="146"/>
      <c r="AE219" s="146"/>
      <c r="AF219" s="146"/>
      <c r="AG219" s="146" t="s">
        <v>160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2" x14ac:dyDescent="0.2">
      <c r="A220" s="153"/>
      <c r="B220" s="154"/>
      <c r="C220" s="190" t="s">
        <v>811</v>
      </c>
      <c r="D220" s="157"/>
      <c r="E220" s="158">
        <v>12.77</v>
      </c>
      <c r="F220" s="156"/>
      <c r="G220" s="156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164</v>
      </c>
      <c r="AH220" s="146">
        <v>0</v>
      </c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3" x14ac:dyDescent="0.2">
      <c r="A221" s="153"/>
      <c r="B221" s="154"/>
      <c r="C221" s="190" t="s">
        <v>449</v>
      </c>
      <c r="D221" s="157"/>
      <c r="E221" s="158">
        <v>7.34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164</v>
      </c>
      <c r="AH221" s="146">
        <v>0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3" x14ac:dyDescent="0.2">
      <c r="A222" s="153"/>
      <c r="B222" s="154"/>
      <c r="C222" s="190" t="s">
        <v>812</v>
      </c>
      <c r="D222" s="157"/>
      <c r="E222" s="158">
        <v>10.66</v>
      </c>
      <c r="F222" s="156"/>
      <c r="G222" s="156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164</v>
      </c>
      <c r="AH222" s="146">
        <v>0</v>
      </c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3" x14ac:dyDescent="0.2">
      <c r="A223" s="153"/>
      <c r="B223" s="154"/>
      <c r="C223" s="190" t="s">
        <v>813</v>
      </c>
      <c r="D223" s="157"/>
      <c r="E223" s="158">
        <v>8.19</v>
      </c>
      <c r="F223" s="156"/>
      <c r="G223" s="156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164</v>
      </c>
      <c r="AH223" s="146">
        <v>0</v>
      </c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3" x14ac:dyDescent="0.2">
      <c r="A224" s="153"/>
      <c r="B224" s="154"/>
      <c r="C224" s="190" t="s">
        <v>814</v>
      </c>
      <c r="D224" s="157"/>
      <c r="E224" s="158">
        <v>25.22</v>
      </c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164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3" x14ac:dyDescent="0.2">
      <c r="A225" s="153"/>
      <c r="B225" s="154"/>
      <c r="C225" s="190" t="s">
        <v>815</v>
      </c>
      <c r="D225" s="157"/>
      <c r="E225" s="158">
        <v>227.15</v>
      </c>
      <c r="F225" s="156"/>
      <c r="G225" s="156"/>
      <c r="H225" s="156"/>
      <c r="I225" s="156"/>
      <c r="J225" s="156"/>
      <c r="K225" s="156"/>
      <c r="L225" s="156"/>
      <c r="M225" s="156"/>
      <c r="N225" s="155"/>
      <c r="O225" s="155"/>
      <c r="P225" s="155"/>
      <c r="Q225" s="155"/>
      <c r="R225" s="156"/>
      <c r="S225" s="156"/>
      <c r="T225" s="156"/>
      <c r="U225" s="156"/>
      <c r="V225" s="156"/>
      <c r="W225" s="156"/>
      <c r="X225" s="156"/>
      <c r="Y225" s="156"/>
      <c r="Z225" s="146"/>
      <c r="AA225" s="146"/>
      <c r="AB225" s="146"/>
      <c r="AC225" s="146"/>
      <c r="AD225" s="146"/>
      <c r="AE225" s="146"/>
      <c r="AF225" s="146"/>
      <c r="AG225" s="146" t="s">
        <v>164</v>
      </c>
      <c r="AH225" s="146">
        <v>0</v>
      </c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ht="22.5" outlineLevel="1" x14ac:dyDescent="0.2">
      <c r="A226" s="172">
        <v>34</v>
      </c>
      <c r="B226" s="173" t="s">
        <v>461</v>
      </c>
      <c r="C226" s="189" t="s">
        <v>819</v>
      </c>
      <c r="D226" s="174" t="s">
        <v>466</v>
      </c>
      <c r="E226" s="175">
        <v>45</v>
      </c>
      <c r="F226" s="176"/>
      <c r="G226" s="177">
        <f>ROUND(E226*F226,2)</f>
        <v>0</v>
      </c>
      <c r="H226" s="176"/>
      <c r="I226" s="177">
        <f>ROUND(E226*H226,2)</f>
        <v>0</v>
      </c>
      <c r="J226" s="176"/>
      <c r="K226" s="177">
        <f>ROUND(E226*J226,2)</f>
        <v>0</v>
      </c>
      <c r="L226" s="177">
        <v>21</v>
      </c>
      <c r="M226" s="177">
        <f>G226*(1+L226/100)</f>
        <v>0</v>
      </c>
      <c r="N226" s="175">
        <v>0</v>
      </c>
      <c r="O226" s="175">
        <f>ROUND(E226*N226,2)</f>
        <v>0</v>
      </c>
      <c r="P226" s="175">
        <v>0</v>
      </c>
      <c r="Q226" s="175">
        <f>ROUND(E226*P226,2)</f>
        <v>0</v>
      </c>
      <c r="R226" s="177"/>
      <c r="S226" s="177" t="s">
        <v>459</v>
      </c>
      <c r="T226" s="178" t="s">
        <v>460</v>
      </c>
      <c r="U226" s="156">
        <v>0</v>
      </c>
      <c r="V226" s="156">
        <f>ROUND(E226*U226,2)</f>
        <v>0</v>
      </c>
      <c r="W226" s="156"/>
      <c r="X226" s="156" t="s">
        <v>158</v>
      </c>
      <c r="Y226" s="156" t="s">
        <v>159</v>
      </c>
      <c r="Z226" s="146"/>
      <c r="AA226" s="146"/>
      <c r="AB226" s="146"/>
      <c r="AC226" s="146"/>
      <c r="AD226" s="146"/>
      <c r="AE226" s="146"/>
      <c r="AF226" s="146"/>
      <c r="AG226" s="146" t="s">
        <v>160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2" x14ac:dyDescent="0.2">
      <c r="A227" s="153"/>
      <c r="B227" s="154"/>
      <c r="C227" s="782" t="s">
        <v>820</v>
      </c>
      <c r="D227" s="783"/>
      <c r="E227" s="783"/>
      <c r="F227" s="783"/>
      <c r="G227" s="783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250</v>
      </c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1" x14ac:dyDescent="0.2">
      <c r="A228" s="172">
        <v>35</v>
      </c>
      <c r="B228" s="173" t="s">
        <v>821</v>
      </c>
      <c r="C228" s="189" t="s">
        <v>822</v>
      </c>
      <c r="D228" s="174" t="s">
        <v>416</v>
      </c>
      <c r="E228" s="175">
        <v>3</v>
      </c>
      <c r="F228" s="176"/>
      <c r="G228" s="177">
        <f>ROUND(E228*F228,2)</f>
        <v>0</v>
      </c>
      <c r="H228" s="176"/>
      <c r="I228" s="177">
        <f>ROUND(E228*H228,2)</f>
        <v>0</v>
      </c>
      <c r="J228" s="176"/>
      <c r="K228" s="177">
        <f>ROUND(E228*J228,2)</f>
        <v>0</v>
      </c>
      <c r="L228" s="177">
        <v>21</v>
      </c>
      <c r="M228" s="177">
        <f>G228*(1+L228/100)</f>
        <v>0</v>
      </c>
      <c r="N228" s="175">
        <v>1.66E-2</v>
      </c>
      <c r="O228" s="175">
        <f>ROUND(E228*N228,2)</f>
        <v>0.05</v>
      </c>
      <c r="P228" s="175">
        <v>0</v>
      </c>
      <c r="Q228" s="175">
        <f>ROUND(E228*P228,2)</f>
        <v>0</v>
      </c>
      <c r="R228" s="177" t="s">
        <v>409</v>
      </c>
      <c r="S228" s="177" t="s">
        <v>157</v>
      </c>
      <c r="T228" s="178" t="s">
        <v>157</v>
      </c>
      <c r="U228" s="156">
        <v>0</v>
      </c>
      <c r="V228" s="156">
        <f>ROUND(E228*U228,2)</f>
        <v>0</v>
      </c>
      <c r="W228" s="156"/>
      <c r="X228" s="156" t="s">
        <v>410</v>
      </c>
      <c r="Y228" s="156" t="s">
        <v>159</v>
      </c>
      <c r="Z228" s="146"/>
      <c r="AA228" s="146"/>
      <c r="AB228" s="146"/>
      <c r="AC228" s="146"/>
      <c r="AD228" s="146"/>
      <c r="AE228" s="146"/>
      <c r="AF228" s="146"/>
      <c r="AG228" s="146" t="s">
        <v>411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2" x14ac:dyDescent="0.2">
      <c r="A229" s="153"/>
      <c r="B229" s="154"/>
      <c r="C229" s="782" t="s">
        <v>823</v>
      </c>
      <c r="D229" s="783"/>
      <c r="E229" s="783"/>
      <c r="F229" s="783"/>
      <c r="G229" s="783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250</v>
      </c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outlineLevel="3" x14ac:dyDescent="0.2">
      <c r="A230" s="153"/>
      <c r="B230" s="154"/>
      <c r="C230" s="192" t="s">
        <v>315</v>
      </c>
      <c r="D230" s="161"/>
      <c r="E230" s="162"/>
      <c r="F230" s="163"/>
      <c r="G230" s="163"/>
      <c r="H230" s="156"/>
      <c r="I230" s="156"/>
      <c r="J230" s="156"/>
      <c r="K230" s="156"/>
      <c r="L230" s="156"/>
      <c r="M230" s="156"/>
      <c r="N230" s="155"/>
      <c r="O230" s="155"/>
      <c r="P230" s="155"/>
      <c r="Q230" s="155"/>
      <c r="R230" s="156"/>
      <c r="S230" s="156"/>
      <c r="T230" s="156"/>
      <c r="U230" s="156"/>
      <c r="V230" s="156"/>
      <c r="W230" s="156"/>
      <c r="X230" s="156"/>
      <c r="Y230" s="156"/>
      <c r="Z230" s="146"/>
      <c r="AA230" s="146"/>
      <c r="AB230" s="146"/>
      <c r="AC230" s="146"/>
      <c r="AD230" s="146"/>
      <c r="AE230" s="146"/>
      <c r="AF230" s="146"/>
      <c r="AG230" s="146" t="s">
        <v>250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3" x14ac:dyDescent="0.2">
      <c r="A231" s="153"/>
      <c r="B231" s="154"/>
      <c r="C231" s="784" t="s">
        <v>824</v>
      </c>
      <c r="D231" s="785"/>
      <c r="E231" s="785"/>
      <c r="F231" s="785"/>
      <c r="G231" s="785"/>
      <c r="H231" s="156"/>
      <c r="I231" s="156"/>
      <c r="J231" s="156"/>
      <c r="K231" s="156"/>
      <c r="L231" s="156"/>
      <c r="M231" s="156"/>
      <c r="N231" s="155"/>
      <c r="O231" s="155"/>
      <c r="P231" s="155"/>
      <c r="Q231" s="155"/>
      <c r="R231" s="156"/>
      <c r="S231" s="156"/>
      <c r="T231" s="156"/>
      <c r="U231" s="156"/>
      <c r="V231" s="156"/>
      <c r="W231" s="156"/>
      <c r="X231" s="156"/>
      <c r="Y231" s="156"/>
      <c r="Z231" s="146"/>
      <c r="AA231" s="146"/>
      <c r="AB231" s="146"/>
      <c r="AC231" s="146"/>
      <c r="AD231" s="146"/>
      <c r="AE231" s="146"/>
      <c r="AF231" s="146"/>
      <c r="AG231" s="146" t="s">
        <v>250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3" x14ac:dyDescent="0.2">
      <c r="A232" s="153"/>
      <c r="B232" s="154"/>
      <c r="C232" s="784" t="s">
        <v>825</v>
      </c>
      <c r="D232" s="785"/>
      <c r="E232" s="785"/>
      <c r="F232" s="785"/>
      <c r="G232" s="785"/>
      <c r="H232" s="156"/>
      <c r="I232" s="156"/>
      <c r="J232" s="156"/>
      <c r="K232" s="156"/>
      <c r="L232" s="156"/>
      <c r="M232" s="156"/>
      <c r="N232" s="155"/>
      <c r="O232" s="155"/>
      <c r="P232" s="155"/>
      <c r="Q232" s="155"/>
      <c r="R232" s="156"/>
      <c r="S232" s="156"/>
      <c r="T232" s="156"/>
      <c r="U232" s="156"/>
      <c r="V232" s="156"/>
      <c r="W232" s="156"/>
      <c r="X232" s="156"/>
      <c r="Y232" s="156"/>
      <c r="Z232" s="146"/>
      <c r="AA232" s="146"/>
      <c r="AB232" s="146"/>
      <c r="AC232" s="146"/>
      <c r="AD232" s="146"/>
      <c r="AE232" s="146"/>
      <c r="AF232" s="146"/>
      <c r="AG232" s="146" t="s">
        <v>250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3" x14ac:dyDescent="0.2">
      <c r="A233" s="153"/>
      <c r="B233" s="154"/>
      <c r="C233" s="784" t="s">
        <v>826</v>
      </c>
      <c r="D233" s="785"/>
      <c r="E233" s="785"/>
      <c r="F233" s="785"/>
      <c r="G233" s="785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250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3" x14ac:dyDescent="0.2">
      <c r="A234" s="153"/>
      <c r="B234" s="154"/>
      <c r="C234" s="784" t="s">
        <v>827</v>
      </c>
      <c r="D234" s="785"/>
      <c r="E234" s="785"/>
      <c r="F234" s="785"/>
      <c r="G234" s="785"/>
      <c r="H234" s="156"/>
      <c r="I234" s="156"/>
      <c r="J234" s="156"/>
      <c r="K234" s="156"/>
      <c r="L234" s="156"/>
      <c r="M234" s="156"/>
      <c r="N234" s="155"/>
      <c r="O234" s="155"/>
      <c r="P234" s="155"/>
      <c r="Q234" s="155"/>
      <c r="R234" s="156"/>
      <c r="S234" s="156"/>
      <c r="T234" s="156"/>
      <c r="U234" s="156"/>
      <c r="V234" s="156"/>
      <c r="W234" s="156"/>
      <c r="X234" s="156"/>
      <c r="Y234" s="156"/>
      <c r="Z234" s="146"/>
      <c r="AA234" s="146"/>
      <c r="AB234" s="146"/>
      <c r="AC234" s="146"/>
      <c r="AD234" s="146"/>
      <c r="AE234" s="146"/>
      <c r="AF234" s="146"/>
      <c r="AG234" s="146" t="s">
        <v>250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3" x14ac:dyDescent="0.2">
      <c r="A235" s="153"/>
      <c r="B235" s="154"/>
      <c r="C235" s="192" t="s">
        <v>315</v>
      </c>
      <c r="D235" s="161"/>
      <c r="E235" s="162"/>
      <c r="F235" s="163"/>
      <c r="G235" s="163"/>
      <c r="H235" s="156"/>
      <c r="I235" s="156"/>
      <c r="J235" s="156"/>
      <c r="K235" s="156"/>
      <c r="L235" s="156"/>
      <c r="M235" s="156"/>
      <c r="N235" s="155"/>
      <c r="O235" s="155"/>
      <c r="P235" s="155"/>
      <c r="Q235" s="155"/>
      <c r="R235" s="156"/>
      <c r="S235" s="156"/>
      <c r="T235" s="156"/>
      <c r="U235" s="156"/>
      <c r="V235" s="156"/>
      <c r="W235" s="156"/>
      <c r="X235" s="156"/>
      <c r="Y235" s="156"/>
      <c r="Z235" s="146"/>
      <c r="AA235" s="146"/>
      <c r="AB235" s="146"/>
      <c r="AC235" s="146"/>
      <c r="AD235" s="146"/>
      <c r="AE235" s="146"/>
      <c r="AF235" s="146"/>
      <c r="AG235" s="146" t="s">
        <v>250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3" x14ac:dyDescent="0.2">
      <c r="A236" s="153"/>
      <c r="B236" s="154"/>
      <c r="C236" s="784" t="s">
        <v>828</v>
      </c>
      <c r="D236" s="785"/>
      <c r="E236" s="785"/>
      <c r="F236" s="785"/>
      <c r="G236" s="785"/>
      <c r="H236" s="156"/>
      <c r="I236" s="156"/>
      <c r="J236" s="156"/>
      <c r="K236" s="156"/>
      <c r="L236" s="156"/>
      <c r="M236" s="156"/>
      <c r="N236" s="155"/>
      <c r="O236" s="155"/>
      <c r="P236" s="155"/>
      <c r="Q236" s="155"/>
      <c r="R236" s="156"/>
      <c r="S236" s="156"/>
      <c r="T236" s="156"/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 t="s">
        <v>250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3" x14ac:dyDescent="0.2">
      <c r="A237" s="153"/>
      <c r="B237" s="154"/>
      <c r="C237" s="784" t="s">
        <v>829</v>
      </c>
      <c r="D237" s="785"/>
      <c r="E237" s="785"/>
      <c r="F237" s="785"/>
      <c r="G237" s="785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250</v>
      </c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outlineLevel="3" x14ac:dyDescent="0.2">
      <c r="A238" s="153"/>
      <c r="B238" s="154"/>
      <c r="C238" s="784" t="s">
        <v>830</v>
      </c>
      <c r="D238" s="785"/>
      <c r="E238" s="785"/>
      <c r="F238" s="785"/>
      <c r="G238" s="785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250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3" x14ac:dyDescent="0.2">
      <c r="A239" s="153"/>
      <c r="B239" s="154"/>
      <c r="C239" s="784" t="s">
        <v>831</v>
      </c>
      <c r="D239" s="785"/>
      <c r="E239" s="785"/>
      <c r="F239" s="785"/>
      <c r="G239" s="785"/>
      <c r="H239" s="156"/>
      <c r="I239" s="156"/>
      <c r="J239" s="156"/>
      <c r="K239" s="156"/>
      <c r="L239" s="156"/>
      <c r="M239" s="156"/>
      <c r="N239" s="155"/>
      <c r="O239" s="155"/>
      <c r="P239" s="155"/>
      <c r="Q239" s="155"/>
      <c r="R239" s="156"/>
      <c r="S239" s="156"/>
      <c r="T239" s="156"/>
      <c r="U239" s="156"/>
      <c r="V239" s="156"/>
      <c r="W239" s="156"/>
      <c r="X239" s="156"/>
      <c r="Y239" s="156"/>
      <c r="Z239" s="146"/>
      <c r="AA239" s="146"/>
      <c r="AB239" s="146"/>
      <c r="AC239" s="146"/>
      <c r="AD239" s="146"/>
      <c r="AE239" s="146"/>
      <c r="AF239" s="146"/>
      <c r="AG239" s="146" t="s">
        <v>250</v>
      </c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3" x14ac:dyDescent="0.2">
      <c r="A240" s="153"/>
      <c r="B240" s="154"/>
      <c r="C240" s="784" t="s">
        <v>832</v>
      </c>
      <c r="D240" s="785"/>
      <c r="E240" s="785"/>
      <c r="F240" s="785"/>
      <c r="G240" s="785"/>
      <c r="H240" s="156"/>
      <c r="I240" s="156"/>
      <c r="J240" s="156"/>
      <c r="K240" s="156"/>
      <c r="L240" s="156"/>
      <c r="M240" s="156"/>
      <c r="N240" s="155"/>
      <c r="O240" s="155"/>
      <c r="P240" s="155"/>
      <c r="Q240" s="155"/>
      <c r="R240" s="156"/>
      <c r="S240" s="156"/>
      <c r="T240" s="156"/>
      <c r="U240" s="156"/>
      <c r="V240" s="156"/>
      <c r="W240" s="156"/>
      <c r="X240" s="156"/>
      <c r="Y240" s="156"/>
      <c r="Z240" s="146"/>
      <c r="AA240" s="146"/>
      <c r="AB240" s="146"/>
      <c r="AC240" s="146"/>
      <c r="AD240" s="146"/>
      <c r="AE240" s="146"/>
      <c r="AF240" s="146"/>
      <c r="AG240" s="146" t="s">
        <v>250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3" x14ac:dyDescent="0.2">
      <c r="A241" s="153"/>
      <c r="B241" s="154"/>
      <c r="C241" s="784" t="s">
        <v>833</v>
      </c>
      <c r="D241" s="785"/>
      <c r="E241" s="785"/>
      <c r="F241" s="785"/>
      <c r="G241" s="785"/>
      <c r="H241" s="156"/>
      <c r="I241" s="156"/>
      <c r="J241" s="156"/>
      <c r="K241" s="156"/>
      <c r="L241" s="156"/>
      <c r="M241" s="156"/>
      <c r="N241" s="155"/>
      <c r="O241" s="155"/>
      <c r="P241" s="155"/>
      <c r="Q241" s="155"/>
      <c r="R241" s="156"/>
      <c r="S241" s="156"/>
      <c r="T241" s="156"/>
      <c r="U241" s="156"/>
      <c r="V241" s="156"/>
      <c r="W241" s="156"/>
      <c r="X241" s="156"/>
      <c r="Y241" s="156"/>
      <c r="Z241" s="146"/>
      <c r="AA241" s="146"/>
      <c r="AB241" s="146"/>
      <c r="AC241" s="146"/>
      <c r="AD241" s="146"/>
      <c r="AE241" s="146"/>
      <c r="AF241" s="146"/>
      <c r="AG241" s="146" t="s">
        <v>250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x14ac:dyDescent="0.2">
      <c r="A242" s="165" t="s">
        <v>152</v>
      </c>
      <c r="B242" s="166" t="s">
        <v>75</v>
      </c>
      <c r="C242" s="187" t="s">
        <v>76</v>
      </c>
      <c r="D242" s="167"/>
      <c r="E242" s="168"/>
      <c r="F242" s="169"/>
      <c r="G242" s="169">
        <f>SUMIF(AG243:AG324,"&lt;&gt;NOR",G243:G324)</f>
        <v>0</v>
      </c>
      <c r="H242" s="169"/>
      <c r="I242" s="169">
        <f>SUM(I243:I324)</f>
        <v>0</v>
      </c>
      <c r="J242" s="169"/>
      <c r="K242" s="169">
        <f>SUM(K243:K324)</f>
        <v>0</v>
      </c>
      <c r="L242" s="169"/>
      <c r="M242" s="169">
        <f>SUM(M243:M324)</f>
        <v>0</v>
      </c>
      <c r="N242" s="168"/>
      <c r="O242" s="168">
        <f>SUM(O243:O324)</f>
        <v>0.04</v>
      </c>
      <c r="P242" s="168"/>
      <c r="Q242" s="168">
        <f>SUM(Q243:Q324)</f>
        <v>42.38</v>
      </c>
      <c r="R242" s="169"/>
      <c r="S242" s="169"/>
      <c r="T242" s="170"/>
      <c r="U242" s="164"/>
      <c r="V242" s="164">
        <f>SUM(V243:V324)</f>
        <v>206.32999999999998</v>
      </c>
      <c r="W242" s="164"/>
      <c r="X242" s="164"/>
      <c r="Y242" s="164"/>
      <c r="AG242" t="s">
        <v>153</v>
      </c>
    </row>
    <row r="243" spans="1:60" outlineLevel="1" x14ac:dyDescent="0.2">
      <c r="A243" s="172">
        <v>36</v>
      </c>
      <c r="B243" s="173" t="s">
        <v>834</v>
      </c>
      <c r="C243" s="189" t="s">
        <v>835</v>
      </c>
      <c r="D243" s="174" t="s">
        <v>156</v>
      </c>
      <c r="E243" s="175">
        <v>12.288</v>
      </c>
      <c r="F243" s="176"/>
      <c r="G243" s="177">
        <f>ROUND(E243*F243,2)</f>
        <v>0</v>
      </c>
      <c r="H243" s="176"/>
      <c r="I243" s="177">
        <f>ROUND(E243*H243,2)</f>
        <v>0</v>
      </c>
      <c r="J243" s="176"/>
      <c r="K243" s="177">
        <f>ROUND(E243*J243,2)</f>
        <v>0</v>
      </c>
      <c r="L243" s="177">
        <v>21</v>
      </c>
      <c r="M243" s="177">
        <f>G243*(1+L243/100)</f>
        <v>0</v>
      </c>
      <c r="N243" s="175">
        <v>6.7000000000000002E-4</v>
      </c>
      <c r="O243" s="175">
        <f>ROUND(E243*N243,2)</f>
        <v>0.01</v>
      </c>
      <c r="P243" s="175">
        <v>0.184</v>
      </c>
      <c r="Q243" s="175">
        <f>ROUND(E243*P243,2)</f>
        <v>2.2599999999999998</v>
      </c>
      <c r="R243" s="177"/>
      <c r="S243" s="177" t="s">
        <v>157</v>
      </c>
      <c r="T243" s="178" t="s">
        <v>157</v>
      </c>
      <c r="U243" s="156">
        <v>0.22700000000000001</v>
      </c>
      <c r="V243" s="156">
        <f>ROUND(E243*U243,2)</f>
        <v>2.79</v>
      </c>
      <c r="W243" s="156"/>
      <c r="X243" s="156" t="s">
        <v>158</v>
      </c>
      <c r="Y243" s="156" t="s">
        <v>159</v>
      </c>
      <c r="Z243" s="146"/>
      <c r="AA243" s="146"/>
      <c r="AB243" s="146"/>
      <c r="AC243" s="146"/>
      <c r="AD243" s="146"/>
      <c r="AE243" s="146"/>
      <c r="AF243" s="146"/>
      <c r="AG243" s="146" t="s">
        <v>160</v>
      </c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2" x14ac:dyDescent="0.2">
      <c r="A244" s="153"/>
      <c r="B244" s="154"/>
      <c r="C244" s="190" t="s">
        <v>836</v>
      </c>
      <c r="D244" s="157"/>
      <c r="E244" s="158">
        <v>2.496</v>
      </c>
      <c r="F244" s="156"/>
      <c r="G244" s="156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164</v>
      </c>
      <c r="AH244" s="146">
        <v>0</v>
      </c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3" x14ac:dyDescent="0.2">
      <c r="A245" s="153"/>
      <c r="B245" s="154"/>
      <c r="C245" s="190" t="s">
        <v>837</v>
      </c>
      <c r="D245" s="157"/>
      <c r="E245" s="158">
        <v>2.9279999999999999</v>
      </c>
      <c r="F245" s="156"/>
      <c r="G245" s="156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164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outlineLevel="3" x14ac:dyDescent="0.2">
      <c r="A246" s="153"/>
      <c r="B246" s="154"/>
      <c r="C246" s="190" t="s">
        <v>838</v>
      </c>
      <c r="D246" s="157"/>
      <c r="E246" s="158">
        <v>6.8639999999999999</v>
      </c>
      <c r="F246" s="156"/>
      <c r="G246" s="156"/>
      <c r="H246" s="156"/>
      <c r="I246" s="156"/>
      <c r="J246" s="156"/>
      <c r="K246" s="156"/>
      <c r="L246" s="156"/>
      <c r="M246" s="156"/>
      <c r="N246" s="155"/>
      <c r="O246" s="155"/>
      <c r="P246" s="155"/>
      <c r="Q246" s="155"/>
      <c r="R246" s="156"/>
      <c r="S246" s="156"/>
      <c r="T246" s="156"/>
      <c r="U246" s="156"/>
      <c r="V246" s="156"/>
      <c r="W246" s="156"/>
      <c r="X246" s="156"/>
      <c r="Y246" s="156"/>
      <c r="Z246" s="146"/>
      <c r="AA246" s="146"/>
      <c r="AB246" s="146"/>
      <c r="AC246" s="146"/>
      <c r="AD246" s="146"/>
      <c r="AE246" s="146"/>
      <c r="AF246" s="146"/>
      <c r="AG246" s="146" t="s">
        <v>164</v>
      </c>
      <c r="AH246" s="146">
        <v>0</v>
      </c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outlineLevel="1" x14ac:dyDescent="0.2">
      <c r="A247" s="172">
        <v>37</v>
      </c>
      <c r="B247" s="173" t="s">
        <v>839</v>
      </c>
      <c r="C247" s="189" t="s">
        <v>840</v>
      </c>
      <c r="D247" s="174" t="s">
        <v>156</v>
      </c>
      <c r="E247" s="175">
        <v>26.833600000000001</v>
      </c>
      <c r="F247" s="176"/>
      <c r="G247" s="177">
        <f>ROUND(E247*F247,2)</f>
        <v>0</v>
      </c>
      <c r="H247" s="176"/>
      <c r="I247" s="177">
        <f>ROUND(E247*H247,2)</f>
        <v>0</v>
      </c>
      <c r="J247" s="176"/>
      <c r="K247" s="177">
        <f>ROUND(E247*J247,2)</f>
        <v>0</v>
      </c>
      <c r="L247" s="177">
        <v>21</v>
      </c>
      <c r="M247" s="177">
        <f>G247*(1+L247/100)</f>
        <v>0</v>
      </c>
      <c r="N247" s="175">
        <v>6.7000000000000002E-4</v>
      </c>
      <c r="O247" s="175">
        <f>ROUND(E247*N247,2)</f>
        <v>0.02</v>
      </c>
      <c r="P247" s="175">
        <v>0.31900000000000001</v>
      </c>
      <c r="Q247" s="175">
        <f>ROUND(E247*P247,2)</f>
        <v>8.56</v>
      </c>
      <c r="R247" s="177"/>
      <c r="S247" s="177" t="s">
        <v>157</v>
      </c>
      <c r="T247" s="178" t="s">
        <v>157</v>
      </c>
      <c r="U247" s="156">
        <v>0.317</v>
      </c>
      <c r="V247" s="156">
        <f>ROUND(E247*U247,2)</f>
        <v>8.51</v>
      </c>
      <c r="W247" s="156"/>
      <c r="X247" s="156" t="s">
        <v>158</v>
      </c>
      <c r="Y247" s="156" t="s">
        <v>159</v>
      </c>
      <c r="Z247" s="146"/>
      <c r="AA247" s="146"/>
      <c r="AB247" s="146"/>
      <c r="AC247" s="146"/>
      <c r="AD247" s="146"/>
      <c r="AE247" s="146"/>
      <c r="AF247" s="146"/>
      <c r="AG247" s="146" t="s">
        <v>160</v>
      </c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outlineLevel="2" x14ac:dyDescent="0.2">
      <c r="A248" s="153"/>
      <c r="B248" s="154"/>
      <c r="C248" s="190" t="s">
        <v>841</v>
      </c>
      <c r="D248" s="157"/>
      <c r="E248" s="158">
        <v>17.721599999999999</v>
      </c>
      <c r="F248" s="156"/>
      <c r="G248" s="156"/>
      <c r="H248" s="156"/>
      <c r="I248" s="156"/>
      <c r="J248" s="156"/>
      <c r="K248" s="156"/>
      <c r="L248" s="156"/>
      <c r="M248" s="156"/>
      <c r="N248" s="155"/>
      <c r="O248" s="155"/>
      <c r="P248" s="155"/>
      <c r="Q248" s="155"/>
      <c r="R248" s="156"/>
      <c r="S248" s="156"/>
      <c r="T248" s="156"/>
      <c r="U248" s="156"/>
      <c r="V248" s="156"/>
      <c r="W248" s="156"/>
      <c r="X248" s="156"/>
      <c r="Y248" s="156"/>
      <c r="Z248" s="146"/>
      <c r="AA248" s="146"/>
      <c r="AB248" s="146"/>
      <c r="AC248" s="146"/>
      <c r="AD248" s="146"/>
      <c r="AE248" s="146"/>
      <c r="AF248" s="146"/>
      <c r="AG248" s="146" t="s">
        <v>164</v>
      </c>
      <c r="AH248" s="146">
        <v>0</v>
      </c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3" x14ac:dyDescent="0.2">
      <c r="A249" s="153"/>
      <c r="B249" s="154"/>
      <c r="C249" s="190" t="s">
        <v>713</v>
      </c>
      <c r="D249" s="157"/>
      <c r="E249" s="158">
        <v>-1.6</v>
      </c>
      <c r="F249" s="156"/>
      <c r="G249" s="156"/>
      <c r="H249" s="156"/>
      <c r="I249" s="156"/>
      <c r="J249" s="156"/>
      <c r="K249" s="156"/>
      <c r="L249" s="156"/>
      <c r="M249" s="156"/>
      <c r="N249" s="155"/>
      <c r="O249" s="155"/>
      <c r="P249" s="155"/>
      <c r="Q249" s="155"/>
      <c r="R249" s="156"/>
      <c r="S249" s="156"/>
      <c r="T249" s="156"/>
      <c r="U249" s="156"/>
      <c r="V249" s="156"/>
      <c r="W249" s="156"/>
      <c r="X249" s="156"/>
      <c r="Y249" s="156"/>
      <c r="Z249" s="146"/>
      <c r="AA249" s="146"/>
      <c r="AB249" s="146"/>
      <c r="AC249" s="146"/>
      <c r="AD249" s="146"/>
      <c r="AE249" s="146"/>
      <c r="AF249" s="146"/>
      <c r="AG249" s="146" t="s">
        <v>164</v>
      </c>
      <c r="AH249" s="146">
        <v>0</v>
      </c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outlineLevel="3" x14ac:dyDescent="0.2">
      <c r="A250" s="153"/>
      <c r="B250" s="154"/>
      <c r="C250" s="190" t="s">
        <v>842</v>
      </c>
      <c r="D250" s="157"/>
      <c r="E250" s="158">
        <v>7.28</v>
      </c>
      <c r="F250" s="156"/>
      <c r="G250" s="156"/>
      <c r="H250" s="156"/>
      <c r="I250" s="156"/>
      <c r="J250" s="156"/>
      <c r="K250" s="156"/>
      <c r="L250" s="156"/>
      <c r="M250" s="156"/>
      <c r="N250" s="155"/>
      <c r="O250" s="155"/>
      <c r="P250" s="155"/>
      <c r="Q250" s="155"/>
      <c r="R250" s="156"/>
      <c r="S250" s="156"/>
      <c r="T250" s="156"/>
      <c r="U250" s="156"/>
      <c r="V250" s="156"/>
      <c r="W250" s="156"/>
      <c r="X250" s="156"/>
      <c r="Y250" s="156"/>
      <c r="Z250" s="146"/>
      <c r="AA250" s="146"/>
      <c r="AB250" s="146"/>
      <c r="AC250" s="146"/>
      <c r="AD250" s="146"/>
      <c r="AE250" s="146"/>
      <c r="AF250" s="146"/>
      <c r="AG250" s="146" t="s">
        <v>164</v>
      </c>
      <c r="AH250" s="146">
        <v>0</v>
      </c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outlineLevel="3" x14ac:dyDescent="0.2">
      <c r="A251" s="153"/>
      <c r="B251" s="154"/>
      <c r="C251" s="190" t="s">
        <v>843</v>
      </c>
      <c r="D251" s="157"/>
      <c r="E251" s="158">
        <v>3.4319999999999999</v>
      </c>
      <c r="F251" s="156"/>
      <c r="G251" s="156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164</v>
      </c>
      <c r="AH251" s="146">
        <v>0</v>
      </c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</row>
    <row r="252" spans="1:60" ht="22.5" outlineLevel="1" x14ac:dyDescent="0.2">
      <c r="A252" s="172">
        <v>38</v>
      </c>
      <c r="B252" s="173" t="s">
        <v>844</v>
      </c>
      <c r="C252" s="189" t="s">
        <v>845</v>
      </c>
      <c r="D252" s="174" t="s">
        <v>182</v>
      </c>
      <c r="E252" s="175">
        <v>2.1999999999999999E-2</v>
      </c>
      <c r="F252" s="176"/>
      <c r="G252" s="177">
        <f>ROUND(E252*F252,2)</f>
        <v>0</v>
      </c>
      <c r="H252" s="176"/>
      <c r="I252" s="177">
        <f>ROUND(E252*H252,2)</f>
        <v>0</v>
      </c>
      <c r="J252" s="176"/>
      <c r="K252" s="177">
        <f>ROUND(E252*J252,2)</f>
        <v>0</v>
      </c>
      <c r="L252" s="177">
        <v>21</v>
      </c>
      <c r="M252" s="177">
        <f>G252*(1+L252/100)</f>
        <v>0</v>
      </c>
      <c r="N252" s="175">
        <v>0</v>
      </c>
      <c r="O252" s="175">
        <f>ROUND(E252*N252,2)</f>
        <v>0</v>
      </c>
      <c r="P252" s="175">
        <v>2.2000000000000002</v>
      </c>
      <c r="Q252" s="175">
        <f>ROUND(E252*P252,2)</f>
        <v>0.05</v>
      </c>
      <c r="R252" s="177"/>
      <c r="S252" s="177" t="s">
        <v>157</v>
      </c>
      <c r="T252" s="178" t="s">
        <v>157</v>
      </c>
      <c r="U252" s="156">
        <v>11.32</v>
      </c>
      <c r="V252" s="156">
        <f>ROUND(E252*U252,2)</f>
        <v>0.25</v>
      </c>
      <c r="W252" s="156"/>
      <c r="X252" s="156" t="s">
        <v>158</v>
      </c>
      <c r="Y252" s="156" t="s">
        <v>159</v>
      </c>
      <c r="Z252" s="146"/>
      <c r="AA252" s="146"/>
      <c r="AB252" s="146"/>
      <c r="AC252" s="146"/>
      <c r="AD252" s="146"/>
      <c r="AE252" s="146"/>
      <c r="AF252" s="146"/>
      <c r="AG252" s="146" t="s">
        <v>160</v>
      </c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2" x14ac:dyDescent="0.2">
      <c r="A253" s="153"/>
      <c r="B253" s="154"/>
      <c r="C253" s="190" t="s">
        <v>846</v>
      </c>
      <c r="D253" s="157"/>
      <c r="E253" s="158">
        <v>2.1999999999999999E-2</v>
      </c>
      <c r="F253" s="156"/>
      <c r="G253" s="156"/>
      <c r="H253" s="156"/>
      <c r="I253" s="156"/>
      <c r="J253" s="156"/>
      <c r="K253" s="156"/>
      <c r="L253" s="156"/>
      <c r="M253" s="156"/>
      <c r="N253" s="155"/>
      <c r="O253" s="155"/>
      <c r="P253" s="155"/>
      <c r="Q253" s="155"/>
      <c r="R253" s="156"/>
      <c r="S253" s="156"/>
      <c r="T253" s="156"/>
      <c r="U253" s="156"/>
      <c r="V253" s="156"/>
      <c r="W253" s="156"/>
      <c r="X253" s="156"/>
      <c r="Y253" s="156"/>
      <c r="Z253" s="146"/>
      <c r="AA253" s="146"/>
      <c r="AB253" s="146"/>
      <c r="AC253" s="146"/>
      <c r="AD253" s="146"/>
      <c r="AE253" s="146"/>
      <c r="AF253" s="146"/>
      <c r="AG253" s="146" t="s">
        <v>164</v>
      </c>
      <c r="AH253" s="146">
        <v>0</v>
      </c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1" x14ac:dyDescent="0.2">
      <c r="A254" s="172">
        <v>39</v>
      </c>
      <c r="B254" s="173" t="s">
        <v>847</v>
      </c>
      <c r="C254" s="189" t="s">
        <v>848</v>
      </c>
      <c r="D254" s="174" t="s">
        <v>156</v>
      </c>
      <c r="E254" s="175">
        <v>206.22</v>
      </c>
      <c r="F254" s="176"/>
      <c r="G254" s="177">
        <f>ROUND(E254*F254,2)</f>
        <v>0</v>
      </c>
      <c r="H254" s="176"/>
      <c r="I254" s="177">
        <f>ROUND(E254*H254,2)</f>
        <v>0</v>
      </c>
      <c r="J254" s="176"/>
      <c r="K254" s="177">
        <f>ROUND(E254*J254,2)</f>
        <v>0</v>
      </c>
      <c r="L254" s="177">
        <v>21</v>
      </c>
      <c r="M254" s="177">
        <f>G254*(1+L254/100)</f>
        <v>0</v>
      </c>
      <c r="N254" s="175">
        <v>0</v>
      </c>
      <c r="O254" s="175">
        <f>ROUND(E254*N254,2)</f>
        <v>0</v>
      </c>
      <c r="P254" s="175">
        <v>0.02</v>
      </c>
      <c r="Q254" s="175">
        <f>ROUND(E254*P254,2)</f>
        <v>4.12</v>
      </c>
      <c r="R254" s="177"/>
      <c r="S254" s="177" t="s">
        <v>157</v>
      </c>
      <c r="T254" s="178" t="s">
        <v>157</v>
      </c>
      <c r="U254" s="156">
        <v>0.14699999999999999</v>
      </c>
      <c r="V254" s="156">
        <f>ROUND(E254*U254,2)</f>
        <v>30.31</v>
      </c>
      <c r="W254" s="156"/>
      <c r="X254" s="156" t="s">
        <v>158</v>
      </c>
      <c r="Y254" s="156" t="s">
        <v>159</v>
      </c>
      <c r="Z254" s="146"/>
      <c r="AA254" s="146"/>
      <c r="AB254" s="146"/>
      <c r="AC254" s="146"/>
      <c r="AD254" s="146"/>
      <c r="AE254" s="146"/>
      <c r="AF254" s="146"/>
      <c r="AG254" s="146" t="s">
        <v>160</v>
      </c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outlineLevel="2" x14ac:dyDescent="0.2">
      <c r="A255" s="153"/>
      <c r="B255" s="154"/>
      <c r="C255" s="190" t="s">
        <v>733</v>
      </c>
      <c r="D255" s="157"/>
      <c r="E255" s="158">
        <v>16.489999999999998</v>
      </c>
      <c r="F255" s="156"/>
      <c r="G255" s="15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164</v>
      </c>
      <c r="AH255" s="146">
        <v>0</v>
      </c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3" x14ac:dyDescent="0.2">
      <c r="A256" s="153"/>
      <c r="B256" s="154"/>
      <c r="C256" s="190" t="s">
        <v>734</v>
      </c>
      <c r="D256" s="157"/>
      <c r="E256" s="158">
        <v>25.54</v>
      </c>
      <c r="F256" s="156"/>
      <c r="G256" s="156"/>
      <c r="H256" s="156"/>
      <c r="I256" s="156"/>
      <c r="J256" s="156"/>
      <c r="K256" s="156"/>
      <c r="L256" s="156"/>
      <c r="M256" s="156"/>
      <c r="N256" s="155"/>
      <c r="O256" s="155"/>
      <c r="P256" s="155"/>
      <c r="Q256" s="155"/>
      <c r="R256" s="156"/>
      <c r="S256" s="156"/>
      <c r="T256" s="156"/>
      <c r="U256" s="156"/>
      <c r="V256" s="156"/>
      <c r="W256" s="156"/>
      <c r="X256" s="156"/>
      <c r="Y256" s="156"/>
      <c r="Z256" s="146"/>
      <c r="AA256" s="146"/>
      <c r="AB256" s="146"/>
      <c r="AC256" s="146"/>
      <c r="AD256" s="146"/>
      <c r="AE256" s="146"/>
      <c r="AF256" s="146"/>
      <c r="AG256" s="146" t="s">
        <v>164</v>
      </c>
      <c r="AH256" s="146">
        <v>0</v>
      </c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3" x14ac:dyDescent="0.2">
      <c r="A257" s="153"/>
      <c r="B257" s="154"/>
      <c r="C257" s="190" t="s">
        <v>735</v>
      </c>
      <c r="D257" s="157"/>
      <c r="E257" s="158">
        <v>122.05</v>
      </c>
      <c r="F257" s="156"/>
      <c r="G257" s="156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164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3" x14ac:dyDescent="0.2">
      <c r="A258" s="153"/>
      <c r="B258" s="154"/>
      <c r="C258" s="190" t="s">
        <v>736</v>
      </c>
      <c r="D258" s="157"/>
      <c r="E258" s="158">
        <v>12.97</v>
      </c>
      <c r="F258" s="156"/>
      <c r="G258" s="156"/>
      <c r="H258" s="156"/>
      <c r="I258" s="156"/>
      <c r="J258" s="156"/>
      <c r="K258" s="156"/>
      <c r="L258" s="156"/>
      <c r="M258" s="156"/>
      <c r="N258" s="155"/>
      <c r="O258" s="155"/>
      <c r="P258" s="155"/>
      <c r="Q258" s="155"/>
      <c r="R258" s="156"/>
      <c r="S258" s="156"/>
      <c r="T258" s="156"/>
      <c r="U258" s="156"/>
      <c r="V258" s="156"/>
      <c r="W258" s="156"/>
      <c r="X258" s="156"/>
      <c r="Y258" s="156"/>
      <c r="Z258" s="146"/>
      <c r="AA258" s="146"/>
      <c r="AB258" s="146"/>
      <c r="AC258" s="146"/>
      <c r="AD258" s="146"/>
      <c r="AE258" s="146"/>
      <c r="AF258" s="146"/>
      <c r="AG258" s="146" t="s">
        <v>164</v>
      </c>
      <c r="AH258" s="146">
        <v>0</v>
      </c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3" x14ac:dyDescent="0.2">
      <c r="A259" s="153"/>
      <c r="B259" s="154"/>
      <c r="C259" s="190" t="s">
        <v>737</v>
      </c>
      <c r="D259" s="157"/>
      <c r="E259" s="158">
        <v>10.75</v>
      </c>
      <c r="F259" s="156"/>
      <c r="G259" s="156"/>
      <c r="H259" s="156"/>
      <c r="I259" s="156"/>
      <c r="J259" s="156"/>
      <c r="K259" s="156"/>
      <c r="L259" s="156"/>
      <c r="M259" s="156"/>
      <c r="N259" s="155"/>
      <c r="O259" s="155"/>
      <c r="P259" s="155"/>
      <c r="Q259" s="155"/>
      <c r="R259" s="156"/>
      <c r="S259" s="156"/>
      <c r="T259" s="156"/>
      <c r="U259" s="156"/>
      <c r="V259" s="156"/>
      <c r="W259" s="156"/>
      <c r="X259" s="156"/>
      <c r="Y259" s="156"/>
      <c r="Z259" s="146"/>
      <c r="AA259" s="146"/>
      <c r="AB259" s="146"/>
      <c r="AC259" s="146"/>
      <c r="AD259" s="146"/>
      <c r="AE259" s="146"/>
      <c r="AF259" s="146"/>
      <c r="AG259" s="146" t="s">
        <v>164</v>
      </c>
      <c r="AH259" s="146">
        <v>0</v>
      </c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3" x14ac:dyDescent="0.2">
      <c r="A260" s="153"/>
      <c r="B260" s="154"/>
      <c r="C260" s="190" t="s">
        <v>738</v>
      </c>
      <c r="D260" s="157"/>
      <c r="E260" s="158">
        <v>8.42</v>
      </c>
      <c r="F260" s="156"/>
      <c r="G260" s="15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164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3" x14ac:dyDescent="0.2">
      <c r="A261" s="153"/>
      <c r="B261" s="154"/>
      <c r="C261" s="190" t="s">
        <v>794</v>
      </c>
      <c r="D261" s="157"/>
      <c r="E261" s="158">
        <v>10</v>
      </c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164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1" x14ac:dyDescent="0.2">
      <c r="A262" s="172">
        <v>40</v>
      </c>
      <c r="B262" s="173" t="s">
        <v>849</v>
      </c>
      <c r="C262" s="189" t="s">
        <v>850</v>
      </c>
      <c r="D262" s="174" t="s">
        <v>156</v>
      </c>
      <c r="E262" s="175">
        <v>1.6</v>
      </c>
      <c r="F262" s="176"/>
      <c r="G262" s="177">
        <f>ROUND(E262*F262,2)</f>
        <v>0</v>
      </c>
      <c r="H262" s="176"/>
      <c r="I262" s="177">
        <f>ROUND(E262*H262,2)</f>
        <v>0</v>
      </c>
      <c r="J262" s="176"/>
      <c r="K262" s="177">
        <f>ROUND(E262*J262,2)</f>
        <v>0</v>
      </c>
      <c r="L262" s="177">
        <v>21</v>
      </c>
      <c r="M262" s="177">
        <f>G262*(1+L262/100)</f>
        <v>0</v>
      </c>
      <c r="N262" s="175">
        <v>1.17E-3</v>
      </c>
      <c r="O262" s="175">
        <f>ROUND(E262*N262,2)</f>
        <v>0</v>
      </c>
      <c r="P262" s="175">
        <v>7.5999999999999998E-2</v>
      </c>
      <c r="Q262" s="175">
        <f>ROUND(E262*P262,2)</f>
        <v>0.12</v>
      </c>
      <c r="R262" s="177"/>
      <c r="S262" s="177" t="s">
        <v>157</v>
      </c>
      <c r="T262" s="178" t="s">
        <v>157</v>
      </c>
      <c r="U262" s="156">
        <v>0.93899999999999995</v>
      </c>
      <c r="V262" s="156">
        <f>ROUND(E262*U262,2)</f>
        <v>1.5</v>
      </c>
      <c r="W262" s="156"/>
      <c r="X262" s="156" t="s">
        <v>158</v>
      </c>
      <c r="Y262" s="156" t="s">
        <v>159</v>
      </c>
      <c r="Z262" s="146"/>
      <c r="AA262" s="146"/>
      <c r="AB262" s="146"/>
      <c r="AC262" s="146"/>
      <c r="AD262" s="146"/>
      <c r="AE262" s="146"/>
      <c r="AF262" s="146"/>
      <c r="AG262" s="146" t="s">
        <v>160</v>
      </c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2" x14ac:dyDescent="0.2">
      <c r="A263" s="153"/>
      <c r="B263" s="154"/>
      <c r="C263" s="190" t="s">
        <v>851</v>
      </c>
      <c r="D263" s="157"/>
      <c r="E263" s="158">
        <v>1.6</v>
      </c>
      <c r="F263" s="156"/>
      <c r="G263" s="156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164</v>
      </c>
      <c r="AH263" s="146">
        <v>0</v>
      </c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1" x14ac:dyDescent="0.2">
      <c r="A264" s="172">
        <v>41</v>
      </c>
      <c r="B264" s="173" t="s">
        <v>852</v>
      </c>
      <c r="C264" s="189" t="s">
        <v>853</v>
      </c>
      <c r="D264" s="174" t="s">
        <v>156</v>
      </c>
      <c r="E264" s="175">
        <v>3</v>
      </c>
      <c r="F264" s="176"/>
      <c r="G264" s="177">
        <f>ROUND(E264*F264,2)</f>
        <v>0</v>
      </c>
      <c r="H264" s="176"/>
      <c r="I264" s="177">
        <f>ROUND(E264*H264,2)</f>
        <v>0</v>
      </c>
      <c r="J264" s="176"/>
      <c r="K264" s="177">
        <f>ROUND(E264*J264,2)</f>
        <v>0</v>
      </c>
      <c r="L264" s="177">
        <v>21</v>
      </c>
      <c r="M264" s="177">
        <f>G264*(1+L264/100)</f>
        <v>0</v>
      </c>
      <c r="N264" s="175">
        <v>1E-3</v>
      </c>
      <c r="O264" s="175">
        <f>ROUND(E264*N264,2)</f>
        <v>0</v>
      </c>
      <c r="P264" s="175">
        <v>6.3E-2</v>
      </c>
      <c r="Q264" s="175">
        <f>ROUND(E264*P264,2)</f>
        <v>0.19</v>
      </c>
      <c r="R264" s="177"/>
      <c r="S264" s="177" t="s">
        <v>157</v>
      </c>
      <c r="T264" s="178" t="s">
        <v>157</v>
      </c>
      <c r="U264" s="156">
        <v>0.71799999999999997</v>
      </c>
      <c r="V264" s="156">
        <f>ROUND(E264*U264,2)</f>
        <v>2.15</v>
      </c>
      <c r="W264" s="156"/>
      <c r="X264" s="156" t="s">
        <v>158</v>
      </c>
      <c r="Y264" s="156" t="s">
        <v>159</v>
      </c>
      <c r="Z264" s="146"/>
      <c r="AA264" s="146"/>
      <c r="AB264" s="146"/>
      <c r="AC264" s="146"/>
      <c r="AD264" s="146"/>
      <c r="AE264" s="146"/>
      <c r="AF264" s="146"/>
      <c r="AG264" s="146" t="s">
        <v>160</v>
      </c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2" x14ac:dyDescent="0.2">
      <c r="A265" s="153"/>
      <c r="B265" s="154"/>
      <c r="C265" s="190" t="s">
        <v>854</v>
      </c>
      <c r="D265" s="157"/>
      <c r="E265" s="158">
        <v>3</v>
      </c>
      <c r="F265" s="156"/>
      <c r="G265" s="156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164</v>
      </c>
      <c r="AH265" s="146">
        <v>0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1" x14ac:dyDescent="0.2">
      <c r="A266" s="172">
        <v>42</v>
      </c>
      <c r="B266" s="173" t="s">
        <v>855</v>
      </c>
      <c r="C266" s="189" t="s">
        <v>856</v>
      </c>
      <c r="D266" s="174" t="s">
        <v>416</v>
      </c>
      <c r="E266" s="175">
        <v>9</v>
      </c>
      <c r="F266" s="176"/>
      <c r="G266" s="177">
        <f>ROUND(E266*F266,2)</f>
        <v>0</v>
      </c>
      <c r="H266" s="176"/>
      <c r="I266" s="177">
        <f>ROUND(E266*H266,2)</f>
        <v>0</v>
      </c>
      <c r="J266" s="176"/>
      <c r="K266" s="177">
        <f>ROUND(E266*J266,2)</f>
        <v>0</v>
      </c>
      <c r="L266" s="177">
        <v>21</v>
      </c>
      <c r="M266" s="177">
        <f>G266*(1+L266/100)</f>
        <v>0</v>
      </c>
      <c r="N266" s="175">
        <v>3.4000000000000002E-4</v>
      </c>
      <c r="O266" s="175">
        <f>ROUND(E266*N266,2)</f>
        <v>0</v>
      </c>
      <c r="P266" s="175">
        <v>0.13800000000000001</v>
      </c>
      <c r="Q266" s="175">
        <f>ROUND(E266*P266,2)</f>
        <v>1.24</v>
      </c>
      <c r="R266" s="177"/>
      <c r="S266" s="177" t="s">
        <v>157</v>
      </c>
      <c r="T266" s="178" t="s">
        <v>157</v>
      </c>
      <c r="U266" s="156">
        <v>0.81299999999999994</v>
      </c>
      <c r="V266" s="156">
        <f>ROUND(E266*U266,2)</f>
        <v>7.32</v>
      </c>
      <c r="W266" s="156"/>
      <c r="X266" s="156" t="s">
        <v>158</v>
      </c>
      <c r="Y266" s="156" t="s">
        <v>159</v>
      </c>
      <c r="Z266" s="146"/>
      <c r="AA266" s="146"/>
      <c r="AB266" s="146"/>
      <c r="AC266" s="146"/>
      <c r="AD266" s="146"/>
      <c r="AE266" s="146"/>
      <c r="AF266" s="146"/>
      <c r="AG266" s="146" t="s">
        <v>160</v>
      </c>
      <c r="AH266" s="146"/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2" x14ac:dyDescent="0.2">
      <c r="A267" s="153"/>
      <c r="B267" s="154"/>
      <c r="C267" s="782" t="s">
        <v>857</v>
      </c>
      <c r="D267" s="783"/>
      <c r="E267" s="783"/>
      <c r="F267" s="783"/>
      <c r="G267" s="783"/>
      <c r="H267" s="156"/>
      <c r="I267" s="156"/>
      <c r="J267" s="156"/>
      <c r="K267" s="156"/>
      <c r="L267" s="156"/>
      <c r="M267" s="156"/>
      <c r="N267" s="155"/>
      <c r="O267" s="155"/>
      <c r="P267" s="155"/>
      <c r="Q267" s="155"/>
      <c r="R267" s="156"/>
      <c r="S267" s="156"/>
      <c r="T267" s="156"/>
      <c r="U267" s="156"/>
      <c r="V267" s="156"/>
      <c r="W267" s="156"/>
      <c r="X267" s="156"/>
      <c r="Y267" s="156"/>
      <c r="Z267" s="146"/>
      <c r="AA267" s="146"/>
      <c r="AB267" s="146"/>
      <c r="AC267" s="146"/>
      <c r="AD267" s="146"/>
      <c r="AE267" s="146"/>
      <c r="AF267" s="146"/>
      <c r="AG267" s="146" t="s">
        <v>250</v>
      </c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outlineLevel="2" x14ac:dyDescent="0.2">
      <c r="A268" s="153"/>
      <c r="B268" s="154"/>
      <c r="C268" s="190" t="s">
        <v>858</v>
      </c>
      <c r="D268" s="157"/>
      <c r="E268" s="158">
        <v>9</v>
      </c>
      <c r="F268" s="156"/>
      <c r="G268" s="156"/>
      <c r="H268" s="156"/>
      <c r="I268" s="156"/>
      <c r="J268" s="156"/>
      <c r="K268" s="156"/>
      <c r="L268" s="156"/>
      <c r="M268" s="156"/>
      <c r="N268" s="155"/>
      <c r="O268" s="155"/>
      <c r="P268" s="155"/>
      <c r="Q268" s="155"/>
      <c r="R268" s="156"/>
      <c r="S268" s="156"/>
      <c r="T268" s="156"/>
      <c r="U268" s="156"/>
      <c r="V268" s="156"/>
      <c r="W268" s="156"/>
      <c r="X268" s="156"/>
      <c r="Y268" s="156"/>
      <c r="Z268" s="146"/>
      <c r="AA268" s="146"/>
      <c r="AB268" s="146"/>
      <c r="AC268" s="146"/>
      <c r="AD268" s="146"/>
      <c r="AE268" s="146"/>
      <c r="AF268" s="146"/>
      <c r="AG268" s="146" t="s">
        <v>164</v>
      </c>
      <c r="AH268" s="146">
        <v>0</v>
      </c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outlineLevel="1" x14ac:dyDescent="0.2">
      <c r="A269" s="172">
        <v>43</v>
      </c>
      <c r="B269" s="173" t="s">
        <v>859</v>
      </c>
      <c r="C269" s="189" t="s">
        <v>860</v>
      </c>
      <c r="D269" s="174" t="s">
        <v>156</v>
      </c>
      <c r="E269" s="175">
        <v>8.3186</v>
      </c>
      <c r="F269" s="176"/>
      <c r="G269" s="177">
        <f>ROUND(E269*F269,2)</f>
        <v>0</v>
      </c>
      <c r="H269" s="176"/>
      <c r="I269" s="177">
        <f>ROUND(E269*H269,2)</f>
        <v>0</v>
      </c>
      <c r="J269" s="176"/>
      <c r="K269" s="177">
        <f>ROUND(E269*J269,2)</f>
        <v>0</v>
      </c>
      <c r="L269" s="177">
        <v>21</v>
      </c>
      <c r="M269" s="177">
        <f>G269*(1+L269/100)</f>
        <v>0</v>
      </c>
      <c r="N269" s="175">
        <v>1.65E-3</v>
      </c>
      <c r="O269" s="175">
        <f>ROUND(E269*N269,2)</f>
        <v>0.01</v>
      </c>
      <c r="P269" s="175">
        <v>0.27</v>
      </c>
      <c r="Q269" s="175">
        <f>ROUND(E269*P269,2)</f>
        <v>2.25</v>
      </c>
      <c r="R269" s="177"/>
      <c r="S269" s="177" t="s">
        <v>157</v>
      </c>
      <c r="T269" s="178" t="s">
        <v>157</v>
      </c>
      <c r="U269" s="156">
        <v>0.70499999999999996</v>
      </c>
      <c r="V269" s="156">
        <f>ROUND(E269*U269,2)</f>
        <v>5.86</v>
      </c>
      <c r="W269" s="156"/>
      <c r="X269" s="156" t="s">
        <v>158</v>
      </c>
      <c r="Y269" s="156" t="s">
        <v>159</v>
      </c>
      <c r="Z269" s="146"/>
      <c r="AA269" s="146"/>
      <c r="AB269" s="146"/>
      <c r="AC269" s="146"/>
      <c r="AD269" s="146"/>
      <c r="AE269" s="146"/>
      <c r="AF269" s="146"/>
      <c r="AG269" s="146" t="s">
        <v>160</v>
      </c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outlineLevel="2" x14ac:dyDescent="0.2">
      <c r="A270" s="153"/>
      <c r="B270" s="154"/>
      <c r="C270" s="782" t="s">
        <v>857</v>
      </c>
      <c r="D270" s="783"/>
      <c r="E270" s="783"/>
      <c r="F270" s="783"/>
      <c r="G270" s="783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250</v>
      </c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outlineLevel="2" x14ac:dyDescent="0.2">
      <c r="A271" s="153"/>
      <c r="B271" s="154"/>
      <c r="C271" s="190" t="s">
        <v>697</v>
      </c>
      <c r="D271" s="157"/>
      <c r="E271" s="158"/>
      <c r="F271" s="156"/>
      <c r="G271" s="156"/>
      <c r="H271" s="156"/>
      <c r="I271" s="156"/>
      <c r="J271" s="156"/>
      <c r="K271" s="156"/>
      <c r="L271" s="156"/>
      <c r="M271" s="156"/>
      <c r="N271" s="155"/>
      <c r="O271" s="155"/>
      <c r="P271" s="155"/>
      <c r="Q271" s="155"/>
      <c r="R271" s="156"/>
      <c r="S271" s="156"/>
      <c r="T271" s="156"/>
      <c r="U271" s="156"/>
      <c r="V271" s="156"/>
      <c r="W271" s="156"/>
      <c r="X271" s="156"/>
      <c r="Y271" s="156"/>
      <c r="Z271" s="146"/>
      <c r="AA271" s="146"/>
      <c r="AB271" s="146"/>
      <c r="AC271" s="146"/>
      <c r="AD271" s="146"/>
      <c r="AE271" s="146"/>
      <c r="AF271" s="146"/>
      <c r="AG271" s="146" t="s">
        <v>164</v>
      </c>
      <c r="AH271" s="146">
        <v>0</v>
      </c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</row>
    <row r="272" spans="1:60" outlineLevel="3" x14ac:dyDescent="0.2">
      <c r="A272" s="153"/>
      <c r="B272" s="154"/>
      <c r="C272" s="190" t="s">
        <v>861</v>
      </c>
      <c r="D272" s="157"/>
      <c r="E272" s="158">
        <v>1.1826000000000001</v>
      </c>
      <c r="F272" s="156"/>
      <c r="G272" s="156"/>
      <c r="H272" s="156"/>
      <c r="I272" s="156"/>
      <c r="J272" s="156"/>
      <c r="K272" s="156"/>
      <c r="L272" s="156"/>
      <c r="M272" s="156"/>
      <c r="N272" s="155"/>
      <c r="O272" s="155"/>
      <c r="P272" s="155"/>
      <c r="Q272" s="155"/>
      <c r="R272" s="156"/>
      <c r="S272" s="156"/>
      <c r="T272" s="156"/>
      <c r="U272" s="156"/>
      <c r="V272" s="156"/>
      <c r="W272" s="156"/>
      <c r="X272" s="156"/>
      <c r="Y272" s="156"/>
      <c r="Z272" s="146"/>
      <c r="AA272" s="146"/>
      <c r="AB272" s="146"/>
      <c r="AC272" s="146"/>
      <c r="AD272" s="146"/>
      <c r="AE272" s="146"/>
      <c r="AF272" s="146"/>
      <c r="AG272" s="146" t="s">
        <v>164</v>
      </c>
      <c r="AH272" s="146">
        <v>0</v>
      </c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outlineLevel="3" x14ac:dyDescent="0.2">
      <c r="A273" s="153"/>
      <c r="B273" s="154"/>
      <c r="C273" s="190" t="s">
        <v>862</v>
      </c>
      <c r="D273" s="157"/>
      <c r="E273" s="158">
        <v>0.6</v>
      </c>
      <c r="F273" s="156"/>
      <c r="G273" s="156"/>
      <c r="H273" s="156"/>
      <c r="I273" s="156"/>
      <c r="J273" s="156"/>
      <c r="K273" s="156"/>
      <c r="L273" s="156"/>
      <c r="M273" s="156"/>
      <c r="N273" s="155"/>
      <c r="O273" s="155"/>
      <c r="P273" s="155"/>
      <c r="Q273" s="155"/>
      <c r="R273" s="156"/>
      <c r="S273" s="156"/>
      <c r="T273" s="156"/>
      <c r="U273" s="156"/>
      <c r="V273" s="156"/>
      <c r="W273" s="156"/>
      <c r="X273" s="156"/>
      <c r="Y273" s="156"/>
      <c r="Z273" s="146"/>
      <c r="AA273" s="146"/>
      <c r="AB273" s="146"/>
      <c r="AC273" s="146"/>
      <c r="AD273" s="146"/>
      <c r="AE273" s="146"/>
      <c r="AF273" s="146"/>
      <c r="AG273" s="146" t="s">
        <v>164</v>
      </c>
      <c r="AH273" s="146">
        <v>0</v>
      </c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</row>
    <row r="274" spans="1:60" outlineLevel="3" x14ac:dyDescent="0.2">
      <c r="A274" s="153"/>
      <c r="B274" s="154"/>
      <c r="C274" s="190" t="s">
        <v>863</v>
      </c>
      <c r="D274" s="157"/>
      <c r="E274" s="158">
        <v>1.35</v>
      </c>
      <c r="F274" s="156"/>
      <c r="G274" s="156"/>
      <c r="H274" s="156"/>
      <c r="I274" s="156"/>
      <c r="J274" s="156"/>
      <c r="K274" s="156"/>
      <c r="L274" s="156"/>
      <c r="M274" s="156"/>
      <c r="N274" s="155"/>
      <c r="O274" s="155"/>
      <c r="P274" s="155"/>
      <c r="Q274" s="155"/>
      <c r="R274" s="156"/>
      <c r="S274" s="156"/>
      <c r="T274" s="156"/>
      <c r="U274" s="156"/>
      <c r="V274" s="156"/>
      <c r="W274" s="156"/>
      <c r="X274" s="156"/>
      <c r="Y274" s="156"/>
      <c r="Z274" s="146"/>
      <c r="AA274" s="146"/>
      <c r="AB274" s="146"/>
      <c r="AC274" s="146"/>
      <c r="AD274" s="146"/>
      <c r="AE274" s="146"/>
      <c r="AF274" s="146"/>
      <c r="AG274" s="146" t="s">
        <v>164</v>
      </c>
      <c r="AH274" s="146">
        <v>0</v>
      </c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outlineLevel="3" x14ac:dyDescent="0.2">
      <c r="A275" s="153"/>
      <c r="B275" s="154"/>
      <c r="C275" s="190" t="s">
        <v>699</v>
      </c>
      <c r="D275" s="157"/>
      <c r="E275" s="158"/>
      <c r="F275" s="156"/>
      <c r="G275" s="156"/>
      <c r="H275" s="156"/>
      <c r="I275" s="156"/>
      <c r="J275" s="156"/>
      <c r="K275" s="156"/>
      <c r="L275" s="156"/>
      <c r="M275" s="156"/>
      <c r="N275" s="155"/>
      <c r="O275" s="155"/>
      <c r="P275" s="155"/>
      <c r="Q275" s="155"/>
      <c r="R275" s="156"/>
      <c r="S275" s="156"/>
      <c r="T275" s="156"/>
      <c r="U275" s="156"/>
      <c r="V275" s="156"/>
      <c r="W275" s="156"/>
      <c r="X275" s="156"/>
      <c r="Y275" s="156"/>
      <c r="Z275" s="146"/>
      <c r="AA275" s="146"/>
      <c r="AB275" s="146"/>
      <c r="AC275" s="146"/>
      <c r="AD275" s="146"/>
      <c r="AE275" s="146"/>
      <c r="AF275" s="146"/>
      <c r="AG275" s="146" t="s">
        <v>164</v>
      </c>
      <c r="AH275" s="146">
        <v>0</v>
      </c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outlineLevel="3" x14ac:dyDescent="0.2">
      <c r="A276" s="153"/>
      <c r="B276" s="154"/>
      <c r="C276" s="190" t="s">
        <v>864</v>
      </c>
      <c r="D276" s="157"/>
      <c r="E276" s="158">
        <v>1.35</v>
      </c>
      <c r="F276" s="156"/>
      <c r="G276" s="156"/>
      <c r="H276" s="156"/>
      <c r="I276" s="156"/>
      <c r="J276" s="156"/>
      <c r="K276" s="156"/>
      <c r="L276" s="156"/>
      <c r="M276" s="156"/>
      <c r="N276" s="155"/>
      <c r="O276" s="155"/>
      <c r="P276" s="155"/>
      <c r="Q276" s="155"/>
      <c r="R276" s="156"/>
      <c r="S276" s="156"/>
      <c r="T276" s="156"/>
      <c r="U276" s="156"/>
      <c r="V276" s="156"/>
      <c r="W276" s="156"/>
      <c r="X276" s="156"/>
      <c r="Y276" s="156"/>
      <c r="Z276" s="146"/>
      <c r="AA276" s="146"/>
      <c r="AB276" s="146"/>
      <c r="AC276" s="146"/>
      <c r="AD276" s="146"/>
      <c r="AE276" s="146"/>
      <c r="AF276" s="146"/>
      <c r="AG276" s="146" t="s">
        <v>164</v>
      </c>
      <c r="AH276" s="146">
        <v>0</v>
      </c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</row>
    <row r="277" spans="1:60" outlineLevel="3" x14ac:dyDescent="0.2">
      <c r="A277" s="153"/>
      <c r="B277" s="154"/>
      <c r="C277" s="190" t="s">
        <v>700</v>
      </c>
      <c r="D277" s="157"/>
      <c r="E277" s="158"/>
      <c r="F277" s="156"/>
      <c r="G277" s="156"/>
      <c r="H277" s="156"/>
      <c r="I277" s="156"/>
      <c r="J277" s="156"/>
      <c r="K277" s="156"/>
      <c r="L277" s="156"/>
      <c r="M277" s="156"/>
      <c r="N277" s="155"/>
      <c r="O277" s="155"/>
      <c r="P277" s="155"/>
      <c r="Q277" s="155"/>
      <c r="R277" s="156"/>
      <c r="S277" s="156"/>
      <c r="T277" s="156"/>
      <c r="U277" s="156"/>
      <c r="V277" s="156"/>
      <c r="W277" s="156"/>
      <c r="X277" s="156"/>
      <c r="Y277" s="156"/>
      <c r="Z277" s="146"/>
      <c r="AA277" s="146"/>
      <c r="AB277" s="146"/>
      <c r="AC277" s="146"/>
      <c r="AD277" s="146"/>
      <c r="AE277" s="146"/>
      <c r="AF277" s="146"/>
      <c r="AG277" s="146" t="s">
        <v>164</v>
      </c>
      <c r="AH277" s="146">
        <v>0</v>
      </c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outlineLevel="3" x14ac:dyDescent="0.2">
      <c r="A278" s="153"/>
      <c r="B278" s="154"/>
      <c r="C278" s="190" t="s">
        <v>865</v>
      </c>
      <c r="D278" s="157"/>
      <c r="E278" s="158">
        <v>0.9</v>
      </c>
      <c r="F278" s="156"/>
      <c r="G278" s="156"/>
      <c r="H278" s="156"/>
      <c r="I278" s="156"/>
      <c r="J278" s="156"/>
      <c r="K278" s="156"/>
      <c r="L278" s="156"/>
      <c r="M278" s="156"/>
      <c r="N278" s="155"/>
      <c r="O278" s="155"/>
      <c r="P278" s="155"/>
      <c r="Q278" s="155"/>
      <c r="R278" s="156"/>
      <c r="S278" s="156"/>
      <c r="T278" s="156"/>
      <c r="U278" s="156"/>
      <c r="V278" s="156"/>
      <c r="W278" s="156"/>
      <c r="X278" s="156"/>
      <c r="Y278" s="156"/>
      <c r="Z278" s="146"/>
      <c r="AA278" s="146"/>
      <c r="AB278" s="146"/>
      <c r="AC278" s="146"/>
      <c r="AD278" s="146"/>
      <c r="AE278" s="146"/>
      <c r="AF278" s="146"/>
      <c r="AG278" s="146" t="s">
        <v>164</v>
      </c>
      <c r="AH278" s="146">
        <v>0</v>
      </c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outlineLevel="3" x14ac:dyDescent="0.2">
      <c r="A279" s="153"/>
      <c r="B279" s="154"/>
      <c r="C279" s="190" t="s">
        <v>747</v>
      </c>
      <c r="D279" s="157"/>
      <c r="E279" s="158"/>
      <c r="F279" s="156"/>
      <c r="G279" s="156"/>
      <c r="H279" s="156"/>
      <c r="I279" s="156"/>
      <c r="J279" s="156"/>
      <c r="K279" s="156"/>
      <c r="L279" s="156"/>
      <c r="M279" s="156"/>
      <c r="N279" s="155"/>
      <c r="O279" s="155"/>
      <c r="P279" s="155"/>
      <c r="Q279" s="155"/>
      <c r="R279" s="156"/>
      <c r="S279" s="156"/>
      <c r="T279" s="156"/>
      <c r="U279" s="156"/>
      <c r="V279" s="156"/>
      <c r="W279" s="156"/>
      <c r="X279" s="156"/>
      <c r="Y279" s="156"/>
      <c r="Z279" s="146"/>
      <c r="AA279" s="146"/>
      <c r="AB279" s="146"/>
      <c r="AC279" s="146"/>
      <c r="AD279" s="146"/>
      <c r="AE279" s="146"/>
      <c r="AF279" s="146"/>
      <c r="AG279" s="146" t="s">
        <v>164</v>
      </c>
      <c r="AH279" s="146">
        <v>0</v>
      </c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outlineLevel="3" x14ac:dyDescent="0.2">
      <c r="A280" s="153"/>
      <c r="B280" s="154"/>
      <c r="C280" s="190" t="s">
        <v>866</v>
      </c>
      <c r="D280" s="157"/>
      <c r="E280" s="158">
        <v>0.38</v>
      </c>
      <c r="F280" s="156"/>
      <c r="G280" s="156"/>
      <c r="H280" s="156"/>
      <c r="I280" s="156"/>
      <c r="J280" s="156"/>
      <c r="K280" s="156"/>
      <c r="L280" s="156"/>
      <c r="M280" s="156"/>
      <c r="N280" s="155"/>
      <c r="O280" s="155"/>
      <c r="P280" s="155"/>
      <c r="Q280" s="155"/>
      <c r="R280" s="156"/>
      <c r="S280" s="156"/>
      <c r="T280" s="156"/>
      <c r="U280" s="156"/>
      <c r="V280" s="156"/>
      <c r="W280" s="156"/>
      <c r="X280" s="156"/>
      <c r="Y280" s="156"/>
      <c r="Z280" s="146"/>
      <c r="AA280" s="146"/>
      <c r="AB280" s="146"/>
      <c r="AC280" s="146"/>
      <c r="AD280" s="146"/>
      <c r="AE280" s="146"/>
      <c r="AF280" s="146"/>
      <c r="AG280" s="146" t="s">
        <v>164</v>
      </c>
      <c r="AH280" s="146">
        <v>0</v>
      </c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</row>
    <row r="281" spans="1:60" outlineLevel="3" x14ac:dyDescent="0.2">
      <c r="A281" s="153"/>
      <c r="B281" s="154"/>
      <c r="C281" s="190" t="s">
        <v>867</v>
      </c>
      <c r="D281" s="157"/>
      <c r="E281" s="158">
        <v>0.6</v>
      </c>
      <c r="F281" s="156"/>
      <c r="G281" s="156"/>
      <c r="H281" s="156"/>
      <c r="I281" s="156"/>
      <c r="J281" s="156"/>
      <c r="K281" s="156"/>
      <c r="L281" s="156"/>
      <c r="M281" s="156"/>
      <c r="N281" s="155"/>
      <c r="O281" s="155"/>
      <c r="P281" s="155"/>
      <c r="Q281" s="155"/>
      <c r="R281" s="156"/>
      <c r="S281" s="156"/>
      <c r="T281" s="156"/>
      <c r="U281" s="156"/>
      <c r="V281" s="156"/>
      <c r="W281" s="156"/>
      <c r="X281" s="156"/>
      <c r="Y281" s="156"/>
      <c r="Z281" s="146"/>
      <c r="AA281" s="146"/>
      <c r="AB281" s="146"/>
      <c r="AC281" s="146"/>
      <c r="AD281" s="146"/>
      <c r="AE281" s="146"/>
      <c r="AF281" s="146"/>
      <c r="AG281" s="146" t="s">
        <v>164</v>
      </c>
      <c r="AH281" s="146">
        <v>0</v>
      </c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outlineLevel="3" x14ac:dyDescent="0.2">
      <c r="A282" s="153"/>
      <c r="B282" s="154"/>
      <c r="C282" s="190" t="s">
        <v>701</v>
      </c>
      <c r="D282" s="157"/>
      <c r="E282" s="158"/>
      <c r="F282" s="156"/>
      <c r="G282" s="156"/>
      <c r="H282" s="156"/>
      <c r="I282" s="156"/>
      <c r="J282" s="156"/>
      <c r="K282" s="156"/>
      <c r="L282" s="156"/>
      <c r="M282" s="156"/>
      <c r="N282" s="155"/>
      <c r="O282" s="155"/>
      <c r="P282" s="155"/>
      <c r="Q282" s="155"/>
      <c r="R282" s="156"/>
      <c r="S282" s="156"/>
      <c r="T282" s="156"/>
      <c r="U282" s="156"/>
      <c r="V282" s="156"/>
      <c r="W282" s="156"/>
      <c r="X282" s="156"/>
      <c r="Y282" s="156"/>
      <c r="Z282" s="146"/>
      <c r="AA282" s="146"/>
      <c r="AB282" s="146"/>
      <c r="AC282" s="146"/>
      <c r="AD282" s="146"/>
      <c r="AE282" s="146"/>
      <c r="AF282" s="146"/>
      <c r="AG282" s="146" t="s">
        <v>164</v>
      </c>
      <c r="AH282" s="146">
        <v>0</v>
      </c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outlineLevel="3" x14ac:dyDescent="0.2">
      <c r="A283" s="153"/>
      <c r="B283" s="154"/>
      <c r="C283" s="190" t="s">
        <v>868</v>
      </c>
      <c r="D283" s="157"/>
      <c r="E283" s="158">
        <v>1.08</v>
      </c>
      <c r="F283" s="156"/>
      <c r="G283" s="156"/>
      <c r="H283" s="156"/>
      <c r="I283" s="156"/>
      <c r="J283" s="156"/>
      <c r="K283" s="156"/>
      <c r="L283" s="156"/>
      <c r="M283" s="156"/>
      <c r="N283" s="155"/>
      <c r="O283" s="155"/>
      <c r="P283" s="155"/>
      <c r="Q283" s="155"/>
      <c r="R283" s="156"/>
      <c r="S283" s="156"/>
      <c r="T283" s="156"/>
      <c r="U283" s="156"/>
      <c r="V283" s="156"/>
      <c r="W283" s="156"/>
      <c r="X283" s="156"/>
      <c r="Y283" s="156"/>
      <c r="Z283" s="146"/>
      <c r="AA283" s="146"/>
      <c r="AB283" s="146"/>
      <c r="AC283" s="146"/>
      <c r="AD283" s="146"/>
      <c r="AE283" s="146"/>
      <c r="AF283" s="146"/>
      <c r="AG283" s="146" t="s">
        <v>164</v>
      </c>
      <c r="AH283" s="146">
        <v>0</v>
      </c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3" x14ac:dyDescent="0.2">
      <c r="A284" s="153"/>
      <c r="B284" s="154"/>
      <c r="C284" s="190" t="s">
        <v>869</v>
      </c>
      <c r="D284" s="157"/>
      <c r="E284" s="158">
        <v>0.876</v>
      </c>
      <c r="F284" s="156"/>
      <c r="G284" s="156"/>
      <c r="H284" s="156"/>
      <c r="I284" s="156"/>
      <c r="J284" s="156"/>
      <c r="K284" s="156"/>
      <c r="L284" s="156"/>
      <c r="M284" s="156"/>
      <c r="N284" s="155"/>
      <c r="O284" s="155"/>
      <c r="P284" s="155"/>
      <c r="Q284" s="155"/>
      <c r="R284" s="156"/>
      <c r="S284" s="156"/>
      <c r="T284" s="156"/>
      <c r="U284" s="156"/>
      <c r="V284" s="156"/>
      <c r="W284" s="156"/>
      <c r="X284" s="156"/>
      <c r="Y284" s="156"/>
      <c r="Z284" s="146"/>
      <c r="AA284" s="146"/>
      <c r="AB284" s="146"/>
      <c r="AC284" s="146"/>
      <c r="AD284" s="146"/>
      <c r="AE284" s="146"/>
      <c r="AF284" s="146"/>
      <c r="AG284" s="146" t="s">
        <v>164</v>
      </c>
      <c r="AH284" s="146">
        <v>0</v>
      </c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</row>
    <row r="285" spans="1:60" outlineLevel="1" x14ac:dyDescent="0.2">
      <c r="A285" s="172">
        <v>44</v>
      </c>
      <c r="B285" s="173" t="s">
        <v>870</v>
      </c>
      <c r="C285" s="189" t="s">
        <v>871</v>
      </c>
      <c r="D285" s="174" t="s">
        <v>365</v>
      </c>
      <c r="E285" s="175">
        <v>17.8</v>
      </c>
      <c r="F285" s="176"/>
      <c r="G285" s="177">
        <f>ROUND(E285*F285,2)</f>
        <v>0</v>
      </c>
      <c r="H285" s="176"/>
      <c r="I285" s="177">
        <f>ROUND(E285*H285,2)</f>
        <v>0</v>
      </c>
      <c r="J285" s="176"/>
      <c r="K285" s="177">
        <f>ROUND(E285*J285,2)</f>
        <v>0</v>
      </c>
      <c r="L285" s="177">
        <v>21</v>
      </c>
      <c r="M285" s="177">
        <f>G285*(1+L285/100)</f>
        <v>0</v>
      </c>
      <c r="N285" s="175">
        <v>0</v>
      </c>
      <c r="O285" s="175">
        <f>ROUND(E285*N285,2)</f>
        <v>0</v>
      </c>
      <c r="P285" s="175">
        <v>4.2000000000000003E-2</v>
      </c>
      <c r="Q285" s="175">
        <f>ROUND(E285*P285,2)</f>
        <v>0.75</v>
      </c>
      <c r="R285" s="177"/>
      <c r="S285" s="177" t="s">
        <v>157</v>
      </c>
      <c r="T285" s="178" t="s">
        <v>157</v>
      </c>
      <c r="U285" s="156">
        <v>0.71499999999999997</v>
      </c>
      <c r="V285" s="156">
        <f>ROUND(E285*U285,2)</f>
        <v>12.73</v>
      </c>
      <c r="W285" s="156"/>
      <c r="X285" s="156" t="s">
        <v>158</v>
      </c>
      <c r="Y285" s="156" t="s">
        <v>159</v>
      </c>
      <c r="Z285" s="146"/>
      <c r="AA285" s="146"/>
      <c r="AB285" s="146"/>
      <c r="AC285" s="146"/>
      <c r="AD285" s="146"/>
      <c r="AE285" s="146"/>
      <c r="AF285" s="146"/>
      <c r="AG285" s="146" t="s">
        <v>160</v>
      </c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outlineLevel="2" x14ac:dyDescent="0.2">
      <c r="A286" s="153"/>
      <c r="B286" s="154"/>
      <c r="C286" s="190" t="s">
        <v>697</v>
      </c>
      <c r="D286" s="157"/>
      <c r="E286" s="158"/>
      <c r="F286" s="156"/>
      <c r="G286" s="156"/>
      <c r="H286" s="156"/>
      <c r="I286" s="156"/>
      <c r="J286" s="156"/>
      <c r="K286" s="156"/>
      <c r="L286" s="156"/>
      <c r="M286" s="156"/>
      <c r="N286" s="155"/>
      <c r="O286" s="155"/>
      <c r="P286" s="155"/>
      <c r="Q286" s="155"/>
      <c r="R286" s="156"/>
      <c r="S286" s="156"/>
      <c r="T286" s="156"/>
      <c r="U286" s="156"/>
      <c r="V286" s="156"/>
      <c r="W286" s="156"/>
      <c r="X286" s="156"/>
      <c r="Y286" s="156"/>
      <c r="Z286" s="146"/>
      <c r="AA286" s="146"/>
      <c r="AB286" s="146"/>
      <c r="AC286" s="146"/>
      <c r="AD286" s="146"/>
      <c r="AE286" s="146"/>
      <c r="AF286" s="146"/>
      <c r="AG286" s="146" t="s">
        <v>164</v>
      </c>
      <c r="AH286" s="146">
        <v>0</v>
      </c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3" x14ac:dyDescent="0.2">
      <c r="A287" s="153"/>
      <c r="B287" s="154"/>
      <c r="C287" s="190" t="s">
        <v>872</v>
      </c>
      <c r="D287" s="157"/>
      <c r="E287" s="158">
        <v>3.6</v>
      </c>
      <c r="F287" s="156"/>
      <c r="G287" s="156"/>
      <c r="H287" s="156"/>
      <c r="I287" s="156"/>
      <c r="J287" s="156"/>
      <c r="K287" s="156"/>
      <c r="L287" s="156"/>
      <c r="M287" s="156"/>
      <c r="N287" s="155"/>
      <c r="O287" s="155"/>
      <c r="P287" s="155"/>
      <c r="Q287" s="155"/>
      <c r="R287" s="156"/>
      <c r="S287" s="156"/>
      <c r="T287" s="156"/>
      <c r="U287" s="156"/>
      <c r="V287" s="156"/>
      <c r="W287" s="156"/>
      <c r="X287" s="156"/>
      <c r="Y287" s="156"/>
      <c r="Z287" s="146"/>
      <c r="AA287" s="146"/>
      <c r="AB287" s="146"/>
      <c r="AC287" s="146"/>
      <c r="AD287" s="146"/>
      <c r="AE287" s="146"/>
      <c r="AF287" s="146"/>
      <c r="AG287" s="146" t="s">
        <v>164</v>
      </c>
      <c r="AH287" s="146">
        <v>0</v>
      </c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outlineLevel="3" x14ac:dyDescent="0.2">
      <c r="A288" s="153"/>
      <c r="B288" s="154"/>
      <c r="C288" s="190" t="s">
        <v>699</v>
      </c>
      <c r="D288" s="157"/>
      <c r="E288" s="158"/>
      <c r="F288" s="156"/>
      <c r="G288" s="156"/>
      <c r="H288" s="156"/>
      <c r="I288" s="156"/>
      <c r="J288" s="156"/>
      <c r="K288" s="156"/>
      <c r="L288" s="156"/>
      <c r="M288" s="156"/>
      <c r="N288" s="155"/>
      <c r="O288" s="155"/>
      <c r="P288" s="155"/>
      <c r="Q288" s="155"/>
      <c r="R288" s="156"/>
      <c r="S288" s="156"/>
      <c r="T288" s="156"/>
      <c r="U288" s="156"/>
      <c r="V288" s="156"/>
      <c r="W288" s="156"/>
      <c r="X288" s="156"/>
      <c r="Y288" s="156"/>
      <c r="Z288" s="146"/>
      <c r="AA288" s="146"/>
      <c r="AB288" s="146"/>
      <c r="AC288" s="146"/>
      <c r="AD288" s="146"/>
      <c r="AE288" s="146"/>
      <c r="AF288" s="146"/>
      <c r="AG288" s="146" t="s">
        <v>164</v>
      </c>
      <c r="AH288" s="146">
        <v>0</v>
      </c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outlineLevel="3" x14ac:dyDescent="0.2">
      <c r="A289" s="153"/>
      <c r="B289" s="154"/>
      <c r="C289" s="190" t="s">
        <v>872</v>
      </c>
      <c r="D289" s="157"/>
      <c r="E289" s="158">
        <v>3.6</v>
      </c>
      <c r="F289" s="156"/>
      <c r="G289" s="156"/>
      <c r="H289" s="156"/>
      <c r="I289" s="156"/>
      <c r="J289" s="156"/>
      <c r="K289" s="156"/>
      <c r="L289" s="156"/>
      <c r="M289" s="156"/>
      <c r="N289" s="155"/>
      <c r="O289" s="155"/>
      <c r="P289" s="155"/>
      <c r="Q289" s="155"/>
      <c r="R289" s="156"/>
      <c r="S289" s="156"/>
      <c r="T289" s="156"/>
      <c r="U289" s="156"/>
      <c r="V289" s="156"/>
      <c r="W289" s="156"/>
      <c r="X289" s="156"/>
      <c r="Y289" s="156"/>
      <c r="Z289" s="146"/>
      <c r="AA289" s="146"/>
      <c r="AB289" s="146"/>
      <c r="AC289" s="146"/>
      <c r="AD289" s="146"/>
      <c r="AE289" s="146"/>
      <c r="AF289" s="146"/>
      <c r="AG289" s="146" t="s">
        <v>164</v>
      </c>
      <c r="AH289" s="146">
        <v>0</v>
      </c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</row>
    <row r="290" spans="1:60" outlineLevel="3" x14ac:dyDescent="0.2">
      <c r="A290" s="153"/>
      <c r="B290" s="154"/>
      <c r="C290" s="190" t="s">
        <v>700</v>
      </c>
      <c r="D290" s="157"/>
      <c r="E290" s="158"/>
      <c r="F290" s="156"/>
      <c r="G290" s="156"/>
      <c r="H290" s="156"/>
      <c r="I290" s="156"/>
      <c r="J290" s="156"/>
      <c r="K290" s="156"/>
      <c r="L290" s="156"/>
      <c r="M290" s="156"/>
      <c r="N290" s="155"/>
      <c r="O290" s="155"/>
      <c r="P290" s="155"/>
      <c r="Q290" s="155"/>
      <c r="R290" s="156"/>
      <c r="S290" s="156"/>
      <c r="T290" s="156"/>
      <c r="U290" s="156"/>
      <c r="V290" s="156"/>
      <c r="W290" s="156"/>
      <c r="X290" s="156"/>
      <c r="Y290" s="156"/>
      <c r="Z290" s="146"/>
      <c r="AA290" s="146"/>
      <c r="AB290" s="146"/>
      <c r="AC290" s="146"/>
      <c r="AD290" s="146"/>
      <c r="AE290" s="146"/>
      <c r="AF290" s="146"/>
      <c r="AG290" s="146" t="s">
        <v>164</v>
      </c>
      <c r="AH290" s="146">
        <v>0</v>
      </c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</row>
    <row r="291" spans="1:60" outlineLevel="3" x14ac:dyDescent="0.2">
      <c r="A291" s="153"/>
      <c r="B291" s="154"/>
      <c r="C291" s="190" t="s">
        <v>872</v>
      </c>
      <c r="D291" s="157"/>
      <c r="E291" s="158">
        <v>3.6</v>
      </c>
      <c r="F291" s="156"/>
      <c r="G291" s="156"/>
      <c r="H291" s="156"/>
      <c r="I291" s="156"/>
      <c r="J291" s="156"/>
      <c r="K291" s="156"/>
      <c r="L291" s="156"/>
      <c r="M291" s="156"/>
      <c r="N291" s="155"/>
      <c r="O291" s="155"/>
      <c r="P291" s="155"/>
      <c r="Q291" s="155"/>
      <c r="R291" s="156"/>
      <c r="S291" s="156"/>
      <c r="T291" s="156"/>
      <c r="U291" s="156"/>
      <c r="V291" s="156"/>
      <c r="W291" s="156"/>
      <c r="X291" s="156"/>
      <c r="Y291" s="156"/>
      <c r="Z291" s="146"/>
      <c r="AA291" s="146"/>
      <c r="AB291" s="146"/>
      <c r="AC291" s="146"/>
      <c r="AD291" s="146"/>
      <c r="AE291" s="146"/>
      <c r="AF291" s="146"/>
      <c r="AG291" s="146" t="s">
        <v>164</v>
      </c>
      <c r="AH291" s="146">
        <v>0</v>
      </c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outlineLevel="3" x14ac:dyDescent="0.2">
      <c r="A292" s="153"/>
      <c r="B292" s="154"/>
      <c r="C292" s="190" t="s">
        <v>701</v>
      </c>
      <c r="D292" s="157"/>
      <c r="E292" s="158"/>
      <c r="F292" s="156"/>
      <c r="G292" s="156"/>
      <c r="H292" s="156"/>
      <c r="I292" s="156"/>
      <c r="J292" s="156"/>
      <c r="K292" s="156"/>
      <c r="L292" s="156"/>
      <c r="M292" s="156"/>
      <c r="N292" s="155"/>
      <c r="O292" s="155"/>
      <c r="P292" s="155"/>
      <c r="Q292" s="155"/>
      <c r="R292" s="156"/>
      <c r="S292" s="156"/>
      <c r="T292" s="156"/>
      <c r="U292" s="156"/>
      <c r="V292" s="156"/>
      <c r="W292" s="156"/>
      <c r="X292" s="156"/>
      <c r="Y292" s="156"/>
      <c r="Z292" s="146"/>
      <c r="AA292" s="146"/>
      <c r="AB292" s="146"/>
      <c r="AC292" s="146"/>
      <c r="AD292" s="146"/>
      <c r="AE292" s="146"/>
      <c r="AF292" s="146"/>
      <c r="AG292" s="146" t="s">
        <v>164</v>
      </c>
      <c r="AH292" s="146">
        <v>0</v>
      </c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</row>
    <row r="293" spans="1:60" outlineLevel="3" x14ac:dyDescent="0.2">
      <c r="A293" s="153"/>
      <c r="B293" s="154"/>
      <c r="C293" s="190" t="s">
        <v>873</v>
      </c>
      <c r="D293" s="157"/>
      <c r="E293" s="158">
        <v>4.8</v>
      </c>
      <c r="F293" s="156"/>
      <c r="G293" s="156"/>
      <c r="H293" s="156"/>
      <c r="I293" s="156"/>
      <c r="J293" s="156"/>
      <c r="K293" s="156"/>
      <c r="L293" s="156"/>
      <c r="M293" s="156"/>
      <c r="N293" s="155"/>
      <c r="O293" s="155"/>
      <c r="P293" s="155"/>
      <c r="Q293" s="155"/>
      <c r="R293" s="156"/>
      <c r="S293" s="156"/>
      <c r="T293" s="156"/>
      <c r="U293" s="156"/>
      <c r="V293" s="156"/>
      <c r="W293" s="156"/>
      <c r="X293" s="156"/>
      <c r="Y293" s="156"/>
      <c r="Z293" s="146"/>
      <c r="AA293" s="146"/>
      <c r="AB293" s="146"/>
      <c r="AC293" s="146"/>
      <c r="AD293" s="146"/>
      <c r="AE293" s="146"/>
      <c r="AF293" s="146"/>
      <c r="AG293" s="146" t="s">
        <v>164</v>
      </c>
      <c r="AH293" s="146">
        <v>0</v>
      </c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outlineLevel="3" x14ac:dyDescent="0.2">
      <c r="A294" s="153"/>
      <c r="B294" s="154"/>
      <c r="C294" s="190" t="s">
        <v>874</v>
      </c>
      <c r="D294" s="157"/>
      <c r="E294" s="158">
        <v>2.2000000000000002</v>
      </c>
      <c r="F294" s="156"/>
      <c r="G294" s="156"/>
      <c r="H294" s="156"/>
      <c r="I294" s="156"/>
      <c r="J294" s="156"/>
      <c r="K294" s="156"/>
      <c r="L294" s="156"/>
      <c r="M294" s="156"/>
      <c r="N294" s="155"/>
      <c r="O294" s="155"/>
      <c r="P294" s="155"/>
      <c r="Q294" s="155"/>
      <c r="R294" s="156"/>
      <c r="S294" s="156"/>
      <c r="T294" s="156"/>
      <c r="U294" s="156"/>
      <c r="V294" s="156"/>
      <c r="W294" s="156"/>
      <c r="X294" s="156"/>
      <c r="Y294" s="156"/>
      <c r="Z294" s="146"/>
      <c r="AA294" s="146"/>
      <c r="AB294" s="146"/>
      <c r="AC294" s="146"/>
      <c r="AD294" s="146"/>
      <c r="AE294" s="146"/>
      <c r="AF294" s="146"/>
      <c r="AG294" s="146" t="s">
        <v>164</v>
      </c>
      <c r="AH294" s="146">
        <v>0</v>
      </c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outlineLevel="1" x14ac:dyDescent="0.2">
      <c r="A295" s="172">
        <v>45</v>
      </c>
      <c r="B295" s="173" t="s">
        <v>875</v>
      </c>
      <c r="C295" s="189" t="s">
        <v>876</v>
      </c>
      <c r="D295" s="174" t="s">
        <v>365</v>
      </c>
      <c r="E295" s="175">
        <v>4.5</v>
      </c>
      <c r="F295" s="176"/>
      <c r="G295" s="177">
        <f>ROUND(E295*F295,2)</f>
        <v>0</v>
      </c>
      <c r="H295" s="176"/>
      <c r="I295" s="177">
        <f>ROUND(E295*H295,2)</f>
        <v>0</v>
      </c>
      <c r="J295" s="176"/>
      <c r="K295" s="177">
        <f>ROUND(E295*J295,2)</f>
        <v>0</v>
      </c>
      <c r="L295" s="177">
        <v>21</v>
      </c>
      <c r="M295" s="177">
        <f>G295*(1+L295/100)</f>
        <v>0</v>
      </c>
      <c r="N295" s="175">
        <v>0</v>
      </c>
      <c r="O295" s="175">
        <f>ROUND(E295*N295,2)</f>
        <v>0</v>
      </c>
      <c r="P295" s="175">
        <v>6.6000000000000003E-2</v>
      </c>
      <c r="Q295" s="175">
        <f>ROUND(E295*P295,2)</f>
        <v>0.3</v>
      </c>
      <c r="R295" s="177"/>
      <c r="S295" s="177" t="s">
        <v>157</v>
      </c>
      <c r="T295" s="178" t="s">
        <v>157</v>
      </c>
      <c r="U295" s="156">
        <v>1.3680000000000001</v>
      </c>
      <c r="V295" s="156">
        <f>ROUND(E295*U295,2)</f>
        <v>6.16</v>
      </c>
      <c r="W295" s="156"/>
      <c r="X295" s="156" t="s">
        <v>158</v>
      </c>
      <c r="Y295" s="156" t="s">
        <v>159</v>
      </c>
      <c r="Z295" s="146"/>
      <c r="AA295" s="146"/>
      <c r="AB295" s="146"/>
      <c r="AC295" s="146"/>
      <c r="AD295" s="146"/>
      <c r="AE295" s="146"/>
      <c r="AF295" s="146"/>
      <c r="AG295" s="146" t="s">
        <v>160</v>
      </c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2" x14ac:dyDescent="0.2">
      <c r="A296" s="153"/>
      <c r="B296" s="154"/>
      <c r="C296" s="190" t="s">
        <v>877</v>
      </c>
      <c r="D296" s="157"/>
      <c r="E296" s="158">
        <v>4.5</v>
      </c>
      <c r="F296" s="156"/>
      <c r="G296" s="156"/>
      <c r="H296" s="156"/>
      <c r="I296" s="156"/>
      <c r="J296" s="156"/>
      <c r="K296" s="156"/>
      <c r="L296" s="156"/>
      <c r="M296" s="156"/>
      <c r="N296" s="155"/>
      <c r="O296" s="155"/>
      <c r="P296" s="155"/>
      <c r="Q296" s="155"/>
      <c r="R296" s="156"/>
      <c r="S296" s="156"/>
      <c r="T296" s="156"/>
      <c r="U296" s="156"/>
      <c r="V296" s="156"/>
      <c r="W296" s="156"/>
      <c r="X296" s="156"/>
      <c r="Y296" s="156"/>
      <c r="Z296" s="146"/>
      <c r="AA296" s="146"/>
      <c r="AB296" s="146"/>
      <c r="AC296" s="146"/>
      <c r="AD296" s="146"/>
      <c r="AE296" s="146"/>
      <c r="AF296" s="146"/>
      <c r="AG296" s="146" t="s">
        <v>164</v>
      </c>
      <c r="AH296" s="146">
        <v>0</v>
      </c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outlineLevel="1" x14ac:dyDescent="0.2">
      <c r="A297" s="172">
        <v>46</v>
      </c>
      <c r="B297" s="173" t="s">
        <v>878</v>
      </c>
      <c r="C297" s="189" t="s">
        <v>879</v>
      </c>
      <c r="D297" s="174" t="s">
        <v>365</v>
      </c>
      <c r="E297" s="175">
        <v>13</v>
      </c>
      <c r="F297" s="176"/>
      <c r="G297" s="177">
        <f>ROUND(E297*F297,2)</f>
        <v>0</v>
      </c>
      <c r="H297" s="176"/>
      <c r="I297" s="177">
        <f>ROUND(E297*H297,2)</f>
        <v>0</v>
      </c>
      <c r="J297" s="176"/>
      <c r="K297" s="177">
        <f>ROUND(E297*J297,2)</f>
        <v>0</v>
      </c>
      <c r="L297" s="177">
        <v>21</v>
      </c>
      <c r="M297" s="177">
        <f>G297*(1+L297/100)</f>
        <v>0</v>
      </c>
      <c r="N297" s="175">
        <v>0</v>
      </c>
      <c r="O297" s="175">
        <f>ROUND(E297*N297,2)</f>
        <v>0</v>
      </c>
      <c r="P297" s="175">
        <v>0.13200000000000001</v>
      </c>
      <c r="Q297" s="175">
        <f>ROUND(E297*P297,2)</f>
        <v>1.72</v>
      </c>
      <c r="R297" s="177"/>
      <c r="S297" s="177" t="s">
        <v>157</v>
      </c>
      <c r="T297" s="178" t="s">
        <v>157</v>
      </c>
      <c r="U297" s="156">
        <v>2.036</v>
      </c>
      <c r="V297" s="156">
        <f>ROUND(E297*U297,2)</f>
        <v>26.47</v>
      </c>
      <c r="W297" s="156"/>
      <c r="X297" s="156" t="s">
        <v>158</v>
      </c>
      <c r="Y297" s="156" t="s">
        <v>159</v>
      </c>
      <c r="Z297" s="146"/>
      <c r="AA297" s="146"/>
      <c r="AB297" s="146"/>
      <c r="AC297" s="146"/>
      <c r="AD297" s="146"/>
      <c r="AE297" s="146"/>
      <c r="AF297" s="146"/>
      <c r="AG297" s="146" t="s">
        <v>160</v>
      </c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outlineLevel="2" x14ac:dyDescent="0.2">
      <c r="A298" s="153"/>
      <c r="B298" s="154"/>
      <c r="C298" s="190" t="s">
        <v>880</v>
      </c>
      <c r="D298" s="157"/>
      <c r="E298" s="158">
        <v>13</v>
      </c>
      <c r="F298" s="156"/>
      <c r="G298" s="156"/>
      <c r="H298" s="156"/>
      <c r="I298" s="156"/>
      <c r="J298" s="156"/>
      <c r="K298" s="156"/>
      <c r="L298" s="156"/>
      <c r="M298" s="156"/>
      <c r="N298" s="155"/>
      <c r="O298" s="155"/>
      <c r="P298" s="155"/>
      <c r="Q298" s="155"/>
      <c r="R298" s="156"/>
      <c r="S298" s="156"/>
      <c r="T298" s="156"/>
      <c r="U298" s="156"/>
      <c r="V298" s="156"/>
      <c r="W298" s="156"/>
      <c r="X298" s="156"/>
      <c r="Y298" s="156"/>
      <c r="Z298" s="146"/>
      <c r="AA298" s="146"/>
      <c r="AB298" s="146"/>
      <c r="AC298" s="146"/>
      <c r="AD298" s="146"/>
      <c r="AE298" s="146"/>
      <c r="AF298" s="146"/>
      <c r="AG298" s="146" t="s">
        <v>164</v>
      </c>
      <c r="AH298" s="146">
        <v>0</v>
      </c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outlineLevel="1" x14ac:dyDescent="0.2">
      <c r="A299" s="172">
        <v>47</v>
      </c>
      <c r="B299" s="173" t="s">
        <v>881</v>
      </c>
      <c r="C299" s="189" t="s">
        <v>882</v>
      </c>
      <c r="D299" s="174" t="s">
        <v>156</v>
      </c>
      <c r="E299" s="175">
        <v>182.64</v>
      </c>
      <c r="F299" s="176"/>
      <c r="G299" s="177">
        <f>ROUND(E299*F299,2)</f>
        <v>0</v>
      </c>
      <c r="H299" s="176"/>
      <c r="I299" s="177">
        <f>ROUND(E299*H299,2)</f>
        <v>0</v>
      </c>
      <c r="J299" s="176"/>
      <c r="K299" s="177">
        <f>ROUND(E299*J299,2)</f>
        <v>0</v>
      </c>
      <c r="L299" s="177">
        <v>21</v>
      </c>
      <c r="M299" s="177">
        <f>G299*(1+L299/100)</f>
        <v>0</v>
      </c>
      <c r="N299" s="175">
        <v>0</v>
      </c>
      <c r="O299" s="175">
        <f>ROUND(E299*N299,2)</f>
        <v>0</v>
      </c>
      <c r="P299" s="175">
        <v>4.5999999999999999E-2</v>
      </c>
      <c r="Q299" s="175">
        <f>ROUND(E299*P299,2)</f>
        <v>8.4</v>
      </c>
      <c r="R299" s="177"/>
      <c r="S299" s="177" t="s">
        <v>157</v>
      </c>
      <c r="T299" s="178" t="s">
        <v>157</v>
      </c>
      <c r="U299" s="156">
        <v>0.26</v>
      </c>
      <c r="V299" s="156">
        <f>ROUND(E299*U299,2)</f>
        <v>47.49</v>
      </c>
      <c r="W299" s="156"/>
      <c r="X299" s="156" t="s">
        <v>158</v>
      </c>
      <c r="Y299" s="156" t="s">
        <v>159</v>
      </c>
      <c r="Z299" s="146"/>
      <c r="AA299" s="146"/>
      <c r="AB299" s="146"/>
      <c r="AC299" s="146"/>
      <c r="AD299" s="146"/>
      <c r="AE299" s="146"/>
      <c r="AF299" s="146"/>
      <c r="AG299" s="146" t="s">
        <v>160</v>
      </c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</row>
    <row r="300" spans="1:60" outlineLevel="2" x14ac:dyDescent="0.2">
      <c r="A300" s="153"/>
      <c r="B300" s="154"/>
      <c r="C300" s="190" t="s">
        <v>745</v>
      </c>
      <c r="D300" s="157"/>
      <c r="E300" s="158"/>
      <c r="F300" s="156"/>
      <c r="G300" s="156"/>
      <c r="H300" s="156"/>
      <c r="I300" s="156"/>
      <c r="J300" s="156"/>
      <c r="K300" s="156"/>
      <c r="L300" s="156"/>
      <c r="M300" s="156"/>
      <c r="N300" s="155"/>
      <c r="O300" s="155"/>
      <c r="P300" s="155"/>
      <c r="Q300" s="155"/>
      <c r="R300" s="156"/>
      <c r="S300" s="156"/>
      <c r="T300" s="156"/>
      <c r="U300" s="156"/>
      <c r="V300" s="156"/>
      <c r="W300" s="156"/>
      <c r="X300" s="156"/>
      <c r="Y300" s="156"/>
      <c r="Z300" s="146"/>
      <c r="AA300" s="146"/>
      <c r="AB300" s="146"/>
      <c r="AC300" s="146"/>
      <c r="AD300" s="146"/>
      <c r="AE300" s="146"/>
      <c r="AF300" s="146"/>
      <c r="AG300" s="146" t="s">
        <v>164</v>
      </c>
      <c r="AH300" s="146">
        <v>0</v>
      </c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outlineLevel="3" x14ac:dyDescent="0.2">
      <c r="A301" s="153"/>
      <c r="B301" s="154"/>
      <c r="C301" s="190" t="s">
        <v>744</v>
      </c>
      <c r="D301" s="157"/>
      <c r="E301" s="158">
        <v>32.520000000000003</v>
      </c>
      <c r="F301" s="156"/>
      <c r="G301" s="156"/>
      <c r="H301" s="156"/>
      <c r="I301" s="156"/>
      <c r="J301" s="156"/>
      <c r="K301" s="156"/>
      <c r="L301" s="156"/>
      <c r="M301" s="156"/>
      <c r="N301" s="155"/>
      <c r="O301" s="155"/>
      <c r="P301" s="155"/>
      <c r="Q301" s="155"/>
      <c r="R301" s="156"/>
      <c r="S301" s="156"/>
      <c r="T301" s="156"/>
      <c r="U301" s="156"/>
      <c r="V301" s="156"/>
      <c r="W301" s="156"/>
      <c r="X301" s="156"/>
      <c r="Y301" s="156"/>
      <c r="Z301" s="146"/>
      <c r="AA301" s="146"/>
      <c r="AB301" s="146"/>
      <c r="AC301" s="146"/>
      <c r="AD301" s="146"/>
      <c r="AE301" s="146"/>
      <c r="AF301" s="146"/>
      <c r="AG301" s="146" t="s">
        <v>164</v>
      </c>
      <c r="AH301" s="146">
        <v>0</v>
      </c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</row>
    <row r="302" spans="1:60" outlineLevel="3" x14ac:dyDescent="0.2">
      <c r="A302" s="153"/>
      <c r="B302" s="154"/>
      <c r="C302" s="190" t="s">
        <v>713</v>
      </c>
      <c r="D302" s="157"/>
      <c r="E302" s="158">
        <v>-1.6</v>
      </c>
      <c r="F302" s="156"/>
      <c r="G302" s="156"/>
      <c r="H302" s="156"/>
      <c r="I302" s="156"/>
      <c r="J302" s="156"/>
      <c r="K302" s="156"/>
      <c r="L302" s="156"/>
      <c r="M302" s="156"/>
      <c r="N302" s="155"/>
      <c r="O302" s="155"/>
      <c r="P302" s="155"/>
      <c r="Q302" s="155"/>
      <c r="R302" s="156"/>
      <c r="S302" s="156"/>
      <c r="T302" s="156"/>
      <c r="U302" s="156"/>
      <c r="V302" s="156"/>
      <c r="W302" s="156"/>
      <c r="X302" s="156"/>
      <c r="Y302" s="156"/>
      <c r="Z302" s="146"/>
      <c r="AA302" s="146"/>
      <c r="AB302" s="146"/>
      <c r="AC302" s="146"/>
      <c r="AD302" s="146"/>
      <c r="AE302" s="146"/>
      <c r="AF302" s="146"/>
      <c r="AG302" s="146" t="s">
        <v>164</v>
      </c>
      <c r="AH302" s="146">
        <v>0</v>
      </c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</row>
    <row r="303" spans="1:60" outlineLevel="3" x14ac:dyDescent="0.2">
      <c r="A303" s="153"/>
      <c r="B303" s="154"/>
      <c r="C303" s="190" t="s">
        <v>700</v>
      </c>
      <c r="D303" s="157"/>
      <c r="E303" s="158"/>
      <c r="F303" s="156"/>
      <c r="G303" s="156"/>
      <c r="H303" s="156"/>
      <c r="I303" s="156"/>
      <c r="J303" s="156"/>
      <c r="K303" s="156"/>
      <c r="L303" s="156"/>
      <c r="M303" s="156"/>
      <c r="N303" s="155"/>
      <c r="O303" s="155"/>
      <c r="P303" s="155"/>
      <c r="Q303" s="155"/>
      <c r="R303" s="156"/>
      <c r="S303" s="156"/>
      <c r="T303" s="156"/>
      <c r="U303" s="156"/>
      <c r="V303" s="156"/>
      <c r="W303" s="156"/>
      <c r="X303" s="156"/>
      <c r="Y303" s="156"/>
      <c r="Z303" s="146"/>
      <c r="AA303" s="146"/>
      <c r="AB303" s="146"/>
      <c r="AC303" s="146"/>
      <c r="AD303" s="146"/>
      <c r="AE303" s="146"/>
      <c r="AF303" s="146"/>
      <c r="AG303" s="146" t="s">
        <v>164</v>
      </c>
      <c r="AH303" s="146">
        <v>0</v>
      </c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3" x14ac:dyDescent="0.2">
      <c r="A304" s="153"/>
      <c r="B304" s="154"/>
      <c r="C304" s="190" t="s">
        <v>744</v>
      </c>
      <c r="D304" s="157"/>
      <c r="E304" s="158">
        <v>32.520000000000003</v>
      </c>
      <c r="F304" s="156"/>
      <c r="G304" s="156"/>
      <c r="H304" s="156"/>
      <c r="I304" s="156"/>
      <c r="J304" s="156"/>
      <c r="K304" s="156"/>
      <c r="L304" s="156"/>
      <c r="M304" s="156"/>
      <c r="N304" s="155"/>
      <c r="O304" s="155"/>
      <c r="P304" s="155"/>
      <c r="Q304" s="155"/>
      <c r="R304" s="156"/>
      <c r="S304" s="156"/>
      <c r="T304" s="156"/>
      <c r="U304" s="156"/>
      <c r="V304" s="156"/>
      <c r="W304" s="156"/>
      <c r="X304" s="156"/>
      <c r="Y304" s="156"/>
      <c r="Z304" s="146"/>
      <c r="AA304" s="146"/>
      <c r="AB304" s="146"/>
      <c r="AC304" s="146"/>
      <c r="AD304" s="146"/>
      <c r="AE304" s="146"/>
      <c r="AF304" s="146"/>
      <c r="AG304" s="146" t="s">
        <v>164</v>
      </c>
      <c r="AH304" s="146">
        <v>0</v>
      </c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3" x14ac:dyDescent="0.2">
      <c r="A305" s="153"/>
      <c r="B305" s="154"/>
      <c r="C305" s="190" t="s">
        <v>883</v>
      </c>
      <c r="D305" s="157"/>
      <c r="E305" s="158">
        <v>-2.7</v>
      </c>
      <c r="F305" s="156"/>
      <c r="G305" s="156"/>
      <c r="H305" s="156"/>
      <c r="I305" s="156"/>
      <c r="J305" s="156"/>
      <c r="K305" s="156"/>
      <c r="L305" s="156"/>
      <c r="M305" s="156"/>
      <c r="N305" s="155"/>
      <c r="O305" s="155"/>
      <c r="P305" s="155"/>
      <c r="Q305" s="155"/>
      <c r="R305" s="156"/>
      <c r="S305" s="156"/>
      <c r="T305" s="156"/>
      <c r="U305" s="156"/>
      <c r="V305" s="156"/>
      <c r="W305" s="156"/>
      <c r="X305" s="156"/>
      <c r="Y305" s="156"/>
      <c r="Z305" s="146"/>
      <c r="AA305" s="146"/>
      <c r="AB305" s="146"/>
      <c r="AC305" s="146"/>
      <c r="AD305" s="146"/>
      <c r="AE305" s="146"/>
      <c r="AF305" s="146"/>
      <c r="AG305" s="146" t="s">
        <v>164</v>
      </c>
      <c r="AH305" s="146">
        <v>0</v>
      </c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outlineLevel="3" x14ac:dyDescent="0.2">
      <c r="A306" s="153"/>
      <c r="B306" s="154"/>
      <c r="C306" s="190" t="s">
        <v>747</v>
      </c>
      <c r="D306" s="157"/>
      <c r="E306" s="158"/>
      <c r="F306" s="156"/>
      <c r="G306" s="156"/>
      <c r="H306" s="156"/>
      <c r="I306" s="156"/>
      <c r="J306" s="156"/>
      <c r="K306" s="156"/>
      <c r="L306" s="156"/>
      <c r="M306" s="156"/>
      <c r="N306" s="155"/>
      <c r="O306" s="155"/>
      <c r="P306" s="155"/>
      <c r="Q306" s="155"/>
      <c r="R306" s="156"/>
      <c r="S306" s="156"/>
      <c r="T306" s="156"/>
      <c r="U306" s="156"/>
      <c r="V306" s="156"/>
      <c r="W306" s="156"/>
      <c r="X306" s="156"/>
      <c r="Y306" s="156"/>
      <c r="Z306" s="146"/>
      <c r="AA306" s="146"/>
      <c r="AB306" s="146"/>
      <c r="AC306" s="146"/>
      <c r="AD306" s="146"/>
      <c r="AE306" s="146"/>
      <c r="AF306" s="146"/>
      <c r="AG306" s="146" t="s">
        <v>164</v>
      </c>
      <c r="AH306" s="146">
        <v>0</v>
      </c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</row>
    <row r="307" spans="1:60" outlineLevel="3" x14ac:dyDescent="0.2">
      <c r="A307" s="153"/>
      <c r="B307" s="154"/>
      <c r="C307" s="190" t="s">
        <v>748</v>
      </c>
      <c r="D307" s="157"/>
      <c r="E307" s="158">
        <v>102.8</v>
      </c>
      <c r="F307" s="156"/>
      <c r="G307" s="156"/>
      <c r="H307" s="156"/>
      <c r="I307" s="156"/>
      <c r="J307" s="156"/>
      <c r="K307" s="156"/>
      <c r="L307" s="156"/>
      <c r="M307" s="156"/>
      <c r="N307" s="155"/>
      <c r="O307" s="155"/>
      <c r="P307" s="155"/>
      <c r="Q307" s="155"/>
      <c r="R307" s="156"/>
      <c r="S307" s="156"/>
      <c r="T307" s="156"/>
      <c r="U307" s="156"/>
      <c r="V307" s="156"/>
      <c r="W307" s="156"/>
      <c r="X307" s="156"/>
      <c r="Y307" s="156"/>
      <c r="Z307" s="146"/>
      <c r="AA307" s="146"/>
      <c r="AB307" s="146"/>
      <c r="AC307" s="146"/>
      <c r="AD307" s="146"/>
      <c r="AE307" s="146"/>
      <c r="AF307" s="146"/>
      <c r="AG307" s="146" t="s">
        <v>164</v>
      </c>
      <c r="AH307" s="146">
        <v>0</v>
      </c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</row>
    <row r="308" spans="1:60" outlineLevel="3" x14ac:dyDescent="0.2">
      <c r="A308" s="153"/>
      <c r="B308" s="154"/>
      <c r="C308" s="190" t="s">
        <v>750</v>
      </c>
      <c r="D308" s="157"/>
      <c r="E308" s="158">
        <v>-5.4</v>
      </c>
      <c r="F308" s="156"/>
      <c r="G308" s="156"/>
      <c r="H308" s="156"/>
      <c r="I308" s="156"/>
      <c r="J308" s="156"/>
      <c r="K308" s="156"/>
      <c r="L308" s="156"/>
      <c r="M308" s="156"/>
      <c r="N308" s="155"/>
      <c r="O308" s="155"/>
      <c r="P308" s="155"/>
      <c r="Q308" s="155"/>
      <c r="R308" s="156"/>
      <c r="S308" s="156"/>
      <c r="T308" s="156"/>
      <c r="U308" s="156"/>
      <c r="V308" s="156"/>
      <c r="W308" s="156"/>
      <c r="X308" s="156"/>
      <c r="Y308" s="156"/>
      <c r="Z308" s="146"/>
      <c r="AA308" s="146"/>
      <c r="AB308" s="146"/>
      <c r="AC308" s="146"/>
      <c r="AD308" s="146"/>
      <c r="AE308" s="146"/>
      <c r="AF308" s="146"/>
      <c r="AG308" s="146" t="s">
        <v>164</v>
      </c>
      <c r="AH308" s="146">
        <v>0</v>
      </c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</row>
    <row r="309" spans="1:60" outlineLevel="3" x14ac:dyDescent="0.2">
      <c r="A309" s="153"/>
      <c r="B309" s="154"/>
      <c r="C309" s="190" t="s">
        <v>884</v>
      </c>
      <c r="D309" s="157"/>
      <c r="E309" s="158">
        <v>-4.8</v>
      </c>
      <c r="F309" s="156"/>
      <c r="G309" s="156"/>
      <c r="H309" s="156"/>
      <c r="I309" s="156"/>
      <c r="J309" s="156"/>
      <c r="K309" s="156"/>
      <c r="L309" s="156"/>
      <c r="M309" s="156"/>
      <c r="N309" s="155"/>
      <c r="O309" s="155"/>
      <c r="P309" s="155"/>
      <c r="Q309" s="155"/>
      <c r="R309" s="156"/>
      <c r="S309" s="156"/>
      <c r="T309" s="156"/>
      <c r="U309" s="156"/>
      <c r="V309" s="156"/>
      <c r="W309" s="156"/>
      <c r="X309" s="156"/>
      <c r="Y309" s="156"/>
      <c r="Z309" s="146"/>
      <c r="AA309" s="146"/>
      <c r="AB309" s="146"/>
      <c r="AC309" s="146"/>
      <c r="AD309" s="146"/>
      <c r="AE309" s="146"/>
      <c r="AF309" s="146"/>
      <c r="AG309" s="146" t="s">
        <v>164</v>
      </c>
      <c r="AH309" s="146">
        <v>0</v>
      </c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</row>
    <row r="310" spans="1:60" outlineLevel="3" x14ac:dyDescent="0.2">
      <c r="A310" s="153"/>
      <c r="B310" s="154"/>
      <c r="C310" s="190" t="s">
        <v>701</v>
      </c>
      <c r="D310" s="157"/>
      <c r="E310" s="158"/>
      <c r="F310" s="156"/>
      <c r="G310" s="156"/>
      <c r="H310" s="156"/>
      <c r="I310" s="156"/>
      <c r="J310" s="156"/>
      <c r="K310" s="156"/>
      <c r="L310" s="156"/>
      <c r="M310" s="156"/>
      <c r="N310" s="155"/>
      <c r="O310" s="155"/>
      <c r="P310" s="155"/>
      <c r="Q310" s="155"/>
      <c r="R310" s="156"/>
      <c r="S310" s="156"/>
      <c r="T310" s="156"/>
      <c r="U310" s="156"/>
      <c r="V310" s="156"/>
      <c r="W310" s="156"/>
      <c r="X310" s="156"/>
      <c r="Y310" s="156"/>
      <c r="Z310" s="146"/>
      <c r="AA310" s="146"/>
      <c r="AB310" s="146"/>
      <c r="AC310" s="146"/>
      <c r="AD310" s="146"/>
      <c r="AE310" s="146"/>
      <c r="AF310" s="146"/>
      <c r="AG310" s="146" t="s">
        <v>164</v>
      </c>
      <c r="AH310" s="146">
        <v>0</v>
      </c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</row>
    <row r="311" spans="1:60" outlineLevel="3" x14ac:dyDescent="0.2">
      <c r="A311" s="153"/>
      <c r="B311" s="154"/>
      <c r="C311" s="190" t="s">
        <v>755</v>
      </c>
      <c r="D311" s="157"/>
      <c r="E311" s="158">
        <v>29.3</v>
      </c>
      <c r="F311" s="156"/>
      <c r="G311" s="156"/>
      <c r="H311" s="156"/>
      <c r="I311" s="156"/>
      <c r="J311" s="156"/>
      <c r="K311" s="156"/>
      <c r="L311" s="156"/>
      <c r="M311" s="156"/>
      <c r="N311" s="155"/>
      <c r="O311" s="155"/>
      <c r="P311" s="155"/>
      <c r="Q311" s="155"/>
      <c r="R311" s="156"/>
      <c r="S311" s="156"/>
      <c r="T311" s="156"/>
      <c r="U311" s="156"/>
      <c r="V311" s="156"/>
      <c r="W311" s="156"/>
      <c r="X311" s="156"/>
      <c r="Y311" s="156"/>
      <c r="Z311" s="146"/>
      <c r="AA311" s="146"/>
      <c r="AB311" s="146"/>
      <c r="AC311" s="146"/>
      <c r="AD311" s="146"/>
      <c r="AE311" s="146"/>
      <c r="AF311" s="146"/>
      <c r="AG311" s="146" t="s">
        <v>164</v>
      </c>
      <c r="AH311" s="146">
        <v>0</v>
      </c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outlineLevel="1" x14ac:dyDescent="0.2">
      <c r="A312" s="172">
        <v>48</v>
      </c>
      <c r="B312" s="173" t="s">
        <v>885</v>
      </c>
      <c r="C312" s="189" t="s">
        <v>886</v>
      </c>
      <c r="D312" s="174" t="s">
        <v>156</v>
      </c>
      <c r="E312" s="175">
        <v>182.64</v>
      </c>
      <c r="F312" s="176"/>
      <c r="G312" s="177">
        <f>ROUND(E312*F312,2)</f>
        <v>0</v>
      </c>
      <c r="H312" s="176"/>
      <c r="I312" s="177">
        <f>ROUND(E312*H312,2)</f>
        <v>0</v>
      </c>
      <c r="J312" s="176"/>
      <c r="K312" s="177">
        <f>ROUND(E312*J312,2)</f>
        <v>0</v>
      </c>
      <c r="L312" s="177">
        <v>21</v>
      </c>
      <c r="M312" s="177">
        <f>G312*(1+L312/100)</f>
        <v>0</v>
      </c>
      <c r="N312" s="175">
        <v>0</v>
      </c>
      <c r="O312" s="175">
        <f>ROUND(E312*N312,2)</f>
        <v>0</v>
      </c>
      <c r="P312" s="175">
        <v>6.8000000000000005E-2</v>
      </c>
      <c r="Q312" s="175">
        <f>ROUND(E312*P312,2)</f>
        <v>12.42</v>
      </c>
      <c r="R312" s="177"/>
      <c r="S312" s="177" t="s">
        <v>157</v>
      </c>
      <c r="T312" s="178" t="s">
        <v>157</v>
      </c>
      <c r="U312" s="156">
        <v>0.3</v>
      </c>
      <c r="V312" s="156">
        <f>ROUND(E312*U312,2)</f>
        <v>54.79</v>
      </c>
      <c r="W312" s="156"/>
      <c r="X312" s="156" t="s">
        <v>158</v>
      </c>
      <c r="Y312" s="156" t="s">
        <v>159</v>
      </c>
      <c r="Z312" s="146"/>
      <c r="AA312" s="146"/>
      <c r="AB312" s="146"/>
      <c r="AC312" s="146"/>
      <c r="AD312" s="146"/>
      <c r="AE312" s="146"/>
      <c r="AF312" s="146"/>
      <c r="AG312" s="146" t="s">
        <v>160</v>
      </c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</row>
    <row r="313" spans="1:60" outlineLevel="2" x14ac:dyDescent="0.2">
      <c r="A313" s="153"/>
      <c r="B313" s="154"/>
      <c r="C313" s="190" t="s">
        <v>745</v>
      </c>
      <c r="D313" s="157"/>
      <c r="E313" s="158"/>
      <c r="F313" s="156"/>
      <c r="G313" s="156"/>
      <c r="H313" s="156"/>
      <c r="I313" s="156"/>
      <c r="J313" s="156"/>
      <c r="K313" s="156"/>
      <c r="L313" s="156"/>
      <c r="M313" s="156"/>
      <c r="N313" s="155"/>
      <c r="O313" s="155"/>
      <c r="P313" s="155"/>
      <c r="Q313" s="155"/>
      <c r="R313" s="156"/>
      <c r="S313" s="156"/>
      <c r="T313" s="156"/>
      <c r="U313" s="156"/>
      <c r="V313" s="156"/>
      <c r="W313" s="156"/>
      <c r="X313" s="156"/>
      <c r="Y313" s="156"/>
      <c r="Z313" s="146"/>
      <c r="AA313" s="146"/>
      <c r="AB313" s="146"/>
      <c r="AC313" s="146"/>
      <c r="AD313" s="146"/>
      <c r="AE313" s="146"/>
      <c r="AF313" s="146"/>
      <c r="AG313" s="146" t="s">
        <v>164</v>
      </c>
      <c r="AH313" s="146">
        <v>0</v>
      </c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</row>
    <row r="314" spans="1:60" outlineLevel="3" x14ac:dyDescent="0.2">
      <c r="A314" s="153"/>
      <c r="B314" s="154"/>
      <c r="C314" s="190" t="s">
        <v>744</v>
      </c>
      <c r="D314" s="157"/>
      <c r="E314" s="158">
        <v>32.520000000000003</v>
      </c>
      <c r="F314" s="156"/>
      <c r="G314" s="156"/>
      <c r="H314" s="156"/>
      <c r="I314" s="156"/>
      <c r="J314" s="156"/>
      <c r="K314" s="156"/>
      <c r="L314" s="156"/>
      <c r="M314" s="156"/>
      <c r="N314" s="155"/>
      <c r="O314" s="155"/>
      <c r="P314" s="155"/>
      <c r="Q314" s="155"/>
      <c r="R314" s="156"/>
      <c r="S314" s="156"/>
      <c r="T314" s="156"/>
      <c r="U314" s="156"/>
      <c r="V314" s="156"/>
      <c r="W314" s="156"/>
      <c r="X314" s="156"/>
      <c r="Y314" s="156"/>
      <c r="Z314" s="146"/>
      <c r="AA314" s="146"/>
      <c r="AB314" s="146"/>
      <c r="AC314" s="146"/>
      <c r="AD314" s="146"/>
      <c r="AE314" s="146"/>
      <c r="AF314" s="146"/>
      <c r="AG314" s="146" t="s">
        <v>164</v>
      </c>
      <c r="AH314" s="146">
        <v>0</v>
      </c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</row>
    <row r="315" spans="1:60" outlineLevel="3" x14ac:dyDescent="0.2">
      <c r="A315" s="153"/>
      <c r="B315" s="154"/>
      <c r="C315" s="190" t="s">
        <v>713</v>
      </c>
      <c r="D315" s="157"/>
      <c r="E315" s="158">
        <v>-1.6</v>
      </c>
      <c r="F315" s="156"/>
      <c r="G315" s="156"/>
      <c r="H315" s="156"/>
      <c r="I315" s="156"/>
      <c r="J315" s="156"/>
      <c r="K315" s="156"/>
      <c r="L315" s="156"/>
      <c r="M315" s="156"/>
      <c r="N315" s="155"/>
      <c r="O315" s="155"/>
      <c r="P315" s="155"/>
      <c r="Q315" s="155"/>
      <c r="R315" s="156"/>
      <c r="S315" s="156"/>
      <c r="T315" s="156"/>
      <c r="U315" s="156"/>
      <c r="V315" s="156"/>
      <c r="W315" s="156"/>
      <c r="X315" s="156"/>
      <c r="Y315" s="156"/>
      <c r="Z315" s="146"/>
      <c r="AA315" s="146"/>
      <c r="AB315" s="146"/>
      <c r="AC315" s="146"/>
      <c r="AD315" s="146"/>
      <c r="AE315" s="146"/>
      <c r="AF315" s="146"/>
      <c r="AG315" s="146" t="s">
        <v>164</v>
      </c>
      <c r="AH315" s="146">
        <v>0</v>
      </c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</row>
    <row r="316" spans="1:60" outlineLevel="3" x14ac:dyDescent="0.2">
      <c r="A316" s="153"/>
      <c r="B316" s="154"/>
      <c r="C316" s="190" t="s">
        <v>700</v>
      </c>
      <c r="D316" s="157"/>
      <c r="E316" s="158"/>
      <c r="F316" s="156"/>
      <c r="G316" s="156"/>
      <c r="H316" s="156"/>
      <c r="I316" s="156"/>
      <c r="J316" s="156"/>
      <c r="K316" s="156"/>
      <c r="L316" s="156"/>
      <c r="M316" s="156"/>
      <c r="N316" s="155"/>
      <c r="O316" s="155"/>
      <c r="P316" s="155"/>
      <c r="Q316" s="155"/>
      <c r="R316" s="156"/>
      <c r="S316" s="156"/>
      <c r="T316" s="156"/>
      <c r="U316" s="156"/>
      <c r="V316" s="156"/>
      <c r="W316" s="156"/>
      <c r="X316" s="156"/>
      <c r="Y316" s="156"/>
      <c r="Z316" s="146"/>
      <c r="AA316" s="146"/>
      <c r="AB316" s="146"/>
      <c r="AC316" s="146"/>
      <c r="AD316" s="146"/>
      <c r="AE316" s="146"/>
      <c r="AF316" s="146"/>
      <c r="AG316" s="146" t="s">
        <v>164</v>
      </c>
      <c r="AH316" s="146">
        <v>0</v>
      </c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</row>
    <row r="317" spans="1:60" outlineLevel="3" x14ac:dyDescent="0.2">
      <c r="A317" s="153"/>
      <c r="B317" s="154"/>
      <c r="C317" s="190" t="s">
        <v>744</v>
      </c>
      <c r="D317" s="157"/>
      <c r="E317" s="158">
        <v>32.520000000000003</v>
      </c>
      <c r="F317" s="156"/>
      <c r="G317" s="156"/>
      <c r="H317" s="156"/>
      <c r="I317" s="156"/>
      <c r="J317" s="156"/>
      <c r="K317" s="156"/>
      <c r="L317" s="156"/>
      <c r="M317" s="156"/>
      <c r="N317" s="155"/>
      <c r="O317" s="155"/>
      <c r="P317" s="155"/>
      <c r="Q317" s="155"/>
      <c r="R317" s="156"/>
      <c r="S317" s="156"/>
      <c r="T317" s="156"/>
      <c r="U317" s="156"/>
      <c r="V317" s="156"/>
      <c r="W317" s="156"/>
      <c r="X317" s="156"/>
      <c r="Y317" s="156"/>
      <c r="Z317" s="146"/>
      <c r="AA317" s="146"/>
      <c r="AB317" s="146"/>
      <c r="AC317" s="146"/>
      <c r="AD317" s="146"/>
      <c r="AE317" s="146"/>
      <c r="AF317" s="146"/>
      <c r="AG317" s="146" t="s">
        <v>164</v>
      </c>
      <c r="AH317" s="146">
        <v>0</v>
      </c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outlineLevel="3" x14ac:dyDescent="0.2">
      <c r="A318" s="153"/>
      <c r="B318" s="154"/>
      <c r="C318" s="190" t="s">
        <v>883</v>
      </c>
      <c r="D318" s="157"/>
      <c r="E318" s="158">
        <v>-2.7</v>
      </c>
      <c r="F318" s="156"/>
      <c r="G318" s="156"/>
      <c r="H318" s="156"/>
      <c r="I318" s="156"/>
      <c r="J318" s="156"/>
      <c r="K318" s="156"/>
      <c r="L318" s="156"/>
      <c r="M318" s="156"/>
      <c r="N318" s="155"/>
      <c r="O318" s="155"/>
      <c r="P318" s="155"/>
      <c r="Q318" s="155"/>
      <c r="R318" s="156"/>
      <c r="S318" s="156"/>
      <c r="T318" s="156"/>
      <c r="U318" s="156"/>
      <c r="V318" s="156"/>
      <c r="W318" s="156"/>
      <c r="X318" s="156"/>
      <c r="Y318" s="156"/>
      <c r="Z318" s="146"/>
      <c r="AA318" s="146"/>
      <c r="AB318" s="146"/>
      <c r="AC318" s="146"/>
      <c r="AD318" s="146"/>
      <c r="AE318" s="146"/>
      <c r="AF318" s="146"/>
      <c r="AG318" s="146" t="s">
        <v>164</v>
      </c>
      <c r="AH318" s="146">
        <v>0</v>
      </c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</row>
    <row r="319" spans="1:60" outlineLevel="3" x14ac:dyDescent="0.2">
      <c r="A319" s="153"/>
      <c r="B319" s="154"/>
      <c r="C319" s="190" t="s">
        <v>747</v>
      </c>
      <c r="D319" s="157"/>
      <c r="E319" s="158"/>
      <c r="F319" s="156"/>
      <c r="G319" s="156"/>
      <c r="H319" s="156"/>
      <c r="I319" s="156"/>
      <c r="J319" s="156"/>
      <c r="K319" s="156"/>
      <c r="L319" s="156"/>
      <c r="M319" s="156"/>
      <c r="N319" s="155"/>
      <c r="O319" s="155"/>
      <c r="P319" s="155"/>
      <c r="Q319" s="155"/>
      <c r="R319" s="156"/>
      <c r="S319" s="156"/>
      <c r="T319" s="156"/>
      <c r="U319" s="156"/>
      <c r="V319" s="156"/>
      <c r="W319" s="156"/>
      <c r="X319" s="156"/>
      <c r="Y319" s="156"/>
      <c r="Z319" s="146"/>
      <c r="AA319" s="146"/>
      <c r="AB319" s="146"/>
      <c r="AC319" s="146"/>
      <c r="AD319" s="146"/>
      <c r="AE319" s="146"/>
      <c r="AF319" s="146"/>
      <c r="AG319" s="146" t="s">
        <v>164</v>
      </c>
      <c r="AH319" s="146">
        <v>0</v>
      </c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outlineLevel="3" x14ac:dyDescent="0.2">
      <c r="A320" s="153"/>
      <c r="B320" s="154"/>
      <c r="C320" s="190" t="s">
        <v>748</v>
      </c>
      <c r="D320" s="157"/>
      <c r="E320" s="158">
        <v>102.8</v>
      </c>
      <c r="F320" s="156"/>
      <c r="G320" s="156"/>
      <c r="H320" s="156"/>
      <c r="I320" s="156"/>
      <c r="J320" s="156"/>
      <c r="K320" s="156"/>
      <c r="L320" s="156"/>
      <c r="M320" s="156"/>
      <c r="N320" s="155"/>
      <c r="O320" s="155"/>
      <c r="P320" s="155"/>
      <c r="Q320" s="155"/>
      <c r="R320" s="156"/>
      <c r="S320" s="156"/>
      <c r="T320" s="156"/>
      <c r="U320" s="156"/>
      <c r="V320" s="156"/>
      <c r="W320" s="156"/>
      <c r="X320" s="156"/>
      <c r="Y320" s="156"/>
      <c r="Z320" s="146"/>
      <c r="AA320" s="146"/>
      <c r="AB320" s="146"/>
      <c r="AC320" s="146"/>
      <c r="AD320" s="146"/>
      <c r="AE320" s="146"/>
      <c r="AF320" s="146"/>
      <c r="AG320" s="146" t="s">
        <v>164</v>
      </c>
      <c r="AH320" s="146">
        <v>0</v>
      </c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outlineLevel="3" x14ac:dyDescent="0.2">
      <c r="A321" s="153"/>
      <c r="B321" s="154"/>
      <c r="C321" s="190" t="s">
        <v>750</v>
      </c>
      <c r="D321" s="157"/>
      <c r="E321" s="158">
        <v>-5.4</v>
      </c>
      <c r="F321" s="156"/>
      <c r="G321" s="156"/>
      <c r="H321" s="156"/>
      <c r="I321" s="156"/>
      <c r="J321" s="156"/>
      <c r="K321" s="156"/>
      <c r="L321" s="156"/>
      <c r="M321" s="156"/>
      <c r="N321" s="155"/>
      <c r="O321" s="155"/>
      <c r="P321" s="155"/>
      <c r="Q321" s="155"/>
      <c r="R321" s="156"/>
      <c r="S321" s="156"/>
      <c r="T321" s="156"/>
      <c r="U321" s="156"/>
      <c r="V321" s="156"/>
      <c r="W321" s="156"/>
      <c r="X321" s="156"/>
      <c r="Y321" s="156"/>
      <c r="Z321" s="146"/>
      <c r="AA321" s="146"/>
      <c r="AB321" s="146"/>
      <c r="AC321" s="146"/>
      <c r="AD321" s="146"/>
      <c r="AE321" s="146"/>
      <c r="AF321" s="146"/>
      <c r="AG321" s="146" t="s">
        <v>164</v>
      </c>
      <c r="AH321" s="146">
        <v>0</v>
      </c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</row>
    <row r="322" spans="1:60" outlineLevel="3" x14ac:dyDescent="0.2">
      <c r="A322" s="153"/>
      <c r="B322" s="154"/>
      <c r="C322" s="190" t="s">
        <v>884</v>
      </c>
      <c r="D322" s="157"/>
      <c r="E322" s="158">
        <v>-4.8</v>
      </c>
      <c r="F322" s="156"/>
      <c r="G322" s="156"/>
      <c r="H322" s="156"/>
      <c r="I322" s="156"/>
      <c r="J322" s="156"/>
      <c r="K322" s="156"/>
      <c r="L322" s="156"/>
      <c r="M322" s="156"/>
      <c r="N322" s="155"/>
      <c r="O322" s="155"/>
      <c r="P322" s="155"/>
      <c r="Q322" s="155"/>
      <c r="R322" s="156"/>
      <c r="S322" s="156"/>
      <c r="T322" s="156"/>
      <c r="U322" s="156"/>
      <c r="V322" s="156"/>
      <c r="W322" s="156"/>
      <c r="X322" s="156"/>
      <c r="Y322" s="156"/>
      <c r="Z322" s="146"/>
      <c r="AA322" s="146"/>
      <c r="AB322" s="146"/>
      <c r="AC322" s="146"/>
      <c r="AD322" s="146"/>
      <c r="AE322" s="146"/>
      <c r="AF322" s="146"/>
      <c r="AG322" s="146" t="s">
        <v>164</v>
      </c>
      <c r="AH322" s="146">
        <v>0</v>
      </c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outlineLevel="3" x14ac:dyDescent="0.2">
      <c r="A323" s="153"/>
      <c r="B323" s="154"/>
      <c r="C323" s="190" t="s">
        <v>701</v>
      </c>
      <c r="D323" s="157"/>
      <c r="E323" s="158"/>
      <c r="F323" s="156"/>
      <c r="G323" s="156"/>
      <c r="H323" s="156"/>
      <c r="I323" s="156"/>
      <c r="J323" s="156"/>
      <c r="K323" s="156"/>
      <c r="L323" s="156"/>
      <c r="M323" s="156"/>
      <c r="N323" s="155"/>
      <c r="O323" s="155"/>
      <c r="P323" s="155"/>
      <c r="Q323" s="155"/>
      <c r="R323" s="156"/>
      <c r="S323" s="156"/>
      <c r="T323" s="156"/>
      <c r="U323" s="156"/>
      <c r="V323" s="156"/>
      <c r="W323" s="156"/>
      <c r="X323" s="156"/>
      <c r="Y323" s="156"/>
      <c r="Z323" s="146"/>
      <c r="AA323" s="146"/>
      <c r="AB323" s="146"/>
      <c r="AC323" s="146"/>
      <c r="AD323" s="146"/>
      <c r="AE323" s="146"/>
      <c r="AF323" s="146"/>
      <c r="AG323" s="146" t="s">
        <v>164</v>
      </c>
      <c r="AH323" s="146">
        <v>0</v>
      </c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</row>
    <row r="324" spans="1:60" outlineLevel="3" x14ac:dyDescent="0.2">
      <c r="A324" s="153"/>
      <c r="B324" s="154"/>
      <c r="C324" s="190" t="s">
        <v>755</v>
      </c>
      <c r="D324" s="157"/>
      <c r="E324" s="158">
        <v>29.3</v>
      </c>
      <c r="F324" s="156"/>
      <c r="G324" s="156"/>
      <c r="H324" s="156"/>
      <c r="I324" s="156"/>
      <c r="J324" s="156"/>
      <c r="K324" s="156"/>
      <c r="L324" s="156"/>
      <c r="M324" s="156"/>
      <c r="N324" s="155"/>
      <c r="O324" s="155"/>
      <c r="P324" s="155"/>
      <c r="Q324" s="155"/>
      <c r="R324" s="156"/>
      <c r="S324" s="156"/>
      <c r="T324" s="156"/>
      <c r="U324" s="156"/>
      <c r="V324" s="156"/>
      <c r="W324" s="156"/>
      <c r="X324" s="156"/>
      <c r="Y324" s="156"/>
      <c r="Z324" s="146"/>
      <c r="AA324" s="146"/>
      <c r="AB324" s="146"/>
      <c r="AC324" s="146"/>
      <c r="AD324" s="146"/>
      <c r="AE324" s="146"/>
      <c r="AF324" s="146"/>
      <c r="AG324" s="146" t="s">
        <v>164</v>
      </c>
      <c r="AH324" s="146">
        <v>0</v>
      </c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x14ac:dyDescent="0.2">
      <c r="A325" s="165" t="s">
        <v>152</v>
      </c>
      <c r="B325" s="166" t="s">
        <v>77</v>
      </c>
      <c r="C325" s="187" t="s">
        <v>78</v>
      </c>
      <c r="D325" s="167"/>
      <c r="E325" s="168"/>
      <c r="F325" s="169"/>
      <c r="G325" s="169">
        <f>SUMIF(AG326:AG326,"&lt;&gt;NOR",G326:G326)</f>
        <v>0</v>
      </c>
      <c r="H325" s="169"/>
      <c r="I325" s="169">
        <f>SUM(I326:I326)</f>
        <v>0</v>
      </c>
      <c r="J325" s="169"/>
      <c r="K325" s="169">
        <f>SUM(K326:K326)</f>
        <v>0</v>
      </c>
      <c r="L325" s="169"/>
      <c r="M325" s="169">
        <f>SUM(M326:M326)</f>
        <v>0</v>
      </c>
      <c r="N325" s="168"/>
      <c r="O325" s="168">
        <f>SUM(O326:O326)</f>
        <v>0</v>
      </c>
      <c r="P325" s="168"/>
      <c r="Q325" s="168">
        <f>SUM(Q326:Q326)</f>
        <v>0</v>
      </c>
      <c r="R325" s="169"/>
      <c r="S325" s="169"/>
      <c r="T325" s="170"/>
      <c r="U325" s="164"/>
      <c r="V325" s="164">
        <f>SUM(V326:V326)</f>
        <v>126.86</v>
      </c>
      <c r="W325" s="164"/>
      <c r="X325" s="164"/>
      <c r="Y325" s="164"/>
      <c r="AG325" t="s">
        <v>153</v>
      </c>
    </row>
    <row r="326" spans="1:60" ht="22.5" outlineLevel="1" x14ac:dyDescent="0.2">
      <c r="A326" s="179">
        <v>49</v>
      </c>
      <c r="B326" s="180" t="s">
        <v>498</v>
      </c>
      <c r="C326" s="188" t="s">
        <v>499</v>
      </c>
      <c r="D326" s="181" t="s">
        <v>500</v>
      </c>
      <c r="E326" s="182">
        <v>60.407150000000001</v>
      </c>
      <c r="F326" s="183"/>
      <c r="G326" s="184">
        <f>ROUND(E326*F326,2)</f>
        <v>0</v>
      </c>
      <c r="H326" s="183"/>
      <c r="I326" s="184">
        <f>ROUND(E326*H326,2)</f>
        <v>0</v>
      </c>
      <c r="J326" s="183"/>
      <c r="K326" s="184">
        <f>ROUND(E326*J326,2)</f>
        <v>0</v>
      </c>
      <c r="L326" s="184">
        <v>21</v>
      </c>
      <c r="M326" s="184">
        <f>G326*(1+L326/100)</f>
        <v>0</v>
      </c>
      <c r="N326" s="182">
        <v>0</v>
      </c>
      <c r="O326" s="182">
        <f>ROUND(E326*N326,2)</f>
        <v>0</v>
      </c>
      <c r="P326" s="182">
        <v>0</v>
      </c>
      <c r="Q326" s="182">
        <f>ROUND(E326*P326,2)</f>
        <v>0</v>
      </c>
      <c r="R326" s="184"/>
      <c r="S326" s="184" t="s">
        <v>157</v>
      </c>
      <c r="T326" s="185" t="s">
        <v>157</v>
      </c>
      <c r="U326" s="156">
        <v>2.1</v>
      </c>
      <c r="V326" s="156">
        <f>ROUND(E326*U326,2)</f>
        <v>126.86</v>
      </c>
      <c r="W326" s="156"/>
      <c r="X326" s="156" t="s">
        <v>501</v>
      </c>
      <c r="Y326" s="156" t="s">
        <v>159</v>
      </c>
      <c r="Z326" s="146"/>
      <c r="AA326" s="146"/>
      <c r="AB326" s="146"/>
      <c r="AC326" s="146"/>
      <c r="AD326" s="146"/>
      <c r="AE326" s="146"/>
      <c r="AF326" s="146"/>
      <c r="AG326" s="146" t="s">
        <v>502</v>
      </c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x14ac:dyDescent="0.2">
      <c r="A327" s="165" t="s">
        <v>152</v>
      </c>
      <c r="B327" s="166" t="s">
        <v>85</v>
      </c>
      <c r="C327" s="187" t="s">
        <v>86</v>
      </c>
      <c r="D327" s="167"/>
      <c r="E327" s="168"/>
      <c r="F327" s="169"/>
      <c r="G327" s="169">
        <f>SUMIF(AG328:AG351,"&lt;&gt;NOR",G328:G351)</f>
        <v>0</v>
      </c>
      <c r="H327" s="169"/>
      <c r="I327" s="169">
        <f>SUM(I328:I351)</f>
        <v>0</v>
      </c>
      <c r="J327" s="169"/>
      <c r="K327" s="169">
        <f>SUM(K328:K351)</f>
        <v>0</v>
      </c>
      <c r="L327" s="169"/>
      <c r="M327" s="169">
        <f>SUM(M328:M351)</f>
        <v>0</v>
      </c>
      <c r="N327" s="168"/>
      <c r="O327" s="168">
        <f>SUM(O328:O351)</f>
        <v>0.09</v>
      </c>
      <c r="P327" s="168"/>
      <c r="Q327" s="168">
        <f>SUM(Q328:Q351)</f>
        <v>0.06</v>
      </c>
      <c r="R327" s="169"/>
      <c r="S327" s="169"/>
      <c r="T327" s="170"/>
      <c r="U327" s="164"/>
      <c r="V327" s="164">
        <f>SUM(V328:V351)</f>
        <v>52.330000000000005</v>
      </c>
      <c r="W327" s="164"/>
      <c r="X327" s="164"/>
      <c r="Y327" s="164"/>
      <c r="AG327" t="s">
        <v>153</v>
      </c>
    </row>
    <row r="328" spans="1:60" ht="33.75" outlineLevel="1" x14ac:dyDescent="0.2">
      <c r="A328" s="172">
        <v>50</v>
      </c>
      <c r="B328" s="173" t="s">
        <v>887</v>
      </c>
      <c r="C328" s="189" t="s">
        <v>888</v>
      </c>
      <c r="D328" s="174" t="s">
        <v>416</v>
      </c>
      <c r="E328" s="175">
        <v>1</v>
      </c>
      <c r="F328" s="176"/>
      <c r="G328" s="177">
        <f>ROUND(E328*F328,2)</f>
        <v>0</v>
      </c>
      <c r="H328" s="176"/>
      <c r="I328" s="177">
        <f>ROUND(E328*H328,2)</f>
        <v>0</v>
      </c>
      <c r="J328" s="176"/>
      <c r="K328" s="177">
        <f>ROUND(E328*J328,2)</f>
        <v>0</v>
      </c>
      <c r="L328" s="177">
        <v>21</v>
      </c>
      <c r="M328" s="177">
        <f>G328*(1+L328/100)</f>
        <v>0</v>
      </c>
      <c r="N328" s="175">
        <v>8.94E-3</v>
      </c>
      <c r="O328" s="175">
        <f>ROUND(E328*N328,2)</f>
        <v>0.01</v>
      </c>
      <c r="P328" s="175">
        <v>0</v>
      </c>
      <c r="Q328" s="175">
        <f>ROUND(E328*P328,2)</f>
        <v>0</v>
      </c>
      <c r="R328" s="177"/>
      <c r="S328" s="177" t="s">
        <v>157</v>
      </c>
      <c r="T328" s="178" t="s">
        <v>157</v>
      </c>
      <c r="U328" s="156">
        <v>1.1279999999999999</v>
      </c>
      <c r="V328" s="156">
        <f>ROUND(E328*U328,2)</f>
        <v>1.1299999999999999</v>
      </c>
      <c r="W328" s="156"/>
      <c r="X328" s="156" t="s">
        <v>158</v>
      </c>
      <c r="Y328" s="156" t="s">
        <v>159</v>
      </c>
      <c r="Z328" s="146"/>
      <c r="AA328" s="146"/>
      <c r="AB328" s="146"/>
      <c r="AC328" s="146"/>
      <c r="AD328" s="146"/>
      <c r="AE328" s="146"/>
      <c r="AF328" s="146"/>
      <c r="AG328" s="146" t="s">
        <v>160</v>
      </c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2" x14ac:dyDescent="0.2">
      <c r="A329" s="153"/>
      <c r="B329" s="154"/>
      <c r="C329" s="782" t="s">
        <v>889</v>
      </c>
      <c r="D329" s="783"/>
      <c r="E329" s="783"/>
      <c r="F329" s="783"/>
      <c r="G329" s="783"/>
      <c r="H329" s="156"/>
      <c r="I329" s="156"/>
      <c r="J329" s="156"/>
      <c r="K329" s="156"/>
      <c r="L329" s="156"/>
      <c r="M329" s="156"/>
      <c r="N329" s="155"/>
      <c r="O329" s="155"/>
      <c r="P329" s="155"/>
      <c r="Q329" s="155"/>
      <c r="R329" s="156"/>
      <c r="S329" s="156"/>
      <c r="T329" s="156"/>
      <c r="U329" s="156"/>
      <c r="V329" s="156"/>
      <c r="W329" s="156"/>
      <c r="X329" s="156"/>
      <c r="Y329" s="156"/>
      <c r="Z329" s="146"/>
      <c r="AA329" s="146"/>
      <c r="AB329" s="146"/>
      <c r="AC329" s="146"/>
      <c r="AD329" s="146"/>
      <c r="AE329" s="146"/>
      <c r="AF329" s="146"/>
      <c r="AG329" s="146" t="s">
        <v>250</v>
      </c>
      <c r="AH329" s="146"/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outlineLevel="1" x14ac:dyDescent="0.2">
      <c r="A330" s="179">
        <v>51</v>
      </c>
      <c r="B330" s="180" t="s">
        <v>890</v>
      </c>
      <c r="C330" s="188" t="s">
        <v>891</v>
      </c>
      <c r="D330" s="181" t="s">
        <v>416</v>
      </c>
      <c r="E330" s="182">
        <v>3</v>
      </c>
      <c r="F330" s="183"/>
      <c r="G330" s="184">
        <f>ROUND(E330*F330,2)</f>
        <v>0</v>
      </c>
      <c r="H330" s="183"/>
      <c r="I330" s="184">
        <f>ROUND(E330*H330,2)</f>
        <v>0</v>
      </c>
      <c r="J330" s="183"/>
      <c r="K330" s="184">
        <f>ROUND(E330*J330,2)</f>
        <v>0</v>
      </c>
      <c r="L330" s="184">
        <v>21</v>
      </c>
      <c r="M330" s="184">
        <f>G330*(1+L330/100)</f>
        <v>0</v>
      </c>
      <c r="N330" s="182">
        <v>2.9E-4</v>
      </c>
      <c r="O330" s="182">
        <f>ROUND(E330*N330,2)</f>
        <v>0</v>
      </c>
      <c r="P330" s="182">
        <v>0</v>
      </c>
      <c r="Q330" s="182">
        <f>ROUND(E330*P330,2)</f>
        <v>0</v>
      </c>
      <c r="R330" s="184"/>
      <c r="S330" s="184" t="s">
        <v>157</v>
      </c>
      <c r="T330" s="185" t="s">
        <v>157</v>
      </c>
      <c r="U330" s="156">
        <v>0.221</v>
      </c>
      <c r="V330" s="156">
        <f>ROUND(E330*U330,2)</f>
        <v>0.66</v>
      </c>
      <c r="W330" s="156"/>
      <c r="X330" s="156" t="s">
        <v>158</v>
      </c>
      <c r="Y330" s="156" t="s">
        <v>159</v>
      </c>
      <c r="Z330" s="146"/>
      <c r="AA330" s="146"/>
      <c r="AB330" s="146"/>
      <c r="AC330" s="146"/>
      <c r="AD330" s="146"/>
      <c r="AE330" s="146"/>
      <c r="AF330" s="146"/>
      <c r="AG330" s="146" t="s">
        <v>160</v>
      </c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outlineLevel="1" x14ac:dyDescent="0.2">
      <c r="A331" s="172">
        <v>52</v>
      </c>
      <c r="B331" s="173" t="s">
        <v>892</v>
      </c>
      <c r="C331" s="189" t="s">
        <v>893</v>
      </c>
      <c r="D331" s="174" t="s">
        <v>365</v>
      </c>
      <c r="E331" s="175">
        <v>52</v>
      </c>
      <c r="F331" s="176"/>
      <c r="G331" s="177">
        <f>ROUND(E331*F331,2)</f>
        <v>0</v>
      </c>
      <c r="H331" s="176"/>
      <c r="I331" s="177">
        <f>ROUND(E331*H331,2)</f>
        <v>0</v>
      </c>
      <c r="J331" s="176"/>
      <c r="K331" s="177">
        <f>ROUND(E331*J331,2)</f>
        <v>0</v>
      </c>
      <c r="L331" s="177">
        <v>21</v>
      </c>
      <c r="M331" s="177">
        <f>G331*(1+L331/100)</f>
        <v>0</v>
      </c>
      <c r="N331" s="175">
        <v>4.6999999999999999E-4</v>
      </c>
      <c r="O331" s="175">
        <f>ROUND(E331*N331,2)</f>
        <v>0.02</v>
      </c>
      <c r="P331" s="175">
        <v>0</v>
      </c>
      <c r="Q331" s="175">
        <f>ROUND(E331*P331,2)</f>
        <v>0</v>
      </c>
      <c r="R331" s="177"/>
      <c r="S331" s="177" t="s">
        <v>157</v>
      </c>
      <c r="T331" s="178" t="s">
        <v>157</v>
      </c>
      <c r="U331" s="156">
        <v>0.35899999999999999</v>
      </c>
      <c r="V331" s="156">
        <f>ROUND(E331*U331,2)</f>
        <v>18.670000000000002</v>
      </c>
      <c r="W331" s="156"/>
      <c r="X331" s="156" t="s">
        <v>158</v>
      </c>
      <c r="Y331" s="156" t="s">
        <v>159</v>
      </c>
      <c r="Z331" s="146"/>
      <c r="AA331" s="146"/>
      <c r="AB331" s="146"/>
      <c r="AC331" s="146"/>
      <c r="AD331" s="146"/>
      <c r="AE331" s="146"/>
      <c r="AF331" s="146"/>
      <c r="AG331" s="146" t="s">
        <v>160</v>
      </c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2" x14ac:dyDescent="0.2">
      <c r="A332" s="153"/>
      <c r="B332" s="154"/>
      <c r="C332" s="782" t="s">
        <v>894</v>
      </c>
      <c r="D332" s="783"/>
      <c r="E332" s="783"/>
      <c r="F332" s="783"/>
      <c r="G332" s="783"/>
      <c r="H332" s="156"/>
      <c r="I332" s="156"/>
      <c r="J332" s="156"/>
      <c r="K332" s="156"/>
      <c r="L332" s="156"/>
      <c r="M332" s="156"/>
      <c r="N332" s="155"/>
      <c r="O332" s="155"/>
      <c r="P332" s="155"/>
      <c r="Q332" s="155"/>
      <c r="R332" s="156"/>
      <c r="S332" s="156"/>
      <c r="T332" s="156"/>
      <c r="U332" s="156"/>
      <c r="V332" s="156"/>
      <c r="W332" s="156"/>
      <c r="X332" s="156"/>
      <c r="Y332" s="156"/>
      <c r="Z332" s="146"/>
      <c r="AA332" s="146"/>
      <c r="AB332" s="146"/>
      <c r="AC332" s="146"/>
      <c r="AD332" s="146"/>
      <c r="AE332" s="146"/>
      <c r="AF332" s="146"/>
      <c r="AG332" s="146" t="s">
        <v>250</v>
      </c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1" x14ac:dyDescent="0.2">
      <c r="A333" s="172">
        <v>53</v>
      </c>
      <c r="B333" s="173" t="s">
        <v>895</v>
      </c>
      <c r="C333" s="189" t="s">
        <v>896</v>
      </c>
      <c r="D333" s="174" t="s">
        <v>365</v>
      </c>
      <c r="E333" s="175">
        <v>16</v>
      </c>
      <c r="F333" s="176"/>
      <c r="G333" s="177">
        <f>ROUND(E333*F333,2)</f>
        <v>0</v>
      </c>
      <c r="H333" s="176"/>
      <c r="I333" s="177">
        <f>ROUND(E333*H333,2)</f>
        <v>0</v>
      </c>
      <c r="J333" s="176"/>
      <c r="K333" s="177">
        <f>ROUND(E333*J333,2)</f>
        <v>0</v>
      </c>
      <c r="L333" s="177">
        <v>21</v>
      </c>
      <c r="M333" s="177">
        <f>G333*(1+L333/100)</f>
        <v>0</v>
      </c>
      <c r="N333" s="175">
        <v>5.2999999999999998E-4</v>
      </c>
      <c r="O333" s="175">
        <f>ROUND(E333*N333,2)</f>
        <v>0.01</v>
      </c>
      <c r="P333" s="175">
        <v>0</v>
      </c>
      <c r="Q333" s="175">
        <f>ROUND(E333*P333,2)</f>
        <v>0</v>
      </c>
      <c r="R333" s="177"/>
      <c r="S333" s="177" t="s">
        <v>157</v>
      </c>
      <c r="T333" s="178" t="s">
        <v>157</v>
      </c>
      <c r="U333" s="156">
        <v>0.26750000000000002</v>
      </c>
      <c r="V333" s="156">
        <f>ROUND(E333*U333,2)</f>
        <v>4.28</v>
      </c>
      <c r="W333" s="156"/>
      <c r="X333" s="156" t="s">
        <v>158</v>
      </c>
      <c r="Y333" s="156" t="s">
        <v>159</v>
      </c>
      <c r="Z333" s="146"/>
      <c r="AA333" s="146"/>
      <c r="AB333" s="146"/>
      <c r="AC333" s="146"/>
      <c r="AD333" s="146"/>
      <c r="AE333" s="146"/>
      <c r="AF333" s="146"/>
      <c r="AG333" s="146" t="s">
        <v>160</v>
      </c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outlineLevel="2" x14ac:dyDescent="0.2">
      <c r="A334" s="153"/>
      <c r="B334" s="154"/>
      <c r="C334" s="782" t="s">
        <v>894</v>
      </c>
      <c r="D334" s="783"/>
      <c r="E334" s="783"/>
      <c r="F334" s="783"/>
      <c r="G334" s="783"/>
      <c r="H334" s="156"/>
      <c r="I334" s="156"/>
      <c r="J334" s="156"/>
      <c r="K334" s="156"/>
      <c r="L334" s="156"/>
      <c r="M334" s="156"/>
      <c r="N334" s="155"/>
      <c r="O334" s="155"/>
      <c r="P334" s="155"/>
      <c r="Q334" s="155"/>
      <c r="R334" s="156"/>
      <c r="S334" s="156"/>
      <c r="T334" s="156"/>
      <c r="U334" s="156"/>
      <c r="V334" s="156"/>
      <c r="W334" s="156"/>
      <c r="X334" s="156"/>
      <c r="Y334" s="156"/>
      <c r="Z334" s="146"/>
      <c r="AA334" s="146"/>
      <c r="AB334" s="146"/>
      <c r="AC334" s="146"/>
      <c r="AD334" s="146"/>
      <c r="AE334" s="146"/>
      <c r="AF334" s="146"/>
      <c r="AG334" s="146" t="s">
        <v>250</v>
      </c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outlineLevel="1" x14ac:dyDescent="0.2">
      <c r="A335" s="172">
        <v>54</v>
      </c>
      <c r="B335" s="173" t="s">
        <v>897</v>
      </c>
      <c r="C335" s="189" t="s">
        <v>898</v>
      </c>
      <c r="D335" s="174" t="s">
        <v>365</v>
      </c>
      <c r="E335" s="175">
        <v>18</v>
      </c>
      <c r="F335" s="176"/>
      <c r="G335" s="177">
        <f>ROUND(E335*F335,2)</f>
        <v>0</v>
      </c>
      <c r="H335" s="176"/>
      <c r="I335" s="177">
        <f>ROUND(E335*H335,2)</f>
        <v>0</v>
      </c>
      <c r="J335" s="176"/>
      <c r="K335" s="177">
        <f>ROUND(E335*J335,2)</f>
        <v>0</v>
      </c>
      <c r="L335" s="177">
        <v>21</v>
      </c>
      <c r="M335" s="177">
        <f>G335*(1+L335/100)</f>
        <v>0</v>
      </c>
      <c r="N335" s="175">
        <v>2.0999999999999999E-3</v>
      </c>
      <c r="O335" s="175">
        <f>ROUND(E335*N335,2)</f>
        <v>0.04</v>
      </c>
      <c r="P335" s="175">
        <v>0</v>
      </c>
      <c r="Q335" s="175">
        <f>ROUND(E335*P335,2)</f>
        <v>0</v>
      </c>
      <c r="R335" s="177"/>
      <c r="S335" s="177" t="s">
        <v>157</v>
      </c>
      <c r="T335" s="178" t="s">
        <v>157</v>
      </c>
      <c r="U335" s="156">
        <v>0.8</v>
      </c>
      <c r="V335" s="156">
        <f>ROUND(E335*U335,2)</f>
        <v>14.4</v>
      </c>
      <c r="W335" s="156"/>
      <c r="X335" s="156" t="s">
        <v>158</v>
      </c>
      <c r="Y335" s="156" t="s">
        <v>159</v>
      </c>
      <c r="Z335" s="146"/>
      <c r="AA335" s="146"/>
      <c r="AB335" s="146"/>
      <c r="AC335" s="146"/>
      <c r="AD335" s="146"/>
      <c r="AE335" s="146"/>
      <c r="AF335" s="146"/>
      <c r="AG335" s="146" t="s">
        <v>160</v>
      </c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</row>
    <row r="336" spans="1:60" outlineLevel="2" x14ac:dyDescent="0.2">
      <c r="A336" s="153"/>
      <c r="B336" s="154"/>
      <c r="C336" s="782" t="s">
        <v>894</v>
      </c>
      <c r="D336" s="783"/>
      <c r="E336" s="783"/>
      <c r="F336" s="783"/>
      <c r="G336" s="783"/>
      <c r="H336" s="156"/>
      <c r="I336" s="156"/>
      <c r="J336" s="156"/>
      <c r="K336" s="156"/>
      <c r="L336" s="156"/>
      <c r="M336" s="156"/>
      <c r="N336" s="155"/>
      <c r="O336" s="155"/>
      <c r="P336" s="155"/>
      <c r="Q336" s="155"/>
      <c r="R336" s="156"/>
      <c r="S336" s="156"/>
      <c r="T336" s="156"/>
      <c r="U336" s="156"/>
      <c r="V336" s="156"/>
      <c r="W336" s="156"/>
      <c r="X336" s="156"/>
      <c r="Y336" s="156"/>
      <c r="Z336" s="146"/>
      <c r="AA336" s="146"/>
      <c r="AB336" s="146"/>
      <c r="AC336" s="146"/>
      <c r="AD336" s="146"/>
      <c r="AE336" s="146"/>
      <c r="AF336" s="146"/>
      <c r="AG336" s="146" t="s">
        <v>250</v>
      </c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outlineLevel="1" x14ac:dyDescent="0.2">
      <c r="A337" s="172">
        <v>55</v>
      </c>
      <c r="B337" s="173" t="s">
        <v>899</v>
      </c>
      <c r="C337" s="189" t="s">
        <v>900</v>
      </c>
      <c r="D337" s="174" t="s">
        <v>365</v>
      </c>
      <c r="E337" s="175">
        <v>3</v>
      </c>
      <c r="F337" s="176"/>
      <c r="G337" s="177">
        <f>ROUND(E337*F337,2)</f>
        <v>0</v>
      </c>
      <c r="H337" s="176"/>
      <c r="I337" s="177">
        <f>ROUND(E337*H337,2)</f>
        <v>0</v>
      </c>
      <c r="J337" s="176"/>
      <c r="K337" s="177">
        <f>ROUND(E337*J337,2)</f>
        <v>0</v>
      </c>
      <c r="L337" s="177">
        <v>21</v>
      </c>
      <c r="M337" s="177">
        <f>G337*(1+L337/100)</f>
        <v>0</v>
      </c>
      <c r="N337" s="175">
        <v>3.5699999999999998E-3</v>
      </c>
      <c r="O337" s="175">
        <f>ROUND(E337*N337,2)</f>
        <v>0.01</v>
      </c>
      <c r="P337" s="175">
        <v>0</v>
      </c>
      <c r="Q337" s="175">
        <f>ROUND(E337*P337,2)</f>
        <v>0</v>
      </c>
      <c r="R337" s="177"/>
      <c r="S337" s="177" t="s">
        <v>157</v>
      </c>
      <c r="T337" s="178" t="s">
        <v>157</v>
      </c>
      <c r="U337" s="156">
        <v>0.55000000000000004</v>
      </c>
      <c r="V337" s="156">
        <f>ROUND(E337*U337,2)</f>
        <v>1.65</v>
      </c>
      <c r="W337" s="156"/>
      <c r="X337" s="156" t="s">
        <v>158</v>
      </c>
      <c r="Y337" s="156" t="s">
        <v>159</v>
      </c>
      <c r="Z337" s="146"/>
      <c r="AA337" s="146"/>
      <c r="AB337" s="146"/>
      <c r="AC337" s="146"/>
      <c r="AD337" s="146"/>
      <c r="AE337" s="146"/>
      <c r="AF337" s="146"/>
      <c r="AG337" s="146" t="s">
        <v>160</v>
      </c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</row>
    <row r="338" spans="1:60" outlineLevel="2" x14ac:dyDescent="0.2">
      <c r="A338" s="153"/>
      <c r="B338" s="154"/>
      <c r="C338" s="782" t="s">
        <v>894</v>
      </c>
      <c r="D338" s="783"/>
      <c r="E338" s="783"/>
      <c r="F338" s="783"/>
      <c r="G338" s="783"/>
      <c r="H338" s="156"/>
      <c r="I338" s="156"/>
      <c r="J338" s="156"/>
      <c r="K338" s="156"/>
      <c r="L338" s="156"/>
      <c r="M338" s="156"/>
      <c r="N338" s="155"/>
      <c r="O338" s="155"/>
      <c r="P338" s="155"/>
      <c r="Q338" s="155"/>
      <c r="R338" s="156"/>
      <c r="S338" s="156"/>
      <c r="T338" s="156"/>
      <c r="U338" s="156"/>
      <c r="V338" s="156"/>
      <c r="W338" s="156"/>
      <c r="X338" s="156"/>
      <c r="Y338" s="156"/>
      <c r="Z338" s="146"/>
      <c r="AA338" s="146"/>
      <c r="AB338" s="146"/>
      <c r="AC338" s="146"/>
      <c r="AD338" s="146"/>
      <c r="AE338" s="146"/>
      <c r="AF338" s="146"/>
      <c r="AG338" s="146" t="s">
        <v>250</v>
      </c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outlineLevel="1" x14ac:dyDescent="0.2">
      <c r="A339" s="179">
        <v>56</v>
      </c>
      <c r="B339" s="180" t="s">
        <v>901</v>
      </c>
      <c r="C339" s="188" t="s">
        <v>902</v>
      </c>
      <c r="D339" s="181" t="s">
        <v>416</v>
      </c>
      <c r="E339" s="182">
        <v>27</v>
      </c>
      <c r="F339" s="183"/>
      <c r="G339" s="184">
        <f t="shared" ref="G339:G344" si="0">ROUND(E339*F339,2)</f>
        <v>0</v>
      </c>
      <c r="H339" s="183"/>
      <c r="I339" s="184">
        <f t="shared" ref="I339:I344" si="1">ROUND(E339*H339,2)</f>
        <v>0</v>
      </c>
      <c r="J339" s="183"/>
      <c r="K339" s="184">
        <f t="shared" ref="K339:K344" si="2">ROUND(E339*J339,2)</f>
        <v>0</v>
      </c>
      <c r="L339" s="184">
        <v>21</v>
      </c>
      <c r="M339" s="184">
        <f t="shared" ref="M339:M344" si="3">G339*(1+L339/100)</f>
        <v>0</v>
      </c>
      <c r="N339" s="182">
        <v>0</v>
      </c>
      <c r="O339" s="182">
        <f t="shared" ref="O339:O344" si="4">ROUND(E339*N339,2)</f>
        <v>0</v>
      </c>
      <c r="P339" s="182">
        <v>0</v>
      </c>
      <c r="Q339" s="182">
        <f t="shared" ref="Q339:Q344" si="5">ROUND(E339*P339,2)</f>
        <v>0</v>
      </c>
      <c r="R339" s="184"/>
      <c r="S339" s="184" t="s">
        <v>157</v>
      </c>
      <c r="T339" s="185" t="s">
        <v>157</v>
      </c>
      <c r="U339" s="156">
        <v>0.17399999999999999</v>
      </c>
      <c r="V339" s="156">
        <f t="shared" ref="V339:V344" si="6">ROUND(E339*U339,2)</f>
        <v>4.7</v>
      </c>
      <c r="W339" s="156"/>
      <c r="X339" s="156" t="s">
        <v>158</v>
      </c>
      <c r="Y339" s="156" t="s">
        <v>159</v>
      </c>
      <c r="Z339" s="146"/>
      <c r="AA339" s="146"/>
      <c r="AB339" s="146"/>
      <c r="AC339" s="146"/>
      <c r="AD339" s="146"/>
      <c r="AE339" s="146"/>
      <c r="AF339" s="146"/>
      <c r="AG339" s="146" t="s">
        <v>160</v>
      </c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outlineLevel="1" x14ac:dyDescent="0.2">
      <c r="A340" s="179">
        <v>57</v>
      </c>
      <c r="B340" s="180" t="s">
        <v>903</v>
      </c>
      <c r="C340" s="188" t="s">
        <v>904</v>
      </c>
      <c r="D340" s="181" t="s">
        <v>416</v>
      </c>
      <c r="E340" s="182">
        <v>3</v>
      </c>
      <c r="F340" s="183"/>
      <c r="G340" s="184">
        <f t="shared" si="0"/>
        <v>0</v>
      </c>
      <c r="H340" s="183"/>
      <c r="I340" s="184">
        <f t="shared" si="1"/>
        <v>0</v>
      </c>
      <c r="J340" s="183"/>
      <c r="K340" s="184">
        <f t="shared" si="2"/>
        <v>0</v>
      </c>
      <c r="L340" s="184">
        <v>21</v>
      </c>
      <c r="M340" s="184">
        <f t="shared" si="3"/>
        <v>0</v>
      </c>
      <c r="N340" s="182">
        <v>0</v>
      </c>
      <c r="O340" s="182">
        <f t="shared" si="4"/>
        <v>0</v>
      </c>
      <c r="P340" s="182">
        <v>0</v>
      </c>
      <c r="Q340" s="182">
        <f t="shared" si="5"/>
        <v>0</v>
      </c>
      <c r="R340" s="184"/>
      <c r="S340" s="184" t="s">
        <v>157</v>
      </c>
      <c r="T340" s="185" t="s">
        <v>157</v>
      </c>
      <c r="U340" s="156">
        <v>0.25900000000000001</v>
      </c>
      <c r="V340" s="156">
        <f t="shared" si="6"/>
        <v>0.78</v>
      </c>
      <c r="W340" s="156"/>
      <c r="X340" s="156" t="s">
        <v>158</v>
      </c>
      <c r="Y340" s="156" t="s">
        <v>159</v>
      </c>
      <c r="Z340" s="146"/>
      <c r="AA340" s="146"/>
      <c r="AB340" s="146"/>
      <c r="AC340" s="146"/>
      <c r="AD340" s="146"/>
      <c r="AE340" s="146"/>
      <c r="AF340" s="146"/>
      <c r="AG340" s="146" t="s">
        <v>160</v>
      </c>
      <c r="AH340" s="146"/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outlineLevel="1" x14ac:dyDescent="0.2">
      <c r="A341" s="179">
        <v>58</v>
      </c>
      <c r="B341" s="180" t="s">
        <v>905</v>
      </c>
      <c r="C341" s="188" t="s">
        <v>906</v>
      </c>
      <c r="D341" s="181" t="s">
        <v>416</v>
      </c>
      <c r="E341" s="182">
        <v>2</v>
      </c>
      <c r="F341" s="183"/>
      <c r="G341" s="184">
        <f t="shared" si="0"/>
        <v>0</v>
      </c>
      <c r="H341" s="183"/>
      <c r="I341" s="184">
        <f t="shared" si="1"/>
        <v>0</v>
      </c>
      <c r="J341" s="183"/>
      <c r="K341" s="184">
        <f t="shared" si="2"/>
        <v>0</v>
      </c>
      <c r="L341" s="184">
        <v>21</v>
      </c>
      <c r="M341" s="184">
        <f t="shared" si="3"/>
        <v>0</v>
      </c>
      <c r="N341" s="182">
        <v>0</v>
      </c>
      <c r="O341" s="182">
        <f t="shared" si="4"/>
        <v>0</v>
      </c>
      <c r="P341" s="182">
        <v>2.9610000000000001E-2</v>
      </c>
      <c r="Q341" s="182">
        <f t="shared" si="5"/>
        <v>0.06</v>
      </c>
      <c r="R341" s="184"/>
      <c r="S341" s="184" t="s">
        <v>157</v>
      </c>
      <c r="T341" s="185" t="s">
        <v>157</v>
      </c>
      <c r="U341" s="156">
        <v>0.50700000000000001</v>
      </c>
      <c r="V341" s="156">
        <f t="shared" si="6"/>
        <v>1.01</v>
      </c>
      <c r="W341" s="156"/>
      <c r="X341" s="156" t="s">
        <v>158</v>
      </c>
      <c r="Y341" s="156" t="s">
        <v>159</v>
      </c>
      <c r="Z341" s="146"/>
      <c r="AA341" s="146"/>
      <c r="AB341" s="146"/>
      <c r="AC341" s="146"/>
      <c r="AD341" s="146"/>
      <c r="AE341" s="146"/>
      <c r="AF341" s="146"/>
      <c r="AG341" s="146" t="s">
        <v>160</v>
      </c>
      <c r="AH341" s="146"/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ht="22.5" outlineLevel="1" x14ac:dyDescent="0.2">
      <c r="A342" s="179">
        <v>59</v>
      </c>
      <c r="B342" s="180" t="s">
        <v>907</v>
      </c>
      <c r="C342" s="188" t="s">
        <v>908</v>
      </c>
      <c r="D342" s="181" t="s">
        <v>416</v>
      </c>
      <c r="E342" s="182">
        <v>2</v>
      </c>
      <c r="F342" s="183"/>
      <c r="G342" s="184">
        <f t="shared" si="0"/>
        <v>0</v>
      </c>
      <c r="H342" s="183"/>
      <c r="I342" s="184">
        <f t="shared" si="1"/>
        <v>0</v>
      </c>
      <c r="J342" s="183"/>
      <c r="K342" s="184">
        <f t="shared" si="2"/>
        <v>0</v>
      </c>
      <c r="L342" s="184">
        <v>21</v>
      </c>
      <c r="M342" s="184">
        <f t="shared" si="3"/>
        <v>0</v>
      </c>
      <c r="N342" s="182">
        <v>4.8999999999999998E-4</v>
      </c>
      <c r="O342" s="182">
        <f t="shared" si="4"/>
        <v>0</v>
      </c>
      <c r="P342" s="182">
        <v>0</v>
      </c>
      <c r="Q342" s="182">
        <f t="shared" si="5"/>
        <v>0</v>
      </c>
      <c r="R342" s="184"/>
      <c r="S342" s="184" t="s">
        <v>157</v>
      </c>
      <c r="T342" s="185" t="s">
        <v>157</v>
      </c>
      <c r="U342" s="156">
        <v>0.13300000000000001</v>
      </c>
      <c r="V342" s="156">
        <f t="shared" si="6"/>
        <v>0.27</v>
      </c>
      <c r="W342" s="156"/>
      <c r="X342" s="156" t="s">
        <v>158</v>
      </c>
      <c r="Y342" s="156" t="s">
        <v>159</v>
      </c>
      <c r="Z342" s="146"/>
      <c r="AA342" s="146"/>
      <c r="AB342" s="146"/>
      <c r="AC342" s="146"/>
      <c r="AD342" s="146"/>
      <c r="AE342" s="146"/>
      <c r="AF342" s="146"/>
      <c r="AG342" s="146" t="s">
        <v>160</v>
      </c>
      <c r="AH342" s="146"/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ht="22.5" outlineLevel="1" x14ac:dyDescent="0.2">
      <c r="A343" s="179">
        <v>60</v>
      </c>
      <c r="B343" s="180" t="s">
        <v>909</v>
      </c>
      <c r="C343" s="188" t="s">
        <v>910</v>
      </c>
      <c r="D343" s="181" t="s">
        <v>416</v>
      </c>
      <c r="E343" s="182">
        <v>1</v>
      </c>
      <c r="F343" s="183"/>
      <c r="G343" s="184">
        <f t="shared" si="0"/>
        <v>0</v>
      </c>
      <c r="H343" s="183"/>
      <c r="I343" s="184">
        <f t="shared" si="1"/>
        <v>0</v>
      </c>
      <c r="J343" s="183"/>
      <c r="K343" s="184">
        <f t="shared" si="2"/>
        <v>0</v>
      </c>
      <c r="L343" s="184">
        <v>21</v>
      </c>
      <c r="M343" s="184">
        <f t="shared" si="3"/>
        <v>0</v>
      </c>
      <c r="N343" s="182">
        <v>6.0000000000000002E-5</v>
      </c>
      <c r="O343" s="182">
        <f t="shared" si="4"/>
        <v>0</v>
      </c>
      <c r="P343" s="182">
        <v>0</v>
      </c>
      <c r="Q343" s="182">
        <f t="shared" si="5"/>
        <v>0</v>
      </c>
      <c r="R343" s="184"/>
      <c r="S343" s="184" t="s">
        <v>157</v>
      </c>
      <c r="T343" s="185" t="s">
        <v>157</v>
      </c>
      <c r="U343" s="156">
        <v>0.33300000000000002</v>
      </c>
      <c r="V343" s="156">
        <f t="shared" si="6"/>
        <v>0.33</v>
      </c>
      <c r="W343" s="156"/>
      <c r="X343" s="156" t="s">
        <v>158</v>
      </c>
      <c r="Y343" s="156" t="s">
        <v>159</v>
      </c>
      <c r="Z343" s="146"/>
      <c r="AA343" s="146"/>
      <c r="AB343" s="146"/>
      <c r="AC343" s="146"/>
      <c r="AD343" s="146"/>
      <c r="AE343" s="146"/>
      <c r="AF343" s="146"/>
      <c r="AG343" s="146" t="s">
        <v>160</v>
      </c>
      <c r="AH343" s="146"/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1" x14ac:dyDescent="0.2">
      <c r="A344" s="172">
        <v>61</v>
      </c>
      <c r="B344" s="173" t="s">
        <v>911</v>
      </c>
      <c r="C344" s="189" t="s">
        <v>912</v>
      </c>
      <c r="D344" s="174" t="s">
        <v>365</v>
      </c>
      <c r="E344" s="175">
        <v>86</v>
      </c>
      <c r="F344" s="176"/>
      <c r="G344" s="177">
        <f t="shared" si="0"/>
        <v>0</v>
      </c>
      <c r="H344" s="176"/>
      <c r="I344" s="177">
        <f t="shared" si="1"/>
        <v>0</v>
      </c>
      <c r="J344" s="176"/>
      <c r="K344" s="177">
        <f t="shared" si="2"/>
        <v>0</v>
      </c>
      <c r="L344" s="177">
        <v>21</v>
      </c>
      <c r="M344" s="177">
        <f t="shared" si="3"/>
        <v>0</v>
      </c>
      <c r="N344" s="175">
        <v>0</v>
      </c>
      <c r="O344" s="175">
        <f t="shared" si="4"/>
        <v>0</v>
      </c>
      <c r="P344" s="175">
        <v>0</v>
      </c>
      <c r="Q344" s="175">
        <f t="shared" si="5"/>
        <v>0</v>
      </c>
      <c r="R344" s="177"/>
      <c r="S344" s="177" t="s">
        <v>157</v>
      </c>
      <c r="T344" s="178" t="s">
        <v>157</v>
      </c>
      <c r="U344" s="156">
        <v>4.8000000000000001E-2</v>
      </c>
      <c r="V344" s="156">
        <f t="shared" si="6"/>
        <v>4.13</v>
      </c>
      <c r="W344" s="156"/>
      <c r="X344" s="156" t="s">
        <v>158</v>
      </c>
      <c r="Y344" s="156" t="s">
        <v>159</v>
      </c>
      <c r="Z344" s="146"/>
      <c r="AA344" s="146"/>
      <c r="AB344" s="146"/>
      <c r="AC344" s="146"/>
      <c r="AD344" s="146"/>
      <c r="AE344" s="146"/>
      <c r="AF344" s="146"/>
      <c r="AG344" s="146" t="s">
        <v>160</v>
      </c>
      <c r="AH344" s="146"/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outlineLevel="2" x14ac:dyDescent="0.2">
      <c r="A345" s="153"/>
      <c r="B345" s="154"/>
      <c r="C345" s="190" t="s">
        <v>913</v>
      </c>
      <c r="D345" s="157"/>
      <c r="E345" s="158">
        <v>86</v>
      </c>
      <c r="F345" s="156"/>
      <c r="G345" s="156"/>
      <c r="H345" s="156"/>
      <c r="I345" s="156"/>
      <c r="J345" s="156"/>
      <c r="K345" s="156"/>
      <c r="L345" s="156"/>
      <c r="M345" s="156"/>
      <c r="N345" s="155"/>
      <c r="O345" s="155"/>
      <c r="P345" s="155"/>
      <c r="Q345" s="155"/>
      <c r="R345" s="156"/>
      <c r="S345" s="156"/>
      <c r="T345" s="156"/>
      <c r="U345" s="156"/>
      <c r="V345" s="156"/>
      <c r="W345" s="156"/>
      <c r="X345" s="156"/>
      <c r="Y345" s="156"/>
      <c r="Z345" s="146"/>
      <c r="AA345" s="146"/>
      <c r="AB345" s="146"/>
      <c r="AC345" s="146"/>
      <c r="AD345" s="146"/>
      <c r="AE345" s="146"/>
      <c r="AF345" s="146"/>
      <c r="AG345" s="146" t="s">
        <v>164</v>
      </c>
      <c r="AH345" s="146">
        <v>0</v>
      </c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</row>
    <row r="346" spans="1:60" outlineLevel="1" x14ac:dyDescent="0.2">
      <c r="A346" s="179">
        <v>62</v>
      </c>
      <c r="B346" s="180" t="s">
        <v>914</v>
      </c>
      <c r="C346" s="188" t="s">
        <v>915</v>
      </c>
      <c r="D346" s="181" t="s">
        <v>365</v>
      </c>
      <c r="E346" s="182">
        <v>3</v>
      </c>
      <c r="F346" s="183"/>
      <c r="G346" s="184">
        <f t="shared" ref="G346:G351" si="7">ROUND(E346*F346,2)</f>
        <v>0</v>
      </c>
      <c r="H346" s="183"/>
      <c r="I346" s="184">
        <f t="shared" ref="I346:I351" si="8">ROUND(E346*H346,2)</f>
        <v>0</v>
      </c>
      <c r="J346" s="183"/>
      <c r="K346" s="184">
        <f t="shared" ref="K346:K351" si="9">ROUND(E346*J346,2)</f>
        <v>0</v>
      </c>
      <c r="L346" s="184">
        <v>21</v>
      </c>
      <c r="M346" s="184">
        <f t="shared" ref="M346:M351" si="10">G346*(1+L346/100)</f>
        <v>0</v>
      </c>
      <c r="N346" s="182">
        <v>0</v>
      </c>
      <c r="O346" s="182">
        <f t="shared" ref="O346:O351" si="11">ROUND(E346*N346,2)</f>
        <v>0</v>
      </c>
      <c r="P346" s="182">
        <v>0</v>
      </c>
      <c r="Q346" s="182">
        <f t="shared" ref="Q346:Q351" si="12">ROUND(E346*P346,2)</f>
        <v>0</v>
      </c>
      <c r="R346" s="184"/>
      <c r="S346" s="184" t="s">
        <v>157</v>
      </c>
      <c r="T346" s="185" t="s">
        <v>157</v>
      </c>
      <c r="U346" s="156">
        <v>5.8999999999999997E-2</v>
      </c>
      <c r="V346" s="156">
        <f t="shared" ref="V346:V351" si="13">ROUND(E346*U346,2)</f>
        <v>0.18</v>
      </c>
      <c r="W346" s="156"/>
      <c r="X346" s="156" t="s">
        <v>158</v>
      </c>
      <c r="Y346" s="156" t="s">
        <v>159</v>
      </c>
      <c r="Z346" s="146"/>
      <c r="AA346" s="146"/>
      <c r="AB346" s="146"/>
      <c r="AC346" s="146"/>
      <c r="AD346" s="146"/>
      <c r="AE346" s="146"/>
      <c r="AF346" s="146"/>
      <c r="AG346" s="146" t="s">
        <v>160</v>
      </c>
      <c r="AH346" s="146"/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</row>
    <row r="347" spans="1:60" ht="22.5" outlineLevel="1" x14ac:dyDescent="0.2">
      <c r="A347" s="179">
        <v>63</v>
      </c>
      <c r="B347" s="180" t="s">
        <v>916</v>
      </c>
      <c r="C347" s="188" t="s">
        <v>917</v>
      </c>
      <c r="D347" s="181" t="s">
        <v>463</v>
      </c>
      <c r="E347" s="182">
        <v>1</v>
      </c>
      <c r="F347" s="183"/>
      <c r="G347" s="184">
        <f t="shared" si="7"/>
        <v>0</v>
      </c>
      <c r="H347" s="183"/>
      <c r="I347" s="184">
        <f t="shared" si="8"/>
        <v>0</v>
      </c>
      <c r="J347" s="183"/>
      <c r="K347" s="184">
        <f t="shared" si="9"/>
        <v>0</v>
      </c>
      <c r="L347" s="184">
        <v>21</v>
      </c>
      <c r="M347" s="184">
        <f t="shared" si="10"/>
        <v>0</v>
      </c>
      <c r="N347" s="182">
        <v>0</v>
      </c>
      <c r="O347" s="182">
        <f t="shared" si="11"/>
        <v>0</v>
      </c>
      <c r="P347" s="182">
        <v>0</v>
      </c>
      <c r="Q347" s="182">
        <f t="shared" si="12"/>
        <v>0</v>
      </c>
      <c r="R347" s="184"/>
      <c r="S347" s="184" t="s">
        <v>459</v>
      </c>
      <c r="T347" s="185" t="s">
        <v>460</v>
      </c>
      <c r="U347" s="156">
        <v>0</v>
      </c>
      <c r="V347" s="156">
        <f t="shared" si="13"/>
        <v>0</v>
      </c>
      <c r="W347" s="156"/>
      <c r="X347" s="156" t="s">
        <v>158</v>
      </c>
      <c r="Y347" s="156" t="s">
        <v>159</v>
      </c>
      <c r="Z347" s="146"/>
      <c r="AA347" s="146"/>
      <c r="AB347" s="146"/>
      <c r="AC347" s="146"/>
      <c r="AD347" s="146"/>
      <c r="AE347" s="146"/>
      <c r="AF347" s="146"/>
      <c r="AG347" s="146" t="s">
        <v>160</v>
      </c>
      <c r="AH347" s="146"/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</row>
    <row r="348" spans="1:60" ht="22.5" outlineLevel="1" x14ac:dyDescent="0.2">
      <c r="A348" s="179">
        <v>64</v>
      </c>
      <c r="B348" s="180" t="s">
        <v>918</v>
      </c>
      <c r="C348" s="188" t="s">
        <v>919</v>
      </c>
      <c r="D348" s="181" t="s">
        <v>463</v>
      </c>
      <c r="E348" s="182">
        <v>1</v>
      </c>
      <c r="F348" s="183"/>
      <c r="G348" s="184">
        <f t="shared" si="7"/>
        <v>0</v>
      </c>
      <c r="H348" s="183"/>
      <c r="I348" s="184">
        <f t="shared" si="8"/>
        <v>0</v>
      </c>
      <c r="J348" s="183"/>
      <c r="K348" s="184">
        <f t="shared" si="9"/>
        <v>0</v>
      </c>
      <c r="L348" s="184">
        <v>21</v>
      </c>
      <c r="M348" s="184">
        <f t="shared" si="10"/>
        <v>0</v>
      </c>
      <c r="N348" s="182">
        <v>0</v>
      </c>
      <c r="O348" s="182">
        <f t="shared" si="11"/>
        <v>0</v>
      </c>
      <c r="P348" s="182">
        <v>0</v>
      </c>
      <c r="Q348" s="182">
        <f t="shared" si="12"/>
        <v>0</v>
      </c>
      <c r="R348" s="184"/>
      <c r="S348" s="184" t="s">
        <v>459</v>
      </c>
      <c r="T348" s="185" t="s">
        <v>460</v>
      </c>
      <c r="U348" s="156">
        <v>0</v>
      </c>
      <c r="V348" s="156">
        <f t="shared" si="13"/>
        <v>0</v>
      </c>
      <c r="W348" s="156"/>
      <c r="X348" s="156" t="s">
        <v>158</v>
      </c>
      <c r="Y348" s="156" t="s">
        <v>159</v>
      </c>
      <c r="Z348" s="146"/>
      <c r="AA348" s="146"/>
      <c r="AB348" s="146"/>
      <c r="AC348" s="146"/>
      <c r="AD348" s="146"/>
      <c r="AE348" s="146"/>
      <c r="AF348" s="146"/>
      <c r="AG348" s="146" t="s">
        <v>160</v>
      </c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</row>
    <row r="349" spans="1:60" ht="22.5" outlineLevel="1" x14ac:dyDescent="0.2">
      <c r="A349" s="179">
        <v>65</v>
      </c>
      <c r="B349" s="180" t="s">
        <v>920</v>
      </c>
      <c r="C349" s="188" t="s">
        <v>921</v>
      </c>
      <c r="D349" s="181" t="s">
        <v>463</v>
      </c>
      <c r="E349" s="182">
        <v>2</v>
      </c>
      <c r="F349" s="183"/>
      <c r="G349" s="184">
        <f t="shared" si="7"/>
        <v>0</v>
      </c>
      <c r="H349" s="183"/>
      <c r="I349" s="184">
        <f t="shared" si="8"/>
        <v>0</v>
      </c>
      <c r="J349" s="183"/>
      <c r="K349" s="184">
        <f t="shared" si="9"/>
        <v>0</v>
      </c>
      <c r="L349" s="184">
        <v>21</v>
      </c>
      <c r="M349" s="184">
        <f t="shared" si="10"/>
        <v>0</v>
      </c>
      <c r="N349" s="182">
        <v>0</v>
      </c>
      <c r="O349" s="182">
        <f t="shared" si="11"/>
        <v>0</v>
      </c>
      <c r="P349" s="182">
        <v>0</v>
      </c>
      <c r="Q349" s="182">
        <f t="shared" si="12"/>
        <v>0</v>
      </c>
      <c r="R349" s="184"/>
      <c r="S349" s="184" t="s">
        <v>459</v>
      </c>
      <c r="T349" s="185" t="s">
        <v>460</v>
      </c>
      <c r="U349" s="156">
        <v>0</v>
      </c>
      <c r="V349" s="156">
        <f t="shared" si="13"/>
        <v>0</v>
      </c>
      <c r="W349" s="156"/>
      <c r="X349" s="156" t="s">
        <v>158</v>
      </c>
      <c r="Y349" s="156" t="s">
        <v>159</v>
      </c>
      <c r="Z349" s="146"/>
      <c r="AA349" s="146"/>
      <c r="AB349" s="146"/>
      <c r="AC349" s="146"/>
      <c r="AD349" s="146"/>
      <c r="AE349" s="146"/>
      <c r="AF349" s="146"/>
      <c r="AG349" s="146" t="s">
        <v>160</v>
      </c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</row>
    <row r="350" spans="1:60" outlineLevel="1" x14ac:dyDescent="0.2">
      <c r="A350" s="179">
        <v>66</v>
      </c>
      <c r="B350" s="180" t="s">
        <v>922</v>
      </c>
      <c r="C350" s="188" t="s">
        <v>923</v>
      </c>
      <c r="D350" s="181" t="s">
        <v>466</v>
      </c>
      <c r="E350" s="182">
        <v>25</v>
      </c>
      <c r="F350" s="183"/>
      <c r="G350" s="184">
        <f t="shared" si="7"/>
        <v>0</v>
      </c>
      <c r="H350" s="183"/>
      <c r="I350" s="184">
        <f t="shared" si="8"/>
        <v>0</v>
      </c>
      <c r="J350" s="183"/>
      <c r="K350" s="184">
        <f t="shared" si="9"/>
        <v>0</v>
      </c>
      <c r="L350" s="184">
        <v>21</v>
      </c>
      <c r="M350" s="184">
        <f t="shared" si="10"/>
        <v>0</v>
      </c>
      <c r="N350" s="182">
        <v>0</v>
      </c>
      <c r="O350" s="182">
        <f t="shared" si="11"/>
        <v>0</v>
      </c>
      <c r="P350" s="182">
        <v>0</v>
      </c>
      <c r="Q350" s="182">
        <f t="shared" si="12"/>
        <v>0</v>
      </c>
      <c r="R350" s="184"/>
      <c r="S350" s="184" t="s">
        <v>459</v>
      </c>
      <c r="T350" s="185" t="s">
        <v>460</v>
      </c>
      <c r="U350" s="156">
        <v>0</v>
      </c>
      <c r="V350" s="156">
        <f t="shared" si="13"/>
        <v>0</v>
      </c>
      <c r="W350" s="156"/>
      <c r="X350" s="156" t="s">
        <v>158</v>
      </c>
      <c r="Y350" s="156" t="s">
        <v>159</v>
      </c>
      <c r="Z350" s="146"/>
      <c r="AA350" s="146"/>
      <c r="AB350" s="146"/>
      <c r="AC350" s="146"/>
      <c r="AD350" s="146"/>
      <c r="AE350" s="146"/>
      <c r="AF350" s="146"/>
      <c r="AG350" s="146" t="s">
        <v>160</v>
      </c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</row>
    <row r="351" spans="1:60" outlineLevel="1" x14ac:dyDescent="0.2">
      <c r="A351" s="179">
        <v>67</v>
      </c>
      <c r="B351" s="180" t="s">
        <v>924</v>
      </c>
      <c r="C351" s="188" t="s">
        <v>925</v>
      </c>
      <c r="D351" s="181" t="s">
        <v>500</v>
      </c>
      <c r="E351" s="182">
        <v>9.2280000000000001E-2</v>
      </c>
      <c r="F351" s="183"/>
      <c r="G351" s="184">
        <f t="shared" si="7"/>
        <v>0</v>
      </c>
      <c r="H351" s="183"/>
      <c r="I351" s="184">
        <f t="shared" si="8"/>
        <v>0</v>
      </c>
      <c r="J351" s="183"/>
      <c r="K351" s="184">
        <f t="shared" si="9"/>
        <v>0</v>
      </c>
      <c r="L351" s="184">
        <v>21</v>
      </c>
      <c r="M351" s="184">
        <f t="shared" si="10"/>
        <v>0</v>
      </c>
      <c r="N351" s="182">
        <v>0</v>
      </c>
      <c r="O351" s="182">
        <f t="shared" si="11"/>
        <v>0</v>
      </c>
      <c r="P351" s="182">
        <v>0</v>
      </c>
      <c r="Q351" s="182">
        <f t="shared" si="12"/>
        <v>0</v>
      </c>
      <c r="R351" s="184"/>
      <c r="S351" s="184" t="s">
        <v>157</v>
      </c>
      <c r="T351" s="185" t="s">
        <v>157</v>
      </c>
      <c r="U351" s="156">
        <v>1.47</v>
      </c>
      <c r="V351" s="156">
        <f t="shared" si="13"/>
        <v>0.14000000000000001</v>
      </c>
      <c r="W351" s="156"/>
      <c r="X351" s="156" t="s">
        <v>501</v>
      </c>
      <c r="Y351" s="156" t="s">
        <v>159</v>
      </c>
      <c r="Z351" s="146"/>
      <c r="AA351" s="146"/>
      <c r="AB351" s="146"/>
      <c r="AC351" s="146"/>
      <c r="AD351" s="146"/>
      <c r="AE351" s="146"/>
      <c r="AF351" s="146"/>
      <c r="AG351" s="146" t="s">
        <v>502</v>
      </c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</row>
    <row r="352" spans="1:60" x14ac:dyDescent="0.2">
      <c r="A352" s="165" t="s">
        <v>152</v>
      </c>
      <c r="B352" s="166" t="s">
        <v>87</v>
      </c>
      <c r="C352" s="187" t="s">
        <v>88</v>
      </c>
      <c r="D352" s="167"/>
      <c r="E352" s="168"/>
      <c r="F352" s="169"/>
      <c r="G352" s="169">
        <f>SUMIF(AG353:AG388,"&lt;&gt;NOR",G353:G388)</f>
        <v>0</v>
      </c>
      <c r="H352" s="169"/>
      <c r="I352" s="169">
        <f>SUM(I353:I388)</f>
        <v>0</v>
      </c>
      <c r="J352" s="169"/>
      <c r="K352" s="169">
        <f>SUM(K353:K388)</f>
        <v>0</v>
      </c>
      <c r="L352" s="169"/>
      <c r="M352" s="169">
        <f>SUM(M353:M388)</f>
        <v>0</v>
      </c>
      <c r="N352" s="168"/>
      <c r="O352" s="168">
        <f>SUM(O353:O388)</f>
        <v>9.9999999999999992E-2</v>
      </c>
      <c r="P352" s="168"/>
      <c r="Q352" s="168">
        <f>SUM(Q353:Q388)</f>
        <v>0.03</v>
      </c>
      <c r="R352" s="169"/>
      <c r="S352" s="169"/>
      <c r="T352" s="170"/>
      <c r="U352" s="164"/>
      <c r="V352" s="164">
        <f>SUM(V353:V388)</f>
        <v>81.41</v>
      </c>
      <c r="W352" s="164"/>
      <c r="X352" s="164"/>
      <c r="Y352" s="164"/>
      <c r="AG352" t="s">
        <v>153</v>
      </c>
    </row>
    <row r="353" spans="1:60" outlineLevel="1" x14ac:dyDescent="0.2">
      <c r="A353" s="172">
        <v>68</v>
      </c>
      <c r="B353" s="173" t="s">
        <v>926</v>
      </c>
      <c r="C353" s="189" t="s">
        <v>927</v>
      </c>
      <c r="D353" s="174" t="s">
        <v>365</v>
      </c>
      <c r="E353" s="175">
        <v>15</v>
      </c>
      <c r="F353" s="176"/>
      <c r="G353" s="177">
        <f>ROUND(E353*F353,2)</f>
        <v>0</v>
      </c>
      <c r="H353" s="176"/>
      <c r="I353" s="177">
        <f>ROUND(E353*H353,2)</f>
        <v>0</v>
      </c>
      <c r="J353" s="176"/>
      <c r="K353" s="177">
        <f>ROUND(E353*J353,2)</f>
        <v>0</v>
      </c>
      <c r="L353" s="177">
        <v>21</v>
      </c>
      <c r="M353" s="177">
        <f>G353*(1+L353/100)</f>
        <v>0</v>
      </c>
      <c r="N353" s="175">
        <v>0</v>
      </c>
      <c r="O353" s="175">
        <f>ROUND(E353*N353,2)</f>
        <v>0</v>
      </c>
      <c r="P353" s="175">
        <v>2.1299999999999999E-3</v>
      </c>
      <c r="Q353" s="175">
        <f>ROUND(E353*P353,2)</f>
        <v>0.03</v>
      </c>
      <c r="R353" s="177"/>
      <c r="S353" s="177" t="s">
        <v>157</v>
      </c>
      <c r="T353" s="178" t="s">
        <v>157</v>
      </c>
      <c r="U353" s="156">
        <v>0.17299999999999999</v>
      </c>
      <c r="V353" s="156">
        <f>ROUND(E353*U353,2)</f>
        <v>2.6</v>
      </c>
      <c r="W353" s="156"/>
      <c r="X353" s="156" t="s">
        <v>158</v>
      </c>
      <c r="Y353" s="156" t="s">
        <v>159</v>
      </c>
      <c r="Z353" s="146"/>
      <c r="AA353" s="146"/>
      <c r="AB353" s="146"/>
      <c r="AC353" s="146"/>
      <c r="AD353" s="146"/>
      <c r="AE353" s="146"/>
      <c r="AF353" s="146"/>
      <c r="AG353" s="146" t="s">
        <v>160</v>
      </c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</row>
    <row r="354" spans="1:60" outlineLevel="2" x14ac:dyDescent="0.2">
      <c r="A354" s="153"/>
      <c r="B354" s="154"/>
      <c r="C354" s="190" t="s">
        <v>928</v>
      </c>
      <c r="D354" s="157"/>
      <c r="E354" s="158">
        <v>15</v>
      </c>
      <c r="F354" s="156"/>
      <c r="G354" s="156"/>
      <c r="H354" s="156"/>
      <c r="I354" s="156"/>
      <c r="J354" s="156"/>
      <c r="K354" s="156"/>
      <c r="L354" s="156"/>
      <c r="M354" s="156"/>
      <c r="N354" s="155"/>
      <c r="O354" s="155"/>
      <c r="P354" s="155"/>
      <c r="Q354" s="155"/>
      <c r="R354" s="156"/>
      <c r="S354" s="156"/>
      <c r="T354" s="156"/>
      <c r="U354" s="156"/>
      <c r="V354" s="156"/>
      <c r="W354" s="156"/>
      <c r="X354" s="156"/>
      <c r="Y354" s="156"/>
      <c r="Z354" s="146"/>
      <c r="AA354" s="146"/>
      <c r="AB354" s="146"/>
      <c r="AC354" s="146"/>
      <c r="AD354" s="146"/>
      <c r="AE354" s="146"/>
      <c r="AF354" s="146"/>
      <c r="AG354" s="146" t="s">
        <v>164</v>
      </c>
      <c r="AH354" s="146">
        <v>0</v>
      </c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</row>
    <row r="355" spans="1:60" outlineLevel="1" x14ac:dyDescent="0.2">
      <c r="A355" s="179">
        <v>69</v>
      </c>
      <c r="B355" s="180" t="s">
        <v>929</v>
      </c>
      <c r="C355" s="188" t="s">
        <v>930</v>
      </c>
      <c r="D355" s="181" t="s">
        <v>416</v>
      </c>
      <c r="E355" s="182">
        <v>12</v>
      </c>
      <c r="F355" s="183"/>
      <c r="G355" s="184">
        <f>ROUND(E355*F355,2)</f>
        <v>0</v>
      </c>
      <c r="H355" s="183"/>
      <c r="I355" s="184">
        <f>ROUND(E355*H355,2)</f>
        <v>0</v>
      </c>
      <c r="J355" s="183"/>
      <c r="K355" s="184">
        <f>ROUND(E355*J355,2)</f>
        <v>0</v>
      </c>
      <c r="L355" s="184">
        <v>21</v>
      </c>
      <c r="M355" s="184">
        <f>G355*(1+L355/100)</f>
        <v>0</v>
      </c>
      <c r="N355" s="182">
        <v>1E-4</v>
      </c>
      <c r="O355" s="182">
        <f>ROUND(E355*N355,2)</f>
        <v>0</v>
      </c>
      <c r="P355" s="182">
        <v>0</v>
      </c>
      <c r="Q355" s="182">
        <f>ROUND(E355*P355,2)</f>
        <v>0</v>
      </c>
      <c r="R355" s="184"/>
      <c r="S355" s="184" t="s">
        <v>157</v>
      </c>
      <c r="T355" s="185" t="s">
        <v>157</v>
      </c>
      <c r="U355" s="156">
        <v>2.9000000000000001E-2</v>
      </c>
      <c r="V355" s="156">
        <f>ROUND(E355*U355,2)</f>
        <v>0.35</v>
      </c>
      <c r="W355" s="156"/>
      <c r="X355" s="156" t="s">
        <v>158</v>
      </c>
      <c r="Y355" s="156" t="s">
        <v>159</v>
      </c>
      <c r="Z355" s="146"/>
      <c r="AA355" s="146"/>
      <c r="AB355" s="146"/>
      <c r="AC355" s="146"/>
      <c r="AD355" s="146"/>
      <c r="AE355" s="146"/>
      <c r="AF355" s="146"/>
      <c r="AG355" s="146" t="s">
        <v>160</v>
      </c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</row>
    <row r="356" spans="1:60" outlineLevel="1" x14ac:dyDescent="0.2">
      <c r="A356" s="179">
        <v>70</v>
      </c>
      <c r="B356" s="180" t="s">
        <v>931</v>
      </c>
      <c r="C356" s="188" t="s">
        <v>932</v>
      </c>
      <c r="D356" s="181" t="s">
        <v>365</v>
      </c>
      <c r="E356" s="182">
        <v>10</v>
      </c>
      <c r="F356" s="183"/>
      <c r="G356" s="184">
        <f>ROUND(E356*F356,2)</f>
        <v>0</v>
      </c>
      <c r="H356" s="183"/>
      <c r="I356" s="184">
        <f>ROUND(E356*H356,2)</f>
        <v>0</v>
      </c>
      <c r="J356" s="183"/>
      <c r="K356" s="184">
        <f>ROUND(E356*J356,2)</f>
        <v>0</v>
      </c>
      <c r="L356" s="184">
        <v>21</v>
      </c>
      <c r="M356" s="184">
        <f>G356*(1+L356/100)</f>
        <v>0</v>
      </c>
      <c r="N356" s="182">
        <v>0</v>
      </c>
      <c r="O356" s="182">
        <f>ROUND(E356*N356,2)</f>
        <v>0</v>
      </c>
      <c r="P356" s="182">
        <v>2.7999999999999998E-4</v>
      </c>
      <c r="Q356" s="182">
        <f>ROUND(E356*P356,2)</f>
        <v>0</v>
      </c>
      <c r="R356" s="184"/>
      <c r="S356" s="184" t="s">
        <v>157</v>
      </c>
      <c r="T356" s="185" t="s">
        <v>157</v>
      </c>
      <c r="U356" s="156">
        <v>5.1999999999999998E-2</v>
      </c>
      <c r="V356" s="156">
        <f>ROUND(E356*U356,2)</f>
        <v>0.52</v>
      </c>
      <c r="W356" s="156"/>
      <c r="X356" s="156" t="s">
        <v>158</v>
      </c>
      <c r="Y356" s="156" t="s">
        <v>159</v>
      </c>
      <c r="Z356" s="146"/>
      <c r="AA356" s="146"/>
      <c r="AB356" s="146"/>
      <c r="AC356" s="146"/>
      <c r="AD356" s="146"/>
      <c r="AE356" s="146"/>
      <c r="AF356" s="146"/>
      <c r="AG356" s="146" t="s">
        <v>160</v>
      </c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</row>
    <row r="357" spans="1:60" ht="22.5" outlineLevel="1" x14ac:dyDescent="0.2">
      <c r="A357" s="179">
        <v>71</v>
      </c>
      <c r="B357" s="180" t="s">
        <v>933</v>
      </c>
      <c r="C357" s="188" t="s">
        <v>934</v>
      </c>
      <c r="D357" s="181" t="s">
        <v>416</v>
      </c>
      <c r="E357" s="182">
        <v>3</v>
      </c>
      <c r="F357" s="183"/>
      <c r="G357" s="184">
        <f>ROUND(E357*F357,2)</f>
        <v>0</v>
      </c>
      <c r="H357" s="183"/>
      <c r="I357" s="184">
        <f>ROUND(E357*H357,2)</f>
        <v>0</v>
      </c>
      <c r="J357" s="183"/>
      <c r="K357" s="184">
        <f>ROUND(E357*J357,2)</f>
        <v>0</v>
      </c>
      <c r="L357" s="184">
        <v>21</v>
      </c>
      <c r="M357" s="184">
        <f>G357*(1+L357/100)</f>
        <v>0</v>
      </c>
      <c r="N357" s="182">
        <v>6.0200000000000002E-3</v>
      </c>
      <c r="O357" s="182">
        <f>ROUND(E357*N357,2)</f>
        <v>0.02</v>
      </c>
      <c r="P357" s="182">
        <v>0</v>
      </c>
      <c r="Q357" s="182">
        <f>ROUND(E357*P357,2)</f>
        <v>0</v>
      </c>
      <c r="R357" s="184"/>
      <c r="S357" s="184" t="s">
        <v>157</v>
      </c>
      <c r="T357" s="185" t="s">
        <v>157</v>
      </c>
      <c r="U357" s="156">
        <v>0.69899999999999995</v>
      </c>
      <c r="V357" s="156">
        <f>ROUND(E357*U357,2)</f>
        <v>2.1</v>
      </c>
      <c r="W357" s="156"/>
      <c r="X357" s="156" t="s">
        <v>158</v>
      </c>
      <c r="Y357" s="156" t="s">
        <v>159</v>
      </c>
      <c r="Z357" s="146"/>
      <c r="AA357" s="146"/>
      <c r="AB357" s="146"/>
      <c r="AC357" s="146"/>
      <c r="AD357" s="146"/>
      <c r="AE357" s="146"/>
      <c r="AF357" s="146"/>
      <c r="AG357" s="146" t="s">
        <v>160</v>
      </c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</row>
    <row r="358" spans="1:60" outlineLevel="1" x14ac:dyDescent="0.2">
      <c r="A358" s="172">
        <v>72</v>
      </c>
      <c r="B358" s="173" t="s">
        <v>935</v>
      </c>
      <c r="C358" s="189" t="s">
        <v>936</v>
      </c>
      <c r="D358" s="174" t="s">
        <v>365</v>
      </c>
      <c r="E358" s="175">
        <v>40</v>
      </c>
      <c r="F358" s="176"/>
      <c r="G358" s="177">
        <f>ROUND(E358*F358,2)</f>
        <v>0</v>
      </c>
      <c r="H358" s="176"/>
      <c r="I358" s="177">
        <f>ROUND(E358*H358,2)</f>
        <v>0</v>
      </c>
      <c r="J358" s="176"/>
      <c r="K358" s="177">
        <f>ROUND(E358*J358,2)</f>
        <v>0</v>
      </c>
      <c r="L358" s="177">
        <v>21</v>
      </c>
      <c r="M358" s="177">
        <f>G358*(1+L358/100)</f>
        <v>0</v>
      </c>
      <c r="N358" s="175">
        <v>4.2000000000000002E-4</v>
      </c>
      <c r="O358" s="175">
        <f>ROUND(E358*N358,2)</f>
        <v>0.02</v>
      </c>
      <c r="P358" s="175">
        <v>0</v>
      </c>
      <c r="Q358" s="175">
        <f>ROUND(E358*P358,2)</f>
        <v>0</v>
      </c>
      <c r="R358" s="177"/>
      <c r="S358" s="177" t="s">
        <v>157</v>
      </c>
      <c r="T358" s="178" t="s">
        <v>157</v>
      </c>
      <c r="U358" s="156">
        <v>0.25800000000000001</v>
      </c>
      <c r="V358" s="156">
        <f>ROUND(E358*U358,2)</f>
        <v>10.32</v>
      </c>
      <c r="W358" s="156"/>
      <c r="X358" s="156" t="s">
        <v>158</v>
      </c>
      <c r="Y358" s="156" t="s">
        <v>159</v>
      </c>
      <c r="Z358" s="146"/>
      <c r="AA358" s="146"/>
      <c r="AB358" s="146"/>
      <c r="AC358" s="146"/>
      <c r="AD358" s="146"/>
      <c r="AE358" s="146"/>
      <c r="AF358" s="146"/>
      <c r="AG358" s="146" t="s">
        <v>160</v>
      </c>
      <c r="AH358" s="146"/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</row>
    <row r="359" spans="1:60" outlineLevel="2" x14ac:dyDescent="0.2">
      <c r="A359" s="153"/>
      <c r="B359" s="154"/>
      <c r="C359" s="782" t="s">
        <v>937</v>
      </c>
      <c r="D359" s="783"/>
      <c r="E359" s="783"/>
      <c r="F359" s="783"/>
      <c r="G359" s="783"/>
      <c r="H359" s="156"/>
      <c r="I359" s="156"/>
      <c r="J359" s="156"/>
      <c r="K359" s="156"/>
      <c r="L359" s="156"/>
      <c r="M359" s="156"/>
      <c r="N359" s="155"/>
      <c r="O359" s="155"/>
      <c r="P359" s="155"/>
      <c r="Q359" s="155"/>
      <c r="R359" s="156"/>
      <c r="S359" s="156"/>
      <c r="T359" s="156"/>
      <c r="U359" s="156"/>
      <c r="V359" s="156"/>
      <c r="W359" s="156"/>
      <c r="X359" s="156"/>
      <c r="Y359" s="156"/>
      <c r="Z359" s="146"/>
      <c r="AA359" s="146"/>
      <c r="AB359" s="146"/>
      <c r="AC359" s="146"/>
      <c r="AD359" s="146"/>
      <c r="AE359" s="146"/>
      <c r="AF359" s="146"/>
      <c r="AG359" s="146" t="s">
        <v>250</v>
      </c>
      <c r="AH359" s="146"/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</row>
    <row r="360" spans="1:60" outlineLevel="3" x14ac:dyDescent="0.2">
      <c r="A360" s="153"/>
      <c r="B360" s="154"/>
      <c r="C360" s="784" t="s">
        <v>889</v>
      </c>
      <c r="D360" s="785"/>
      <c r="E360" s="785"/>
      <c r="F360" s="785"/>
      <c r="G360" s="785"/>
      <c r="H360" s="156"/>
      <c r="I360" s="156"/>
      <c r="J360" s="156"/>
      <c r="K360" s="156"/>
      <c r="L360" s="156"/>
      <c r="M360" s="156"/>
      <c r="N360" s="155"/>
      <c r="O360" s="155"/>
      <c r="P360" s="155"/>
      <c r="Q360" s="155"/>
      <c r="R360" s="156"/>
      <c r="S360" s="156"/>
      <c r="T360" s="156"/>
      <c r="U360" s="156"/>
      <c r="V360" s="156"/>
      <c r="W360" s="156"/>
      <c r="X360" s="156"/>
      <c r="Y360" s="156"/>
      <c r="Z360" s="146"/>
      <c r="AA360" s="146"/>
      <c r="AB360" s="146"/>
      <c r="AC360" s="146"/>
      <c r="AD360" s="146"/>
      <c r="AE360" s="146"/>
      <c r="AF360" s="146"/>
      <c r="AG360" s="146" t="s">
        <v>250</v>
      </c>
      <c r="AH360" s="146"/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</row>
    <row r="361" spans="1:60" outlineLevel="1" x14ac:dyDescent="0.2">
      <c r="A361" s="172">
        <v>73</v>
      </c>
      <c r="B361" s="173" t="s">
        <v>938</v>
      </c>
      <c r="C361" s="189" t="s">
        <v>939</v>
      </c>
      <c r="D361" s="174" t="s">
        <v>365</v>
      </c>
      <c r="E361" s="175">
        <v>47</v>
      </c>
      <c r="F361" s="176"/>
      <c r="G361" s="177">
        <f>ROUND(E361*F361,2)</f>
        <v>0</v>
      </c>
      <c r="H361" s="176"/>
      <c r="I361" s="177">
        <f>ROUND(E361*H361,2)</f>
        <v>0</v>
      </c>
      <c r="J361" s="176"/>
      <c r="K361" s="177">
        <f>ROUND(E361*J361,2)</f>
        <v>0</v>
      </c>
      <c r="L361" s="177">
        <v>21</v>
      </c>
      <c r="M361" s="177">
        <f>G361*(1+L361/100)</f>
        <v>0</v>
      </c>
      <c r="N361" s="175">
        <v>5.4000000000000001E-4</v>
      </c>
      <c r="O361" s="175">
        <f>ROUND(E361*N361,2)</f>
        <v>0.03</v>
      </c>
      <c r="P361" s="175">
        <v>0</v>
      </c>
      <c r="Q361" s="175">
        <f>ROUND(E361*P361,2)</f>
        <v>0</v>
      </c>
      <c r="R361" s="177"/>
      <c r="S361" s="177" t="s">
        <v>157</v>
      </c>
      <c r="T361" s="178" t="s">
        <v>157</v>
      </c>
      <c r="U361" s="156">
        <v>0.27889999999999998</v>
      </c>
      <c r="V361" s="156">
        <f>ROUND(E361*U361,2)</f>
        <v>13.11</v>
      </c>
      <c r="W361" s="156"/>
      <c r="X361" s="156" t="s">
        <v>158</v>
      </c>
      <c r="Y361" s="156" t="s">
        <v>159</v>
      </c>
      <c r="Z361" s="146"/>
      <c r="AA361" s="146"/>
      <c r="AB361" s="146"/>
      <c r="AC361" s="146"/>
      <c r="AD361" s="146"/>
      <c r="AE361" s="146"/>
      <c r="AF361" s="146"/>
      <c r="AG361" s="146" t="s">
        <v>160</v>
      </c>
      <c r="AH361" s="146"/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</row>
    <row r="362" spans="1:60" outlineLevel="2" x14ac:dyDescent="0.2">
      <c r="A362" s="153"/>
      <c r="B362" s="154"/>
      <c r="C362" s="782" t="s">
        <v>937</v>
      </c>
      <c r="D362" s="783"/>
      <c r="E362" s="783"/>
      <c r="F362" s="783"/>
      <c r="G362" s="783"/>
      <c r="H362" s="156"/>
      <c r="I362" s="156"/>
      <c r="J362" s="156"/>
      <c r="K362" s="156"/>
      <c r="L362" s="156"/>
      <c r="M362" s="156"/>
      <c r="N362" s="155"/>
      <c r="O362" s="155"/>
      <c r="P362" s="155"/>
      <c r="Q362" s="155"/>
      <c r="R362" s="156"/>
      <c r="S362" s="156"/>
      <c r="T362" s="156"/>
      <c r="U362" s="156"/>
      <c r="V362" s="156"/>
      <c r="W362" s="156"/>
      <c r="X362" s="156"/>
      <c r="Y362" s="156"/>
      <c r="Z362" s="146"/>
      <c r="AA362" s="146"/>
      <c r="AB362" s="146"/>
      <c r="AC362" s="146"/>
      <c r="AD362" s="146"/>
      <c r="AE362" s="146"/>
      <c r="AF362" s="146"/>
      <c r="AG362" s="146" t="s">
        <v>250</v>
      </c>
      <c r="AH362" s="146"/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</row>
    <row r="363" spans="1:60" outlineLevel="3" x14ac:dyDescent="0.2">
      <c r="A363" s="153"/>
      <c r="B363" s="154"/>
      <c r="C363" s="784" t="s">
        <v>889</v>
      </c>
      <c r="D363" s="785"/>
      <c r="E363" s="785"/>
      <c r="F363" s="785"/>
      <c r="G363" s="785"/>
      <c r="H363" s="156"/>
      <c r="I363" s="156"/>
      <c r="J363" s="156"/>
      <c r="K363" s="156"/>
      <c r="L363" s="156"/>
      <c r="M363" s="156"/>
      <c r="N363" s="155"/>
      <c r="O363" s="155"/>
      <c r="P363" s="155"/>
      <c r="Q363" s="155"/>
      <c r="R363" s="156"/>
      <c r="S363" s="156"/>
      <c r="T363" s="156"/>
      <c r="U363" s="156"/>
      <c r="V363" s="156"/>
      <c r="W363" s="156"/>
      <c r="X363" s="156"/>
      <c r="Y363" s="156"/>
      <c r="Z363" s="146"/>
      <c r="AA363" s="146"/>
      <c r="AB363" s="146"/>
      <c r="AC363" s="146"/>
      <c r="AD363" s="146"/>
      <c r="AE363" s="146"/>
      <c r="AF363" s="146"/>
      <c r="AG363" s="146" t="s">
        <v>250</v>
      </c>
      <c r="AH363" s="146"/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</row>
    <row r="364" spans="1:60" outlineLevel="1" x14ac:dyDescent="0.2">
      <c r="A364" s="172">
        <v>74</v>
      </c>
      <c r="B364" s="173" t="s">
        <v>940</v>
      </c>
      <c r="C364" s="189" t="s">
        <v>941</v>
      </c>
      <c r="D364" s="174" t="s">
        <v>365</v>
      </c>
      <c r="E364" s="175">
        <v>21</v>
      </c>
      <c r="F364" s="176"/>
      <c r="G364" s="177">
        <f>ROUND(E364*F364,2)</f>
        <v>0</v>
      </c>
      <c r="H364" s="176"/>
      <c r="I364" s="177">
        <f>ROUND(E364*H364,2)</f>
        <v>0</v>
      </c>
      <c r="J364" s="176"/>
      <c r="K364" s="177">
        <f>ROUND(E364*J364,2)</f>
        <v>0</v>
      </c>
      <c r="L364" s="177">
        <v>21</v>
      </c>
      <c r="M364" s="177">
        <f>G364*(1+L364/100)</f>
        <v>0</v>
      </c>
      <c r="N364" s="175">
        <v>7.1000000000000002E-4</v>
      </c>
      <c r="O364" s="175">
        <f>ROUND(E364*N364,2)</f>
        <v>0.01</v>
      </c>
      <c r="P364" s="175">
        <v>0</v>
      </c>
      <c r="Q364" s="175">
        <f>ROUND(E364*P364,2)</f>
        <v>0</v>
      </c>
      <c r="R364" s="177"/>
      <c r="S364" s="177" t="s">
        <v>157</v>
      </c>
      <c r="T364" s="178" t="s">
        <v>157</v>
      </c>
      <c r="U364" s="156">
        <v>0.33279999999999998</v>
      </c>
      <c r="V364" s="156">
        <f>ROUND(E364*U364,2)</f>
        <v>6.99</v>
      </c>
      <c r="W364" s="156"/>
      <c r="X364" s="156" t="s">
        <v>158</v>
      </c>
      <c r="Y364" s="156" t="s">
        <v>159</v>
      </c>
      <c r="Z364" s="146"/>
      <c r="AA364" s="146"/>
      <c r="AB364" s="146"/>
      <c r="AC364" s="146"/>
      <c r="AD364" s="146"/>
      <c r="AE364" s="146"/>
      <c r="AF364" s="146"/>
      <c r="AG364" s="146" t="s">
        <v>160</v>
      </c>
      <c r="AH364" s="146"/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</row>
    <row r="365" spans="1:60" outlineLevel="2" x14ac:dyDescent="0.2">
      <c r="A365" s="153"/>
      <c r="B365" s="154"/>
      <c r="C365" s="782" t="s">
        <v>937</v>
      </c>
      <c r="D365" s="783"/>
      <c r="E365" s="783"/>
      <c r="F365" s="783"/>
      <c r="G365" s="783"/>
      <c r="H365" s="156"/>
      <c r="I365" s="156"/>
      <c r="J365" s="156"/>
      <c r="K365" s="156"/>
      <c r="L365" s="156"/>
      <c r="M365" s="156"/>
      <c r="N365" s="155"/>
      <c r="O365" s="155"/>
      <c r="P365" s="155"/>
      <c r="Q365" s="155"/>
      <c r="R365" s="156"/>
      <c r="S365" s="156"/>
      <c r="T365" s="156"/>
      <c r="U365" s="156"/>
      <c r="V365" s="156"/>
      <c r="W365" s="156"/>
      <c r="X365" s="156"/>
      <c r="Y365" s="156"/>
      <c r="Z365" s="146"/>
      <c r="AA365" s="146"/>
      <c r="AB365" s="146"/>
      <c r="AC365" s="146"/>
      <c r="AD365" s="146"/>
      <c r="AE365" s="146"/>
      <c r="AF365" s="146"/>
      <c r="AG365" s="146" t="s">
        <v>250</v>
      </c>
      <c r="AH365" s="146"/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</row>
    <row r="366" spans="1:60" outlineLevel="3" x14ac:dyDescent="0.2">
      <c r="A366" s="153"/>
      <c r="B366" s="154"/>
      <c r="C366" s="784" t="s">
        <v>889</v>
      </c>
      <c r="D366" s="785"/>
      <c r="E366" s="785"/>
      <c r="F366" s="785"/>
      <c r="G366" s="785"/>
      <c r="H366" s="156"/>
      <c r="I366" s="156"/>
      <c r="J366" s="156"/>
      <c r="K366" s="156"/>
      <c r="L366" s="156"/>
      <c r="M366" s="156"/>
      <c r="N366" s="155"/>
      <c r="O366" s="155"/>
      <c r="P366" s="155"/>
      <c r="Q366" s="155"/>
      <c r="R366" s="156"/>
      <c r="S366" s="156"/>
      <c r="T366" s="156"/>
      <c r="U366" s="156"/>
      <c r="V366" s="156"/>
      <c r="W366" s="156"/>
      <c r="X366" s="156"/>
      <c r="Y366" s="156"/>
      <c r="Z366" s="146"/>
      <c r="AA366" s="146"/>
      <c r="AB366" s="146"/>
      <c r="AC366" s="146"/>
      <c r="AD366" s="146"/>
      <c r="AE366" s="146"/>
      <c r="AF366" s="146"/>
      <c r="AG366" s="146" t="s">
        <v>250</v>
      </c>
      <c r="AH366" s="146"/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</row>
    <row r="367" spans="1:60" ht="22.5" outlineLevel="1" x14ac:dyDescent="0.2">
      <c r="A367" s="172">
        <v>75</v>
      </c>
      <c r="B367" s="173" t="s">
        <v>942</v>
      </c>
      <c r="C367" s="189" t="s">
        <v>943</v>
      </c>
      <c r="D367" s="174" t="s">
        <v>365</v>
      </c>
      <c r="E367" s="175">
        <v>47</v>
      </c>
      <c r="F367" s="176"/>
      <c r="G367" s="177">
        <f>ROUND(E367*F367,2)</f>
        <v>0</v>
      </c>
      <c r="H367" s="176"/>
      <c r="I367" s="177">
        <f>ROUND(E367*H367,2)</f>
        <v>0</v>
      </c>
      <c r="J367" s="176"/>
      <c r="K367" s="177">
        <f>ROUND(E367*J367,2)</f>
        <v>0</v>
      </c>
      <c r="L367" s="177">
        <v>21</v>
      </c>
      <c r="M367" s="177">
        <f>G367*(1+L367/100)</f>
        <v>0</v>
      </c>
      <c r="N367" s="175">
        <v>6.0000000000000002E-5</v>
      </c>
      <c r="O367" s="175">
        <f>ROUND(E367*N367,2)</f>
        <v>0</v>
      </c>
      <c r="P367" s="175">
        <v>0</v>
      </c>
      <c r="Q367" s="175">
        <f>ROUND(E367*P367,2)</f>
        <v>0</v>
      </c>
      <c r="R367" s="177"/>
      <c r="S367" s="177" t="s">
        <v>157</v>
      </c>
      <c r="T367" s="178" t="s">
        <v>157</v>
      </c>
      <c r="U367" s="156">
        <v>0.129</v>
      </c>
      <c r="V367" s="156">
        <f>ROUND(E367*U367,2)</f>
        <v>6.06</v>
      </c>
      <c r="W367" s="156"/>
      <c r="X367" s="156" t="s">
        <v>158</v>
      </c>
      <c r="Y367" s="156" t="s">
        <v>159</v>
      </c>
      <c r="Z367" s="146"/>
      <c r="AA367" s="146"/>
      <c r="AB367" s="146"/>
      <c r="AC367" s="146"/>
      <c r="AD367" s="146"/>
      <c r="AE367" s="146"/>
      <c r="AF367" s="146"/>
      <c r="AG367" s="146" t="s">
        <v>160</v>
      </c>
      <c r="AH367" s="146"/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</row>
    <row r="368" spans="1:60" outlineLevel="2" x14ac:dyDescent="0.2">
      <c r="A368" s="153"/>
      <c r="B368" s="154"/>
      <c r="C368" s="782" t="s">
        <v>944</v>
      </c>
      <c r="D368" s="783"/>
      <c r="E368" s="783"/>
      <c r="F368" s="783"/>
      <c r="G368" s="783"/>
      <c r="H368" s="156"/>
      <c r="I368" s="156"/>
      <c r="J368" s="156"/>
      <c r="K368" s="156"/>
      <c r="L368" s="156"/>
      <c r="M368" s="156"/>
      <c r="N368" s="155"/>
      <c r="O368" s="155"/>
      <c r="P368" s="155"/>
      <c r="Q368" s="155"/>
      <c r="R368" s="156"/>
      <c r="S368" s="156"/>
      <c r="T368" s="156"/>
      <c r="U368" s="156"/>
      <c r="V368" s="156"/>
      <c r="W368" s="156"/>
      <c r="X368" s="156"/>
      <c r="Y368" s="156"/>
      <c r="Z368" s="146"/>
      <c r="AA368" s="146"/>
      <c r="AB368" s="146"/>
      <c r="AC368" s="146"/>
      <c r="AD368" s="146"/>
      <c r="AE368" s="146"/>
      <c r="AF368" s="146"/>
      <c r="AG368" s="146" t="s">
        <v>250</v>
      </c>
      <c r="AH368" s="146"/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</row>
    <row r="369" spans="1:60" ht="22.5" outlineLevel="1" x14ac:dyDescent="0.2">
      <c r="A369" s="172">
        <v>76</v>
      </c>
      <c r="B369" s="173" t="s">
        <v>945</v>
      </c>
      <c r="C369" s="189" t="s">
        <v>946</v>
      </c>
      <c r="D369" s="174" t="s">
        <v>365</v>
      </c>
      <c r="E369" s="175">
        <v>21</v>
      </c>
      <c r="F369" s="176"/>
      <c r="G369" s="177">
        <f>ROUND(E369*F369,2)</f>
        <v>0</v>
      </c>
      <c r="H369" s="176"/>
      <c r="I369" s="177">
        <f>ROUND(E369*H369,2)</f>
        <v>0</v>
      </c>
      <c r="J369" s="176"/>
      <c r="K369" s="177">
        <f>ROUND(E369*J369,2)</f>
        <v>0</v>
      </c>
      <c r="L369" s="177">
        <v>21</v>
      </c>
      <c r="M369" s="177">
        <f>G369*(1+L369/100)</f>
        <v>0</v>
      </c>
      <c r="N369" s="175">
        <v>6.0000000000000002E-5</v>
      </c>
      <c r="O369" s="175">
        <f>ROUND(E369*N369,2)</f>
        <v>0</v>
      </c>
      <c r="P369" s="175">
        <v>0</v>
      </c>
      <c r="Q369" s="175">
        <f>ROUND(E369*P369,2)</f>
        <v>0</v>
      </c>
      <c r="R369" s="177"/>
      <c r="S369" s="177" t="s">
        <v>157</v>
      </c>
      <c r="T369" s="178" t="s">
        <v>157</v>
      </c>
      <c r="U369" s="156">
        <v>0.14199999999999999</v>
      </c>
      <c r="V369" s="156">
        <f>ROUND(E369*U369,2)</f>
        <v>2.98</v>
      </c>
      <c r="W369" s="156"/>
      <c r="X369" s="156" t="s">
        <v>158</v>
      </c>
      <c r="Y369" s="156" t="s">
        <v>159</v>
      </c>
      <c r="Z369" s="146"/>
      <c r="AA369" s="146"/>
      <c r="AB369" s="146"/>
      <c r="AC369" s="146"/>
      <c r="AD369" s="146"/>
      <c r="AE369" s="146"/>
      <c r="AF369" s="146"/>
      <c r="AG369" s="146" t="s">
        <v>160</v>
      </c>
      <c r="AH369" s="146"/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</row>
    <row r="370" spans="1:60" outlineLevel="2" x14ac:dyDescent="0.2">
      <c r="A370" s="153"/>
      <c r="B370" s="154"/>
      <c r="C370" s="782" t="s">
        <v>944</v>
      </c>
      <c r="D370" s="783"/>
      <c r="E370" s="783"/>
      <c r="F370" s="783"/>
      <c r="G370" s="783"/>
      <c r="H370" s="156"/>
      <c r="I370" s="156"/>
      <c r="J370" s="156"/>
      <c r="K370" s="156"/>
      <c r="L370" s="156"/>
      <c r="M370" s="156"/>
      <c r="N370" s="155"/>
      <c r="O370" s="155"/>
      <c r="P370" s="155"/>
      <c r="Q370" s="155"/>
      <c r="R370" s="156"/>
      <c r="S370" s="156"/>
      <c r="T370" s="156"/>
      <c r="U370" s="156"/>
      <c r="V370" s="156"/>
      <c r="W370" s="156"/>
      <c r="X370" s="156"/>
      <c r="Y370" s="156"/>
      <c r="Z370" s="146"/>
      <c r="AA370" s="146"/>
      <c r="AB370" s="146"/>
      <c r="AC370" s="146"/>
      <c r="AD370" s="146"/>
      <c r="AE370" s="146"/>
      <c r="AF370" s="146"/>
      <c r="AG370" s="146" t="s">
        <v>250</v>
      </c>
      <c r="AH370" s="146"/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</row>
    <row r="371" spans="1:60" ht="22.5" outlineLevel="1" x14ac:dyDescent="0.2">
      <c r="A371" s="172">
        <v>77</v>
      </c>
      <c r="B371" s="173" t="s">
        <v>947</v>
      </c>
      <c r="C371" s="189" t="s">
        <v>948</v>
      </c>
      <c r="D371" s="174" t="s">
        <v>365</v>
      </c>
      <c r="E371" s="175">
        <v>40</v>
      </c>
      <c r="F371" s="176"/>
      <c r="G371" s="177">
        <f>ROUND(E371*F371,2)</f>
        <v>0</v>
      </c>
      <c r="H371" s="176"/>
      <c r="I371" s="177">
        <f>ROUND(E371*H371,2)</f>
        <v>0</v>
      </c>
      <c r="J371" s="176"/>
      <c r="K371" s="177">
        <f>ROUND(E371*J371,2)</f>
        <v>0</v>
      </c>
      <c r="L371" s="177">
        <v>21</v>
      </c>
      <c r="M371" s="177">
        <f>G371*(1+L371/100)</f>
        <v>0</v>
      </c>
      <c r="N371" s="175">
        <v>3.0000000000000001E-5</v>
      </c>
      <c r="O371" s="175">
        <f>ROUND(E371*N371,2)</f>
        <v>0</v>
      </c>
      <c r="P371" s="175">
        <v>0</v>
      </c>
      <c r="Q371" s="175">
        <f>ROUND(E371*P371,2)</f>
        <v>0</v>
      </c>
      <c r="R371" s="177"/>
      <c r="S371" s="177" t="s">
        <v>157</v>
      </c>
      <c r="T371" s="178" t="s">
        <v>157</v>
      </c>
      <c r="U371" s="156">
        <v>0.129</v>
      </c>
      <c r="V371" s="156">
        <f>ROUND(E371*U371,2)</f>
        <v>5.16</v>
      </c>
      <c r="W371" s="156"/>
      <c r="X371" s="156" t="s">
        <v>158</v>
      </c>
      <c r="Y371" s="156" t="s">
        <v>159</v>
      </c>
      <c r="Z371" s="146"/>
      <c r="AA371" s="146"/>
      <c r="AB371" s="146"/>
      <c r="AC371" s="146"/>
      <c r="AD371" s="146"/>
      <c r="AE371" s="146"/>
      <c r="AF371" s="146"/>
      <c r="AG371" s="146" t="s">
        <v>160</v>
      </c>
      <c r="AH371" s="146"/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</row>
    <row r="372" spans="1:60" outlineLevel="2" x14ac:dyDescent="0.2">
      <c r="A372" s="153"/>
      <c r="B372" s="154"/>
      <c r="C372" s="782" t="s">
        <v>944</v>
      </c>
      <c r="D372" s="783"/>
      <c r="E372" s="783"/>
      <c r="F372" s="783"/>
      <c r="G372" s="783"/>
      <c r="H372" s="156"/>
      <c r="I372" s="156"/>
      <c r="J372" s="156"/>
      <c r="K372" s="156"/>
      <c r="L372" s="156"/>
      <c r="M372" s="156"/>
      <c r="N372" s="155"/>
      <c r="O372" s="155"/>
      <c r="P372" s="155"/>
      <c r="Q372" s="155"/>
      <c r="R372" s="156"/>
      <c r="S372" s="156"/>
      <c r="T372" s="156"/>
      <c r="U372" s="156"/>
      <c r="V372" s="156"/>
      <c r="W372" s="156"/>
      <c r="X372" s="156"/>
      <c r="Y372" s="156"/>
      <c r="Z372" s="146"/>
      <c r="AA372" s="146"/>
      <c r="AB372" s="146"/>
      <c r="AC372" s="146"/>
      <c r="AD372" s="146"/>
      <c r="AE372" s="146"/>
      <c r="AF372" s="146"/>
      <c r="AG372" s="146" t="s">
        <v>250</v>
      </c>
      <c r="AH372" s="146"/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</row>
    <row r="373" spans="1:60" outlineLevel="1" x14ac:dyDescent="0.2">
      <c r="A373" s="179">
        <v>78</v>
      </c>
      <c r="B373" s="180" t="s">
        <v>949</v>
      </c>
      <c r="C373" s="188" t="s">
        <v>950</v>
      </c>
      <c r="D373" s="181" t="s">
        <v>416</v>
      </c>
      <c r="E373" s="182">
        <v>48</v>
      </c>
      <c r="F373" s="183"/>
      <c r="G373" s="184">
        <f t="shared" ref="G373:G378" si="14">ROUND(E373*F373,2)</f>
        <v>0</v>
      </c>
      <c r="H373" s="183"/>
      <c r="I373" s="184">
        <f t="shared" ref="I373:I378" si="15">ROUND(E373*H373,2)</f>
        <v>0</v>
      </c>
      <c r="J373" s="183"/>
      <c r="K373" s="184">
        <f t="shared" ref="K373:K378" si="16">ROUND(E373*J373,2)</f>
        <v>0</v>
      </c>
      <c r="L373" s="184">
        <v>21</v>
      </c>
      <c r="M373" s="184">
        <f t="shared" ref="M373:M378" si="17">G373*(1+L373/100)</f>
        <v>0</v>
      </c>
      <c r="N373" s="182">
        <v>1.8000000000000001E-4</v>
      </c>
      <c r="O373" s="182">
        <f t="shared" ref="O373:O378" si="18">ROUND(E373*N373,2)</f>
        <v>0.01</v>
      </c>
      <c r="P373" s="182">
        <v>0</v>
      </c>
      <c r="Q373" s="182">
        <f t="shared" ref="Q373:Q378" si="19">ROUND(E373*P373,2)</f>
        <v>0</v>
      </c>
      <c r="R373" s="184"/>
      <c r="S373" s="184" t="s">
        <v>157</v>
      </c>
      <c r="T373" s="185" t="s">
        <v>157</v>
      </c>
      <c r="U373" s="156">
        <v>0.254</v>
      </c>
      <c r="V373" s="156">
        <f t="shared" ref="V373:V378" si="20">ROUND(E373*U373,2)</f>
        <v>12.19</v>
      </c>
      <c r="W373" s="156"/>
      <c r="X373" s="156" t="s">
        <v>158</v>
      </c>
      <c r="Y373" s="156" t="s">
        <v>159</v>
      </c>
      <c r="Z373" s="146"/>
      <c r="AA373" s="146"/>
      <c r="AB373" s="146"/>
      <c r="AC373" s="146"/>
      <c r="AD373" s="146"/>
      <c r="AE373" s="146"/>
      <c r="AF373" s="146"/>
      <c r="AG373" s="146" t="s">
        <v>160</v>
      </c>
      <c r="AH373" s="146"/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</row>
    <row r="374" spans="1:60" outlineLevel="1" x14ac:dyDescent="0.2">
      <c r="A374" s="179">
        <v>79</v>
      </c>
      <c r="B374" s="180" t="s">
        <v>951</v>
      </c>
      <c r="C374" s="188" t="s">
        <v>952</v>
      </c>
      <c r="D374" s="181" t="s">
        <v>416</v>
      </c>
      <c r="E374" s="182">
        <v>1</v>
      </c>
      <c r="F374" s="183"/>
      <c r="G374" s="184">
        <f t="shared" si="14"/>
        <v>0</v>
      </c>
      <c r="H374" s="183"/>
      <c r="I374" s="184">
        <f t="shared" si="15"/>
        <v>0</v>
      </c>
      <c r="J374" s="183"/>
      <c r="K374" s="184">
        <f t="shared" si="16"/>
        <v>0</v>
      </c>
      <c r="L374" s="184">
        <v>21</v>
      </c>
      <c r="M374" s="184">
        <f t="shared" si="17"/>
        <v>0</v>
      </c>
      <c r="N374" s="182">
        <v>2.4000000000000001E-4</v>
      </c>
      <c r="O374" s="182">
        <f t="shared" si="18"/>
        <v>0</v>
      </c>
      <c r="P374" s="182">
        <v>0</v>
      </c>
      <c r="Q374" s="182">
        <f t="shared" si="19"/>
        <v>0</v>
      </c>
      <c r="R374" s="184"/>
      <c r="S374" s="184" t="s">
        <v>157</v>
      </c>
      <c r="T374" s="185" t="s">
        <v>425</v>
      </c>
      <c r="U374" s="156">
        <v>8.3000000000000004E-2</v>
      </c>
      <c r="V374" s="156">
        <f t="shared" si="20"/>
        <v>0.08</v>
      </c>
      <c r="W374" s="156"/>
      <c r="X374" s="156" t="s">
        <v>158</v>
      </c>
      <c r="Y374" s="156" t="s">
        <v>159</v>
      </c>
      <c r="Z374" s="146"/>
      <c r="AA374" s="146"/>
      <c r="AB374" s="146"/>
      <c r="AC374" s="146"/>
      <c r="AD374" s="146"/>
      <c r="AE374" s="146"/>
      <c r="AF374" s="146"/>
      <c r="AG374" s="146" t="s">
        <v>160</v>
      </c>
      <c r="AH374" s="146"/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</row>
    <row r="375" spans="1:60" outlineLevel="1" x14ac:dyDescent="0.2">
      <c r="A375" s="179">
        <v>80</v>
      </c>
      <c r="B375" s="180" t="s">
        <v>953</v>
      </c>
      <c r="C375" s="188" t="s">
        <v>954</v>
      </c>
      <c r="D375" s="181" t="s">
        <v>416</v>
      </c>
      <c r="E375" s="182">
        <v>48</v>
      </c>
      <c r="F375" s="183"/>
      <c r="G375" s="184">
        <f t="shared" si="14"/>
        <v>0</v>
      </c>
      <c r="H375" s="183"/>
      <c r="I375" s="184">
        <f t="shared" si="15"/>
        <v>0</v>
      </c>
      <c r="J375" s="183"/>
      <c r="K375" s="184">
        <f t="shared" si="16"/>
        <v>0</v>
      </c>
      <c r="L375" s="184">
        <v>21</v>
      </c>
      <c r="M375" s="184">
        <f t="shared" si="17"/>
        <v>0</v>
      </c>
      <c r="N375" s="182">
        <v>4.0000000000000003E-5</v>
      </c>
      <c r="O375" s="182">
        <f t="shared" si="18"/>
        <v>0</v>
      </c>
      <c r="P375" s="182">
        <v>0</v>
      </c>
      <c r="Q375" s="182">
        <f t="shared" si="19"/>
        <v>0</v>
      </c>
      <c r="R375" s="184"/>
      <c r="S375" s="184" t="s">
        <v>157</v>
      </c>
      <c r="T375" s="185" t="s">
        <v>157</v>
      </c>
      <c r="U375" s="156">
        <v>0.14499999999999999</v>
      </c>
      <c r="V375" s="156">
        <f t="shared" si="20"/>
        <v>6.96</v>
      </c>
      <c r="W375" s="156"/>
      <c r="X375" s="156" t="s">
        <v>158</v>
      </c>
      <c r="Y375" s="156" t="s">
        <v>159</v>
      </c>
      <c r="Z375" s="146"/>
      <c r="AA375" s="146"/>
      <c r="AB375" s="146"/>
      <c r="AC375" s="146"/>
      <c r="AD375" s="146"/>
      <c r="AE375" s="146"/>
      <c r="AF375" s="146"/>
      <c r="AG375" s="146" t="s">
        <v>160</v>
      </c>
      <c r="AH375" s="146"/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</row>
    <row r="376" spans="1:60" outlineLevel="1" x14ac:dyDescent="0.2">
      <c r="A376" s="179">
        <v>81</v>
      </c>
      <c r="B376" s="180" t="s">
        <v>955</v>
      </c>
      <c r="C376" s="188" t="s">
        <v>956</v>
      </c>
      <c r="D376" s="181" t="s">
        <v>416</v>
      </c>
      <c r="E376" s="182">
        <v>1</v>
      </c>
      <c r="F376" s="183"/>
      <c r="G376" s="184">
        <f t="shared" si="14"/>
        <v>0</v>
      </c>
      <c r="H376" s="183"/>
      <c r="I376" s="184">
        <f t="shared" si="15"/>
        <v>0</v>
      </c>
      <c r="J376" s="183"/>
      <c r="K376" s="184">
        <f t="shared" si="16"/>
        <v>0</v>
      </c>
      <c r="L376" s="184">
        <v>21</v>
      </c>
      <c r="M376" s="184">
        <f t="shared" si="17"/>
        <v>0</v>
      </c>
      <c r="N376" s="182">
        <v>2.7E-4</v>
      </c>
      <c r="O376" s="182">
        <f t="shared" si="18"/>
        <v>0</v>
      </c>
      <c r="P376" s="182">
        <v>0</v>
      </c>
      <c r="Q376" s="182">
        <f t="shared" si="19"/>
        <v>0</v>
      </c>
      <c r="R376" s="184"/>
      <c r="S376" s="184" t="s">
        <v>157</v>
      </c>
      <c r="T376" s="185" t="s">
        <v>425</v>
      </c>
      <c r="U376" s="156">
        <v>0.22700000000000001</v>
      </c>
      <c r="V376" s="156">
        <f t="shared" si="20"/>
        <v>0.23</v>
      </c>
      <c r="W376" s="156"/>
      <c r="X376" s="156" t="s">
        <v>158</v>
      </c>
      <c r="Y376" s="156" t="s">
        <v>159</v>
      </c>
      <c r="Z376" s="146"/>
      <c r="AA376" s="146"/>
      <c r="AB376" s="146"/>
      <c r="AC376" s="146"/>
      <c r="AD376" s="146"/>
      <c r="AE376" s="146"/>
      <c r="AF376" s="146"/>
      <c r="AG376" s="146" t="s">
        <v>160</v>
      </c>
      <c r="AH376" s="146"/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</row>
    <row r="377" spans="1:60" ht="22.5" outlineLevel="1" x14ac:dyDescent="0.2">
      <c r="A377" s="179">
        <v>82</v>
      </c>
      <c r="B377" s="180" t="s">
        <v>957</v>
      </c>
      <c r="C377" s="188" t="s">
        <v>958</v>
      </c>
      <c r="D377" s="181" t="s">
        <v>416</v>
      </c>
      <c r="E377" s="182">
        <v>4</v>
      </c>
      <c r="F377" s="183"/>
      <c r="G377" s="184">
        <f t="shared" si="14"/>
        <v>0</v>
      </c>
      <c r="H377" s="183"/>
      <c r="I377" s="184">
        <f t="shared" si="15"/>
        <v>0</v>
      </c>
      <c r="J377" s="183"/>
      <c r="K377" s="184">
        <f t="shared" si="16"/>
        <v>0</v>
      </c>
      <c r="L377" s="184">
        <v>21</v>
      </c>
      <c r="M377" s="184">
        <f t="shared" si="17"/>
        <v>0</v>
      </c>
      <c r="N377" s="182">
        <v>5.1999999999999995E-4</v>
      </c>
      <c r="O377" s="182">
        <f t="shared" si="18"/>
        <v>0</v>
      </c>
      <c r="P377" s="182">
        <v>0</v>
      </c>
      <c r="Q377" s="182">
        <f t="shared" si="19"/>
        <v>0</v>
      </c>
      <c r="R377" s="184"/>
      <c r="S377" s="184" t="s">
        <v>157</v>
      </c>
      <c r="T377" s="185" t="s">
        <v>157</v>
      </c>
      <c r="U377" s="156">
        <v>0.22700000000000001</v>
      </c>
      <c r="V377" s="156">
        <f t="shared" si="20"/>
        <v>0.91</v>
      </c>
      <c r="W377" s="156"/>
      <c r="X377" s="156" t="s">
        <v>158</v>
      </c>
      <c r="Y377" s="156" t="s">
        <v>159</v>
      </c>
      <c r="Z377" s="146"/>
      <c r="AA377" s="146"/>
      <c r="AB377" s="146"/>
      <c r="AC377" s="146"/>
      <c r="AD377" s="146"/>
      <c r="AE377" s="146"/>
      <c r="AF377" s="146"/>
      <c r="AG377" s="146" t="s">
        <v>160</v>
      </c>
      <c r="AH377" s="146"/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</row>
    <row r="378" spans="1:60" outlineLevel="1" x14ac:dyDescent="0.2">
      <c r="A378" s="172">
        <v>83</v>
      </c>
      <c r="B378" s="173" t="s">
        <v>959</v>
      </c>
      <c r="C378" s="189" t="s">
        <v>960</v>
      </c>
      <c r="D378" s="174" t="s">
        <v>365</v>
      </c>
      <c r="E378" s="175">
        <v>108</v>
      </c>
      <c r="F378" s="176"/>
      <c r="G378" s="177">
        <f t="shared" si="14"/>
        <v>0</v>
      </c>
      <c r="H378" s="176"/>
      <c r="I378" s="177">
        <f t="shared" si="15"/>
        <v>0</v>
      </c>
      <c r="J378" s="176"/>
      <c r="K378" s="177">
        <f t="shared" si="16"/>
        <v>0</v>
      </c>
      <c r="L378" s="177">
        <v>21</v>
      </c>
      <c r="M378" s="177">
        <f t="shared" si="17"/>
        <v>0</v>
      </c>
      <c r="N378" s="175">
        <v>0</v>
      </c>
      <c r="O378" s="175">
        <f t="shared" si="18"/>
        <v>0</v>
      </c>
      <c r="P378" s="175">
        <v>0</v>
      </c>
      <c r="Q378" s="175">
        <f t="shared" si="19"/>
        <v>0</v>
      </c>
      <c r="R378" s="177"/>
      <c r="S378" s="177" t="s">
        <v>157</v>
      </c>
      <c r="T378" s="178" t="s">
        <v>157</v>
      </c>
      <c r="U378" s="156">
        <v>3.1E-2</v>
      </c>
      <c r="V378" s="156">
        <f t="shared" si="20"/>
        <v>3.35</v>
      </c>
      <c r="W378" s="156"/>
      <c r="X378" s="156" t="s">
        <v>158</v>
      </c>
      <c r="Y378" s="156" t="s">
        <v>159</v>
      </c>
      <c r="Z378" s="146"/>
      <c r="AA378" s="146"/>
      <c r="AB378" s="146"/>
      <c r="AC378" s="146"/>
      <c r="AD378" s="146"/>
      <c r="AE378" s="146"/>
      <c r="AF378" s="146"/>
      <c r="AG378" s="146" t="s">
        <v>160</v>
      </c>
      <c r="AH378" s="146"/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</row>
    <row r="379" spans="1:60" outlineLevel="2" x14ac:dyDescent="0.2">
      <c r="A379" s="153"/>
      <c r="B379" s="154"/>
      <c r="C379" s="782" t="s">
        <v>961</v>
      </c>
      <c r="D379" s="783"/>
      <c r="E379" s="783"/>
      <c r="F379" s="783"/>
      <c r="G379" s="783"/>
      <c r="H379" s="156"/>
      <c r="I379" s="156"/>
      <c r="J379" s="156"/>
      <c r="K379" s="156"/>
      <c r="L379" s="156"/>
      <c r="M379" s="156"/>
      <c r="N379" s="155"/>
      <c r="O379" s="155"/>
      <c r="P379" s="155"/>
      <c r="Q379" s="155"/>
      <c r="R379" s="156"/>
      <c r="S379" s="156"/>
      <c r="T379" s="156"/>
      <c r="U379" s="156"/>
      <c r="V379" s="156"/>
      <c r="W379" s="156"/>
      <c r="X379" s="156"/>
      <c r="Y379" s="156"/>
      <c r="Z379" s="146"/>
      <c r="AA379" s="146"/>
      <c r="AB379" s="146"/>
      <c r="AC379" s="146"/>
      <c r="AD379" s="146"/>
      <c r="AE379" s="146"/>
      <c r="AF379" s="146"/>
      <c r="AG379" s="146" t="s">
        <v>250</v>
      </c>
      <c r="AH379" s="146"/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</row>
    <row r="380" spans="1:60" outlineLevel="2" x14ac:dyDescent="0.2">
      <c r="A380" s="153"/>
      <c r="B380" s="154"/>
      <c r="C380" s="190" t="s">
        <v>962</v>
      </c>
      <c r="D380" s="157"/>
      <c r="E380" s="158">
        <v>108</v>
      </c>
      <c r="F380" s="156"/>
      <c r="G380" s="156"/>
      <c r="H380" s="156"/>
      <c r="I380" s="156"/>
      <c r="J380" s="156"/>
      <c r="K380" s="156"/>
      <c r="L380" s="156"/>
      <c r="M380" s="156"/>
      <c r="N380" s="155"/>
      <c r="O380" s="155"/>
      <c r="P380" s="155"/>
      <c r="Q380" s="155"/>
      <c r="R380" s="156"/>
      <c r="S380" s="156"/>
      <c r="T380" s="156"/>
      <c r="U380" s="156"/>
      <c r="V380" s="156"/>
      <c r="W380" s="156"/>
      <c r="X380" s="156"/>
      <c r="Y380" s="156"/>
      <c r="Z380" s="146"/>
      <c r="AA380" s="146"/>
      <c r="AB380" s="146"/>
      <c r="AC380" s="146"/>
      <c r="AD380" s="146"/>
      <c r="AE380" s="146"/>
      <c r="AF380" s="146"/>
      <c r="AG380" s="146" t="s">
        <v>164</v>
      </c>
      <c r="AH380" s="146">
        <v>0</v>
      </c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</row>
    <row r="381" spans="1:60" ht="22.5" outlineLevel="1" x14ac:dyDescent="0.2">
      <c r="A381" s="172">
        <v>84</v>
      </c>
      <c r="B381" s="173" t="s">
        <v>963</v>
      </c>
      <c r="C381" s="189" t="s">
        <v>964</v>
      </c>
      <c r="D381" s="174" t="s">
        <v>365</v>
      </c>
      <c r="E381" s="175">
        <v>108</v>
      </c>
      <c r="F381" s="176"/>
      <c r="G381" s="177">
        <f>ROUND(E381*F381,2)</f>
        <v>0</v>
      </c>
      <c r="H381" s="176"/>
      <c r="I381" s="177">
        <f>ROUND(E381*H381,2)</f>
        <v>0</v>
      </c>
      <c r="J381" s="176"/>
      <c r="K381" s="177">
        <f>ROUND(E381*J381,2)</f>
        <v>0</v>
      </c>
      <c r="L381" s="177">
        <v>21</v>
      </c>
      <c r="M381" s="177">
        <f>G381*(1+L381/100)</f>
        <v>0</v>
      </c>
      <c r="N381" s="175">
        <v>1.0000000000000001E-5</v>
      </c>
      <c r="O381" s="175">
        <f>ROUND(E381*N381,2)</f>
        <v>0</v>
      </c>
      <c r="P381" s="175">
        <v>0</v>
      </c>
      <c r="Q381" s="175">
        <f>ROUND(E381*P381,2)</f>
        <v>0</v>
      </c>
      <c r="R381" s="177"/>
      <c r="S381" s="177" t="s">
        <v>157</v>
      </c>
      <c r="T381" s="178" t="s">
        <v>157</v>
      </c>
      <c r="U381" s="156">
        <v>6.2E-2</v>
      </c>
      <c r="V381" s="156">
        <f>ROUND(E381*U381,2)</f>
        <v>6.7</v>
      </c>
      <c r="W381" s="156"/>
      <c r="X381" s="156" t="s">
        <v>158</v>
      </c>
      <c r="Y381" s="156" t="s">
        <v>159</v>
      </c>
      <c r="Z381" s="146"/>
      <c r="AA381" s="146"/>
      <c r="AB381" s="146"/>
      <c r="AC381" s="146"/>
      <c r="AD381" s="146"/>
      <c r="AE381" s="146"/>
      <c r="AF381" s="146"/>
      <c r="AG381" s="146" t="s">
        <v>160</v>
      </c>
      <c r="AH381" s="146"/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</row>
    <row r="382" spans="1:60" outlineLevel="2" x14ac:dyDescent="0.2">
      <c r="A382" s="153"/>
      <c r="B382" s="154"/>
      <c r="C382" s="782" t="s">
        <v>965</v>
      </c>
      <c r="D382" s="783"/>
      <c r="E382" s="783"/>
      <c r="F382" s="783"/>
      <c r="G382" s="783"/>
      <c r="H382" s="156"/>
      <c r="I382" s="156"/>
      <c r="J382" s="156"/>
      <c r="K382" s="156"/>
      <c r="L382" s="156"/>
      <c r="M382" s="156"/>
      <c r="N382" s="155"/>
      <c r="O382" s="155"/>
      <c r="P382" s="155"/>
      <c r="Q382" s="155"/>
      <c r="R382" s="156"/>
      <c r="S382" s="156"/>
      <c r="T382" s="156"/>
      <c r="U382" s="156"/>
      <c r="V382" s="156"/>
      <c r="W382" s="156"/>
      <c r="X382" s="156"/>
      <c r="Y382" s="156"/>
      <c r="Z382" s="146"/>
      <c r="AA382" s="146"/>
      <c r="AB382" s="146"/>
      <c r="AC382" s="146"/>
      <c r="AD382" s="146"/>
      <c r="AE382" s="146"/>
      <c r="AF382" s="146"/>
      <c r="AG382" s="146" t="s">
        <v>250</v>
      </c>
      <c r="AH382" s="146"/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</row>
    <row r="383" spans="1:60" outlineLevel="2" x14ac:dyDescent="0.2">
      <c r="A383" s="153"/>
      <c r="B383" s="154"/>
      <c r="C383" s="190" t="s">
        <v>962</v>
      </c>
      <c r="D383" s="157"/>
      <c r="E383" s="158">
        <v>108</v>
      </c>
      <c r="F383" s="156"/>
      <c r="G383" s="156"/>
      <c r="H383" s="156"/>
      <c r="I383" s="156"/>
      <c r="J383" s="156"/>
      <c r="K383" s="156"/>
      <c r="L383" s="156"/>
      <c r="M383" s="156"/>
      <c r="N383" s="155"/>
      <c r="O383" s="155"/>
      <c r="P383" s="155"/>
      <c r="Q383" s="155"/>
      <c r="R383" s="156"/>
      <c r="S383" s="156"/>
      <c r="T383" s="156"/>
      <c r="U383" s="156"/>
      <c r="V383" s="156"/>
      <c r="W383" s="156"/>
      <c r="X383" s="156"/>
      <c r="Y383" s="156"/>
      <c r="Z383" s="146"/>
      <c r="AA383" s="146"/>
      <c r="AB383" s="146"/>
      <c r="AC383" s="146"/>
      <c r="AD383" s="146"/>
      <c r="AE383" s="146"/>
      <c r="AF383" s="146"/>
      <c r="AG383" s="146" t="s">
        <v>164</v>
      </c>
      <c r="AH383" s="146">
        <v>0</v>
      </c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</row>
    <row r="384" spans="1:60" outlineLevel="1" x14ac:dyDescent="0.2">
      <c r="A384" s="179">
        <v>85</v>
      </c>
      <c r="B384" s="180" t="s">
        <v>966</v>
      </c>
      <c r="C384" s="188" t="s">
        <v>967</v>
      </c>
      <c r="D384" s="181" t="s">
        <v>416</v>
      </c>
      <c r="E384" s="182">
        <v>1</v>
      </c>
      <c r="F384" s="183"/>
      <c r="G384" s="184">
        <f>ROUND(E384*F384,2)</f>
        <v>0</v>
      </c>
      <c r="H384" s="183"/>
      <c r="I384" s="184">
        <f>ROUND(E384*H384,2)</f>
        <v>0</v>
      </c>
      <c r="J384" s="183"/>
      <c r="K384" s="184">
        <f>ROUND(E384*J384,2)</f>
        <v>0</v>
      </c>
      <c r="L384" s="184">
        <v>21</v>
      </c>
      <c r="M384" s="184">
        <f>G384*(1+L384/100)</f>
        <v>0</v>
      </c>
      <c r="N384" s="182">
        <v>6.8000000000000005E-4</v>
      </c>
      <c r="O384" s="182">
        <f>ROUND(E384*N384,2)</f>
        <v>0</v>
      </c>
      <c r="P384" s="182">
        <v>0</v>
      </c>
      <c r="Q384" s="182">
        <f>ROUND(E384*P384,2)</f>
        <v>0</v>
      </c>
      <c r="R384" s="184"/>
      <c r="S384" s="184" t="s">
        <v>157</v>
      </c>
      <c r="T384" s="185" t="s">
        <v>425</v>
      </c>
      <c r="U384" s="156">
        <v>0.22700000000000001</v>
      </c>
      <c r="V384" s="156">
        <f>ROUND(E384*U384,2)</f>
        <v>0.23</v>
      </c>
      <c r="W384" s="156"/>
      <c r="X384" s="156" t="s">
        <v>158</v>
      </c>
      <c r="Y384" s="156" t="s">
        <v>159</v>
      </c>
      <c r="Z384" s="146"/>
      <c r="AA384" s="146"/>
      <c r="AB384" s="146"/>
      <c r="AC384" s="146"/>
      <c r="AD384" s="146"/>
      <c r="AE384" s="146"/>
      <c r="AF384" s="146"/>
      <c r="AG384" s="146" t="s">
        <v>160</v>
      </c>
      <c r="AH384" s="146"/>
      <c r="AI384" s="146"/>
      <c r="AJ384" s="146"/>
      <c r="AK384" s="146"/>
      <c r="AL384" s="146"/>
      <c r="AM384" s="146"/>
      <c r="AN384" s="146"/>
      <c r="AO384" s="146"/>
      <c r="AP384" s="146"/>
      <c r="AQ384" s="146"/>
      <c r="AR384" s="146"/>
      <c r="AS384" s="146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</row>
    <row r="385" spans="1:60" outlineLevel="1" x14ac:dyDescent="0.2">
      <c r="A385" s="179">
        <v>86</v>
      </c>
      <c r="B385" s="180" t="s">
        <v>968</v>
      </c>
      <c r="C385" s="188" t="s">
        <v>969</v>
      </c>
      <c r="D385" s="181" t="s">
        <v>416</v>
      </c>
      <c r="E385" s="182">
        <v>1</v>
      </c>
      <c r="F385" s="183"/>
      <c r="G385" s="184">
        <f>ROUND(E385*F385,2)</f>
        <v>0</v>
      </c>
      <c r="H385" s="183"/>
      <c r="I385" s="184">
        <f>ROUND(E385*H385,2)</f>
        <v>0</v>
      </c>
      <c r="J385" s="183"/>
      <c r="K385" s="184">
        <f>ROUND(E385*J385,2)</f>
        <v>0</v>
      </c>
      <c r="L385" s="184">
        <v>21</v>
      </c>
      <c r="M385" s="184">
        <f>G385*(1+L385/100)</f>
        <v>0</v>
      </c>
      <c r="N385" s="182">
        <v>2.97E-3</v>
      </c>
      <c r="O385" s="182">
        <f>ROUND(E385*N385,2)</f>
        <v>0</v>
      </c>
      <c r="P385" s="182">
        <v>0</v>
      </c>
      <c r="Q385" s="182">
        <f>ROUND(E385*P385,2)</f>
        <v>0</v>
      </c>
      <c r="R385" s="184"/>
      <c r="S385" s="184" t="s">
        <v>157</v>
      </c>
      <c r="T385" s="185" t="s">
        <v>425</v>
      </c>
      <c r="U385" s="156">
        <v>0.433</v>
      </c>
      <c r="V385" s="156">
        <f>ROUND(E385*U385,2)</f>
        <v>0.43</v>
      </c>
      <c r="W385" s="156"/>
      <c r="X385" s="156" t="s">
        <v>158</v>
      </c>
      <c r="Y385" s="156" t="s">
        <v>159</v>
      </c>
      <c r="Z385" s="146"/>
      <c r="AA385" s="146"/>
      <c r="AB385" s="146"/>
      <c r="AC385" s="146"/>
      <c r="AD385" s="146"/>
      <c r="AE385" s="146"/>
      <c r="AF385" s="146"/>
      <c r="AG385" s="146" t="s">
        <v>160</v>
      </c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</row>
    <row r="386" spans="1:60" outlineLevel="1" x14ac:dyDescent="0.2">
      <c r="A386" s="179">
        <v>87</v>
      </c>
      <c r="B386" s="180" t="s">
        <v>970</v>
      </c>
      <c r="C386" s="188" t="s">
        <v>923</v>
      </c>
      <c r="D386" s="181" t="s">
        <v>466</v>
      </c>
      <c r="E386" s="182">
        <v>25</v>
      </c>
      <c r="F386" s="183"/>
      <c r="G386" s="184">
        <f>ROUND(E386*F386,2)</f>
        <v>0</v>
      </c>
      <c r="H386" s="183"/>
      <c r="I386" s="184">
        <f>ROUND(E386*H386,2)</f>
        <v>0</v>
      </c>
      <c r="J386" s="183"/>
      <c r="K386" s="184">
        <f>ROUND(E386*J386,2)</f>
        <v>0</v>
      </c>
      <c r="L386" s="184">
        <v>21</v>
      </c>
      <c r="M386" s="184">
        <f>G386*(1+L386/100)</f>
        <v>0</v>
      </c>
      <c r="N386" s="182">
        <v>0</v>
      </c>
      <c r="O386" s="182">
        <f>ROUND(E386*N386,2)</f>
        <v>0</v>
      </c>
      <c r="P386" s="182">
        <v>0</v>
      </c>
      <c r="Q386" s="182">
        <f>ROUND(E386*P386,2)</f>
        <v>0</v>
      </c>
      <c r="R386" s="184"/>
      <c r="S386" s="184" t="s">
        <v>459</v>
      </c>
      <c r="T386" s="185" t="s">
        <v>460</v>
      </c>
      <c r="U386" s="156">
        <v>0</v>
      </c>
      <c r="V386" s="156">
        <f>ROUND(E386*U386,2)</f>
        <v>0</v>
      </c>
      <c r="W386" s="156"/>
      <c r="X386" s="156" t="s">
        <v>158</v>
      </c>
      <c r="Y386" s="156" t="s">
        <v>159</v>
      </c>
      <c r="Z386" s="146"/>
      <c r="AA386" s="146"/>
      <c r="AB386" s="146"/>
      <c r="AC386" s="146"/>
      <c r="AD386" s="146"/>
      <c r="AE386" s="146"/>
      <c r="AF386" s="146"/>
      <c r="AG386" s="146" t="s">
        <v>160</v>
      </c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</row>
    <row r="387" spans="1:60" outlineLevel="1" x14ac:dyDescent="0.2">
      <c r="A387" s="179">
        <v>88</v>
      </c>
      <c r="B387" s="180" t="s">
        <v>971</v>
      </c>
      <c r="C387" s="188" t="s">
        <v>972</v>
      </c>
      <c r="D387" s="181" t="s">
        <v>416</v>
      </c>
      <c r="E387" s="182">
        <v>48</v>
      </c>
      <c r="F387" s="183"/>
      <c r="G387" s="184">
        <f>ROUND(E387*F387,2)</f>
        <v>0</v>
      </c>
      <c r="H387" s="183"/>
      <c r="I387" s="184">
        <f>ROUND(E387*H387,2)</f>
        <v>0</v>
      </c>
      <c r="J387" s="183"/>
      <c r="K387" s="184">
        <f>ROUND(E387*J387,2)</f>
        <v>0</v>
      </c>
      <c r="L387" s="184">
        <v>21</v>
      </c>
      <c r="M387" s="184">
        <f>G387*(1+L387/100)</f>
        <v>0</v>
      </c>
      <c r="N387" s="182">
        <v>2.0000000000000001E-4</v>
      </c>
      <c r="O387" s="182">
        <f>ROUND(E387*N387,2)</f>
        <v>0.01</v>
      </c>
      <c r="P387" s="182">
        <v>0</v>
      </c>
      <c r="Q387" s="182">
        <f>ROUND(E387*P387,2)</f>
        <v>0</v>
      </c>
      <c r="R387" s="184" t="s">
        <v>409</v>
      </c>
      <c r="S387" s="184" t="s">
        <v>157</v>
      </c>
      <c r="T387" s="185" t="s">
        <v>157</v>
      </c>
      <c r="U387" s="156">
        <v>0</v>
      </c>
      <c r="V387" s="156">
        <f>ROUND(E387*U387,2)</f>
        <v>0</v>
      </c>
      <c r="W387" s="156"/>
      <c r="X387" s="156" t="s">
        <v>410</v>
      </c>
      <c r="Y387" s="156" t="s">
        <v>159</v>
      </c>
      <c r="Z387" s="146"/>
      <c r="AA387" s="146"/>
      <c r="AB387" s="146"/>
      <c r="AC387" s="146"/>
      <c r="AD387" s="146"/>
      <c r="AE387" s="146"/>
      <c r="AF387" s="146"/>
      <c r="AG387" s="146" t="s">
        <v>411</v>
      </c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</row>
    <row r="388" spans="1:60" outlineLevel="1" x14ac:dyDescent="0.2">
      <c r="A388" s="179">
        <v>89</v>
      </c>
      <c r="B388" s="180" t="s">
        <v>973</v>
      </c>
      <c r="C388" s="188" t="s">
        <v>974</v>
      </c>
      <c r="D388" s="181" t="s">
        <v>500</v>
      </c>
      <c r="E388" s="182">
        <v>0.10911</v>
      </c>
      <c r="F388" s="183"/>
      <c r="G388" s="184">
        <f>ROUND(E388*F388,2)</f>
        <v>0</v>
      </c>
      <c r="H388" s="183"/>
      <c r="I388" s="184">
        <f>ROUND(E388*H388,2)</f>
        <v>0</v>
      </c>
      <c r="J388" s="183"/>
      <c r="K388" s="184">
        <f>ROUND(E388*J388,2)</f>
        <v>0</v>
      </c>
      <c r="L388" s="184">
        <v>21</v>
      </c>
      <c r="M388" s="184">
        <f>G388*(1+L388/100)</f>
        <v>0</v>
      </c>
      <c r="N388" s="182">
        <v>0</v>
      </c>
      <c r="O388" s="182">
        <f>ROUND(E388*N388,2)</f>
        <v>0</v>
      </c>
      <c r="P388" s="182">
        <v>0</v>
      </c>
      <c r="Q388" s="182">
        <f>ROUND(E388*P388,2)</f>
        <v>0</v>
      </c>
      <c r="R388" s="184"/>
      <c r="S388" s="184" t="s">
        <v>157</v>
      </c>
      <c r="T388" s="185" t="s">
        <v>157</v>
      </c>
      <c r="U388" s="156">
        <v>1.327</v>
      </c>
      <c r="V388" s="156">
        <f>ROUND(E388*U388,2)</f>
        <v>0.14000000000000001</v>
      </c>
      <c r="W388" s="156"/>
      <c r="X388" s="156" t="s">
        <v>501</v>
      </c>
      <c r="Y388" s="156" t="s">
        <v>159</v>
      </c>
      <c r="Z388" s="146"/>
      <c r="AA388" s="146"/>
      <c r="AB388" s="146"/>
      <c r="AC388" s="146"/>
      <c r="AD388" s="146"/>
      <c r="AE388" s="146"/>
      <c r="AF388" s="146"/>
      <c r="AG388" s="146" t="s">
        <v>502</v>
      </c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</row>
    <row r="389" spans="1:60" x14ac:dyDescent="0.2">
      <c r="A389" s="165" t="s">
        <v>152</v>
      </c>
      <c r="B389" s="166" t="s">
        <v>89</v>
      </c>
      <c r="C389" s="187" t="s">
        <v>90</v>
      </c>
      <c r="D389" s="167"/>
      <c r="E389" s="168"/>
      <c r="F389" s="169"/>
      <c r="G389" s="169">
        <f>SUMIF(AG390:AG393,"&lt;&gt;NOR",G390:G393)</f>
        <v>0</v>
      </c>
      <c r="H389" s="169"/>
      <c r="I389" s="169">
        <f>SUM(I390:I393)</f>
        <v>0</v>
      </c>
      <c r="J389" s="169"/>
      <c r="K389" s="169">
        <f>SUM(K390:K393)</f>
        <v>0</v>
      </c>
      <c r="L389" s="169"/>
      <c r="M389" s="169">
        <f>SUM(M390:M393)</f>
        <v>0</v>
      </c>
      <c r="N389" s="168"/>
      <c r="O389" s="168">
        <f>SUM(O390:O393)</f>
        <v>0</v>
      </c>
      <c r="P389" s="168"/>
      <c r="Q389" s="168">
        <f>SUM(Q390:Q393)</f>
        <v>0.04</v>
      </c>
      <c r="R389" s="169"/>
      <c r="S389" s="169"/>
      <c r="T389" s="170"/>
      <c r="U389" s="164"/>
      <c r="V389" s="164">
        <f>SUM(V390:V393)</f>
        <v>1.83</v>
      </c>
      <c r="W389" s="164"/>
      <c r="X389" s="164"/>
      <c r="Y389" s="164"/>
      <c r="AG389" t="s">
        <v>153</v>
      </c>
    </row>
    <row r="390" spans="1:60" ht="22.5" outlineLevel="1" x14ac:dyDescent="0.2">
      <c r="A390" s="179">
        <v>90</v>
      </c>
      <c r="B390" s="180" t="s">
        <v>975</v>
      </c>
      <c r="C390" s="188" t="s">
        <v>976</v>
      </c>
      <c r="D390" s="181" t="s">
        <v>365</v>
      </c>
      <c r="E390" s="182">
        <v>20</v>
      </c>
      <c r="F390" s="183"/>
      <c r="G390" s="184">
        <f>ROUND(E390*F390,2)</f>
        <v>0</v>
      </c>
      <c r="H390" s="183"/>
      <c r="I390" s="184">
        <f>ROUND(E390*H390,2)</f>
        <v>0</v>
      </c>
      <c r="J390" s="183"/>
      <c r="K390" s="184">
        <f>ROUND(E390*J390,2)</f>
        <v>0</v>
      </c>
      <c r="L390" s="184">
        <v>21</v>
      </c>
      <c r="M390" s="184">
        <f>G390*(1+L390/100)</f>
        <v>0</v>
      </c>
      <c r="N390" s="182">
        <v>1.1E-4</v>
      </c>
      <c r="O390" s="182">
        <f>ROUND(E390*N390,2)</f>
        <v>0</v>
      </c>
      <c r="P390" s="182">
        <v>2.15E-3</v>
      </c>
      <c r="Q390" s="182">
        <f>ROUND(E390*P390,2)</f>
        <v>0.04</v>
      </c>
      <c r="R390" s="184"/>
      <c r="S390" s="184" t="s">
        <v>157</v>
      </c>
      <c r="T390" s="185" t="s">
        <v>157</v>
      </c>
      <c r="U390" s="156">
        <v>0.03</v>
      </c>
      <c r="V390" s="156">
        <f>ROUND(E390*U390,2)</f>
        <v>0.6</v>
      </c>
      <c r="W390" s="156"/>
      <c r="X390" s="156" t="s">
        <v>158</v>
      </c>
      <c r="Y390" s="156" t="s">
        <v>159</v>
      </c>
      <c r="Z390" s="146"/>
      <c r="AA390" s="146"/>
      <c r="AB390" s="146"/>
      <c r="AC390" s="146"/>
      <c r="AD390" s="146"/>
      <c r="AE390" s="146"/>
      <c r="AF390" s="146"/>
      <c r="AG390" s="146" t="s">
        <v>160</v>
      </c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</row>
    <row r="391" spans="1:60" outlineLevel="1" x14ac:dyDescent="0.2">
      <c r="A391" s="179">
        <v>91</v>
      </c>
      <c r="B391" s="180" t="s">
        <v>977</v>
      </c>
      <c r="C391" s="188" t="s">
        <v>978</v>
      </c>
      <c r="D391" s="181" t="s">
        <v>416</v>
      </c>
      <c r="E391" s="182">
        <v>2</v>
      </c>
      <c r="F391" s="183"/>
      <c r="G391" s="184">
        <f>ROUND(E391*F391,2)</f>
        <v>0</v>
      </c>
      <c r="H391" s="183"/>
      <c r="I391" s="184">
        <f>ROUND(E391*H391,2)</f>
        <v>0</v>
      </c>
      <c r="J391" s="183"/>
      <c r="K391" s="184">
        <f>ROUND(E391*J391,2)</f>
        <v>0</v>
      </c>
      <c r="L391" s="184">
        <v>21</v>
      </c>
      <c r="M391" s="184">
        <f>G391*(1+L391/100)</f>
        <v>0</v>
      </c>
      <c r="N391" s="182">
        <v>0</v>
      </c>
      <c r="O391" s="182">
        <f>ROUND(E391*N391,2)</f>
        <v>0</v>
      </c>
      <c r="P391" s="182">
        <v>0</v>
      </c>
      <c r="Q391" s="182">
        <f>ROUND(E391*P391,2)</f>
        <v>0</v>
      </c>
      <c r="R391" s="184"/>
      <c r="S391" s="184" t="s">
        <v>157</v>
      </c>
      <c r="T391" s="185" t="s">
        <v>157</v>
      </c>
      <c r="U391" s="156">
        <v>6.4000000000000001E-2</v>
      </c>
      <c r="V391" s="156">
        <f>ROUND(E391*U391,2)</f>
        <v>0.13</v>
      </c>
      <c r="W391" s="156"/>
      <c r="X391" s="156" t="s">
        <v>158</v>
      </c>
      <c r="Y391" s="156" t="s">
        <v>159</v>
      </c>
      <c r="Z391" s="146"/>
      <c r="AA391" s="146"/>
      <c r="AB391" s="146"/>
      <c r="AC391" s="146"/>
      <c r="AD391" s="146"/>
      <c r="AE391" s="146"/>
      <c r="AF391" s="146"/>
      <c r="AG391" s="146" t="s">
        <v>160</v>
      </c>
      <c r="AH391" s="146"/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</row>
    <row r="392" spans="1:60" outlineLevel="1" x14ac:dyDescent="0.2">
      <c r="A392" s="179">
        <v>92</v>
      </c>
      <c r="B392" s="180" t="s">
        <v>979</v>
      </c>
      <c r="C392" s="188" t="s">
        <v>980</v>
      </c>
      <c r="D392" s="181" t="s">
        <v>365</v>
      </c>
      <c r="E392" s="182">
        <v>10</v>
      </c>
      <c r="F392" s="183"/>
      <c r="G392" s="184">
        <f>ROUND(E392*F392,2)</f>
        <v>0</v>
      </c>
      <c r="H392" s="183"/>
      <c r="I392" s="184">
        <f>ROUND(E392*H392,2)</f>
        <v>0</v>
      </c>
      <c r="J392" s="183"/>
      <c r="K392" s="184">
        <f>ROUND(E392*J392,2)</f>
        <v>0</v>
      </c>
      <c r="L392" s="184">
        <v>21</v>
      </c>
      <c r="M392" s="184">
        <f>G392*(1+L392/100)</f>
        <v>0</v>
      </c>
      <c r="N392" s="182">
        <v>0</v>
      </c>
      <c r="O392" s="182">
        <f>ROUND(E392*N392,2)</f>
        <v>0</v>
      </c>
      <c r="P392" s="182">
        <v>0</v>
      </c>
      <c r="Q392" s="182">
        <f>ROUND(E392*P392,2)</f>
        <v>0</v>
      </c>
      <c r="R392" s="184"/>
      <c r="S392" s="184" t="s">
        <v>157</v>
      </c>
      <c r="T392" s="185" t="s">
        <v>157</v>
      </c>
      <c r="U392" s="156">
        <v>6.2E-2</v>
      </c>
      <c r="V392" s="156">
        <f>ROUND(E392*U392,2)</f>
        <v>0.62</v>
      </c>
      <c r="W392" s="156"/>
      <c r="X392" s="156" t="s">
        <v>158</v>
      </c>
      <c r="Y392" s="156" t="s">
        <v>159</v>
      </c>
      <c r="Z392" s="146"/>
      <c r="AA392" s="146"/>
      <c r="AB392" s="146"/>
      <c r="AC392" s="146"/>
      <c r="AD392" s="146"/>
      <c r="AE392" s="146"/>
      <c r="AF392" s="146"/>
      <c r="AG392" s="146" t="s">
        <v>160</v>
      </c>
      <c r="AH392" s="146"/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</row>
    <row r="393" spans="1:60" outlineLevel="1" x14ac:dyDescent="0.2">
      <c r="A393" s="179">
        <v>93</v>
      </c>
      <c r="B393" s="180" t="s">
        <v>981</v>
      </c>
      <c r="C393" s="188" t="s">
        <v>982</v>
      </c>
      <c r="D393" s="181" t="s">
        <v>983</v>
      </c>
      <c r="E393" s="182">
        <v>1</v>
      </c>
      <c r="F393" s="183"/>
      <c r="G393" s="184">
        <f>ROUND(E393*F393,2)</f>
        <v>0</v>
      </c>
      <c r="H393" s="183"/>
      <c r="I393" s="184">
        <f>ROUND(E393*H393,2)</f>
        <v>0</v>
      </c>
      <c r="J393" s="183"/>
      <c r="K393" s="184">
        <f>ROUND(E393*J393,2)</f>
        <v>0</v>
      </c>
      <c r="L393" s="184">
        <v>21</v>
      </c>
      <c r="M393" s="184">
        <f>G393*(1+L393/100)</f>
        <v>0</v>
      </c>
      <c r="N393" s="182">
        <v>0</v>
      </c>
      <c r="O393" s="182">
        <f>ROUND(E393*N393,2)</f>
        <v>0</v>
      </c>
      <c r="P393" s="182">
        <v>0</v>
      </c>
      <c r="Q393" s="182">
        <f>ROUND(E393*P393,2)</f>
        <v>0</v>
      </c>
      <c r="R393" s="184"/>
      <c r="S393" s="184" t="s">
        <v>157</v>
      </c>
      <c r="T393" s="185" t="s">
        <v>157</v>
      </c>
      <c r="U393" s="156">
        <v>0.48199999999999998</v>
      </c>
      <c r="V393" s="156">
        <f>ROUND(E393*U393,2)</f>
        <v>0.48</v>
      </c>
      <c r="W393" s="156"/>
      <c r="X393" s="156" t="s">
        <v>158</v>
      </c>
      <c r="Y393" s="156" t="s">
        <v>159</v>
      </c>
      <c r="Z393" s="146"/>
      <c r="AA393" s="146"/>
      <c r="AB393" s="146"/>
      <c r="AC393" s="146"/>
      <c r="AD393" s="146"/>
      <c r="AE393" s="146"/>
      <c r="AF393" s="146"/>
      <c r="AG393" s="146" t="s">
        <v>160</v>
      </c>
      <c r="AH393" s="146"/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</row>
    <row r="394" spans="1:60" x14ac:dyDescent="0.2">
      <c r="A394" s="165" t="s">
        <v>152</v>
      </c>
      <c r="B394" s="166" t="s">
        <v>91</v>
      </c>
      <c r="C394" s="187" t="s">
        <v>92</v>
      </c>
      <c r="D394" s="167"/>
      <c r="E394" s="168"/>
      <c r="F394" s="169"/>
      <c r="G394" s="169">
        <f>SUMIF(AG395:AG404,"&lt;&gt;NOR",G395:G404)</f>
        <v>0</v>
      </c>
      <c r="H394" s="169"/>
      <c r="I394" s="169">
        <f>SUM(I395:I404)</f>
        <v>0</v>
      </c>
      <c r="J394" s="169"/>
      <c r="K394" s="169">
        <f>SUM(K395:K404)</f>
        <v>0</v>
      </c>
      <c r="L394" s="169"/>
      <c r="M394" s="169">
        <f>SUM(M395:M404)</f>
        <v>0</v>
      </c>
      <c r="N394" s="168"/>
      <c r="O394" s="168">
        <f>SUM(O395:O404)</f>
        <v>0</v>
      </c>
      <c r="P394" s="168"/>
      <c r="Q394" s="168">
        <f>SUM(Q395:Q404)</f>
        <v>0.47000000000000003</v>
      </c>
      <c r="R394" s="169"/>
      <c r="S394" s="169"/>
      <c r="T394" s="170"/>
      <c r="U394" s="164"/>
      <c r="V394" s="164">
        <f>SUM(V395:V404)</f>
        <v>5.73</v>
      </c>
      <c r="W394" s="164"/>
      <c r="X394" s="164"/>
      <c r="Y394" s="164"/>
      <c r="AG394" t="s">
        <v>153</v>
      </c>
    </row>
    <row r="395" spans="1:60" outlineLevel="1" x14ac:dyDescent="0.2">
      <c r="A395" s="179">
        <v>94</v>
      </c>
      <c r="B395" s="180" t="s">
        <v>984</v>
      </c>
      <c r="C395" s="188" t="s">
        <v>985</v>
      </c>
      <c r="D395" s="181" t="s">
        <v>983</v>
      </c>
      <c r="E395" s="182">
        <v>2</v>
      </c>
      <c r="F395" s="183"/>
      <c r="G395" s="184">
        <f t="shared" ref="G395:G403" si="21">ROUND(E395*F395,2)</f>
        <v>0</v>
      </c>
      <c r="H395" s="183"/>
      <c r="I395" s="184">
        <f t="shared" ref="I395:I403" si="22">ROUND(E395*H395,2)</f>
        <v>0</v>
      </c>
      <c r="J395" s="183"/>
      <c r="K395" s="184">
        <f t="shared" ref="K395:K403" si="23">ROUND(E395*J395,2)</f>
        <v>0</v>
      </c>
      <c r="L395" s="184">
        <v>21</v>
      </c>
      <c r="M395" s="184">
        <f t="shared" ref="M395:M403" si="24">G395*(1+L395/100)</f>
        <v>0</v>
      </c>
      <c r="N395" s="182">
        <v>0</v>
      </c>
      <c r="O395" s="182">
        <f t="shared" ref="O395:O403" si="25">ROUND(E395*N395,2)</f>
        <v>0</v>
      </c>
      <c r="P395" s="182">
        <v>1.9460000000000002E-2</v>
      </c>
      <c r="Q395" s="182">
        <f t="shared" ref="Q395:Q403" si="26">ROUND(E395*P395,2)</f>
        <v>0.04</v>
      </c>
      <c r="R395" s="184"/>
      <c r="S395" s="184" t="s">
        <v>157</v>
      </c>
      <c r="T395" s="185" t="s">
        <v>157</v>
      </c>
      <c r="U395" s="156">
        <v>0.38200000000000001</v>
      </c>
      <c r="V395" s="156">
        <f t="shared" ref="V395:V403" si="27">ROUND(E395*U395,2)</f>
        <v>0.76</v>
      </c>
      <c r="W395" s="156"/>
      <c r="X395" s="156" t="s">
        <v>158</v>
      </c>
      <c r="Y395" s="156" t="s">
        <v>159</v>
      </c>
      <c r="Z395" s="146"/>
      <c r="AA395" s="146"/>
      <c r="AB395" s="146"/>
      <c r="AC395" s="146"/>
      <c r="AD395" s="146"/>
      <c r="AE395" s="146"/>
      <c r="AF395" s="146"/>
      <c r="AG395" s="146" t="s">
        <v>160</v>
      </c>
      <c r="AH395" s="146"/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</row>
    <row r="396" spans="1:60" outlineLevel="1" x14ac:dyDescent="0.2">
      <c r="A396" s="179">
        <v>95</v>
      </c>
      <c r="B396" s="180" t="s">
        <v>986</v>
      </c>
      <c r="C396" s="188" t="s">
        <v>987</v>
      </c>
      <c r="D396" s="181" t="s">
        <v>983</v>
      </c>
      <c r="E396" s="182">
        <v>1</v>
      </c>
      <c r="F396" s="183"/>
      <c r="G396" s="184">
        <f t="shared" si="21"/>
        <v>0</v>
      </c>
      <c r="H396" s="183"/>
      <c r="I396" s="184">
        <f t="shared" si="22"/>
        <v>0</v>
      </c>
      <c r="J396" s="183"/>
      <c r="K396" s="184">
        <f t="shared" si="23"/>
        <v>0</v>
      </c>
      <c r="L396" s="184">
        <v>21</v>
      </c>
      <c r="M396" s="184">
        <f t="shared" si="24"/>
        <v>0</v>
      </c>
      <c r="N396" s="182">
        <v>0</v>
      </c>
      <c r="O396" s="182">
        <f t="shared" si="25"/>
        <v>0</v>
      </c>
      <c r="P396" s="182">
        <v>7.1499999999999994E-2</v>
      </c>
      <c r="Q396" s="182">
        <f t="shared" si="26"/>
        <v>7.0000000000000007E-2</v>
      </c>
      <c r="R396" s="184"/>
      <c r="S396" s="184" t="s">
        <v>157</v>
      </c>
      <c r="T396" s="185" t="s">
        <v>157</v>
      </c>
      <c r="U396" s="156">
        <v>0.38300000000000001</v>
      </c>
      <c r="V396" s="156">
        <f t="shared" si="27"/>
        <v>0.38</v>
      </c>
      <c r="W396" s="156"/>
      <c r="X396" s="156" t="s">
        <v>158</v>
      </c>
      <c r="Y396" s="156" t="s">
        <v>159</v>
      </c>
      <c r="Z396" s="146"/>
      <c r="AA396" s="146"/>
      <c r="AB396" s="146"/>
      <c r="AC396" s="146"/>
      <c r="AD396" s="146"/>
      <c r="AE396" s="146"/>
      <c r="AF396" s="146"/>
      <c r="AG396" s="146" t="s">
        <v>160</v>
      </c>
      <c r="AH396" s="146"/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</row>
    <row r="397" spans="1:60" outlineLevel="1" x14ac:dyDescent="0.2">
      <c r="A397" s="179">
        <v>96</v>
      </c>
      <c r="B397" s="180" t="s">
        <v>988</v>
      </c>
      <c r="C397" s="188" t="s">
        <v>989</v>
      </c>
      <c r="D397" s="181" t="s">
        <v>983</v>
      </c>
      <c r="E397" s="182">
        <v>1</v>
      </c>
      <c r="F397" s="183"/>
      <c r="G397" s="184">
        <f t="shared" si="21"/>
        <v>0</v>
      </c>
      <c r="H397" s="183"/>
      <c r="I397" s="184">
        <f t="shared" si="22"/>
        <v>0</v>
      </c>
      <c r="J397" s="183"/>
      <c r="K397" s="184">
        <f t="shared" si="23"/>
        <v>0</v>
      </c>
      <c r="L397" s="184">
        <v>21</v>
      </c>
      <c r="M397" s="184">
        <f t="shared" si="24"/>
        <v>0</v>
      </c>
      <c r="N397" s="182">
        <v>0</v>
      </c>
      <c r="O397" s="182">
        <f t="shared" si="25"/>
        <v>0</v>
      </c>
      <c r="P397" s="182">
        <v>1.8800000000000001E-2</v>
      </c>
      <c r="Q397" s="182">
        <f t="shared" si="26"/>
        <v>0.02</v>
      </c>
      <c r="R397" s="184"/>
      <c r="S397" s="184" t="s">
        <v>157</v>
      </c>
      <c r="T397" s="185" t="s">
        <v>157</v>
      </c>
      <c r="U397" s="156">
        <v>0.57899999999999996</v>
      </c>
      <c r="V397" s="156">
        <f t="shared" si="27"/>
        <v>0.57999999999999996</v>
      </c>
      <c r="W397" s="156"/>
      <c r="X397" s="156" t="s">
        <v>158</v>
      </c>
      <c r="Y397" s="156" t="s">
        <v>159</v>
      </c>
      <c r="Z397" s="146"/>
      <c r="AA397" s="146"/>
      <c r="AB397" s="146"/>
      <c r="AC397" s="146"/>
      <c r="AD397" s="146"/>
      <c r="AE397" s="146"/>
      <c r="AF397" s="146"/>
      <c r="AG397" s="146" t="s">
        <v>160</v>
      </c>
      <c r="AH397" s="146"/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</row>
    <row r="398" spans="1:60" outlineLevel="1" x14ac:dyDescent="0.2">
      <c r="A398" s="179">
        <v>97</v>
      </c>
      <c r="B398" s="180" t="s">
        <v>990</v>
      </c>
      <c r="C398" s="188" t="s">
        <v>991</v>
      </c>
      <c r="D398" s="181" t="s">
        <v>416</v>
      </c>
      <c r="E398" s="182">
        <v>1</v>
      </c>
      <c r="F398" s="183"/>
      <c r="G398" s="184">
        <f t="shared" si="21"/>
        <v>0</v>
      </c>
      <c r="H398" s="183"/>
      <c r="I398" s="184">
        <f t="shared" si="22"/>
        <v>0</v>
      </c>
      <c r="J398" s="183"/>
      <c r="K398" s="184">
        <f t="shared" si="23"/>
        <v>0</v>
      </c>
      <c r="L398" s="184">
        <v>21</v>
      </c>
      <c r="M398" s="184">
        <f t="shared" si="24"/>
        <v>0</v>
      </c>
      <c r="N398" s="182">
        <v>2.81E-3</v>
      </c>
      <c r="O398" s="182">
        <f t="shared" si="25"/>
        <v>0</v>
      </c>
      <c r="P398" s="182">
        <v>0</v>
      </c>
      <c r="Q398" s="182">
        <f t="shared" si="26"/>
        <v>0</v>
      </c>
      <c r="R398" s="184"/>
      <c r="S398" s="184" t="s">
        <v>157</v>
      </c>
      <c r="T398" s="185" t="s">
        <v>157</v>
      </c>
      <c r="U398" s="156">
        <v>0.64700000000000002</v>
      </c>
      <c r="V398" s="156">
        <f t="shared" si="27"/>
        <v>0.65</v>
      </c>
      <c r="W398" s="156"/>
      <c r="X398" s="156" t="s">
        <v>158</v>
      </c>
      <c r="Y398" s="156" t="s">
        <v>159</v>
      </c>
      <c r="Z398" s="146"/>
      <c r="AA398" s="146"/>
      <c r="AB398" s="146"/>
      <c r="AC398" s="146"/>
      <c r="AD398" s="146"/>
      <c r="AE398" s="146"/>
      <c r="AF398" s="146"/>
      <c r="AG398" s="146" t="s">
        <v>160</v>
      </c>
      <c r="AH398" s="146"/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</row>
    <row r="399" spans="1:60" outlineLevel="1" x14ac:dyDescent="0.2">
      <c r="A399" s="179">
        <v>98</v>
      </c>
      <c r="B399" s="180" t="s">
        <v>992</v>
      </c>
      <c r="C399" s="188" t="s">
        <v>993</v>
      </c>
      <c r="D399" s="181" t="s">
        <v>983</v>
      </c>
      <c r="E399" s="182">
        <v>1</v>
      </c>
      <c r="F399" s="183"/>
      <c r="G399" s="184">
        <f t="shared" si="21"/>
        <v>0</v>
      </c>
      <c r="H399" s="183"/>
      <c r="I399" s="184">
        <f t="shared" si="22"/>
        <v>0</v>
      </c>
      <c r="J399" s="183"/>
      <c r="K399" s="184">
        <f t="shared" si="23"/>
        <v>0</v>
      </c>
      <c r="L399" s="184">
        <v>21</v>
      </c>
      <c r="M399" s="184">
        <f t="shared" si="24"/>
        <v>0</v>
      </c>
      <c r="N399" s="182">
        <v>0</v>
      </c>
      <c r="O399" s="182">
        <f t="shared" si="25"/>
        <v>0</v>
      </c>
      <c r="P399" s="182">
        <v>0.312</v>
      </c>
      <c r="Q399" s="182">
        <f t="shared" si="26"/>
        <v>0.31</v>
      </c>
      <c r="R399" s="184"/>
      <c r="S399" s="184" t="s">
        <v>157</v>
      </c>
      <c r="T399" s="185" t="s">
        <v>425</v>
      </c>
      <c r="U399" s="156">
        <v>0.72899999999999998</v>
      </c>
      <c r="V399" s="156">
        <f t="shared" si="27"/>
        <v>0.73</v>
      </c>
      <c r="W399" s="156"/>
      <c r="X399" s="156" t="s">
        <v>158</v>
      </c>
      <c r="Y399" s="156" t="s">
        <v>159</v>
      </c>
      <c r="Z399" s="146"/>
      <c r="AA399" s="146"/>
      <c r="AB399" s="146"/>
      <c r="AC399" s="146"/>
      <c r="AD399" s="146"/>
      <c r="AE399" s="146"/>
      <c r="AF399" s="146"/>
      <c r="AG399" s="146" t="s">
        <v>160</v>
      </c>
      <c r="AH399" s="146"/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</row>
    <row r="400" spans="1:60" outlineLevel="1" x14ac:dyDescent="0.2">
      <c r="A400" s="179">
        <v>99</v>
      </c>
      <c r="B400" s="180" t="s">
        <v>994</v>
      </c>
      <c r="C400" s="188" t="s">
        <v>995</v>
      </c>
      <c r="D400" s="181" t="s">
        <v>983</v>
      </c>
      <c r="E400" s="182">
        <v>2</v>
      </c>
      <c r="F400" s="183"/>
      <c r="G400" s="184">
        <f t="shared" si="21"/>
        <v>0</v>
      </c>
      <c r="H400" s="183"/>
      <c r="I400" s="184">
        <f t="shared" si="22"/>
        <v>0</v>
      </c>
      <c r="J400" s="183"/>
      <c r="K400" s="184">
        <f t="shared" si="23"/>
        <v>0</v>
      </c>
      <c r="L400" s="184">
        <v>21</v>
      </c>
      <c r="M400" s="184">
        <f t="shared" si="24"/>
        <v>0</v>
      </c>
      <c r="N400" s="182">
        <v>0</v>
      </c>
      <c r="O400" s="182">
        <f t="shared" si="25"/>
        <v>0</v>
      </c>
      <c r="P400" s="182">
        <v>1.0880000000000001E-2</v>
      </c>
      <c r="Q400" s="182">
        <f t="shared" si="26"/>
        <v>0.02</v>
      </c>
      <c r="R400" s="184"/>
      <c r="S400" s="184" t="s">
        <v>157</v>
      </c>
      <c r="T400" s="185" t="s">
        <v>157</v>
      </c>
      <c r="U400" s="156">
        <v>0.31</v>
      </c>
      <c r="V400" s="156">
        <f t="shared" si="27"/>
        <v>0.62</v>
      </c>
      <c r="W400" s="156"/>
      <c r="X400" s="156" t="s">
        <v>158</v>
      </c>
      <c r="Y400" s="156" t="s">
        <v>159</v>
      </c>
      <c r="Z400" s="146"/>
      <c r="AA400" s="146"/>
      <c r="AB400" s="146"/>
      <c r="AC400" s="146"/>
      <c r="AD400" s="146"/>
      <c r="AE400" s="146"/>
      <c r="AF400" s="146"/>
      <c r="AG400" s="146" t="s">
        <v>160</v>
      </c>
      <c r="AH400" s="146"/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</row>
    <row r="401" spans="1:60" outlineLevel="1" x14ac:dyDescent="0.2">
      <c r="A401" s="179">
        <v>100</v>
      </c>
      <c r="B401" s="180" t="s">
        <v>996</v>
      </c>
      <c r="C401" s="188" t="s">
        <v>997</v>
      </c>
      <c r="D401" s="181" t="s">
        <v>416</v>
      </c>
      <c r="E401" s="182">
        <v>2</v>
      </c>
      <c r="F401" s="183"/>
      <c r="G401" s="184">
        <f t="shared" si="21"/>
        <v>0</v>
      </c>
      <c r="H401" s="183"/>
      <c r="I401" s="184">
        <f t="shared" si="22"/>
        <v>0</v>
      </c>
      <c r="J401" s="183"/>
      <c r="K401" s="184">
        <f t="shared" si="23"/>
        <v>0</v>
      </c>
      <c r="L401" s="184">
        <v>21</v>
      </c>
      <c r="M401" s="184">
        <f t="shared" si="24"/>
        <v>0</v>
      </c>
      <c r="N401" s="182">
        <v>0</v>
      </c>
      <c r="O401" s="182">
        <f t="shared" si="25"/>
        <v>0</v>
      </c>
      <c r="P401" s="182">
        <v>4.8999999999999998E-4</v>
      </c>
      <c r="Q401" s="182">
        <f t="shared" si="26"/>
        <v>0</v>
      </c>
      <c r="R401" s="184"/>
      <c r="S401" s="184" t="s">
        <v>157</v>
      </c>
      <c r="T401" s="185" t="s">
        <v>157</v>
      </c>
      <c r="U401" s="156">
        <v>0.114</v>
      </c>
      <c r="V401" s="156">
        <f t="shared" si="27"/>
        <v>0.23</v>
      </c>
      <c r="W401" s="156"/>
      <c r="X401" s="156" t="s">
        <v>158</v>
      </c>
      <c r="Y401" s="156" t="s">
        <v>159</v>
      </c>
      <c r="Z401" s="146"/>
      <c r="AA401" s="146"/>
      <c r="AB401" s="146"/>
      <c r="AC401" s="146"/>
      <c r="AD401" s="146"/>
      <c r="AE401" s="146"/>
      <c r="AF401" s="146"/>
      <c r="AG401" s="146" t="s">
        <v>160</v>
      </c>
      <c r="AH401" s="146"/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</row>
    <row r="402" spans="1:60" outlineLevel="1" x14ac:dyDescent="0.2">
      <c r="A402" s="179">
        <v>101</v>
      </c>
      <c r="B402" s="180" t="s">
        <v>998</v>
      </c>
      <c r="C402" s="188" t="s">
        <v>999</v>
      </c>
      <c r="D402" s="181" t="s">
        <v>983</v>
      </c>
      <c r="E402" s="182">
        <v>6</v>
      </c>
      <c r="F402" s="183"/>
      <c r="G402" s="184">
        <f t="shared" si="21"/>
        <v>0</v>
      </c>
      <c r="H402" s="183"/>
      <c r="I402" s="184">
        <f t="shared" si="22"/>
        <v>0</v>
      </c>
      <c r="J402" s="183"/>
      <c r="K402" s="184">
        <f t="shared" si="23"/>
        <v>0</v>
      </c>
      <c r="L402" s="184">
        <v>21</v>
      </c>
      <c r="M402" s="184">
        <f t="shared" si="24"/>
        <v>0</v>
      </c>
      <c r="N402" s="182">
        <v>0</v>
      </c>
      <c r="O402" s="182">
        <f t="shared" si="25"/>
        <v>0</v>
      </c>
      <c r="P402" s="182">
        <v>1.56E-3</v>
      </c>
      <c r="Q402" s="182">
        <f t="shared" si="26"/>
        <v>0.01</v>
      </c>
      <c r="R402" s="184"/>
      <c r="S402" s="184" t="s">
        <v>157</v>
      </c>
      <c r="T402" s="185" t="s">
        <v>157</v>
      </c>
      <c r="U402" s="156">
        <v>0.217</v>
      </c>
      <c r="V402" s="156">
        <f t="shared" si="27"/>
        <v>1.3</v>
      </c>
      <c r="W402" s="156"/>
      <c r="X402" s="156" t="s">
        <v>158</v>
      </c>
      <c r="Y402" s="156" t="s">
        <v>159</v>
      </c>
      <c r="Z402" s="146"/>
      <c r="AA402" s="146"/>
      <c r="AB402" s="146"/>
      <c r="AC402" s="146"/>
      <c r="AD402" s="146"/>
      <c r="AE402" s="146"/>
      <c r="AF402" s="146"/>
      <c r="AG402" s="146" t="s">
        <v>160</v>
      </c>
      <c r="AH402" s="146"/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</row>
    <row r="403" spans="1:60" outlineLevel="1" x14ac:dyDescent="0.2">
      <c r="A403" s="172">
        <v>102</v>
      </c>
      <c r="B403" s="173" t="s">
        <v>1000</v>
      </c>
      <c r="C403" s="189" t="s">
        <v>1001</v>
      </c>
      <c r="D403" s="174" t="s">
        <v>416</v>
      </c>
      <c r="E403" s="175">
        <v>1</v>
      </c>
      <c r="F403" s="176"/>
      <c r="G403" s="177">
        <f t="shared" si="21"/>
        <v>0</v>
      </c>
      <c r="H403" s="176"/>
      <c r="I403" s="177">
        <f t="shared" si="22"/>
        <v>0</v>
      </c>
      <c r="J403" s="176"/>
      <c r="K403" s="177">
        <f t="shared" si="23"/>
        <v>0</v>
      </c>
      <c r="L403" s="177">
        <v>21</v>
      </c>
      <c r="M403" s="177">
        <f t="shared" si="24"/>
        <v>0</v>
      </c>
      <c r="N403" s="175">
        <v>1.8000000000000001E-4</v>
      </c>
      <c r="O403" s="175">
        <f t="shared" si="25"/>
        <v>0</v>
      </c>
      <c r="P403" s="175">
        <v>0</v>
      </c>
      <c r="Q403" s="175">
        <f t="shared" si="26"/>
        <v>0</v>
      </c>
      <c r="R403" s="177"/>
      <c r="S403" s="177" t="s">
        <v>157</v>
      </c>
      <c r="T403" s="178" t="s">
        <v>157</v>
      </c>
      <c r="U403" s="156">
        <v>0.47599999999999998</v>
      </c>
      <c r="V403" s="156">
        <f t="shared" si="27"/>
        <v>0.48</v>
      </c>
      <c r="W403" s="156"/>
      <c r="X403" s="156" t="s">
        <v>158</v>
      </c>
      <c r="Y403" s="156" t="s">
        <v>159</v>
      </c>
      <c r="Z403" s="146"/>
      <c r="AA403" s="146"/>
      <c r="AB403" s="146"/>
      <c r="AC403" s="146"/>
      <c r="AD403" s="146"/>
      <c r="AE403" s="146"/>
      <c r="AF403" s="146"/>
      <c r="AG403" s="146" t="s">
        <v>160</v>
      </c>
      <c r="AH403" s="146"/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</row>
    <row r="404" spans="1:60" outlineLevel="2" x14ac:dyDescent="0.2">
      <c r="A404" s="153"/>
      <c r="B404" s="154"/>
      <c r="C404" s="190" t="s">
        <v>1002</v>
      </c>
      <c r="D404" s="157"/>
      <c r="E404" s="158">
        <v>1</v>
      </c>
      <c r="F404" s="156"/>
      <c r="G404" s="156"/>
      <c r="H404" s="156"/>
      <c r="I404" s="156"/>
      <c r="J404" s="156"/>
      <c r="K404" s="156"/>
      <c r="L404" s="156"/>
      <c r="M404" s="156"/>
      <c r="N404" s="155"/>
      <c r="O404" s="155"/>
      <c r="P404" s="155"/>
      <c r="Q404" s="155"/>
      <c r="R404" s="156"/>
      <c r="S404" s="156"/>
      <c r="T404" s="156"/>
      <c r="U404" s="156"/>
      <c r="V404" s="156"/>
      <c r="W404" s="156"/>
      <c r="X404" s="156"/>
      <c r="Y404" s="156"/>
      <c r="Z404" s="146"/>
      <c r="AA404" s="146"/>
      <c r="AB404" s="146"/>
      <c r="AC404" s="146"/>
      <c r="AD404" s="146"/>
      <c r="AE404" s="146"/>
      <c r="AF404" s="146"/>
      <c r="AG404" s="146" t="s">
        <v>164</v>
      </c>
      <c r="AH404" s="146">
        <v>0</v>
      </c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46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</row>
    <row r="405" spans="1:60" x14ac:dyDescent="0.2">
      <c r="A405" s="165" t="s">
        <v>152</v>
      </c>
      <c r="B405" s="166" t="s">
        <v>93</v>
      </c>
      <c r="C405" s="187" t="s">
        <v>94</v>
      </c>
      <c r="D405" s="167"/>
      <c r="E405" s="168"/>
      <c r="F405" s="169"/>
      <c r="G405" s="169">
        <f>SUMIF(AG406:AG406,"&lt;&gt;NOR",G406:G406)</f>
        <v>0</v>
      </c>
      <c r="H405" s="169"/>
      <c r="I405" s="169">
        <f>SUM(I406:I406)</f>
        <v>0</v>
      </c>
      <c r="J405" s="169"/>
      <c r="K405" s="169">
        <f>SUM(K406:K406)</f>
        <v>0</v>
      </c>
      <c r="L405" s="169"/>
      <c r="M405" s="169">
        <f>SUM(M406:M406)</f>
        <v>0</v>
      </c>
      <c r="N405" s="168"/>
      <c r="O405" s="168">
        <f>SUM(O406:O406)</f>
        <v>0</v>
      </c>
      <c r="P405" s="168"/>
      <c r="Q405" s="168">
        <f>SUM(Q406:Q406)</f>
        <v>0</v>
      </c>
      <c r="R405" s="169"/>
      <c r="S405" s="169"/>
      <c r="T405" s="170"/>
      <c r="U405" s="164"/>
      <c r="V405" s="164">
        <f>SUM(V406:V406)</f>
        <v>4.2300000000000004</v>
      </c>
      <c r="W405" s="164"/>
      <c r="X405" s="164"/>
      <c r="Y405" s="164"/>
      <c r="AG405" t="s">
        <v>153</v>
      </c>
    </row>
    <row r="406" spans="1:60" outlineLevel="1" x14ac:dyDescent="0.2">
      <c r="A406" s="179">
        <v>103</v>
      </c>
      <c r="B406" s="180" t="s">
        <v>1003</v>
      </c>
      <c r="C406" s="188" t="s">
        <v>1004</v>
      </c>
      <c r="D406" s="181" t="s">
        <v>983</v>
      </c>
      <c r="E406" s="182">
        <v>1</v>
      </c>
      <c r="F406" s="183"/>
      <c r="G406" s="184">
        <f>ROUND(E406*F406,2)</f>
        <v>0</v>
      </c>
      <c r="H406" s="183"/>
      <c r="I406" s="184">
        <f>ROUND(E406*H406,2)</f>
        <v>0</v>
      </c>
      <c r="J406" s="183"/>
      <c r="K406" s="184">
        <f>ROUND(E406*J406,2)</f>
        <v>0</v>
      </c>
      <c r="L406" s="184">
        <v>21</v>
      </c>
      <c r="M406" s="184">
        <f>G406*(1+L406/100)</f>
        <v>0</v>
      </c>
      <c r="N406" s="182">
        <v>0</v>
      </c>
      <c r="O406" s="182">
        <f>ROUND(E406*N406,2)</f>
        <v>0</v>
      </c>
      <c r="P406" s="182">
        <v>0</v>
      </c>
      <c r="Q406" s="182">
        <f>ROUND(E406*P406,2)</f>
        <v>0</v>
      </c>
      <c r="R406" s="184"/>
      <c r="S406" s="184" t="s">
        <v>459</v>
      </c>
      <c r="T406" s="185" t="s">
        <v>460</v>
      </c>
      <c r="U406" s="156">
        <v>4.2300000000000004</v>
      </c>
      <c r="V406" s="156">
        <f>ROUND(E406*U406,2)</f>
        <v>4.2300000000000004</v>
      </c>
      <c r="W406" s="156"/>
      <c r="X406" s="156" t="s">
        <v>158</v>
      </c>
      <c r="Y406" s="156" t="s">
        <v>159</v>
      </c>
      <c r="Z406" s="146"/>
      <c r="AA406" s="146"/>
      <c r="AB406" s="146"/>
      <c r="AC406" s="146"/>
      <c r="AD406" s="146"/>
      <c r="AE406" s="146"/>
      <c r="AF406" s="146"/>
      <c r="AG406" s="146" t="s">
        <v>160</v>
      </c>
      <c r="AH406" s="146"/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</row>
    <row r="407" spans="1:60" x14ac:dyDescent="0.2">
      <c r="A407" s="165" t="s">
        <v>152</v>
      </c>
      <c r="B407" s="166" t="s">
        <v>95</v>
      </c>
      <c r="C407" s="187" t="s">
        <v>96</v>
      </c>
      <c r="D407" s="167"/>
      <c r="E407" s="168"/>
      <c r="F407" s="169"/>
      <c r="G407" s="169">
        <f>SUMIF(AG408:AG408,"&lt;&gt;NOR",G408:G408)</f>
        <v>0</v>
      </c>
      <c r="H407" s="169"/>
      <c r="I407" s="169">
        <f>SUM(I408:I408)</f>
        <v>0</v>
      </c>
      <c r="J407" s="169"/>
      <c r="K407" s="169">
        <f>SUM(K408:K408)</f>
        <v>0</v>
      </c>
      <c r="L407" s="169"/>
      <c r="M407" s="169">
        <f>SUM(M408:M408)</f>
        <v>0</v>
      </c>
      <c r="N407" s="168"/>
      <c r="O407" s="168">
        <f>SUM(O408:O408)</f>
        <v>0</v>
      </c>
      <c r="P407" s="168"/>
      <c r="Q407" s="168">
        <f>SUM(Q408:Q408)</f>
        <v>0</v>
      </c>
      <c r="R407" s="169"/>
      <c r="S407" s="169"/>
      <c r="T407" s="170"/>
      <c r="U407" s="164"/>
      <c r="V407" s="164">
        <f>SUM(V408:V408)</f>
        <v>0</v>
      </c>
      <c r="W407" s="164"/>
      <c r="X407" s="164"/>
      <c r="Y407" s="164"/>
      <c r="AG407" t="s">
        <v>153</v>
      </c>
    </row>
    <row r="408" spans="1:60" outlineLevel="1" x14ac:dyDescent="0.2">
      <c r="A408" s="179">
        <v>104</v>
      </c>
      <c r="B408" s="180" t="s">
        <v>1005</v>
      </c>
      <c r="C408" s="188" t="s">
        <v>1006</v>
      </c>
      <c r="D408" s="181" t="s">
        <v>983</v>
      </c>
      <c r="E408" s="182">
        <v>1</v>
      </c>
      <c r="F408" s="183"/>
      <c r="G408" s="184">
        <f>ROUND(E408*F408,2)</f>
        <v>0</v>
      </c>
      <c r="H408" s="183"/>
      <c r="I408" s="184">
        <f>ROUND(E408*H408,2)</f>
        <v>0</v>
      </c>
      <c r="J408" s="183"/>
      <c r="K408" s="184">
        <f>ROUND(E408*J408,2)</f>
        <v>0</v>
      </c>
      <c r="L408" s="184">
        <v>21</v>
      </c>
      <c r="M408" s="184">
        <f>G408*(1+L408/100)</f>
        <v>0</v>
      </c>
      <c r="N408" s="182">
        <v>0</v>
      </c>
      <c r="O408" s="182">
        <f>ROUND(E408*N408,2)</f>
        <v>0</v>
      </c>
      <c r="P408" s="182">
        <v>0</v>
      </c>
      <c r="Q408" s="182">
        <f>ROUND(E408*P408,2)</f>
        <v>0</v>
      </c>
      <c r="R408" s="184"/>
      <c r="S408" s="184" t="s">
        <v>459</v>
      </c>
      <c r="T408" s="185" t="s">
        <v>460</v>
      </c>
      <c r="U408" s="156">
        <v>0</v>
      </c>
      <c r="V408" s="156">
        <f>ROUND(E408*U408,2)</f>
        <v>0</v>
      </c>
      <c r="W408" s="156"/>
      <c r="X408" s="156" t="s">
        <v>158</v>
      </c>
      <c r="Y408" s="156" t="s">
        <v>159</v>
      </c>
      <c r="Z408" s="146"/>
      <c r="AA408" s="146"/>
      <c r="AB408" s="146"/>
      <c r="AC408" s="146"/>
      <c r="AD408" s="146"/>
      <c r="AE408" s="146"/>
      <c r="AF408" s="146"/>
      <c r="AG408" s="146" t="s">
        <v>160</v>
      </c>
      <c r="AH408" s="146"/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</row>
    <row r="409" spans="1:60" x14ac:dyDescent="0.2">
      <c r="A409" s="165" t="s">
        <v>152</v>
      </c>
      <c r="B409" s="166" t="s">
        <v>97</v>
      </c>
      <c r="C409" s="187" t="s">
        <v>98</v>
      </c>
      <c r="D409" s="167"/>
      <c r="E409" s="168"/>
      <c r="F409" s="169"/>
      <c r="G409" s="169">
        <f>SUMIF(AG410:AG411,"&lt;&gt;NOR",G410:G411)</f>
        <v>0</v>
      </c>
      <c r="H409" s="169"/>
      <c r="I409" s="169">
        <f>SUM(I410:I411)</f>
        <v>0</v>
      </c>
      <c r="J409" s="169"/>
      <c r="K409" s="169">
        <f>SUM(K410:K411)</f>
        <v>0</v>
      </c>
      <c r="L409" s="169"/>
      <c r="M409" s="169">
        <f>SUM(M410:M411)</f>
        <v>0</v>
      </c>
      <c r="N409" s="168"/>
      <c r="O409" s="168">
        <f>SUM(O410:O411)</f>
        <v>0.02</v>
      </c>
      <c r="P409" s="168"/>
      <c r="Q409" s="168">
        <f>SUM(Q410:Q411)</f>
        <v>0</v>
      </c>
      <c r="R409" s="169"/>
      <c r="S409" s="169"/>
      <c r="T409" s="170"/>
      <c r="U409" s="164"/>
      <c r="V409" s="164">
        <f>SUM(V410:V411)</f>
        <v>7.79</v>
      </c>
      <c r="W409" s="164"/>
      <c r="X409" s="164"/>
      <c r="Y409" s="164"/>
      <c r="AG409" t="s">
        <v>153</v>
      </c>
    </row>
    <row r="410" spans="1:60" ht="33.75" outlineLevel="1" x14ac:dyDescent="0.2">
      <c r="A410" s="179">
        <v>105</v>
      </c>
      <c r="B410" s="180" t="s">
        <v>1007</v>
      </c>
      <c r="C410" s="188" t="s">
        <v>1792</v>
      </c>
      <c r="D410" s="181" t="s">
        <v>983</v>
      </c>
      <c r="E410" s="182">
        <v>1</v>
      </c>
      <c r="F410" s="183"/>
      <c r="G410" s="184">
        <f>ROUND(E410*F410,2)</f>
        <v>0</v>
      </c>
      <c r="H410" s="183"/>
      <c r="I410" s="184">
        <f>ROUND(E410*H410,2)</f>
        <v>0</v>
      </c>
      <c r="J410" s="183"/>
      <c r="K410" s="184">
        <f>ROUND(E410*J410,2)</f>
        <v>0</v>
      </c>
      <c r="L410" s="184">
        <v>21</v>
      </c>
      <c r="M410" s="184">
        <f>G410*(1+L410/100)</f>
        <v>0</v>
      </c>
      <c r="N410" s="182">
        <v>9.3299999999999998E-3</v>
      </c>
      <c r="O410" s="182">
        <f>ROUND(E410*N410,2)</f>
        <v>0.01</v>
      </c>
      <c r="P410" s="182">
        <v>0</v>
      </c>
      <c r="Q410" s="182">
        <f>ROUND(E410*P410,2)</f>
        <v>0</v>
      </c>
      <c r="R410" s="184"/>
      <c r="S410" s="184" t="s">
        <v>157</v>
      </c>
      <c r="T410" s="185" t="s">
        <v>157</v>
      </c>
      <c r="U410" s="156">
        <v>7.5389999999999997</v>
      </c>
      <c r="V410" s="156">
        <f>ROUND(E410*U410,2)</f>
        <v>7.54</v>
      </c>
      <c r="W410" s="156"/>
      <c r="X410" s="156" t="s">
        <v>158</v>
      </c>
      <c r="Y410" s="156" t="s">
        <v>159</v>
      </c>
      <c r="Z410" s="146"/>
      <c r="AA410" s="146"/>
      <c r="AB410" s="146"/>
      <c r="AC410" s="146"/>
      <c r="AD410" s="146"/>
      <c r="AE410" s="146"/>
      <c r="AF410" s="146"/>
      <c r="AG410" s="146" t="s">
        <v>160</v>
      </c>
      <c r="AH410" s="146"/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</row>
    <row r="411" spans="1:60" outlineLevel="1" x14ac:dyDescent="0.2">
      <c r="A411" s="179">
        <v>106</v>
      </c>
      <c r="B411" s="180" t="s">
        <v>1008</v>
      </c>
      <c r="C411" s="188" t="s">
        <v>1009</v>
      </c>
      <c r="D411" s="181" t="s">
        <v>983</v>
      </c>
      <c r="E411" s="182">
        <v>1</v>
      </c>
      <c r="F411" s="183"/>
      <c r="G411" s="184">
        <f>ROUND(E411*F411,2)</f>
        <v>0</v>
      </c>
      <c r="H411" s="183"/>
      <c r="I411" s="184">
        <f>ROUND(E411*H411,2)</f>
        <v>0</v>
      </c>
      <c r="J411" s="183"/>
      <c r="K411" s="184">
        <f>ROUND(E411*J411,2)</f>
        <v>0</v>
      </c>
      <c r="L411" s="184">
        <v>21</v>
      </c>
      <c r="M411" s="184">
        <f>G411*(1+L411/100)</f>
        <v>0</v>
      </c>
      <c r="N411" s="182">
        <v>9.58E-3</v>
      </c>
      <c r="O411" s="182">
        <f>ROUND(E411*N411,2)</f>
        <v>0.01</v>
      </c>
      <c r="P411" s="182">
        <v>0</v>
      </c>
      <c r="Q411" s="182">
        <f>ROUND(E411*P411,2)</f>
        <v>0</v>
      </c>
      <c r="R411" s="184"/>
      <c r="S411" s="184" t="s">
        <v>157</v>
      </c>
      <c r="T411" s="185" t="s">
        <v>157</v>
      </c>
      <c r="U411" s="156">
        <v>0.25</v>
      </c>
      <c r="V411" s="156">
        <f>ROUND(E411*U411,2)</f>
        <v>0.25</v>
      </c>
      <c r="W411" s="156"/>
      <c r="X411" s="156" t="s">
        <v>158</v>
      </c>
      <c r="Y411" s="156" t="s">
        <v>159</v>
      </c>
      <c r="Z411" s="146"/>
      <c r="AA411" s="146"/>
      <c r="AB411" s="146"/>
      <c r="AC411" s="146"/>
      <c r="AD411" s="146"/>
      <c r="AE411" s="146"/>
      <c r="AF411" s="146"/>
      <c r="AG411" s="146" t="s">
        <v>160</v>
      </c>
      <c r="AH411" s="146"/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</row>
    <row r="412" spans="1:60" x14ac:dyDescent="0.2">
      <c r="A412" s="165" t="s">
        <v>152</v>
      </c>
      <c r="B412" s="166" t="s">
        <v>105</v>
      </c>
      <c r="C412" s="187" t="s">
        <v>106</v>
      </c>
      <c r="D412" s="167"/>
      <c r="E412" s="168"/>
      <c r="F412" s="169"/>
      <c r="G412" s="169">
        <f>SUMIF(AG413:AG425,"&lt;&gt;NOR",G413:G425)</f>
        <v>0</v>
      </c>
      <c r="H412" s="169"/>
      <c r="I412" s="169">
        <f>SUM(I413:I425)</f>
        <v>0</v>
      </c>
      <c r="J412" s="169"/>
      <c r="K412" s="169">
        <f>SUM(K413:K425)</f>
        <v>0</v>
      </c>
      <c r="L412" s="169"/>
      <c r="M412" s="169">
        <f>SUM(M413:M425)</f>
        <v>0</v>
      </c>
      <c r="N412" s="168"/>
      <c r="O412" s="168">
        <f>SUM(O413:O425)</f>
        <v>0.08</v>
      </c>
      <c r="P412" s="168"/>
      <c r="Q412" s="168">
        <f>SUM(Q413:Q425)</f>
        <v>7.42</v>
      </c>
      <c r="R412" s="169"/>
      <c r="S412" s="169"/>
      <c r="T412" s="170"/>
      <c r="U412" s="164"/>
      <c r="V412" s="164">
        <f>SUM(V413:V425)</f>
        <v>92.33</v>
      </c>
      <c r="W412" s="164"/>
      <c r="X412" s="164"/>
      <c r="Y412" s="164"/>
      <c r="AG412" t="s">
        <v>153</v>
      </c>
    </row>
    <row r="413" spans="1:60" outlineLevel="1" x14ac:dyDescent="0.2">
      <c r="A413" s="172">
        <v>107</v>
      </c>
      <c r="B413" s="173" t="s">
        <v>1010</v>
      </c>
      <c r="C413" s="189" t="s">
        <v>1011</v>
      </c>
      <c r="D413" s="174" t="s">
        <v>156</v>
      </c>
      <c r="E413" s="175">
        <v>227.15</v>
      </c>
      <c r="F413" s="176"/>
      <c r="G413" s="177">
        <f>ROUND(E413*F413,2)</f>
        <v>0</v>
      </c>
      <c r="H413" s="176"/>
      <c r="I413" s="177">
        <f>ROUND(E413*H413,2)</f>
        <v>0</v>
      </c>
      <c r="J413" s="176"/>
      <c r="K413" s="177">
        <f>ROUND(E413*J413,2)</f>
        <v>0</v>
      </c>
      <c r="L413" s="177">
        <v>21</v>
      </c>
      <c r="M413" s="177">
        <f>G413*(1+L413/100)</f>
        <v>0</v>
      </c>
      <c r="N413" s="175">
        <v>0</v>
      </c>
      <c r="O413" s="175">
        <f>ROUND(E413*N413,2)</f>
        <v>0</v>
      </c>
      <c r="P413" s="175">
        <v>2.4649999999999998E-2</v>
      </c>
      <c r="Q413" s="175">
        <f>ROUND(E413*P413,2)</f>
        <v>5.6</v>
      </c>
      <c r="R413" s="177"/>
      <c r="S413" s="177" t="s">
        <v>157</v>
      </c>
      <c r="T413" s="178" t="s">
        <v>157</v>
      </c>
      <c r="U413" s="156">
        <v>0.3</v>
      </c>
      <c r="V413" s="156">
        <f>ROUND(E413*U413,2)</f>
        <v>68.150000000000006</v>
      </c>
      <c r="W413" s="156"/>
      <c r="X413" s="156" t="s">
        <v>158</v>
      </c>
      <c r="Y413" s="156" t="s">
        <v>159</v>
      </c>
      <c r="Z413" s="146"/>
      <c r="AA413" s="146"/>
      <c r="AB413" s="146"/>
      <c r="AC413" s="146"/>
      <c r="AD413" s="146"/>
      <c r="AE413" s="146"/>
      <c r="AF413" s="146"/>
      <c r="AG413" s="146" t="s">
        <v>160</v>
      </c>
      <c r="AH413" s="146"/>
      <c r="AI413" s="146"/>
      <c r="AJ413" s="146"/>
      <c r="AK413" s="146"/>
      <c r="AL413" s="146"/>
      <c r="AM413" s="146"/>
      <c r="AN413" s="146"/>
      <c r="AO413" s="146"/>
      <c r="AP413" s="146"/>
      <c r="AQ413" s="146"/>
      <c r="AR413" s="146"/>
      <c r="AS413" s="146"/>
      <c r="AT413" s="146"/>
      <c r="AU413" s="146"/>
      <c r="AV413" s="146"/>
      <c r="AW413" s="146"/>
      <c r="AX413" s="146"/>
      <c r="AY413" s="146"/>
      <c r="AZ413" s="146"/>
      <c r="BA413" s="146"/>
      <c r="BB413" s="146"/>
      <c r="BC413" s="146"/>
      <c r="BD413" s="146"/>
      <c r="BE413" s="146"/>
      <c r="BF413" s="146"/>
      <c r="BG413" s="146"/>
      <c r="BH413" s="146"/>
    </row>
    <row r="414" spans="1:60" outlineLevel="2" x14ac:dyDescent="0.2">
      <c r="A414" s="153"/>
      <c r="B414" s="154"/>
      <c r="C414" s="190" t="s">
        <v>815</v>
      </c>
      <c r="D414" s="157"/>
      <c r="E414" s="158">
        <v>227.15</v>
      </c>
      <c r="F414" s="156"/>
      <c r="G414" s="156"/>
      <c r="H414" s="156"/>
      <c r="I414" s="156"/>
      <c r="J414" s="156"/>
      <c r="K414" s="156"/>
      <c r="L414" s="156"/>
      <c r="M414" s="156"/>
      <c r="N414" s="155"/>
      <c r="O414" s="155"/>
      <c r="P414" s="155"/>
      <c r="Q414" s="155"/>
      <c r="R414" s="156"/>
      <c r="S414" s="156"/>
      <c r="T414" s="156"/>
      <c r="U414" s="156"/>
      <c r="V414" s="156"/>
      <c r="W414" s="156"/>
      <c r="X414" s="156"/>
      <c r="Y414" s="156"/>
      <c r="Z414" s="146"/>
      <c r="AA414" s="146"/>
      <c r="AB414" s="146"/>
      <c r="AC414" s="146"/>
      <c r="AD414" s="146"/>
      <c r="AE414" s="146"/>
      <c r="AF414" s="146"/>
      <c r="AG414" s="146" t="s">
        <v>164</v>
      </c>
      <c r="AH414" s="146">
        <v>0</v>
      </c>
      <c r="AI414" s="146"/>
      <c r="AJ414" s="146"/>
      <c r="AK414" s="146"/>
      <c r="AL414" s="146"/>
      <c r="AM414" s="146"/>
      <c r="AN414" s="146"/>
      <c r="AO414" s="146"/>
      <c r="AP414" s="146"/>
      <c r="AQ414" s="146"/>
      <c r="AR414" s="146"/>
      <c r="AS414" s="146"/>
      <c r="AT414" s="146"/>
      <c r="AU414" s="146"/>
      <c r="AV414" s="146"/>
      <c r="AW414" s="146"/>
      <c r="AX414" s="146"/>
      <c r="AY414" s="146"/>
      <c r="AZ414" s="146"/>
      <c r="BA414" s="146"/>
      <c r="BB414" s="146"/>
      <c r="BC414" s="146"/>
      <c r="BD414" s="146"/>
      <c r="BE414" s="146"/>
      <c r="BF414" s="146"/>
      <c r="BG414" s="146"/>
      <c r="BH414" s="146"/>
    </row>
    <row r="415" spans="1:60" outlineLevel="1" x14ac:dyDescent="0.2">
      <c r="A415" s="172">
        <v>108</v>
      </c>
      <c r="B415" s="173" t="s">
        <v>1012</v>
      </c>
      <c r="C415" s="189" t="s">
        <v>1013</v>
      </c>
      <c r="D415" s="174" t="s">
        <v>156</v>
      </c>
      <c r="E415" s="175">
        <v>227.15</v>
      </c>
      <c r="F415" s="176"/>
      <c r="G415" s="177">
        <f>ROUND(E415*F415,2)</f>
        <v>0</v>
      </c>
      <c r="H415" s="176"/>
      <c r="I415" s="177">
        <f>ROUND(E415*H415,2)</f>
        <v>0</v>
      </c>
      <c r="J415" s="176"/>
      <c r="K415" s="177">
        <f>ROUND(E415*J415,2)</f>
        <v>0</v>
      </c>
      <c r="L415" s="177">
        <v>21</v>
      </c>
      <c r="M415" s="177">
        <f>G415*(1+L415/100)</f>
        <v>0</v>
      </c>
      <c r="N415" s="175">
        <v>0</v>
      </c>
      <c r="O415" s="175">
        <f>ROUND(E415*N415,2)</f>
        <v>0</v>
      </c>
      <c r="P415" s="175">
        <v>8.0000000000000002E-3</v>
      </c>
      <c r="Q415" s="175">
        <f>ROUND(E415*P415,2)</f>
        <v>1.82</v>
      </c>
      <c r="R415" s="177"/>
      <c r="S415" s="177" t="s">
        <v>157</v>
      </c>
      <c r="T415" s="178" t="s">
        <v>157</v>
      </c>
      <c r="U415" s="156">
        <v>6.6000000000000003E-2</v>
      </c>
      <c r="V415" s="156">
        <f>ROUND(E415*U415,2)</f>
        <v>14.99</v>
      </c>
      <c r="W415" s="156"/>
      <c r="X415" s="156" t="s">
        <v>158</v>
      </c>
      <c r="Y415" s="156" t="s">
        <v>159</v>
      </c>
      <c r="Z415" s="146"/>
      <c r="AA415" s="146"/>
      <c r="AB415" s="146"/>
      <c r="AC415" s="146"/>
      <c r="AD415" s="146"/>
      <c r="AE415" s="146"/>
      <c r="AF415" s="146"/>
      <c r="AG415" s="146" t="s">
        <v>160</v>
      </c>
      <c r="AH415" s="146"/>
      <c r="AI415" s="146"/>
      <c r="AJ415" s="146"/>
      <c r="AK415" s="146"/>
      <c r="AL415" s="146"/>
      <c r="AM415" s="146"/>
      <c r="AN415" s="146"/>
      <c r="AO415" s="146"/>
      <c r="AP415" s="146"/>
      <c r="AQ415" s="146"/>
      <c r="AR415" s="146"/>
      <c r="AS415" s="146"/>
      <c r="AT415" s="146"/>
      <c r="AU415" s="146"/>
      <c r="AV415" s="146"/>
      <c r="AW415" s="146"/>
      <c r="AX415" s="146"/>
      <c r="AY415" s="146"/>
      <c r="AZ415" s="146"/>
      <c r="BA415" s="146"/>
      <c r="BB415" s="146"/>
      <c r="BC415" s="146"/>
      <c r="BD415" s="146"/>
      <c r="BE415" s="146"/>
      <c r="BF415" s="146"/>
      <c r="BG415" s="146"/>
      <c r="BH415" s="146"/>
    </row>
    <row r="416" spans="1:60" outlineLevel="2" x14ac:dyDescent="0.2">
      <c r="A416" s="153"/>
      <c r="B416" s="154"/>
      <c r="C416" s="190" t="s">
        <v>815</v>
      </c>
      <c r="D416" s="157"/>
      <c r="E416" s="158">
        <v>227.15</v>
      </c>
      <c r="F416" s="156"/>
      <c r="G416" s="156"/>
      <c r="H416" s="156"/>
      <c r="I416" s="156"/>
      <c r="J416" s="156"/>
      <c r="K416" s="156"/>
      <c r="L416" s="156"/>
      <c r="M416" s="156"/>
      <c r="N416" s="155"/>
      <c r="O416" s="155"/>
      <c r="P416" s="155"/>
      <c r="Q416" s="155"/>
      <c r="R416" s="156"/>
      <c r="S416" s="156"/>
      <c r="T416" s="156"/>
      <c r="U416" s="156"/>
      <c r="V416" s="156"/>
      <c r="W416" s="156"/>
      <c r="X416" s="156"/>
      <c r="Y416" s="156"/>
      <c r="Z416" s="146"/>
      <c r="AA416" s="146"/>
      <c r="AB416" s="146"/>
      <c r="AC416" s="146"/>
      <c r="AD416" s="146"/>
      <c r="AE416" s="146"/>
      <c r="AF416" s="146"/>
      <c r="AG416" s="146" t="s">
        <v>164</v>
      </c>
      <c r="AH416" s="146">
        <v>0</v>
      </c>
      <c r="AI416" s="146"/>
      <c r="AJ416" s="146"/>
      <c r="AK416" s="146"/>
      <c r="AL416" s="146"/>
      <c r="AM416" s="146"/>
      <c r="AN416" s="146"/>
      <c r="AO416" s="146"/>
      <c r="AP416" s="146"/>
      <c r="AQ416" s="146"/>
      <c r="AR416" s="146"/>
      <c r="AS416" s="146"/>
      <c r="AT416" s="146"/>
      <c r="AU416" s="146"/>
      <c r="AV416" s="146"/>
      <c r="AW416" s="146"/>
      <c r="AX416" s="146"/>
      <c r="AY416" s="146"/>
      <c r="AZ416" s="146"/>
      <c r="BA416" s="146"/>
      <c r="BB416" s="146"/>
      <c r="BC416" s="146"/>
      <c r="BD416" s="146"/>
      <c r="BE416" s="146"/>
      <c r="BF416" s="146"/>
      <c r="BG416" s="146"/>
      <c r="BH416" s="146"/>
    </row>
    <row r="417" spans="1:60" outlineLevel="1" x14ac:dyDescent="0.2">
      <c r="A417" s="179">
        <v>109</v>
      </c>
      <c r="B417" s="180" t="s">
        <v>1014</v>
      </c>
      <c r="C417" s="188" t="s">
        <v>1015</v>
      </c>
      <c r="D417" s="181" t="s">
        <v>416</v>
      </c>
      <c r="E417" s="182">
        <v>2</v>
      </c>
      <c r="F417" s="183"/>
      <c r="G417" s="184">
        <f t="shared" ref="G417:G425" si="28">ROUND(E417*F417,2)</f>
        <v>0</v>
      </c>
      <c r="H417" s="183"/>
      <c r="I417" s="184">
        <f t="shared" ref="I417:I425" si="29">ROUND(E417*H417,2)</f>
        <v>0</v>
      </c>
      <c r="J417" s="183"/>
      <c r="K417" s="184">
        <f t="shared" ref="K417:K425" si="30">ROUND(E417*J417,2)</f>
        <v>0</v>
      </c>
      <c r="L417" s="184">
        <v>21</v>
      </c>
      <c r="M417" s="184">
        <f t="shared" ref="M417:M425" si="31">G417*(1+L417/100)</f>
        <v>0</v>
      </c>
      <c r="N417" s="182">
        <v>0</v>
      </c>
      <c r="O417" s="182">
        <f t="shared" ref="O417:O425" si="32">ROUND(E417*N417,2)</f>
        <v>0</v>
      </c>
      <c r="P417" s="182">
        <v>0</v>
      </c>
      <c r="Q417" s="182">
        <f t="shared" ref="Q417:Q425" si="33">ROUND(E417*P417,2)</f>
        <v>0</v>
      </c>
      <c r="R417" s="184"/>
      <c r="S417" s="184" t="s">
        <v>157</v>
      </c>
      <c r="T417" s="185" t="s">
        <v>157</v>
      </c>
      <c r="U417" s="156">
        <v>1.45</v>
      </c>
      <c r="V417" s="156">
        <f t="shared" ref="V417:V425" si="34">ROUND(E417*U417,2)</f>
        <v>2.9</v>
      </c>
      <c r="W417" s="156"/>
      <c r="X417" s="156" t="s">
        <v>158</v>
      </c>
      <c r="Y417" s="156" t="s">
        <v>159</v>
      </c>
      <c r="Z417" s="146"/>
      <c r="AA417" s="146"/>
      <c r="AB417" s="146"/>
      <c r="AC417" s="146"/>
      <c r="AD417" s="146"/>
      <c r="AE417" s="146"/>
      <c r="AF417" s="146"/>
      <c r="AG417" s="146" t="s">
        <v>160</v>
      </c>
      <c r="AH417" s="146"/>
      <c r="AI417" s="146"/>
      <c r="AJ417" s="146"/>
      <c r="AK417" s="146"/>
      <c r="AL417" s="146"/>
      <c r="AM417" s="146"/>
      <c r="AN417" s="146"/>
      <c r="AO417" s="146"/>
      <c r="AP417" s="146"/>
      <c r="AQ417" s="146"/>
      <c r="AR417" s="146"/>
      <c r="AS417" s="146"/>
      <c r="AT417" s="146"/>
      <c r="AU417" s="146"/>
      <c r="AV417" s="146"/>
      <c r="AW417" s="146"/>
      <c r="AX417" s="146"/>
      <c r="AY417" s="146"/>
      <c r="AZ417" s="146"/>
      <c r="BA417" s="146"/>
      <c r="BB417" s="146"/>
      <c r="BC417" s="146"/>
      <c r="BD417" s="146"/>
      <c r="BE417" s="146"/>
      <c r="BF417" s="146"/>
      <c r="BG417" s="146"/>
      <c r="BH417" s="146"/>
    </row>
    <row r="418" spans="1:60" outlineLevel="1" x14ac:dyDescent="0.2">
      <c r="A418" s="179">
        <v>110</v>
      </c>
      <c r="B418" s="180" t="s">
        <v>1016</v>
      </c>
      <c r="C418" s="188" t="s">
        <v>1017</v>
      </c>
      <c r="D418" s="181" t="s">
        <v>416</v>
      </c>
      <c r="E418" s="182">
        <v>2</v>
      </c>
      <c r="F418" s="183"/>
      <c r="G418" s="184">
        <f t="shared" si="28"/>
        <v>0</v>
      </c>
      <c r="H418" s="183"/>
      <c r="I418" s="184">
        <f t="shared" si="29"/>
        <v>0</v>
      </c>
      <c r="J418" s="183"/>
      <c r="K418" s="184">
        <f t="shared" si="30"/>
        <v>0</v>
      </c>
      <c r="L418" s="184">
        <v>21</v>
      </c>
      <c r="M418" s="184">
        <f t="shared" si="31"/>
        <v>0</v>
      </c>
      <c r="N418" s="182">
        <v>0</v>
      </c>
      <c r="O418" s="182">
        <f t="shared" si="32"/>
        <v>0</v>
      </c>
      <c r="P418" s="182">
        <v>0</v>
      </c>
      <c r="Q418" s="182">
        <f t="shared" si="33"/>
        <v>0</v>
      </c>
      <c r="R418" s="184"/>
      <c r="S418" s="184" t="s">
        <v>157</v>
      </c>
      <c r="T418" s="185" t="s">
        <v>157</v>
      </c>
      <c r="U418" s="156">
        <v>1.5</v>
      </c>
      <c r="V418" s="156">
        <f t="shared" si="34"/>
        <v>3</v>
      </c>
      <c r="W418" s="156"/>
      <c r="X418" s="156" t="s">
        <v>158</v>
      </c>
      <c r="Y418" s="156" t="s">
        <v>159</v>
      </c>
      <c r="Z418" s="146"/>
      <c r="AA418" s="146"/>
      <c r="AB418" s="146"/>
      <c r="AC418" s="146"/>
      <c r="AD418" s="146"/>
      <c r="AE418" s="146"/>
      <c r="AF418" s="146"/>
      <c r="AG418" s="146" t="s">
        <v>160</v>
      </c>
      <c r="AH418" s="146"/>
      <c r="AI418" s="146"/>
      <c r="AJ418" s="146"/>
      <c r="AK418" s="146"/>
      <c r="AL418" s="146"/>
      <c r="AM418" s="146"/>
      <c r="AN418" s="146"/>
      <c r="AO418" s="146"/>
      <c r="AP418" s="146"/>
      <c r="AQ418" s="146"/>
      <c r="AR418" s="146"/>
      <c r="AS418" s="146"/>
      <c r="AT418" s="146"/>
      <c r="AU418" s="146"/>
      <c r="AV418" s="146"/>
      <c r="AW418" s="146"/>
      <c r="AX418" s="146"/>
      <c r="AY418" s="146"/>
      <c r="AZ418" s="146"/>
      <c r="BA418" s="146"/>
      <c r="BB418" s="146"/>
      <c r="BC418" s="146"/>
      <c r="BD418" s="146"/>
      <c r="BE418" s="146"/>
      <c r="BF418" s="146"/>
      <c r="BG418" s="146"/>
      <c r="BH418" s="146"/>
    </row>
    <row r="419" spans="1:60" outlineLevel="1" x14ac:dyDescent="0.2">
      <c r="A419" s="179">
        <v>111</v>
      </c>
      <c r="B419" s="180" t="s">
        <v>1018</v>
      </c>
      <c r="C419" s="188" t="s">
        <v>1019</v>
      </c>
      <c r="D419" s="181" t="s">
        <v>416</v>
      </c>
      <c r="E419" s="182">
        <v>4</v>
      </c>
      <c r="F419" s="183"/>
      <c r="G419" s="184">
        <f t="shared" si="28"/>
        <v>0</v>
      </c>
      <c r="H419" s="183"/>
      <c r="I419" s="184">
        <f t="shared" si="29"/>
        <v>0</v>
      </c>
      <c r="J419" s="183"/>
      <c r="K419" s="184">
        <f t="shared" si="30"/>
        <v>0</v>
      </c>
      <c r="L419" s="184">
        <v>21</v>
      </c>
      <c r="M419" s="184">
        <f t="shared" si="31"/>
        <v>0</v>
      </c>
      <c r="N419" s="182">
        <v>0</v>
      </c>
      <c r="O419" s="182">
        <f t="shared" si="32"/>
        <v>0</v>
      </c>
      <c r="P419" s="182">
        <v>0</v>
      </c>
      <c r="Q419" s="182">
        <f t="shared" si="33"/>
        <v>0</v>
      </c>
      <c r="R419" s="184"/>
      <c r="S419" s="184" t="s">
        <v>157</v>
      </c>
      <c r="T419" s="185" t="s">
        <v>157</v>
      </c>
      <c r="U419" s="156">
        <v>0.77500000000000002</v>
      </c>
      <c r="V419" s="156">
        <f t="shared" si="34"/>
        <v>3.1</v>
      </c>
      <c r="W419" s="156"/>
      <c r="X419" s="156" t="s">
        <v>158</v>
      </c>
      <c r="Y419" s="156" t="s">
        <v>159</v>
      </c>
      <c r="Z419" s="146"/>
      <c r="AA419" s="146"/>
      <c r="AB419" s="146"/>
      <c r="AC419" s="146"/>
      <c r="AD419" s="146"/>
      <c r="AE419" s="146"/>
      <c r="AF419" s="146"/>
      <c r="AG419" s="146" t="s">
        <v>160</v>
      </c>
      <c r="AH419" s="146"/>
      <c r="AI419" s="146"/>
      <c r="AJ419" s="146"/>
      <c r="AK419" s="146"/>
      <c r="AL419" s="146"/>
      <c r="AM419" s="146"/>
      <c r="AN419" s="146"/>
      <c r="AO419" s="146"/>
      <c r="AP419" s="146"/>
      <c r="AQ419" s="146"/>
      <c r="AR419" s="146"/>
      <c r="AS419" s="146"/>
      <c r="AT419" s="146"/>
      <c r="AU419" s="146"/>
      <c r="AV419" s="146"/>
      <c r="AW419" s="146"/>
      <c r="AX419" s="146"/>
      <c r="AY419" s="146"/>
      <c r="AZ419" s="146"/>
      <c r="BA419" s="146"/>
      <c r="BB419" s="146"/>
      <c r="BC419" s="146"/>
      <c r="BD419" s="146"/>
      <c r="BE419" s="146"/>
      <c r="BF419" s="146"/>
      <c r="BG419" s="146"/>
      <c r="BH419" s="146"/>
    </row>
    <row r="420" spans="1:60" outlineLevel="1" x14ac:dyDescent="0.2">
      <c r="A420" s="179">
        <v>112</v>
      </c>
      <c r="B420" s="180" t="s">
        <v>1020</v>
      </c>
      <c r="C420" s="188" t="s">
        <v>1021</v>
      </c>
      <c r="D420" s="181" t="s">
        <v>416</v>
      </c>
      <c r="E420" s="182">
        <v>4</v>
      </c>
      <c r="F420" s="183"/>
      <c r="G420" s="184">
        <f t="shared" si="28"/>
        <v>0</v>
      </c>
      <c r="H420" s="183"/>
      <c r="I420" s="184">
        <f t="shared" si="29"/>
        <v>0</v>
      </c>
      <c r="J420" s="183"/>
      <c r="K420" s="184">
        <f t="shared" si="30"/>
        <v>0</v>
      </c>
      <c r="L420" s="184">
        <v>21</v>
      </c>
      <c r="M420" s="184">
        <f t="shared" si="31"/>
        <v>0</v>
      </c>
      <c r="N420" s="182">
        <v>8.0000000000000004E-4</v>
      </c>
      <c r="O420" s="182">
        <f t="shared" si="32"/>
        <v>0</v>
      </c>
      <c r="P420" s="182">
        <v>0</v>
      </c>
      <c r="Q420" s="182">
        <f t="shared" si="33"/>
        <v>0</v>
      </c>
      <c r="R420" s="184" t="s">
        <v>409</v>
      </c>
      <c r="S420" s="184" t="s">
        <v>157</v>
      </c>
      <c r="T420" s="185" t="s">
        <v>157</v>
      </c>
      <c r="U420" s="156">
        <v>0</v>
      </c>
      <c r="V420" s="156">
        <f t="shared" si="34"/>
        <v>0</v>
      </c>
      <c r="W420" s="156"/>
      <c r="X420" s="156" t="s">
        <v>410</v>
      </c>
      <c r="Y420" s="156" t="s">
        <v>159</v>
      </c>
      <c r="Z420" s="146"/>
      <c r="AA420" s="146"/>
      <c r="AB420" s="146"/>
      <c r="AC420" s="146"/>
      <c r="AD420" s="146"/>
      <c r="AE420" s="146"/>
      <c r="AF420" s="146"/>
      <c r="AG420" s="146" t="s">
        <v>411</v>
      </c>
      <c r="AH420" s="146"/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</row>
    <row r="421" spans="1:60" outlineLevel="1" x14ac:dyDescent="0.2">
      <c r="A421" s="179">
        <v>113</v>
      </c>
      <c r="B421" s="180" t="s">
        <v>1022</v>
      </c>
      <c r="C421" s="188" t="s">
        <v>1023</v>
      </c>
      <c r="D421" s="181" t="s">
        <v>416</v>
      </c>
      <c r="E421" s="182">
        <v>4</v>
      </c>
      <c r="F421" s="183"/>
      <c r="G421" s="184">
        <f t="shared" si="28"/>
        <v>0</v>
      </c>
      <c r="H421" s="183"/>
      <c r="I421" s="184">
        <f t="shared" si="29"/>
        <v>0</v>
      </c>
      <c r="J421" s="183"/>
      <c r="K421" s="184">
        <f t="shared" si="30"/>
        <v>0</v>
      </c>
      <c r="L421" s="184">
        <v>21</v>
      </c>
      <c r="M421" s="184">
        <f t="shared" si="31"/>
        <v>0</v>
      </c>
      <c r="N421" s="182">
        <v>4.4999999999999999E-4</v>
      </c>
      <c r="O421" s="182">
        <f t="shared" si="32"/>
        <v>0</v>
      </c>
      <c r="P421" s="182">
        <v>0</v>
      </c>
      <c r="Q421" s="182">
        <f t="shared" si="33"/>
        <v>0</v>
      </c>
      <c r="R421" s="184" t="s">
        <v>409</v>
      </c>
      <c r="S421" s="184" t="s">
        <v>157</v>
      </c>
      <c r="T421" s="185" t="s">
        <v>157</v>
      </c>
      <c r="U421" s="156">
        <v>0</v>
      </c>
      <c r="V421" s="156">
        <f t="shared" si="34"/>
        <v>0</v>
      </c>
      <c r="W421" s="156"/>
      <c r="X421" s="156" t="s">
        <v>410</v>
      </c>
      <c r="Y421" s="156" t="s">
        <v>159</v>
      </c>
      <c r="Z421" s="146"/>
      <c r="AA421" s="146"/>
      <c r="AB421" s="146"/>
      <c r="AC421" s="146"/>
      <c r="AD421" s="146"/>
      <c r="AE421" s="146"/>
      <c r="AF421" s="146"/>
      <c r="AG421" s="146" t="s">
        <v>411</v>
      </c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</row>
    <row r="422" spans="1:60" outlineLevel="1" x14ac:dyDescent="0.2">
      <c r="A422" s="179">
        <v>114</v>
      </c>
      <c r="B422" s="180" t="s">
        <v>1024</v>
      </c>
      <c r="C422" s="188" t="s">
        <v>1025</v>
      </c>
      <c r="D422" s="181" t="s">
        <v>416</v>
      </c>
      <c r="E422" s="182">
        <v>4</v>
      </c>
      <c r="F422" s="183"/>
      <c r="G422" s="184">
        <f t="shared" si="28"/>
        <v>0</v>
      </c>
      <c r="H422" s="183"/>
      <c r="I422" s="184">
        <f t="shared" si="29"/>
        <v>0</v>
      </c>
      <c r="J422" s="183"/>
      <c r="K422" s="184">
        <f t="shared" si="30"/>
        <v>0</v>
      </c>
      <c r="L422" s="184">
        <v>21</v>
      </c>
      <c r="M422" s="184">
        <f t="shared" si="31"/>
        <v>0</v>
      </c>
      <c r="N422" s="182">
        <v>1E-4</v>
      </c>
      <c r="O422" s="182">
        <f t="shared" si="32"/>
        <v>0</v>
      </c>
      <c r="P422" s="182">
        <v>0</v>
      </c>
      <c r="Q422" s="182">
        <f t="shared" si="33"/>
        <v>0</v>
      </c>
      <c r="R422" s="184" t="s">
        <v>409</v>
      </c>
      <c r="S422" s="184" t="s">
        <v>157</v>
      </c>
      <c r="T422" s="185" t="s">
        <v>157</v>
      </c>
      <c r="U422" s="156">
        <v>0</v>
      </c>
      <c r="V422" s="156">
        <f t="shared" si="34"/>
        <v>0</v>
      </c>
      <c r="W422" s="156"/>
      <c r="X422" s="156" t="s">
        <v>410</v>
      </c>
      <c r="Y422" s="156" t="s">
        <v>159</v>
      </c>
      <c r="Z422" s="146"/>
      <c r="AA422" s="146"/>
      <c r="AB422" s="146"/>
      <c r="AC422" s="146"/>
      <c r="AD422" s="146"/>
      <c r="AE422" s="146"/>
      <c r="AF422" s="146"/>
      <c r="AG422" s="146" t="s">
        <v>411</v>
      </c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</row>
    <row r="423" spans="1:60" outlineLevel="1" x14ac:dyDescent="0.2">
      <c r="A423" s="179">
        <v>115</v>
      </c>
      <c r="B423" s="180" t="s">
        <v>1026</v>
      </c>
      <c r="C423" s="188" t="s">
        <v>1027</v>
      </c>
      <c r="D423" s="181" t="s">
        <v>416</v>
      </c>
      <c r="E423" s="182">
        <v>2</v>
      </c>
      <c r="F423" s="183"/>
      <c r="G423" s="184">
        <f t="shared" si="28"/>
        <v>0</v>
      </c>
      <c r="H423" s="183"/>
      <c r="I423" s="184">
        <f t="shared" si="29"/>
        <v>0</v>
      </c>
      <c r="J423" s="183"/>
      <c r="K423" s="184">
        <f t="shared" si="30"/>
        <v>0</v>
      </c>
      <c r="L423" s="184">
        <v>21</v>
      </c>
      <c r="M423" s="184">
        <f t="shared" si="31"/>
        <v>0</v>
      </c>
      <c r="N423" s="182">
        <v>1.9E-2</v>
      </c>
      <c r="O423" s="182">
        <f t="shared" si="32"/>
        <v>0.04</v>
      </c>
      <c r="P423" s="182">
        <v>0</v>
      </c>
      <c r="Q423" s="182">
        <f t="shared" si="33"/>
        <v>0</v>
      </c>
      <c r="R423" s="184" t="s">
        <v>409</v>
      </c>
      <c r="S423" s="184" t="s">
        <v>157</v>
      </c>
      <c r="T423" s="185" t="s">
        <v>157</v>
      </c>
      <c r="U423" s="156">
        <v>0</v>
      </c>
      <c r="V423" s="156">
        <f t="shared" si="34"/>
        <v>0</v>
      </c>
      <c r="W423" s="156"/>
      <c r="X423" s="156" t="s">
        <v>410</v>
      </c>
      <c r="Y423" s="156" t="s">
        <v>159</v>
      </c>
      <c r="Z423" s="146"/>
      <c r="AA423" s="146"/>
      <c r="AB423" s="146"/>
      <c r="AC423" s="146"/>
      <c r="AD423" s="146"/>
      <c r="AE423" s="146"/>
      <c r="AF423" s="146"/>
      <c r="AG423" s="146" t="s">
        <v>411</v>
      </c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</row>
    <row r="424" spans="1:60" outlineLevel="1" x14ac:dyDescent="0.2">
      <c r="A424" s="179">
        <v>116</v>
      </c>
      <c r="B424" s="180" t="s">
        <v>1028</v>
      </c>
      <c r="C424" s="188" t="s">
        <v>1029</v>
      </c>
      <c r="D424" s="181" t="s">
        <v>416</v>
      </c>
      <c r="E424" s="182">
        <v>2</v>
      </c>
      <c r="F424" s="183"/>
      <c r="G424" s="184">
        <f t="shared" si="28"/>
        <v>0</v>
      </c>
      <c r="H424" s="183"/>
      <c r="I424" s="184">
        <f t="shared" si="29"/>
        <v>0</v>
      </c>
      <c r="J424" s="183"/>
      <c r="K424" s="184">
        <f t="shared" si="30"/>
        <v>0</v>
      </c>
      <c r="L424" s="184">
        <v>21</v>
      </c>
      <c r="M424" s="184">
        <f t="shared" si="31"/>
        <v>0</v>
      </c>
      <c r="N424" s="182">
        <v>2.1000000000000001E-2</v>
      </c>
      <c r="O424" s="182">
        <f t="shared" si="32"/>
        <v>0.04</v>
      </c>
      <c r="P424" s="182">
        <v>0</v>
      </c>
      <c r="Q424" s="182">
        <f t="shared" si="33"/>
        <v>0</v>
      </c>
      <c r="R424" s="184" t="s">
        <v>409</v>
      </c>
      <c r="S424" s="184" t="s">
        <v>157</v>
      </c>
      <c r="T424" s="185" t="s">
        <v>157</v>
      </c>
      <c r="U424" s="156">
        <v>0</v>
      </c>
      <c r="V424" s="156">
        <f t="shared" si="34"/>
        <v>0</v>
      </c>
      <c r="W424" s="156"/>
      <c r="X424" s="156" t="s">
        <v>410</v>
      </c>
      <c r="Y424" s="156" t="s">
        <v>159</v>
      </c>
      <c r="Z424" s="146"/>
      <c r="AA424" s="146"/>
      <c r="AB424" s="146"/>
      <c r="AC424" s="146"/>
      <c r="AD424" s="146"/>
      <c r="AE424" s="146"/>
      <c r="AF424" s="146"/>
      <c r="AG424" s="146" t="s">
        <v>411</v>
      </c>
      <c r="AH424" s="146"/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</row>
    <row r="425" spans="1:60" outlineLevel="1" x14ac:dyDescent="0.2">
      <c r="A425" s="179">
        <v>117</v>
      </c>
      <c r="B425" s="180" t="s">
        <v>1030</v>
      </c>
      <c r="C425" s="188" t="s">
        <v>1031</v>
      </c>
      <c r="D425" s="181" t="s">
        <v>500</v>
      </c>
      <c r="E425" s="182">
        <v>8.5400000000000004E-2</v>
      </c>
      <c r="F425" s="183"/>
      <c r="G425" s="184">
        <f t="shared" si="28"/>
        <v>0</v>
      </c>
      <c r="H425" s="183"/>
      <c r="I425" s="184">
        <f t="shared" si="29"/>
        <v>0</v>
      </c>
      <c r="J425" s="183"/>
      <c r="K425" s="184">
        <f t="shared" si="30"/>
        <v>0</v>
      </c>
      <c r="L425" s="184">
        <v>21</v>
      </c>
      <c r="M425" s="184">
        <f t="shared" si="31"/>
        <v>0</v>
      </c>
      <c r="N425" s="182">
        <v>0</v>
      </c>
      <c r="O425" s="182">
        <f t="shared" si="32"/>
        <v>0</v>
      </c>
      <c r="P425" s="182">
        <v>0</v>
      </c>
      <c r="Q425" s="182">
        <f t="shared" si="33"/>
        <v>0</v>
      </c>
      <c r="R425" s="184"/>
      <c r="S425" s="184" t="s">
        <v>157</v>
      </c>
      <c r="T425" s="185" t="s">
        <v>157</v>
      </c>
      <c r="U425" s="156">
        <v>2.2549999999999999</v>
      </c>
      <c r="V425" s="156">
        <f t="shared" si="34"/>
        <v>0.19</v>
      </c>
      <c r="W425" s="156"/>
      <c r="X425" s="156" t="s">
        <v>501</v>
      </c>
      <c r="Y425" s="156" t="s">
        <v>159</v>
      </c>
      <c r="Z425" s="146"/>
      <c r="AA425" s="146"/>
      <c r="AB425" s="146"/>
      <c r="AC425" s="146"/>
      <c r="AD425" s="146"/>
      <c r="AE425" s="146"/>
      <c r="AF425" s="146"/>
      <c r="AG425" s="146" t="s">
        <v>502</v>
      </c>
      <c r="AH425" s="146"/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</row>
    <row r="426" spans="1:60" x14ac:dyDescent="0.2">
      <c r="A426" s="165" t="s">
        <v>152</v>
      </c>
      <c r="B426" s="166" t="s">
        <v>107</v>
      </c>
      <c r="C426" s="187" t="s">
        <v>108</v>
      </c>
      <c r="D426" s="167"/>
      <c r="E426" s="168"/>
      <c r="F426" s="169"/>
      <c r="G426" s="169">
        <f>SUMIF(AG427:AG432,"&lt;&gt;NOR",G427:G432)</f>
        <v>0</v>
      </c>
      <c r="H426" s="169"/>
      <c r="I426" s="169">
        <f>SUM(I427:I432)</f>
        <v>0</v>
      </c>
      <c r="J426" s="169"/>
      <c r="K426" s="169">
        <f>SUM(K427:K432)</f>
        <v>0</v>
      </c>
      <c r="L426" s="169"/>
      <c r="M426" s="169">
        <f>SUM(M427:M432)</f>
        <v>0</v>
      </c>
      <c r="N426" s="168"/>
      <c r="O426" s="168">
        <f>SUM(O427:O432)</f>
        <v>1.7200000000000002</v>
      </c>
      <c r="P426" s="168"/>
      <c r="Q426" s="168">
        <f>SUM(Q427:Q432)</f>
        <v>0</v>
      </c>
      <c r="R426" s="169"/>
      <c r="S426" s="169"/>
      <c r="T426" s="170"/>
      <c r="U426" s="164"/>
      <c r="V426" s="164">
        <f>SUM(V427:V432)</f>
        <v>219.27</v>
      </c>
      <c r="W426" s="164"/>
      <c r="X426" s="164"/>
      <c r="Y426" s="164"/>
      <c r="AG426" t="s">
        <v>153</v>
      </c>
    </row>
    <row r="427" spans="1:60" ht="22.5" outlineLevel="1" x14ac:dyDescent="0.2">
      <c r="A427" s="172">
        <v>118</v>
      </c>
      <c r="B427" s="173" t="s">
        <v>1032</v>
      </c>
      <c r="C427" s="189" t="s">
        <v>1033</v>
      </c>
      <c r="D427" s="174" t="s">
        <v>156</v>
      </c>
      <c r="E427" s="175">
        <v>227.15</v>
      </c>
      <c r="F427" s="176"/>
      <c r="G427" s="177">
        <f>ROUND(E427*F427,2)</f>
        <v>0</v>
      </c>
      <c r="H427" s="176"/>
      <c r="I427" s="177">
        <f>ROUND(E427*H427,2)</f>
        <v>0</v>
      </c>
      <c r="J427" s="176"/>
      <c r="K427" s="177">
        <f>ROUND(E427*J427,2)</f>
        <v>0</v>
      </c>
      <c r="L427" s="177">
        <v>21</v>
      </c>
      <c r="M427" s="177">
        <f>G427*(1+L427/100)</f>
        <v>0</v>
      </c>
      <c r="N427" s="175">
        <v>2.8800000000000002E-3</v>
      </c>
      <c r="O427" s="175">
        <f>ROUND(E427*N427,2)</f>
        <v>0.65</v>
      </c>
      <c r="P427" s="175">
        <v>0</v>
      </c>
      <c r="Q427" s="175">
        <f>ROUND(E427*P427,2)</f>
        <v>0</v>
      </c>
      <c r="R427" s="177"/>
      <c r="S427" s="177" t="s">
        <v>157</v>
      </c>
      <c r="T427" s="178" t="s">
        <v>157</v>
      </c>
      <c r="U427" s="156">
        <v>0.52</v>
      </c>
      <c r="V427" s="156">
        <f>ROUND(E427*U427,2)</f>
        <v>118.12</v>
      </c>
      <c r="W427" s="156"/>
      <c r="X427" s="156" t="s">
        <v>158</v>
      </c>
      <c r="Y427" s="156" t="s">
        <v>159</v>
      </c>
      <c r="Z427" s="146"/>
      <c r="AA427" s="146"/>
      <c r="AB427" s="146"/>
      <c r="AC427" s="146"/>
      <c r="AD427" s="146"/>
      <c r="AE427" s="146"/>
      <c r="AF427" s="146"/>
      <c r="AG427" s="146" t="s">
        <v>160</v>
      </c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</row>
    <row r="428" spans="1:60" outlineLevel="2" x14ac:dyDescent="0.2">
      <c r="A428" s="153"/>
      <c r="B428" s="154"/>
      <c r="C428" s="782" t="s">
        <v>1034</v>
      </c>
      <c r="D428" s="783"/>
      <c r="E428" s="783"/>
      <c r="F428" s="783"/>
      <c r="G428" s="783"/>
      <c r="H428" s="156"/>
      <c r="I428" s="156"/>
      <c r="J428" s="156"/>
      <c r="K428" s="156"/>
      <c r="L428" s="156"/>
      <c r="M428" s="156"/>
      <c r="N428" s="155"/>
      <c r="O428" s="155"/>
      <c r="P428" s="155"/>
      <c r="Q428" s="155"/>
      <c r="R428" s="156"/>
      <c r="S428" s="156"/>
      <c r="T428" s="156"/>
      <c r="U428" s="156"/>
      <c r="V428" s="156"/>
      <c r="W428" s="156"/>
      <c r="X428" s="156"/>
      <c r="Y428" s="156"/>
      <c r="Z428" s="146"/>
      <c r="AA428" s="146"/>
      <c r="AB428" s="146"/>
      <c r="AC428" s="146"/>
      <c r="AD428" s="146"/>
      <c r="AE428" s="146"/>
      <c r="AF428" s="146"/>
      <c r="AG428" s="146" t="s">
        <v>250</v>
      </c>
      <c r="AH428" s="146"/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</row>
    <row r="429" spans="1:60" outlineLevel="2" x14ac:dyDescent="0.2">
      <c r="A429" s="153"/>
      <c r="B429" s="154"/>
      <c r="C429" s="190" t="s">
        <v>815</v>
      </c>
      <c r="D429" s="157"/>
      <c r="E429" s="158">
        <v>227.15</v>
      </c>
      <c r="F429" s="156"/>
      <c r="G429" s="156"/>
      <c r="H429" s="156"/>
      <c r="I429" s="156"/>
      <c r="J429" s="156"/>
      <c r="K429" s="156"/>
      <c r="L429" s="156"/>
      <c r="M429" s="156"/>
      <c r="N429" s="155"/>
      <c r="O429" s="155"/>
      <c r="P429" s="155"/>
      <c r="Q429" s="155"/>
      <c r="R429" s="156"/>
      <c r="S429" s="156"/>
      <c r="T429" s="156"/>
      <c r="U429" s="156"/>
      <c r="V429" s="156"/>
      <c r="W429" s="156"/>
      <c r="X429" s="156"/>
      <c r="Y429" s="156"/>
      <c r="Z429" s="146"/>
      <c r="AA429" s="146"/>
      <c r="AB429" s="146"/>
      <c r="AC429" s="146"/>
      <c r="AD429" s="146"/>
      <c r="AE429" s="146"/>
      <c r="AF429" s="146"/>
      <c r="AG429" s="146" t="s">
        <v>164</v>
      </c>
      <c r="AH429" s="146">
        <v>0</v>
      </c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  <c r="AT429" s="146"/>
      <c r="AU429" s="146"/>
      <c r="AV429" s="146"/>
      <c r="AW429" s="146"/>
      <c r="AX429" s="146"/>
      <c r="AY429" s="146"/>
      <c r="AZ429" s="146"/>
      <c r="BA429" s="146"/>
      <c r="BB429" s="146"/>
      <c r="BC429" s="146"/>
      <c r="BD429" s="146"/>
      <c r="BE429" s="146"/>
      <c r="BF429" s="146"/>
      <c r="BG429" s="146"/>
      <c r="BH429" s="146"/>
    </row>
    <row r="430" spans="1:60" outlineLevel="1" x14ac:dyDescent="0.2">
      <c r="A430" s="172">
        <v>119</v>
      </c>
      <c r="B430" s="173" t="s">
        <v>1035</v>
      </c>
      <c r="C430" s="189" t="s">
        <v>1036</v>
      </c>
      <c r="D430" s="174" t="s">
        <v>156</v>
      </c>
      <c r="E430" s="175">
        <v>227.15</v>
      </c>
      <c r="F430" s="176"/>
      <c r="G430" s="177">
        <f>ROUND(E430*F430,2)</f>
        <v>0</v>
      </c>
      <c r="H430" s="176"/>
      <c r="I430" s="177">
        <f>ROUND(E430*H430,2)</f>
        <v>0</v>
      </c>
      <c r="J430" s="176"/>
      <c r="K430" s="177">
        <f>ROUND(E430*J430,2)</f>
        <v>0</v>
      </c>
      <c r="L430" s="177">
        <v>21</v>
      </c>
      <c r="M430" s="177">
        <f>G430*(1+L430/100)</f>
        <v>0</v>
      </c>
      <c r="N430" s="175">
        <v>4.7299999999999998E-3</v>
      </c>
      <c r="O430" s="175">
        <f>ROUND(E430*N430,2)</f>
        <v>1.07</v>
      </c>
      <c r="P430" s="175">
        <v>0</v>
      </c>
      <c r="Q430" s="175">
        <f>ROUND(E430*P430,2)</f>
        <v>0</v>
      </c>
      <c r="R430" s="177"/>
      <c r="S430" s="177" t="s">
        <v>157</v>
      </c>
      <c r="T430" s="178" t="s">
        <v>157</v>
      </c>
      <c r="U430" s="156">
        <v>0.42</v>
      </c>
      <c r="V430" s="156">
        <f>ROUND(E430*U430,2)</f>
        <v>95.4</v>
      </c>
      <c r="W430" s="156"/>
      <c r="X430" s="156" t="s">
        <v>158</v>
      </c>
      <c r="Y430" s="156" t="s">
        <v>159</v>
      </c>
      <c r="Z430" s="146"/>
      <c r="AA430" s="146"/>
      <c r="AB430" s="146"/>
      <c r="AC430" s="146"/>
      <c r="AD430" s="146"/>
      <c r="AE430" s="146"/>
      <c r="AF430" s="146"/>
      <c r="AG430" s="146" t="s">
        <v>160</v>
      </c>
      <c r="AH430" s="146"/>
      <c r="AI430" s="146"/>
      <c r="AJ430" s="146"/>
      <c r="AK430" s="146"/>
      <c r="AL430" s="146"/>
      <c r="AM430" s="146"/>
      <c r="AN430" s="146"/>
      <c r="AO430" s="146"/>
      <c r="AP430" s="146"/>
      <c r="AQ430" s="146"/>
      <c r="AR430" s="146"/>
      <c r="AS430" s="146"/>
      <c r="AT430" s="146"/>
      <c r="AU430" s="146"/>
      <c r="AV430" s="146"/>
      <c r="AW430" s="146"/>
      <c r="AX430" s="146"/>
      <c r="AY430" s="146"/>
      <c r="AZ430" s="146"/>
      <c r="BA430" s="146"/>
      <c r="BB430" s="146"/>
      <c r="BC430" s="146"/>
      <c r="BD430" s="146"/>
      <c r="BE430" s="146"/>
      <c r="BF430" s="146"/>
      <c r="BG430" s="146"/>
      <c r="BH430" s="146"/>
    </row>
    <row r="431" spans="1:60" outlineLevel="2" x14ac:dyDescent="0.2">
      <c r="A431" s="153"/>
      <c r="B431" s="154"/>
      <c r="C431" s="190" t="s">
        <v>815</v>
      </c>
      <c r="D431" s="157"/>
      <c r="E431" s="158">
        <v>227.15</v>
      </c>
      <c r="F431" s="156"/>
      <c r="G431" s="156"/>
      <c r="H431" s="156"/>
      <c r="I431" s="156"/>
      <c r="J431" s="156"/>
      <c r="K431" s="156"/>
      <c r="L431" s="156"/>
      <c r="M431" s="156"/>
      <c r="N431" s="155"/>
      <c r="O431" s="155"/>
      <c r="P431" s="155"/>
      <c r="Q431" s="155"/>
      <c r="R431" s="156"/>
      <c r="S431" s="156"/>
      <c r="T431" s="156"/>
      <c r="U431" s="156"/>
      <c r="V431" s="156"/>
      <c r="W431" s="156"/>
      <c r="X431" s="156"/>
      <c r="Y431" s="156"/>
      <c r="Z431" s="146"/>
      <c r="AA431" s="146"/>
      <c r="AB431" s="146"/>
      <c r="AC431" s="146"/>
      <c r="AD431" s="146"/>
      <c r="AE431" s="146"/>
      <c r="AF431" s="146"/>
      <c r="AG431" s="146" t="s">
        <v>164</v>
      </c>
      <c r="AH431" s="146">
        <v>0</v>
      </c>
      <c r="AI431" s="146"/>
      <c r="AJ431" s="146"/>
      <c r="AK431" s="146"/>
      <c r="AL431" s="146"/>
      <c r="AM431" s="146"/>
      <c r="AN431" s="146"/>
      <c r="AO431" s="146"/>
      <c r="AP431" s="146"/>
      <c r="AQ431" s="146"/>
      <c r="AR431" s="146"/>
      <c r="AS431" s="146"/>
      <c r="AT431" s="146"/>
      <c r="AU431" s="146"/>
      <c r="AV431" s="146"/>
      <c r="AW431" s="146"/>
      <c r="AX431" s="146"/>
      <c r="AY431" s="146"/>
      <c r="AZ431" s="146"/>
      <c r="BA431" s="146"/>
      <c r="BB431" s="146"/>
      <c r="BC431" s="146"/>
      <c r="BD431" s="146"/>
      <c r="BE431" s="146"/>
      <c r="BF431" s="146"/>
      <c r="BG431" s="146"/>
      <c r="BH431" s="146"/>
    </row>
    <row r="432" spans="1:60" outlineLevel="1" x14ac:dyDescent="0.2">
      <c r="A432" s="179">
        <v>120</v>
      </c>
      <c r="B432" s="180" t="s">
        <v>618</v>
      </c>
      <c r="C432" s="188" t="s">
        <v>619</v>
      </c>
      <c r="D432" s="181" t="s">
        <v>500</v>
      </c>
      <c r="E432" s="182">
        <v>1.72861</v>
      </c>
      <c r="F432" s="183"/>
      <c r="G432" s="184">
        <f>ROUND(E432*F432,2)</f>
        <v>0</v>
      </c>
      <c r="H432" s="183"/>
      <c r="I432" s="184">
        <f>ROUND(E432*H432,2)</f>
        <v>0</v>
      </c>
      <c r="J432" s="183"/>
      <c r="K432" s="184">
        <f>ROUND(E432*J432,2)</f>
        <v>0</v>
      </c>
      <c r="L432" s="184">
        <v>21</v>
      </c>
      <c r="M432" s="184">
        <f>G432*(1+L432/100)</f>
        <v>0</v>
      </c>
      <c r="N432" s="182">
        <v>0</v>
      </c>
      <c r="O432" s="182">
        <f>ROUND(E432*N432,2)</f>
        <v>0</v>
      </c>
      <c r="P432" s="182">
        <v>0</v>
      </c>
      <c r="Q432" s="182">
        <f>ROUND(E432*P432,2)</f>
        <v>0</v>
      </c>
      <c r="R432" s="184"/>
      <c r="S432" s="184" t="s">
        <v>157</v>
      </c>
      <c r="T432" s="185" t="s">
        <v>157</v>
      </c>
      <c r="U432" s="156">
        <v>3.327</v>
      </c>
      <c r="V432" s="156">
        <f>ROUND(E432*U432,2)</f>
        <v>5.75</v>
      </c>
      <c r="W432" s="156"/>
      <c r="X432" s="156" t="s">
        <v>501</v>
      </c>
      <c r="Y432" s="156" t="s">
        <v>159</v>
      </c>
      <c r="Z432" s="146"/>
      <c r="AA432" s="146"/>
      <c r="AB432" s="146"/>
      <c r="AC432" s="146"/>
      <c r="AD432" s="146"/>
      <c r="AE432" s="146"/>
      <c r="AF432" s="146"/>
      <c r="AG432" s="146" t="s">
        <v>502</v>
      </c>
      <c r="AH432" s="146"/>
      <c r="AI432" s="146"/>
      <c r="AJ432" s="146"/>
      <c r="AK432" s="146"/>
      <c r="AL432" s="146"/>
      <c r="AM432" s="146"/>
      <c r="AN432" s="146"/>
      <c r="AO432" s="146"/>
      <c r="AP432" s="146"/>
      <c r="AQ432" s="146"/>
      <c r="AR432" s="146"/>
      <c r="AS432" s="146"/>
      <c r="AT432" s="146"/>
      <c r="AU432" s="146"/>
      <c r="AV432" s="146"/>
      <c r="AW432" s="146"/>
      <c r="AX432" s="146"/>
      <c r="AY432" s="146"/>
      <c r="AZ432" s="146"/>
      <c r="BA432" s="146"/>
      <c r="BB432" s="146"/>
      <c r="BC432" s="146"/>
      <c r="BD432" s="146"/>
      <c r="BE432" s="146"/>
      <c r="BF432" s="146"/>
      <c r="BG432" s="146"/>
      <c r="BH432" s="146"/>
    </row>
    <row r="433" spans="1:60" x14ac:dyDescent="0.2">
      <c r="A433" s="165" t="s">
        <v>152</v>
      </c>
      <c r="B433" s="166" t="s">
        <v>111</v>
      </c>
      <c r="C433" s="187" t="s">
        <v>112</v>
      </c>
      <c r="D433" s="167"/>
      <c r="E433" s="168"/>
      <c r="F433" s="169"/>
      <c r="G433" s="169">
        <f>SUMIF(AG434:AG452,"&lt;&gt;NOR",G434:G452)</f>
        <v>0</v>
      </c>
      <c r="H433" s="169"/>
      <c r="I433" s="169">
        <f>SUM(I434:I452)</f>
        <v>0</v>
      </c>
      <c r="J433" s="169"/>
      <c r="K433" s="169">
        <f>SUM(K434:K452)</f>
        <v>0</v>
      </c>
      <c r="L433" s="169"/>
      <c r="M433" s="169">
        <f>SUM(M434:M452)</f>
        <v>0</v>
      </c>
      <c r="N433" s="168"/>
      <c r="O433" s="168">
        <f>SUM(O434:O452)</f>
        <v>5.09</v>
      </c>
      <c r="P433" s="168"/>
      <c r="Q433" s="168">
        <f>SUM(Q434:Q452)</f>
        <v>0</v>
      </c>
      <c r="R433" s="169"/>
      <c r="S433" s="169"/>
      <c r="T433" s="170"/>
      <c r="U433" s="164"/>
      <c r="V433" s="164">
        <f>SUM(V434:V452)</f>
        <v>210.26000000000002</v>
      </c>
      <c r="W433" s="164"/>
      <c r="X433" s="164"/>
      <c r="Y433" s="164"/>
      <c r="AG433" t="s">
        <v>153</v>
      </c>
    </row>
    <row r="434" spans="1:60" outlineLevel="1" x14ac:dyDescent="0.2">
      <c r="A434" s="172">
        <v>121</v>
      </c>
      <c r="B434" s="173" t="s">
        <v>1037</v>
      </c>
      <c r="C434" s="189" t="s">
        <v>1038</v>
      </c>
      <c r="D434" s="174" t="s">
        <v>156</v>
      </c>
      <c r="E434" s="175">
        <v>196.22</v>
      </c>
      <c r="F434" s="176"/>
      <c r="G434" s="177">
        <f>ROUND(E434*F434,2)</f>
        <v>0</v>
      </c>
      <c r="H434" s="176"/>
      <c r="I434" s="177">
        <f>ROUND(E434*H434,2)</f>
        <v>0</v>
      </c>
      <c r="J434" s="176"/>
      <c r="K434" s="177">
        <f>ROUND(E434*J434,2)</f>
        <v>0</v>
      </c>
      <c r="L434" s="177">
        <v>21</v>
      </c>
      <c r="M434" s="177">
        <f>G434*(1+L434/100)</f>
        <v>0</v>
      </c>
      <c r="N434" s="175">
        <v>1.1E-4</v>
      </c>
      <c r="O434" s="175">
        <f>ROUND(E434*N434,2)</f>
        <v>0.02</v>
      </c>
      <c r="P434" s="175">
        <v>0</v>
      </c>
      <c r="Q434" s="175">
        <f>ROUND(E434*P434,2)</f>
        <v>0</v>
      </c>
      <c r="R434" s="177"/>
      <c r="S434" s="177" t="s">
        <v>157</v>
      </c>
      <c r="T434" s="178" t="s">
        <v>157</v>
      </c>
      <c r="U434" s="156">
        <v>0.05</v>
      </c>
      <c r="V434" s="156">
        <f>ROUND(E434*U434,2)</f>
        <v>9.81</v>
      </c>
      <c r="W434" s="156"/>
      <c r="X434" s="156" t="s">
        <v>158</v>
      </c>
      <c r="Y434" s="156" t="s">
        <v>159</v>
      </c>
      <c r="Z434" s="146"/>
      <c r="AA434" s="146"/>
      <c r="AB434" s="146"/>
      <c r="AC434" s="146"/>
      <c r="AD434" s="146"/>
      <c r="AE434" s="146"/>
      <c r="AF434" s="146"/>
      <c r="AG434" s="146" t="s">
        <v>160</v>
      </c>
      <c r="AH434" s="146"/>
      <c r="AI434" s="146"/>
      <c r="AJ434" s="146"/>
      <c r="AK434" s="146"/>
      <c r="AL434" s="146"/>
      <c r="AM434" s="146"/>
      <c r="AN434" s="146"/>
      <c r="AO434" s="146"/>
      <c r="AP434" s="146"/>
      <c r="AQ434" s="146"/>
      <c r="AR434" s="146"/>
      <c r="AS434" s="146"/>
      <c r="AT434" s="146"/>
      <c r="AU434" s="146"/>
      <c r="AV434" s="146"/>
      <c r="AW434" s="146"/>
      <c r="AX434" s="146"/>
      <c r="AY434" s="146"/>
      <c r="AZ434" s="146"/>
      <c r="BA434" s="146"/>
      <c r="BB434" s="146"/>
      <c r="BC434" s="146"/>
      <c r="BD434" s="146"/>
      <c r="BE434" s="146"/>
      <c r="BF434" s="146"/>
      <c r="BG434" s="146"/>
      <c r="BH434" s="146"/>
    </row>
    <row r="435" spans="1:60" outlineLevel="2" x14ac:dyDescent="0.2">
      <c r="A435" s="153"/>
      <c r="B435" s="154"/>
      <c r="C435" s="190" t="s">
        <v>733</v>
      </c>
      <c r="D435" s="157"/>
      <c r="E435" s="158">
        <v>16.489999999999998</v>
      </c>
      <c r="F435" s="156"/>
      <c r="G435" s="156"/>
      <c r="H435" s="156"/>
      <c r="I435" s="156"/>
      <c r="J435" s="156"/>
      <c r="K435" s="156"/>
      <c r="L435" s="156"/>
      <c r="M435" s="156"/>
      <c r="N435" s="155"/>
      <c r="O435" s="155"/>
      <c r="P435" s="155"/>
      <c r="Q435" s="155"/>
      <c r="R435" s="156"/>
      <c r="S435" s="156"/>
      <c r="T435" s="156"/>
      <c r="U435" s="156"/>
      <c r="V435" s="156"/>
      <c r="W435" s="156"/>
      <c r="X435" s="156"/>
      <c r="Y435" s="156"/>
      <c r="Z435" s="146"/>
      <c r="AA435" s="146"/>
      <c r="AB435" s="146"/>
      <c r="AC435" s="146"/>
      <c r="AD435" s="146"/>
      <c r="AE435" s="146"/>
      <c r="AF435" s="146"/>
      <c r="AG435" s="146" t="s">
        <v>164</v>
      </c>
      <c r="AH435" s="146">
        <v>0</v>
      </c>
      <c r="AI435" s="146"/>
      <c r="AJ435" s="146"/>
      <c r="AK435" s="146"/>
      <c r="AL435" s="146"/>
      <c r="AM435" s="146"/>
      <c r="AN435" s="146"/>
      <c r="AO435" s="146"/>
      <c r="AP435" s="146"/>
      <c r="AQ435" s="146"/>
      <c r="AR435" s="146"/>
      <c r="AS435" s="146"/>
      <c r="AT435" s="146"/>
      <c r="AU435" s="146"/>
      <c r="AV435" s="146"/>
      <c r="AW435" s="146"/>
      <c r="AX435" s="146"/>
      <c r="AY435" s="146"/>
      <c r="AZ435" s="146"/>
      <c r="BA435" s="146"/>
      <c r="BB435" s="146"/>
      <c r="BC435" s="146"/>
      <c r="BD435" s="146"/>
      <c r="BE435" s="146"/>
      <c r="BF435" s="146"/>
      <c r="BG435" s="146"/>
      <c r="BH435" s="146"/>
    </row>
    <row r="436" spans="1:60" outlineLevel="3" x14ac:dyDescent="0.2">
      <c r="A436" s="153"/>
      <c r="B436" s="154"/>
      <c r="C436" s="190" t="s">
        <v>734</v>
      </c>
      <c r="D436" s="157"/>
      <c r="E436" s="158">
        <v>25.54</v>
      </c>
      <c r="F436" s="156"/>
      <c r="G436" s="156"/>
      <c r="H436" s="156"/>
      <c r="I436" s="156"/>
      <c r="J436" s="156"/>
      <c r="K436" s="156"/>
      <c r="L436" s="156"/>
      <c r="M436" s="156"/>
      <c r="N436" s="155"/>
      <c r="O436" s="155"/>
      <c r="P436" s="155"/>
      <c r="Q436" s="155"/>
      <c r="R436" s="156"/>
      <c r="S436" s="156"/>
      <c r="T436" s="156"/>
      <c r="U436" s="156"/>
      <c r="V436" s="156"/>
      <c r="W436" s="156"/>
      <c r="X436" s="156"/>
      <c r="Y436" s="156"/>
      <c r="Z436" s="146"/>
      <c r="AA436" s="146"/>
      <c r="AB436" s="146"/>
      <c r="AC436" s="146"/>
      <c r="AD436" s="146"/>
      <c r="AE436" s="146"/>
      <c r="AF436" s="146"/>
      <c r="AG436" s="146" t="s">
        <v>164</v>
      </c>
      <c r="AH436" s="146">
        <v>0</v>
      </c>
      <c r="AI436" s="146"/>
      <c r="AJ436" s="146"/>
      <c r="AK436" s="146"/>
      <c r="AL436" s="146"/>
      <c r="AM436" s="146"/>
      <c r="AN436" s="146"/>
      <c r="AO436" s="146"/>
      <c r="AP436" s="146"/>
      <c r="AQ436" s="146"/>
      <c r="AR436" s="146"/>
      <c r="AS436" s="146"/>
      <c r="AT436" s="146"/>
      <c r="AU436" s="146"/>
      <c r="AV436" s="146"/>
      <c r="AW436" s="146"/>
      <c r="AX436" s="146"/>
      <c r="AY436" s="146"/>
      <c r="AZ436" s="146"/>
      <c r="BA436" s="146"/>
      <c r="BB436" s="146"/>
      <c r="BC436" s="146"/>
      <c r="BD436" s="146"/>
      <c r="BE436" s="146"/>
      <c r="BF436" s="146"/>
      <c r="BG436" s="146"/>
      <c r="BH436" s="146"/>
    </row>
    <row r="437" spans="1:60" outlineLevel="3" x14ac:dyDescent="0.2">
      <c r="A437" s="153"/>
      <c r="B437" s="154"/>
      <c r="C437" s="190" t="s">
        <v>735</v>
      </c>
      <c r="D437" s="157"/>
      <c r="E437" s="158">
        <v>122.05</v>
      </c>
      <c r="F437" s="156"/>
      <c r="G437" s="156"/>
      <c r="H437" s="156"/>
      <c r="I437" s="156"/>
      <c r="J437" s="156"/>
      <c r="K437" s="156"/>
      <c r="L437" s="156"/>
      <c r="M437" s="156"/>
      <c r="N437" s="155"/>
      <c r="O437" s="155"/>
      <c r="P437" s="155"/>
      <c r="Q437" s="155"/>
      <c r="R437" s="156"/>
      <c r="S437" s="156"/>
      <c r="T437" s="156"/>
      <c r="U437" s="156"/>
      <c r="V437" s="156"/>
      <c r="W437" s="156"/>
      <c r="X437" s="156"/>
      <c r="Y437" s="156"/>
      <c r="Z437" s="146"/>
      <c r="AA437" s="146"/>
      <c r="AB437" s="146"/>
      <c r="AC437" s="146"/>
      <c r="AD437" s="146"/>
      <c r="AE437" s="146"/>
      <c r="AF437" s="146"/>
      <c r="AG437" s="146" t="s">
        <v>164</v>
      </c>
      <c r="AH437" s="146">
        <v>0</v>
      </c>
      <c r="AI437" s="146"/>
      <c r="AJ437" s="146"/>
      <c r="AK437" s="146"/>
      <c r="AL437" s="146"/>
      <c r="AM437" s="146"/>
      <c r="AN437" s="146"/>
      <c r="AO437" s="146"/>
      <c r="AP437" s="146"/>
      <c r="AQ437" s="146"/>
      <c r="AR437" s="146"/>
      <c r="AS437" s="146"/>
      <c r="AT437" s="146"/>
      <c r="AU437" s="146"/>
      <c r="AV437" s="146"/>
      <c r="AW437" s="146"/>
      <c r="AX437" s="146"/>
      <c r="AY437" s="146"/>
      <c r="AZ437" s="146"/>
      <c r="BA437" s="146"/>
      <c r="BB437" s="146"/>
      <c r="BC437" s="146"/>
      <c r="BD437" s="146"/>
      <c r="BE437" s="146"/>
      <c r="BF437" s="146"/>
      <c r="BG437" s="146"/>
      <c r="BH437" s="146"/>
    </row>
    <row r="438" spans="1:60" outlineLevel="3" x14ac:dyDescent="0.2">
      <c r="A438" s="153"/>
      <c r="B438" s="154"/>
      <c r="C438" s="190" t="s">
        <v>736</v>
      </c>
      <c r="D438" s="157"/>
      <c r="E438" s="158">
        <v>12.97</v>
      </c>
      <c r="F438" s="156"/>
      <c r="G438" s="156"/>
      <c r="H438" s="156"/>
      <c r="I438" s="156"/>
      <c r="J438" s="156"/>
      <c r="K438" s="156"/>
      <c r="L438" s="156"/>
      <c r="M438" s="156"/>
      <c r="N438" s="155"/>
      <c r="O438" s="155"/>
      <c r="P438" s="155"/>
      <c r="Q438" s="155"/>
      <c r="R438" s="156"/>
      <c r="S438" s="156"/>
      <c r="T438" s="156"/>
      <c r="U438" s="156"/>
      <c r="V438" s="156"/>
      <c r="W438" s="156"/>
      <c r="X438" s="156"/>
      <c r="Y438" s="156"/>
      <c r="Z438" s="146"/>
      <c r="AA438" s="146"/>
      <c r="AB438" s="146"/>
      <c r="AC438" s="146"/>
      <c r="AD438" s="146"/>
      <c r="AE438" s="146"/>
      <c r="AF438" s="146"/>
      <c r="AG438" s="146" t="s">
        <v>164</v>
      </c>
      <c r="AH438" s="146">
        <v>0</v>
      </c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</row>
    <row r="439" spans="1:60" outlineLevel="3" x14ac:dyDescent="0.2">
      <c r="A439" s="153"/>
      <c r="B439" s="154"/>
      <c r="C439" s="190" t="s">
        <v>737</v>
      </c>
      <c r="D439" s="157"/>
      <c r="E439" s="158">
        <v>10.75</v>
      </c>
      <c r="F439" s="156"/>
      <c r="G439" s="156"/>
      <c r="H439" s="156"/>
      <c r="I439" s="156"/>
      <c r="J439" s="156"/>
      <c r="K439" s="156"/>
      <c r="L439" s="156"/>
      <c r="M439" s="156"/>
      <c r="N439" s="155"/>
      <c r="O439" s="155"/>
      <c r="P439" s="155"/>
      <c r="Q439" s="155"/>
      <c r="R439" s="156"/>
      <c r="S439" s="156"/>
      <c r="T439" s="156"/>
      <c r="U439" s="156"/>
      <c r="V439" s="156"/>
      <c r="W439" s="156"/>
      <c r="X439" s="156"/>
      <c r="Y439" s="156"/>
      <c r="Z439" s="146"/>
      <c r="AA439" s="146"/>
      <c r="AB439" s="146"/>
      <c r="AC439" s="146"/>
      <c r="AD439" s="146"/>
      <c r="AE439" s="146"/>
      <c r="AF439" s="146"/>
      <c r="AG439" s="146" t="s">
        <v>164</v>
      </c>
      <c r="AH439" s="146">
        <v>0</v>
      </c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</row>
    <row r="440" spans="1:60" outlineLevel="3" x14ac:dyDescent="0.2">
      <c r="A440" s="153"/>
      <c r="B440" s="154"/>
      <c r="C440" s="190" t="s">
        <v>738</v>
      </c>
      <c r="D440" s="157"/>
      <c r="E440" s="158">
        <v>8.42</v>
      </c>
      <c r="F440" s="156"/>
      <c r="G440" s="156"/>
      <c r="H440" s="156"/>
      <c r="I440" s="156"/>
      <c r="J440" s="156"/>
      <c r="K440" s="156"/>
      <c r="L440" s="156"/>
      <c r="M440" s="156"/>
      <c r="N440" s="155"/>
      <c r="O440" s="155"/>
      <c r="P440" s="155"/>
      <c r="Q440" s="155"/>
      <c r="R440" s="156"/>
      <c r="S440" s="156"/>
      <c r="T440" s="156"/>
      <c r="U440" s="156"/>
      <c r="V440" s="156"/>
      <c r="W440" s="156"/>
      <c r="X440" s="156"/>
      <c r="Y440" s="156"/>
      <c r="Z440" s="146"/>
      <c r="AA440" s="146"/>
      <c r="AB440" s="146"/>
      <c r="AC440" s="146"/>
      <c r="AD440" s="146"/>
      <c r="AE440" s="146"/>
      <c r="AF440" s="146"/>
      <c r="AG440" s="146" t="s">
        <v>164</v>
      </c>
      <c r="AH440" s="146">
        <v>0</v>
      </c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</row>
    <row r="441" spans="1:60" outlineLevel="1" x14ac:dyDescent="0.2">
      <c r="A441" s="172">
        <v>122</v>
      </c>
      <c r="B441" s="173" t="s">
        <v>1039</v>
      </c>
      <c r="C441" s="189" t="s">
        <v>1040</v>
      </c>
      <c r="D441" s="174" t="s">
        <v>156</v>
      </c>
      <c r="E441" s="175">
        <v>196.22</v>
      </c>
      <c r="F441" s="176"/>
      <c r="G441" s="177">
        <f>ROUND(E441*F441,2)</f>
        <v>0</v>
      </c>
      <c r="H441" s="176"/>
      <c r="I441" s="177">
        <f>ROUND(E441*H441,2)</f>
        <v>0</v>
      </c>
      <c r="J441" s="176"/>
      <c r="K441" s="177">
        <f>ROUND(E441*J441,2)</f>
        <v>0</v>
      </c>
      <c r="L441" s="177">
        <v>21</v>
      </c>
      <c r="M441" s="177">
        <f>G441*(1+L441/100)</f>
        <v>0</v>
      </c>
      <c r="N441" s="175">
        <v>4.7499999999999999E-3</v>
      </c>
      <c r="O441" s="175">
        <f>ROUND(E441*N441,2)</f>
        <v>0.93</v>
      </c>
      <c r="P441" s="175">
        <v>0</v>
      </c>
      <c r="Q441" s="175">
        <f>ROUND(E441*P441,2)</f>
        <v>0</v>
      </c>
      <c r="R441" s="177"/>
      <c r="S441" s="177" t="s">
        <v>157</v>
      </c>
      <c r="T441" s="178" t="s">
        <v>157</v>
      </c>
      <c r="U441" s="156">
        <v>0.98</v>
      </c>
      <c r="V441" s="156">
        <f>ROUND(E441*U441,2)</f>
        <v>192.3</v>
      </c>
      <c r="W441" s="156"/>
      <c r="X441" s="156" t="s">
        <v>158</v>
      </c>
      <c r="Y441" s="156" t="s">
        <v>159</v>
      </c>
      <c r="Z441" s="146"/>
      <c r="AA441" s="146"/>
      <c r="AB441" s="146"/>
      <c r="AC441" s="146"/>
      <c r="AD441" s="146"/>
      <c r="AE441" s="146"/>
      <c r="AF441" s="146"/>
      <c r="AG441" s="146" t="s">
        <v>160</v>
      </c>
      <c r="AH441" s="146"/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</row>
    <row r="442" spans="1:60" outlineLevel="2" x14ac:dyDescent="0.2">
      <c r="A442" s="153"/>
      <c r="B442" s="154"/>
      <c r="C442" s="190" t="s">
        <v>733</v>
      </c>
      <c r="D442" s="157"/>
      <c r="E442" s="158">
        <v>16.489999999999998</v>
      </c>
      <c r="F442" s="156"/>
      <c r="G442" s="156"/>
      <c r="H442" s="156"/>
      <c r="I442" s="156"/>
      <c r="J442" s="156"/>
      <c r="K442" s="156"/>
      <c r="L442" s="156"/>
      <c r="M442" s="156"/>
      <c r="N442" s="155"/>
      <c r="O442" s="155"/>
      <c r="P442" s="155"/>
      <c r="Q442" s="155"/>
      <c r="R442" s="156"/>
      <c r="S442" s="156"/>
      <c r="T442" s="156"/>
      <c r="U442" s="156"/>
      <c r="V442" s="156"/>
      <c r="W442" s="156"/>
      <c r="X442" s="156"/>
      <c r="Y442" s="156"/>
      <c r="Z442" s="146"/>
      <c r="AA442" s="146"/>
      <c r="AB442" s="146"/>
      <c r="AC442" s="146"/>
      <c r="AD442" s="146"/>
      <c r="AE442" s="146"/>
      <c r="AF442" s="146"/>
      <c r="AG442" s="146" t="s">
        <v>164</v>
      </c>
      <c r="AH442" s="146">
        <v>0</v>
      </c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</row>
    <row r="443" spans="1:60" outlineLevel="3" x14ac:dyDescent="0.2">
      <c r="A443" s="153"/>
      <c r="B443" s="154"/>
      <c r="C443" s="190" t="s">
        <v>734</v>
      </c>
      <c r="D443" s="157"/>
      <c r="E443" s="158">
        <v>25.54</v>
      </c>
      <c r="F443" s="156"/>
      <c r="G443" s="156"/>
      <c r="H443" s="156"/>
      <c r="I443" s="156"/>
      <c r="J443" s="156"/>
      <c r="K443" s="156"/>
      <c r="L443" s="156"/>
      <c r="M443" s="156"/>
      <c r="N443" s="155"/>
      <c r="O443" s="155"/>
      <c r="P443" s="155"/>
      <c r="Q443" s="155"/>
      <c r="R443" s="156"/>
      <c r="S443" s="156"/>
      <c r="T443" s="156"/>
      <c r="U443" s="156"/>
      <c r="V443" s="156"/>
      <c r="W443" s="156"/>
      <c r="X443" s="156"/>
      <c r="Y443" s="156"/>
      <c r="Z443" s="146"/>
      <c r="AA443" s="146"/>
      <c r="AB443" s="146"/>
      <c r="AC443" s="146"/>
      <c r="AD443" s="146"/>
      <c r="AE443" s="146"/>
      <c r="AF443" s="146"/>
      <c r="AG443" s="146" t="s">
        <v>164</v>
      </c>
      <c r="AH443" s="146">
        <v>0</v>
      </c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</row>
    <row r="444" spans="1:60" outlineLevel="3" x14ac:dyDescent="0.2">
      <c r="A444" s="153"/>
      <c r="B444" s="154"/>
      <c r="C444" s="190" t="s">
        <v>735</v>
      </c>
      <c r="D444" s="157"/>
      <c r="E444" s="158">
        <v>122.05</v>
      </c>
      <c r="F444" s="156"/>
      <c r="G444" s="156"/>
      <c r="H444" s="156"/>
      <c r="I444" s="156"/>
      <c r="J444" s="156"/>
      <c r="K444" s="156"/>
      <c r="L444" s="156"/>
      <c r="M444" s="156"/>
      <c r="N444" s="155"/>
      <c r="O444" s="155"/>
      <c r="P444" s="155"/>
      <c r="Q444" s="155"/>
      <c r="R444" s="156"/>
      <c r="S444" s="156"/>
      <c r="T444" s="156"/>
      <c r="U444" s="156"/>
      <c r="V444" s="156"/>
      <c r="W444" s="156"/>
      <c r="X444" s="156"/>
      <c r="Y444" s="156"/>
      <c r="Z444" s="146"/>
      <c r="AA444" s="146"/>
      <c r="AB444" s="146"/>
      <c r="AC444" s="146"/>
      <c r="AD444" s="146"/>
      <c r="AE444" s="146"/>
      <c r="AF444" s="146"/>
      <c r="AG444" s="146" t="s">
        <v>164</v>
      </c>
      <c r="AH444" s="146">
        <v>0</v>
      </c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</row>
    <row r="445" spans="1:60" outlineLevel="3" x14ac:dyDescent="0.2">
      <c r="A445" s="153"/>
      <c r="B445" s="154"/>
      <c r="C445" s="190" t="s">
        <v>736</v>
      </c>
      <c r="D445" s="157"/>
      <c r="E445" s="158">
        <v>12.97</v>
      </c>
      <c r="F445" s="156"/>
      <c r="G445" s="156"/>
      <c r="H445" s="156"/>
      <c r="I445" s="156"/>
      <c r="J445" s="156"/>
      <c r="K445" s="156"/>
      <c r="L445" s="156"/>
      <c r="M445" s="156"/>
      <c r="N445" s="155"/>
      <c r="O445" s="155"/>
      <c r="P445" s="155"/>
      <c r="Q445" s="155"/>
      <c r="R445" s="156"/>
      <c r="S445" s="156"/>
      <c r="T445" s="156"/>
      <c r="U445" s="156"/>
      <c r="V445" s="156"/>
      <c r="W445" s="156"/>
      <c r="X445" s="156"/>
      <c r="Y445" s="156"/>
      <c r="Z445" s="146"/>
      <c r="AA445" s="146"/>
      <c r="AB445" s="146"/>
      <c r="AC445" s="146"/>
      <c r="AD445" s="146"/>
      <c r="AE445" s="146"/>
      <c r="AF445" s="146"/>
      <c r="AG445" s="146" t="s">
        <v>164</v>
      </c>
      <c r="AH445" s="146">
        <v>0</v>
      </c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</row>
    <row r="446" spans="1:60" outlineLevel="3" x14ac:dyDescent="0.2">
      <c r="A446" s="153"/>
      <c r="B446" s="154"/>
      <c r="C446" s="190" t="s">
        <v>737</v>
      </c>
      <c r="D446" s="157"/>
      <c r="E446" s="158">
        <v>10.75</v>
      </c>
      <c r="F446" s="156"/>
      <c r="G446" s="156"/>
      <c r="H446" s="156"/>
      <c r="I446" s="156"/>
      <c r="J446" s="156"/>
      <c r="K446" s="156"/>
      <c r="L446" s="156"/>
      <c r="M446" s="156"/>
      <c r="N446" s="155"/>
      <c r="O446" s="155"/>
      <c r="P446" s="155"/>
      <c r="Q446" s="155"/>
      <c r="R446" s="156"/>
      <c r="S446" s="156"/>
      <c r="T446" s="156"/>
      <c r="U446" s="156"/>
      <c r="V446" s="156"/>
      <c r="W446" s="156"/>
      <c r="X446" s="156"/>
      <c r="Y446" s="156"/>
      <c r="Z446" s="146"/>
      <c r="AA446" s="146"/>
      <c r="AB446" s="146"/>
      <c r="AC446" s="146"/>
      <c r="AD446" s="146"/>
      <c r="AE446" s="146"/>
      <c r="AF446" s="146"/>
      <c r="AG446" s="146" t="s">
        <v>164</v>
      </c>
      <c r="AH446" s="146">
        <v>0</v>
      </c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</row>
    <row r="447" spans="1:60" outlineLevel="3" x14ac:dyDescent="0.2">
      <c r="A447" s="153"/>
      <c r="B447" s="154"/>
      <c r="C447" s="190" t="s">
        <v>738</v>
      </c>
      <c r="D447" s="157"/>
      <c r="E447" s="158">
        <v>8.42</v>
      </c>
      <c r="F447" s="156"/>
      <c r="G447" s="156"/>
      <c r="H447" s="156"/>
      <c r="I447" s="156"/>
      <c r="J447" s="156"/>
      <c r="K447" s="156"/>
      <c r="L447" s="156"/>
      <c r="M447" s="156"/>
      <c r="N447" s="155"/>
      <c r="O447" s="155"/>
      <c r="P447" s="155"/>
      <c r="Q447" s="155"/>
      <c r="R447" s="156"/>
      <c r="S447" s="156"/>
      <c r="T447" s="156"/>
      <c r="U447" s="156"/>
      <c r="V447" s="156"/>
      <c r="W447" s="156"/>
      <c r="X447" s="156"/>
      <c r="Y447" s="156"/>
      <c r="Z447" s="146"/>
      <c r="AA447" s="146"/>
      <c r="AB447" s="146"/>
      <c r="AC447" s="146"/>
      <c r="AD447" s="146"/>
      <c r="AE447" s="146"/>
      <c r="AF447" s="146"/>
      <c r="AG447" s="146" t="s">
        <v>164</v>
      </c>
      <c r="AH447" s="146">
        <v>0</v>
      </c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  <c r="AT447" s="146"/>
      <c r="AU447" s="146"/>
      <c r="AV447" s="146"/>
      <c r="AW447" s="146"/>
      <c r="AX447" s="146"/>
      <c r="AY447" s="146"/>
      <c r="AZ447" s="146"/>
      <c r="BA447" s="146"/>
      <c r="BB447" s="146"/>
      <c r="BC447" s="146"/>
      <c r="BD447" s="146"/>
      <c r="BE447" s="146"/>
      <c r="BF447" s="146"/>
      <c r="BG447" s="146"/>
      <c r="BH447" s="146"/>
    </row>
    <row r="448" spans="1:60" outlineLevel="1" x14ac:dyDescent="0.2">
      <c r="A448" s="172">
        <v>123</v>
      </c>
      <c r="B448" s="173" t="s">
        <v>1041</v>
      </c>
      <c r="C448" s="189" t="s">
        <v>1042</v>
      </c>
      <c r="D448" s="174" t="s">
        <v>156</v>
      </c>
      <c r="E448" s="175">
        <v>215.84200000000001</v>
      </c>
      <c r="F448" s="176"/>
      <c r="G448" s="177">
        <f>ROUND(E448*F448,2)</f>
        <v>0</v>
      </c>
      <c r="H448" s="176"/>
      <c r="I448" s="177">
        <f>ROUND(E448*H448,2)</f>
        <v>0</v>
      </c>
      <c r="J448" s="176"/>
      <c r="K448" s="177">
        <f>ROUND(E448*J448,2)</f>
        <v>0</v>
      </c>
      <c r="L448" s="177">
        <v>21</v>
      </c>
      <c r="M448" s="177">
        <f>G448*(1+L448/100)</f>
        <v>0</v>
      </c>
      <c r="N448" s="175">
        <v>1.9199999999999998E-2</v>
      </c>
      <c r="O448" s="175">
        <f>ROUND(E448*N448,2)</f>
        <v>4.1399999999999997</v>
      </c>
      <c r="P448" s="175">
        <v>0</v>
      </c>
      <c r="Q448" s="175">
        <f>ROUND(E448*P448,2)</f>
        <v>0</v>
      </c>
      <c r="R448" s="177" t="s">
        <v>409</v>
      </c>
      <c r="S448" s="177" t="s">
        <v>157</v>
      </c>
      <c r="T448" s="178" t="s">
        <v>157</v>
      </c>
      <c r="U448" s="156">
        <v>0</v>
      </c>
      <c r="V448" s="156">
        <f>ROUND(E448*U448,2)</f>
        <v>0</v>
      </c>
      <c r="W448" s="156"/>
      <c r="X448" s="156" t="s">
        <v>410</v>
      </c>
      <c r="Y448" s="156" t="s">
        <v>159</v>
      </c>
      <c r="Z448" s="146"/>
      <c r="AA448" s="146"/>
      <c r="AB448" s="146"/>
      <c r="AC448" s="146"/>
      <c r="AD448" s="146"/>
      <c r="AE448" s="146"/>
      <c r="AF448" s="146"/>
      <c r="AG448" s="146" t="s">
        <v>411</v>
      </c>
      <c r="AH448" s="146"/>
      <c r="AI448" s="146"/>
      <c r="AJ448" s="146"/>
      <c r="AK448" s="146"/>
      <c r="AL448" s="146"/>
      <c r="AM448" s="146"/>
      <c r="AN448" s="146"/>
      <c r="AO448" s="146"/>
      <c r="AP448" s="146"/>
      <c r="AQ448" s="146"/>
      <c r="AR448" s="146"/>
      <c r="AS448" s="146"/>
      <c r="AT448" s="146"/>
      <c r="AU448" s="146"/>
      <c r="AV448" s="146"/>
      <c r="AW448" s="146"/>
      <c r="AX448" s="146"/>
      <c r="AY448" s="146"/>
      <c r="AZ448" s="146"/>
      <c r="BA448" s="146"/>
      <c r="BB448" s="146"/>
      <c r="BC448" s="146"/>
      <c r="BD448" s="146"/>
      <c r="BE448" s="146"/>
      <c r="BF448" s="146"/>
      <c r="BG448" s="146"/>
      <c r="BH448" s="146"/>
    </row>
    <row r="449" spans="1:60" outlineLevel="2" x14ac:dyDescent="0.2">
      <c r="A449" s="153"/>
      <c r="B449" s="154"/>
      <c r="C449" s="782" t="s">
        <v>1043</v>
      </c>
      <c r="D449" s="783"/>
      <c r="E449" s="783"/>
      <c r="F449" s="783"/>
      <c r="G449" s="783"/>
      <c r="H449" s="156"/>
      <c r="I449" s="156"/>
      <c r="J449" s="156"/>
      <c r="K449" s="156"/>
      <c r="L449" s="156"/>
      <c r="M449" s="156"/>
      <c r="N449" s="155"/>
      <c r="O449" s="155"/>
      <c r="P449" s="155"/>
      <c r="Q449" s="155"/>
      <c r="R449" s="156"/>
      <c r="S449" s="156"/>
      <c r="T449" s="156"/>
      <c r="U449" s="156"/>
      <c r="V449" s="156"/>
      <c r="W449" s="156"/>
      <c r="X449" s="156"/>
      <c r="Y449" s="156"/>
      <c r="Z449" s="146"/>
      <c r="AA449" s="146"/>
      <c r="AB449" s="146"/>
      <c r="AC449" s="146"/>
      <c r="AD449" s="146"/>
      <c r="AE449" s="146"/>
      <c r="AF449" s="146"/>
      <c r="AG449" s="146" t="s">
        <v>250</v>
      </c>
      <c r="AH449" s="146"/>
      <c r="AI449" s="146"/>
      <c r="AJ449" s="146"/>
      <c r="AK449" s="146"/>
      <c r="AL449" s="146"/>
      <c r="AM449" s="146"/>
      <c r="AN449" s="146"/>
      <c r="AO449" s="146"/>
      <c r="AP449" s="146"/>
      <c r="AQ449" s="146"/>
      <c r="AR449" s="146"/>
      <c r="AS449" s="146"/>
      <c r="AT449" s="146"/>
      <c r="AU449" s="146"/>
      <c r="AV449" s="146"/>
      <c r="AW449" s="146"/>
      <c r="AX449" s="146"/>
      <c r="AY449" s="146"/>
      <c r="AZ449" s="146"/>
      <c r="BA449" s="146"/>
      <c r="BB449" s="146"/>
      <c r="BC449" s="146"/>
      <c r="BD449" s="146"/>
      <c r="BE449" s="146"/>
      <c r="BF449" s="146"/>
      <c r="BG449" s="146"/>
      <c r="BH449" s="146"/>
    </row>
    <row r="450" spans="1:60" outlineLevel="3" x14ac:dyDescent="0.2">
      <c r="A450" s="153"/>
      <c r="B450" s="154"/>
      <c r="C450" s="784" t="s">
        <v>1044</v>
      </c>
      <c r="D450" s="785"/>
      <c r="E450" s="785"/>
      <c r="F450" s="785"/>
      <c r="G450" s="785"/>
      <c r="H450" s="156"/>
      <c r="I450" s="156"/>
      <c r="J450" s="156"/>
      <c r="K450" s="156"/>
      <c r="L450" s="156"/>
      <c r="M450" s="156"/>
      <c r="N450" s="155"/>
      <c r="O450" s="155"/>
      <c r="P450" s="155"/>
      <c r="Q450" s="155"/>
      <c r="R450" s="156"/>
      <c r="S450" s="156"/>
      <c r="T450" s="156"/>
      <c r="U450" s="156"/>
      <c r="V450" s="156"/>
      <c r="W450" s="156"/>
      <c r="X450" s="156"/>
      <c r="Y450" s="156"/>
      <c r="Z450" s="146"/>
      <c r="AA450" s="146"/>
      <c r="AB450" s="146"/>
      <c r="AC450" s="146"/>
      <c r="AD450" s="146"/>
      <c r="AE450" s="146"/>
      <c r="AF450" s="146"/>
      <c r="AG450" s="146" t="s">
        <v>250</v>
      </c>
      <c r="AH450" s="146"/>
      <c r="AI450" s="146"/>
      <c r="AJ450" s="146"/>
      <c r="AK450" s="146"/>
      <c r="AL450" s="146"/>
      <c r="AM450" s="146"/>
      <c r="AN450" s="146"/>
      <c r="AO450" s="146"/>
      <c r="AP450" s="146"/>
      <c r="AQ450" s="146"/>
      <c r="AR450" s="146"/>
      <c r="AS450" s="146"/>
      <c r="AT450" s="146"/>
      <c r="AU450" s="146"/>
      <c r="AV450" s="146"/>
      <c r="AW450" s="146"/>
      <c r="AX450" s="146"/>
      <c r="AY450" s="146"/>
      <c r="AZ450" s="146"/>
      <c r="BA450" s="146"/>
      <c r="BB450" s="146"/>
      <c r="BC450" s="146"/>
      <c r="BD450" s="146"/>
      <c r="BE450" s="146"/>
      <c r="BF450" s="146"/>
      <c r="BG450" s="146"/>
      <c r="BH450" s="146"/>
    </row>
    <row r="451" spans="1:60" outlineLevel="2" x14ac:dyDescent="0.2">
      <c r="A451" s="153"/>
      <c r="B451" s="154"/>
      <c r="C451" s="190" t="s">
        <v>1045</v>
      </c>
      <c r="D451" s="157"/>
      <c r="E451" s="158">
        <v>215.84200000000001</v>
      </c>
      <c r="F451" s="156"/>
      <c r="G451" s="156"/>
      <c r="H451" s="156"/>
      <c r="I451" s="156"/>
      <c r="J451" s="156"/>
      <c r="K451" s="156"/>
      <c r="L451" s="156"/>
      <c r="M451" s="156"/>
      <c r="N451" s="155"/>
      <c r="O451" s="155"/>
      <c r="P451" s="155"/>
      <c r="Q451" s="155"/>
      <c r="R451" s="156"/>
      <c r="S451" s="156"/>
      <c r="T451" s="156"/>
      <c r="U451" s="156"/>
      <c r="V451" s="156"/>
      <c r="W451" s="156"/>
      <c r="X451" s="156"/>
      <c r="Y451" s="156"/>
      <c r="Z451" s="146"/>
      <c r="AA451" s="146"/>
      <c r="AB451" s="146"/>
      <c r="AC451" s="146"/>
      <c r="AD451" s="146"/>
      <c r="AE451" s="146"/>
      <c r="AF451" s="146"/>
      <c r="AG451" s="146" t="s">
        <v>164</v>
      </c>
      <c r="AH451" s="146">
        <v>0</v>
      </c>
      <c r="AI451" s="146"/>
      <c r="AJ451" s="146"/>
      <c r="AK451" s="146"/>
      <c r="AL451" s="146"/>
      <c r="AM451" s="146"/>
      <c r="AN451" s="146"/>
      <c r="AO451" s="146"/>
      <c r="AP451" s="146"/>
      <c r="AQ451" s="146"/>
      <c r="AR451" s="146"/>
      <c r="AS451" s="146"/>
      <c r="AT451" s="146"/>
      <c r="AU451" s="146"/>
      <c r="AV451" s="146"/>
      <c r="AW451" s="146"/>
      <c r="AX451" s="146"/>
      <c r="AY451" s="146"/>
      <c r="AZ451" s="146"/>
      <c r="BA451" s="146"/>
      <c r="BB451" s="146"/>
      <c r="BC451" s="146"/>
      <c r="BD451" s="146"/>
      <c r="BE451" s="146"/>
      <c r="BF451" s="146"/>
      <c r="BG451" s="146"/>
      <c r="BH451" s="146"/>
    </row>
    <row r="452" spans="1:60" outlineLevel="1" x14ac:dyDescent="0.2">
      <c r="A452" s="179">
        <v>124</v>
      </c>
      <c r="B452" s="180" t="s">
        <v>1046</v>
      </c>
      <c r="C452" s="188" t="s">
        <v>1047</v>
      </c>
      <c r="D452" s="181" t="s">
        <v>500</v>
      </c>
      <c r="E452" s="182">
        <v>5.0978000000000003</v>
      </c>
      <c r="F452" s="183"/>
      <c r="G452" s="184">
        <f>ROUND(E452*F452,2)</f>
        <v>0</v>
      </c>
      <c r="H452" s="183"/>
      <c r="I452" s="184">
        <f>ROUND(E452*H452,2)</f>
        <v>0</v>
      </c>
      <c r="J452" s="183"/>
      <c r="K452" s="184">
        <f>ROUND(E452*J452,2)</f>
        <v>0</v>
      </c>
      <c r="L452" s="184">
        <v>21</v>
      </c>
      <c r="M452" s="184">
        <f>G452*(1+L452/100)</f>
        <v>0</v>
      </c>
      <c r="N452" s="182">
        <v>0</v>
      </c>
      <c r="O452" s="182">
        <f>ROUND(E452*N452,2)</f>
        <v>0</v>
      </c>
      <c r="P452" s="182">
        <v>0</v>
      </c>
      <c r="Q452" s="182">
        <f>ROUND(E452*P452,2)</f>
        <v>0</v>
      </c>
      <c r="R452" s="184"/>
      <c r="S452" s="184" t="s">
        <v>157</v>
      </c>
      <c r="T452" s="185" t="s">
        <v>157</v>
      </c>
      <c r="U452" s="156">
        <v>1.5980000000000001</v>
      </c>
      <c r="V452" s="156">
        <f>ROUND(E452*U452,2)</f>
        <v>8.15</v>
      </c>
      <c r="W452" s="156"/>
      <c r="X452" s="156" t="s">
        <v>501</v>
      </c>
      <c r="Y452" s="156" t="s">
        <v>159</v>
      </c>
      <c r="Z452" s="146"/>
      <c r="AA452" s="146"/>
      <c r="AB452" s="146"/>
      <c r="AC452" s="146"/>
      <c r="AD452" s="146"/>
      <c r="AE452" s="146"/>
      <c r="AF452" s="146"/>
      <c r="AG452" s="146" t="s">
        <v>502</v>
      </c>
      <c r="AH452" s="146"/>
      <c r="AI452" s="146"/>
      <c r="AJ452" s="146"/>
      <c r="AK452" s="146"/>
      <c r="AL452" s="146"/>
      <c r="AM452" s="146"/>
      <c r="AN452" s="146"/>
      <c r="AO452" s="146"/>
      <c r="AP452" s="146"/>
      <c r="AQ452" s="146"/>
      <c r="AR452" s="146"/>
      <c r="AS452" s="146"/>
      <c r="AT452" s="146"/>
      <c r="AU452" s="146"/>
      <c r="AV452" s="146"/>
      <c r="AW452" s="146"/>
      <c r="AX452" s="146"/>
      <c r="AY452" s="146"/>
      <c r="AZ452" s="146"/>
      <c r="BA452" s="146"/>
      <c r="BB452" s="146"/>
      <c r="BC452" s="146"/>
      <c r="BD452" s="146"/>
      <c r="BE452" s="146"/>
      <c r="BF452" s="146"/>
      <c r="BG452" s="146"/>
      <c r="BH452" s="146"/>
    </row>
    <row r="453" spans="1:60" x14ac:dyDescent="0.2">
      <c r="A453" s="165" t="s">
        <v>152</v>
      </c>
      <c r="B453" s="166" t="s">
        <v>113</v>
      </c>
      <c r="C453" s="187" t="s">
        <v>114</v>
      </c>
      <c r="D453" s="167"/>
      <c r="E453" s="168"/>
      <c r="F453" s="169"/>
      <c r="G453" s="169">
        <f>SUMIF(AG454:AG483,"&lt;&gt;NOR",G454:G483)</f>
        <v>0</v>
      </c>
      <c r="H453" s="169"/>
      <c r="I453" s="169">
        <f>SUM(I454:I483)</f>
        <v>0</v>
      </c>
      <c r="J453" s="169"/>
      <c r="K453" s="169">
        <f>SUM(K454:K483)</f>
        <v>0</v>
      </c>
      <c r="L453" s="169"/>
      <c r="M453" s="169">
        <f>SUM(M454:M483)</f>
        <v>0</v>
      </c>
      <c r="N453" s="168"/>
      <c r="O453" s="168">
        <f>SUM(O454:O483)</f>
        <v>5.51</v>
      </c>
      <c r="P453" s="168"/>
      <c r="Q453" s="168">
        <f>SUM(Q454:Q483)</f>
        <v>0</v>
      </c>
      <c r="R453" s="169"/>
      <c r="S453" s="169"/>
      <c r="T453" s="170"/>
      <c r="U453" s="164"/>
      <c r="V453" s="164">
        <f>SUM(V454:V483)</f>
        <v>311.74</v>
      </c>
      <c r="W453" s="164"/>
      <c r="X453" s="164"/>
      <c r="Y453" s="164"/>
      <c r="AG453" t="s">
        <v>153</v>
      </c>
    </row>
    <row r="454" spans="1:60" outlineLevel="1" x14ac:dyDescent="0.2">
      <c r="A454" s="172">
        <v>125</v>
      </c>
      <c r="B454" s="173" t="s">
        <v>1048</v>
      </c>
      <c r="C454" s="189" t="s">
        <v>1049</v>
      </c>
      <c r="D454" s="174" t="s">
        <v>156</v>
      </c>
      <c r="E454" s="175">
        <v>269.03500000000003</v>
      </c>
      <c r="F454" s="176"/>
      <c r="G454" s="177">
        <f>ROUND(E454*F454,2)</f>
        <v>0</v>
      </c>
      <c r="H454" s="176"/>
      <c r="I454" s="177">
        <f>ROUND(E454*H454,2)</f>
        <v>0</v>
      </c>
      <c r="J454" s="176"/>
      <c r="K454" s="177">
        <f>ROUND(E454*J454,2)</f>
        <v>0</v>
      </c>
      <c r="L454" s="177">
        <v>21</v>
      </c>
      <c r="M454" s="177">
        <f>G454*(1+L454/100)</f>
        <v>0</v>
      </c>
      <c r="N454" s="175">
        <v>4.8700000000000002E-3</v>
      </c>
      <c r="O454" s="175">
        <f>ROUND(E454*N454,2)</f>
        <v>1.31</v>
      </c>
      <c r="P454" s="175">
        <v>0</v>
      </c>
      <c r="Q454" s="175">
        <f>ROUND(E454*P454,2)</f>
        <v>0</v>
      </c>
      <c r="R454" s="177"/>
      <c r="S454" s="177" t="s">
        <v>157</v>
      </c>
      <c r="T454" s="178" t="s">
        <v>157</v>
      </c>
      <c r="U454" s="156">
        <v>1.1259999999999999</v>
      </c>
      <c r="V454" s="156">
        <f>ROUND(E454*U454,2)</f>
        <v>302.93</v>
      </c>
      <c r="W454" s="156"/>
      <c r="X454" s="156" t="s">
        <v>158</v>
      </c>
      <c r="Y454" s="156" t="s">
        <v>159</v>
      </c>
      <c r="Z454" s="146"/>
      <c r="AA454" s="146"/>
      <c r="AB454" s="146"/>
      <c r="AC454" s="146"/>
      <c r="AD454" s="146"/>
      <c r="AE454" s="146"/>
      <c r="AF454" s="146"/>
      <c r="AG454" s="146" t="s">
        <v>160</v>
      </c>
      <c r="AH454" s="146"/>
      <c r="AI454" s="146"/>
      <c r="AJ454" s="146"/>
      <c r="AK454" s="146"/>
      <c r="AL454" s="146"/>
      <c r="AM454" s="146"/>
      <c r="AN454" s="146"/>
      <c r="AO454" s="146"/>
      <c r="AP454" s="146"/>
      <c r="AQ454" s="146"/>
      <c r="AR454" s="146"/>
      <c r="AS454" s="146"/>
      <c r="AT454" s="146"/>
      <c r="AU454" s="146"/>
      <c r="AV454" s="146"/>
      <c r="AW454" s="146"/>
      <c r="AX454" s="146"/>
      <c r="AY454" s="146"/>
      <c r="AZ454" s="146"/>
      <c r="BA454" s="146"/>
      <c r="BB454" s="146"/>
      <c r="BC454" s="146"/>
      <c r="BD454" s="146"/>
      <c r="BE454" s="146"/>
      <c r="BF454" s="146"/>
      <c r="BG454" s="146"/>
      <c r="BH454" s="146"/>
    </row>
    <row r="455" spans="1:60" outlineLevel="2" x14ac:dyDescent="0.2">
      <c r="A455" s="153"/>
      <c r="B455" s="154"/>
      <c r="C455" s="190" t="s">
        <v>743</v>
      </c>
      <c r="D455" s="157"/>
      <c r="E455" s="158"/>
      <c r="F455" s="156"/>
      <c r="G455" s="156"/>
      <c r="H455" s="156"/>
      <c r="I455" s="156"/>
      <c r="J455" s="156"/>
      <c r="K455" s="156"/>
      <c r="L455" s="156"/>
      <c r="M455" s="156"/>
      <c r="N455" s="155"/>
      <c r="O455" s="155"/>
      <c r="P455" s="155"/>
      <c r="Q455" s="155"/>
      <c r="R455" s="156"/>
      <c r="S455" s="156"/>
      <c r="T455" s="156"/>
      <c r="U455" s="156"/>
      <c r="V455" s="156"/>
      <c r="W455" s="156"/>
      <c r="X455" s="156"/>
      <c r="Y455" s="156"/>
      <c r="Z455" s="146"/>
      <c r="AA455" s="146"/>
      <c r="AB455" s="146"/>
      <c r="AC455" s="146"/>
      <c r="AD455" s="146"/>
      <c r="AE455" s="146"/>
      <c r="AF455" s="146"/>
      <c r="AG455" s="146" t="s">
        <v>164</v>
      </c>
      <c r="AH455" s="146">
        <v>0</v>
      </c>
      <c r="AI455" s="146"/>
      <c r="AJ455" s="146"/>
      <c r="AK455" s="146"/>
      <c r="AL455" s="146"/>
      <c r="AM455" s="146"/>
      <c r="AN455" s="146"/>
      <c r="AO455" s="146"/>
      <c r="AP455" s="146"/>
      <c r="AQ455" s="146"/>
      <c r="AR455" s="146"/>
      <c r="AS455" s="146"/>
      <c r="AT455" s="146"/>
      <c r="AU455" s="146"/>
      <c r="AV455" s="146"/>
      <c r="AW455" s="146"/>
      <c r="AX455" s="146"/>
      <c r="AY455" s="146"/>
      <c r="AZ455" s="146"/>
      <c r="BA455" s="146"/>
      <c r="BB455" s="146"/>
      <c r="BC455" s="146"/>
      <c r="BD455" s="146"/>
      <c r="BE455" s="146"/>
      <c r="BF455" s="146"/>
      <c r="BG455" s="146"/>
      <c r="BH455" s="146"/>
    </row>
    <row r="456" spans="1:60" outlineLevel="3" x14ac:dyDescent="0.2">
      <c r="A456" s="153"/>
      <c r="B456" s="154"/>
      <c r="C456" s="190" t="s">
        <v>700</v>
      </c>
      <c r="D456" s="157"/>
      <c r="E456" s="158"/>
      <c r="F456" s="156"/>
      <c r="G456" s="156"/>
      <c r="H456" s="156"/>
      <c r="I456" s="156"/>
      <c r="J456" s="156"/>
      <c r="K456" s="156"/>
      <c r="L456" s="156"/>
      <c r="M456" s="156"/>
      <c r="N456" s="155"/>
      <c r="O456" s="155"/>
      <c r="P456" s="155"/>
      <c r="Q456" s="155"/>
      <c r="R456" s="156"/>
      <c r="S456" s="156"/>
      <c r="T456" s="156"/>
      <c r="U456" s="156"/>
      <c r="V456" s="156"/>
      <c r="W456" s="156"/>
      <c r="X456" s="156"/>
      <c r="Y456" s="156"/>
      <c r="Z456" s="146"/>
      <c r="AA456" s="146"/>
      <c r="AB456" s="146"/>
      <c r="AC456" s="146"/>
      <c r="AD456" s="146"/>
      <c r="AE456" s="146"/>
      <c r="AF456" s="146"/>
      <c r="AG456" s="146" t="s">
        <v>164</v>
      </c>
      <c r="AH456" s="146">
        <v>0</v>
      </c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  <c r="AT456" s="146"/>
      <c r="AU456" s="146"/>
      <c r="AV456" s="146"/>
      <c r="AW456" s="146"/>
      <c r="AX456" s="146"/>
      <c r="AY456" s="146"/>
      <c r="AZ456" s="146"/>
      <c r="BA456" s="146"/>
      <c r="BB456" s="146"/>
      <c r="BC456" s="146"/>
      <c r="BD456" s="146"/>
      <c r="BE456" s="146"/>
      <c r="BF456" s="146"/>
      <c r="BG456" s="146"/>
      <c r="BH456" s="146"/>
    </row>
    <row r="457" spans="1:60" outlineLevel="3" x14ac:dyDescent="0.2">
      <c r="A457" s="153"/>
      <c r="B457" s="154"/>
      <c r="C457" s="190" t="s">
        <v>744</v>
      </c>
      <c r="D457" s="157"/>
      <c r="E457" s="158">
        <v>32.520000000000003</v>
      </c>
      <c r="F457" s="156"/>
      <c r="G457" s="156"/>
      <c r="H457" s="156"/>
      <c r="I457" s="156"/>
      <c r="J457" s="156"/>
      <c r="K457" s="156"/>
      <c r="L457" s="156"/>
      <c r="M457" s="156"/>
      <c r="N457" s="155"/>
      <c r="O457" s="155"/>
      <c r="P457" s="155"/>
      <c r="Q457" s="155"/>
      <c r="R457" s="156"/>
      <c r="S457" s="156"/>
      <c r="T457" s="156"/>
      <c r="U457" s="156"/>
      <c r="V457" s="156"/>
      <c r="W457" s="156"/>
      <c r="X457" s="156"/>
      <c r="Y457" s="156"/>
      <c r="Z457" s="146"/>
      <c r="AA457" s="146"/>
      <c r="AB457" s="146"/>
      <c r="AC457" s="146"/>
      <c r="AD457" s="146"/>
      <c r="AE457" s="146"/>
      <c r="AF457" s="146"/>
      <c r="AG457" s="146" t="s">
        <v>164</v>
      </c>
      <c r="AH457" s="146">
        <v>0</v>
      </c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</row>
    <row r="458" spans="1:60" outlineLevel="3" x14ac:dyDescent="0.2">
      <c r="A458" s="153"/>
      <c r="B458" s="154"/>
      <c r="C458" s="190" t="s">
        <v>717</v>
      </c>
      <c r="D458" s="157"/>
      <c r="E458" s="158">
        <v>-1.8</v>
      </c>
      <c r="F458" s="156"/>
      <c r="G458" s="156"/>
      <c r="H458" s="156"/>
      <c r="I458" s="156"/>
      <c r="J458" s="156"/>
      <c r="K458" s="156"/>
      <c r="L458" s="156"/>
      <c r="M458" s="156"/>
      <c r="N458" s="155"/>
      <c r="O458" s="155"/>
      <c r="P458" s="155"/>
      <c r="Q458" s="155"/>
      <c r="R458" s="156"/>
      <c r="S458" s="156"/>
      <c r="T458" s="156"/>
      <c r="U458" s="156"/>
      <c r="V458" s="156"/>
      <c r="W458" s="156"/>
      <c r="X458" s="156"/>
      <c r="Y458" s="156"/>
      <c r="Z458" s="146"/>
      <c r="AA458" s="146"/>
      <c r="AB458" s="146"/>
      <c r="AC458" s="146"/>
      <c r="AD458" s="146"/>
      <c r="AE458" s="146"/>
      <c r="AF458" s="146"/>
      <c r="AG458" s="146" t="s">
        <v>164</v>
      </c>
      <c r="AH458" s="146">
        <v>0</v>
      </c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</row>
    <row r="459" spans="1:60" outlineLevel="3" x14ac:dyDescent="0.2">
      <c r="A459" s="153"/>
      <c r="B459" s="154"/>
      <c r="C459" s="190" t="s">
        <v>745</v>
      </c>
      <c r="D459" s="157"/>
      <c r="E459" s="158"/>
      <c r="F459" s="156"/>
      <c r="G459" s="156"/>
      <c r="H459" s="156"/>
      <c r="I459" s="156"/>
      <c r="J459" s="156"/>
      <c r="K459" s="156"/>
      <c r="L459" s="156"/>
      <c r="M459" s="156"/>
      <c r="N459" s="155"/>
      <c r="O459" s="155"/>
      <c r="P459" s="155"/>
      <c r="Q459" s="155"/>
      <c r="R459" s="156"/>
      <c r="S459" s="156"/>
      <c r="T459" s="156"/>
      <c r="U459" s="156"/>
      <c r="V459" s="156"/>
      <c r="W459" s="156"/>
      <c r="X459" s="156"/>
      <c r="Y459" s="156"/>
      <c r="Z459" s="146"/>
      <c r="AA459" s="146"/>
      <c r="AB459" s="146"/>
      <c r="AC459" s="146"/>
      <c r="AD459" s="146"/>
      <c r="AE459" s="146"/>
      <c r="AF459" s="146"/>
      <c r="AG459" s="146" t="s">
        <v>164</v>
      </c>
      <c r="AH459" s="146">
        <v>0</v>
      </c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</row>
    <row r="460" spans="1:60" outlineLevel="3" x14ac:dyDescent="0.2">
      <c r="A460" s="153"/>
      <c r="B460" s="154"/>
      <c r="C460" s="190" t="s">
        <v>746</v>
      </c>
      <c r="D460" s="157"/>
      <c r="E460" s="158">
        <v>41.32</v>
      </c>
      <c r="F460" s="156"/>
      <c r="G460" s="156"/>
      <c r="H460" s="156"/>
      <c r="I460" s="156"/>
      <c r="J460" s="156"/>
      <c r="K460" s="156"/>
      <c r="L460" s="156"/>
      <c r="M460" s="156"/>
      <c r="N460" s="155"/>
      <c r="O460" s="155"/>
      <c r="P460" s="155"/>
      <c r="Q460" s="155"/>
      <c r="R460" s="156"/>
      <c r="S460" s="156"/>
      <c r="T460" s="156"/>
      <c r="U460" s="156"/>
      <c r="V460" s="156"/>
      <c r="W460" s="156"/>
      <c r="X460" s="156"/>
      <c r="Y460" s="156"/>
      <c r="Z460" s="146"/>
      <c r="AA460" s="146"/>
      <c r="AB460" s="146"/>
      <c r="AC460" s="146"/>
      <c r="AD460" s="146"/>
      <c r="AE460" s="146"/>
      <c r="AF460" s="146"/>
      <c r="AG460" s="146" t="s">
        <v>164</v>
      </c>
      <c r="AH460" s="146">
        <v>0</v>
      </c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</row>
    <row r="461" spans="1:60" outlineLevel="3" x14ac:dyDescent="0.2">
      <c r="A461" s="153"/>
      <c r="B461" s="154"/>
      <c r="C461" s="190" t="s">
        <v>713</v>
      </c>
      <c r="D461" s="157"/>
      <c r="E461" s="158">
        <v>-1.6</v>
      </c>
      <c r="F461" s="156"/>
      <c r="G461" s="156"/>
      <c r="H461" s="156"/>
      <c r="I461" s="156"/>
      <c r="J461" s="156"/>
      <c r="K461" s="156"/>
      <c r="L461" s="156"/>
      <c r="M461" s="156"/>
      <c r="N461" s="155"/>
      <c r="O461" s="155"/>
      <c r="P461" s="155"/>
      <c r="Q461" s="155"/>
      <c r="R461" s="156"/>
      <c r="S461" s="156"/>
      <c r="T461" s="156"/>
      <c r="U461" s="156"/>
      <c r="V461" s="156"/>
      <c r="W461" s="156"/>
      <c r="X461" s="156"/>
      <c r="Y461" s="156"/>
      <c r="Z461" s="146"/>
      <c r="AA461" s="146"/>
      <c r="AB461" s="146"/>
      <c r="AC461" s="146"/>
      <c r="AD461" s="146"/>
      <c r="AE461" s="146"/>
      <c r="AF461" s="146"/>
      <c r="AG461" s="146" t="s">
        <v>164</v>
      </c>
      <c r="AH461" s="146">
        <v>0</v>
      </c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</row>
    <row r="462" spans="1:60" outlineLevel="3" x14ac:dyDescent="0.2">
      <c r="A462" s="153"/>
      <c r="B462" s="154"/>
      <c r="C462" s="190" t="s">
        <v>747</v>
      </c>
      <c r="D462" s="157"/>
      <c r="E462" s="158"/>
      <c r="F462" s="156"/>
      <c r="G462" s="156"/>
      <c r="H462" s="156"/>
      <c r="I462" s="156"/>
      <c r="J462" s="156"/>
      <c r="K462" s="156"/>
      <c r="L462" s="156"/>
      <c r="M462" s="156"/>
      <c r="N462" s="155"/>
      <c r="O462" s="155"/>
      <c r="P462" s="155"/>
      <c r="Q462" s="155"/>
      <c r="R462" s="156"/>
      <c r="S462" s="156"/>
      <c r="T462" s="156"/>
      <c r="U462" s="156"/>
      <c r="V462" s="156"/>
      <c r="W462" s="156"/>
      <c r="X462" s="156"/>
      <c r="Y462" s="156"/>
      <c r="Z462" s="146"/>
      <c r="AA462" s="146"/>
      <c r="AB462" s="146"/>
      <c r="AC462" s="146"/>
      <c r="AD462" s="146"/>
      <c r="AE462" s="146"/>
      <c r="AF462" s="146"/>
      <c r="AG462" s="146" t="s">
        <v>164</v>
      </c>
      <c r="AH462" s="146">
        <v>0</v>
      </c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</row>
    <row r="463" spans="1:60" outlineLevel="3" x14ac:dyDescent="0.2">
      <c r="A463" s="153"/>
      <c r="B463" s="154"/>
      <c r="C463" s="190" t="s">
        <v>748</v>
      </c>
      <c r="D463" s="157"/>
      <c r="E463" s="158">
        <v>102.8</v>
      </c>
      <c r="F463" s="156"/>
      <c r="G463" s="156"/>
      <c r="H463" s="156"/>
      <c r="I463" s="156"/>
      <c r="J463" s="156"/>
      <c r="K463" s="156"/>
      <c r="L463" s="156"/>
      <c r="M463" s="156"/>
      <c r="N463" s="155"/>
      <c r="O463" s="155"/>
      <c r="P463" s="155"/>
      <c r="Q463" s="155"/>
      <c r="R463" s="156"/>
      <c r="S463" s="156"/>
      <c r="T463" s="156"/>
      <c r="U463" s="156"/>
      <c r="V463" s="156"/>
      <c r="W463" s="156"/>
      <c r="X463" s="156"/>
      <c r="Y463" s="156"/>
      <c r="Z463" s="146"/>
      <c r="AA463" s="146"/>
      <c r="AB463" s="146"/>
      <c r="AC463" s="146"/>
      <c r="AD463" s="146"/>
      <c r="AE463" s="146"/>
      <c r="AF463" s="146"/>
      <c r="AG463" s="146" t="s">
        <v>164</v>
      </c>
      <c r="AH463" s="146">
        <v>0</v>
      </c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</row>
    <row r="464" spans="1:60" outlineLevel="3" x14ac:dyDescent="0.2">
      <c r="A464" s="153"/>
      <c r="B464" s="154"/>
      <c r="C464" s="190" t="s">
        <v>749</v>
      </c>
      <c r="D464" s="157"/>
      <c r="E464" s="158">
        <v>-3.6</v>
      </c>
      <c r="F464" s="156"/>
      <c r="G464" s="156"/>
      <c r="H464" s="156"/>
      <c r="I464" s="156"/>
      <c r="J464" s="156"/>
      <c r="K464" s="156"/>
      <c r="L464" s="156"/>
      <c r="M464" s="156"/>
      <c r="N464" s="155"/>
      <c r="O464" s="155"/>
      <c r="P464" s="155"/>
      <c r="Q464" s="155"/>
      <c r="R464" s="156"/>
      <c r="S464" s="156"/>
      <c r="T464" s="156"/>
      <c r="U464" s="156"/>
      <c r="V464" s="156"/>
      <c r="W464" s="156"/>
      <c r="X464" s="156"/>
      <c r="Y464" s="156"/>
      <c r="Z464" s="146"/>
      <c r="AA464" s="146"/>
      <c r="AB464" s="146"/>
      <c r="AC464" s="146"/>
      <c r="AD464" s="146"/>
      <c r="AE464" s="146"/>
      <c r="AF464" s="146"/>
      <c r="AG464" s="146" t="s">
        <v>164</v>
      </c>
      <c r="AH464" s="146">
        <v>0</v>
      </c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</row>
    <row r="465" spans="1:60" outlineLevel="3" x14ac:dyDescent="0.2">
      <c r="A465" s="153"/>
      <c r="B465" s="154"/>
      <c r="C465" s="190" t="s">
        <v>750</v>
      </c>
      <c r="D465" s="157"/>
      <c r="E465" s="158">
        <v>-5.4</v>
      </c>
      <c r="F465" s="156"/>
      <c r="G465" s="156"/>
      <c r="H465" s="156"/>
      <c r="I465" s="156"/>
      <c r="J465" s="156"/>
      <c r="K465" s="156"/>
      <c r="L465" s="156"/>
      <c r="M465" s="156"/>
      <c r="N465" s="155"/>
      <c r="O465" s="155"/>
      <c r="P465" s="155"/>
      <c r="Q465" s="155"/>
      <c r="R465" s="156"/>
      <c r="S465" s="156"/>
      <c r="T465" s="156"/>
      <c r="U465" s="156"/>
      <c r="V465" s="156"/>
      <c r="W465" s="156"/>
      <c r="X465" s="156"/>
      <c r="Y465" s="156"/>
      <c r="Z465" s="146"/>
      <c r="AA465" s="146"/>
      <c r="AB465" s="146"/>
      <c r="AC465" s="146"/>
      <c r="AD465" s="146"/>
      <c r="AE465" s="146"/>
      <c r="AF465" s="146"/>
      <c r="AG465" s="146" t="s">
        <v>164</v>
      </c>
      <c r="AH465" s="146">
        <v>0</v>
      </c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  <c r="AT465" s="146"/>
      <c r="AU465" s="146"/>
      <c r="AV465" s="146"/>
      <c r="AW465" s="146"/>
      <c r="AX465" s="146"/>
      <c r="AY465" s="146"/>
      <c r="AZ465" s="146"/>
      <c r="BA465" s="146"/>
      <c r="BB465" s="146"/>
      <c r="BC465" s="146"/>
      <c r="BD465" s="146"/>
      <c r="BE465" s="146"/>
      <c r="BF465" s="146"/>
      <c r="BG465" s="146"/>
      <c r="BH465" s="146"/>
    </row>
    <row r="466" spans="1:60" outlineLevel="3" x14ac:dyDescent="0.2">
      <c r="A466" s="153"/>
      <c r="B466" s="154"/>
      <c r="C466" s="190" t="s">
        <v>751</v>
      </c>
      <c r="D466" s="157"/>
      <c r="E466" s="158">
        <v>-6.4</v>
      </c>
      <c r="F466" s="156"/>
      <c r="G466" s="156"/>
      <c r="H466" s="156"/>
      <c r="I466" s="156"/>
      <c r="J466" s="156"/>
      <c r="K466" s="156"/>
      <c r="L466" s="156"/>
      <c r="M466" s="156"/>
      <c r="N466" s="155"/>
      <c r="O466" s="155"/>
      <c r="P466" s="155"/>
      <c r="Q466" s="155"/>
      <c r="R466" s="156"/>
      <c r="S466" s="156"/>
      <c r="T466" s="156"/>
      <c r="U466" s="156"/>
      <c r="V466" s="156"/>
      <c r="W466" s="156"/>
      <c r="X466" s="156"/>
      <c r="Y466" s="156"/>
      <c r="Z466" s="146"/>
      <c r="AA466" s="146"/>
      <c r="AB466" s="146"/>
      <c r="AC466" s="146"/>
      <c r="AD466" s="146"/>
      <c r="AE466" s="146"/>
      <c r="AF466" s="146"/>
      <c r="AG466" s="146" t="s">
        <v>164</v>
      </c>
      <c r="AH466" s="146">
        <v>0</v>
      </c>
      <c r="AI466" s="146"/>
      <c r="AJ466" s="146"/>
      <c r="AK466" s="146"/>
      <c r="AL466" s="146"/>
      <c r="AM466" s="146"/>
      <c r="AN466" s="146"/>
      <c r="AO466" s="146"/>
      <c r="AP466" s="146"/>
      <c r="AQ466" s="146"/>
      <c r="AR466" s="146"/>
      <c r="AS466" s="146"/>
      <c r="AT466" s="146"/>
      <c r="AU466" s="146"/>
      <c r="AV466" s="146"/>
      <c r="AW466" s="146"/>
      <c r="AX466" s="146"/>
      <c r="AY466" s="146"/>
      <c r="AZ466" s="146"/>
      <c r="BA466" s="146"/>
      <c r="BB466" s="146"/>
      <c r="BC466" s="146"/>
      <c r="BD466" s="146"/>
      <c r="BE466" s="146"/>
      <c r="BF466" s="146"/>
      <c r="BG466" s="146"/>
      <c r="BH466" s="146"/>
    </row>
    <row r="467" spans="1:60" outlineLevel="3" x14ac:dyDescent="0.2">
      <c r="A467" s="153"/>
      <c r="B467" s="154"/>
      <c r="C467" s="190" t="s">
        <v>752</v>
      </c>
      <c r="D467" s="157"/>
      <c r="E467" s="158">
        <v>33.68</v>
      </c>
      <c r="F467" s="156"/>
      <c r="G467" s="156"/>
      <c r="H467" s="156"/>
      <c r="I467" s="156"/>
      <c r="J467" s="156"/>
      <c r="K467" s="156"/>
      <c r="L467" s="156"/>
      <c r="M467" s="156"/>
      <c r="N467" s="155"/>
      <c r="O467" s="155"/>
      <c r="P467" s="155"/>
      <c r="Q467" s="155"/>
      <c r="R467" s="156"/>
      <c r="S467" s="156"/>
      <c r="T467" s="156"/>
      <c r="U467" s="156"/>
      <c r="V467" s="156"/>
      <c r="W467" s="156"/>
      <c r="X467" s="156"/>
      <c r="Y467" s="156"/>
      <c r="Z467" s="146"/>
      <c r="AA467" s="146"/>
      <c r="AB467" s="146"/>
      <c r="AC467" s="146"/>
      <c r="AD467" s="146"/>
      <c r="AE467" s="146"/>
      <c r="AF467" s="146"/>
      <c r="AG467" s="146" t="s">
        <v>164</v>
      </c>
      <c r="AH467" s="146">
        <v>0</v>
      </c>
      <c r="AI467" s="146"/>
      <c r="AJ467" s="146"/>
      <c r="AK467" s="146"/>
      <c r="AL467" s="146"/>
      <c r="AM467" s="146"/>
      <c r="AN467" s="146"/>
      <c r="AO467" s="146"/>
      <c r="AP467" s="146"/>
      <c r="AQ467" s="146"/>
      <c r="AR467" s="146"/>
      <c r="AS467" s="146"/>
      <c r="AT467" s="146"/>
      <c r="AU467" s="146"/>
      <c r="AV467" s="146"/>
      <c r="AW467" s="146"/>
      <c r="AX467" s="146"/>
      <c r="AY467" s="146"/>
      <c r="AZ467" s="146"/>
      <c r="BA467" s="146"/>
      <c r="BB467" s="146"/>
      <c r="BC467" s="146"/>
      <c r="BD467" s="146"/>
      <c r="BE467" s="146"/>
      <c r="BF467" s="146"/>
      <c r="BG467" s="146"/>
      <c r="BH467" s="146"/>
    </row>
    <row r="468" spans="1:60" outlineLevel="3" x14ac:dyDescent="0.2">
      <c r="A468" s="153"/>
      <c r="B468" s="154"/>
      <c r="C468" s="190" t="s">
        <v>753</v>
      </c>
      <c r="D468" s="157"/>
      <c r="E468" s="158">
        <v>6.96</v>
      </c>
      <c r="F468" s="156"/>
      <c r="G468" s="156"/>
      <c r="H468" s="156"/>
      <c r="I468" s="156"/>
      <c r="J468" s="156"/>
      <c r="K468" s="156"/>
      <c r="L468" s="156"/>
      <c r="M468" s="156"/>
      <c r="N468" s="155"/>
      <c r="O468" s="155"/>
      <c r="P468" s="155"/>
      <c r="Q468" s="155"/>
      <c r="R468" s="156"/>
      <c r="S468" s="156"/>
      <c r="T468" s="156"/>
      <c r="U468" s="156"/>
      <c r="V468" s="156"/>
      <c r="W468" s="156"/>
      <c r="X468" s="156"/>
      <c r="Y468" s="156"/>
      <c r="Z468" s="146"/>
      <c r="AA468" s="146"/>
      <c r="AB468" s="146"/>
      <c r="AC468" s="146"/>
      <c r="AD468" s="146"/>
      <c r="AE468" s="146"/>
      <c r="AF468" s="146"/>
      <c r="AG468" s="146" t="s">
        <v>164</v>
      </c>
      <c r="AH468" s="146">
        <v>0</v>
      </c>
      <c r="AI468" s="146"/>
      <c r="AJ468" s="146"/>
      <c r="AK468" s="146"/>
      <c r="AL468" s="146"/>
      <c r="AM468" s="146"/>
      <c r="AN468" s="146"/>
      <c r="AO468" s="146"/>
      <c r="AP468" s="146"/>
      <c r="AQ468" s="146"/>
      <c r="AR468" s="146"/>
      <c r="AS468" s="146"/>
      <c r="AT468" s="146"/>
      <c r="AU468" s="146"/>
      <c r="AV468" s="146"/>
      <c r="AW468" s="146"/>
      <c r="AX468" s="146"/>
      <c r="AY468" s="146"/>
      <c r="AZ468" s="146"/>
      <c r="BA468" s="146"/>
      <c r="BB468" s="146"/>
      <c r="BC468" s="146"/>
      <c r="BD468" s="146"/>
      <c r="BE468" s="146"/>
      <c r="BF468" s="146"/>
      <c r="BG468" s="146"/>
      <c r="BH468" s="146"/>
    </row>
    <row r="469" spans="1:60" outlineLevel="3" x14ac:dyDescent="0.2">
      <c r="A469" s="153"/>
      <c r="B469" s="154"/>
      <c r="C469" s="190" t="s">
        <v>754</v>
      </c>
      <c r="D469" s="157"/>
      <c r="E469" s="158">
        <v>1.2</v>
      </c>
      <c r="F469" s="156"/>
      <c r="G469" s="156"/>
      <c r="H469" s="156"/>
      <c r="I469" s="156"/>
      <c r="J469" s="156"/>
      <c r="K469" s="156"/>
      <c r="L469" s="156"/>
      <c r="M469" s="156"/>
      <c r="N469" s="155"/>
      <c r="O469" s="155"/>
      <c r="P469" s="155"/>
      <c r="Q469" s="155"/>
      <c r="R469" s="156"/>
      <c r="S469" s="156"/>
      <c r="T469" s="156"/>
      <c r="U469" s="156"/>
      <c r="V469" s="156"/>
      <c r="W469" s="156"/>
      <c r="X469" s="156"/>
      <c r="Y469" s="156"/>
      <c r="Z469" s="146"/>
      <c r="AA469" s="146"/>
      <c r="AB469" s="146"/>
      <c r="AC469" s="146"/>
      <c r="AD469" s="146"/>
      <c r="AE469" s="146"/>
      <c r="AF469" s="146"/>
      <c r="AG469" s="146" t="s">
        <v>164</v>
      </c>
      <c r="AH469" s="146">
        <v>0</v>
      </c>
      <c r="AI469" s="146"/>
      <c r="AJ469" s="146"/>
      <c r="AK469" s="146"/>
      <c r="AL469" s="146"/>
      <c r="AM469" s="146"/>
      <c r="AN469" s="146"/>
      <c r="AO469" s="146"/>
      <c r="AP469" s="146"/>
      <c r="AQ469" s="146"/>
      <c r="AR469" s="146"/>
      <c r="AS469" s="146"/>
      <c r="AT469" s="146"/>
      <c r="AU469" s="146"/>
      <c r="AV469" s="146"/>
      <c r="AW469" s="146"/>
      <c r="AX469" s="146"/>
      <c r="AY469" s="146"/>
      <c r="AZ469" s="146"/>
      <c r="BA469" s="146"/>
      <c r="BB469" s="146"/>
      <c r="BC469" s="146"/>
      <c r="BD469" s="146"/>
      <c r="BE469" s="146"/>
      <c r="BF469" s="146"/>
      <c r="BG469" s="146"/>
      <c r="BH469" s="146"/>
    </row>
    <row r="470" spans="1:60" outlineLevel="3" x14ac:dyDescent="0.2">
      <c r="A470" s="153"/>
      <c r="B470" s="154"/>
      <c r="C470" s="190" t="s">
        <v>701</v>
      </c>
      <c r="D470" s="157"/>
      <c r="E470" s="158"/>
      <c r="F470" s="156"/>
      <c r="G470" s="156"/>
      <c r="H470" s="156"/>
      <c r="I470" s="156"/>
      <c r="J470" s="156"/>
      <c r="K470" s="156"/>
      <c r="L470" s="156"/>
      <c r="M470" s="156"/>
      <c r="N470" s="155"/>
      <c r="O470" s="155"/>
      <c r="P470" s="155"/>
      <c r="Q470" s="155"/>
      <c r="R470" s="156"/>
      <c r="S470" s="156"/>
      <c r="T470" s="156"/>
      <c r="U470" s="156"/>
      <c r="V470" s="156"/>
      <c r="W470" s="156"/>
      <c r="X470" s="156"/>
      <c r="Y470" s="156"/>
      <c r="Z470" s="146"/>
      <c r="AA470" s="146"/>
      <c r="AB470" s="146"/>
      <c r="AC470" s="146"/>
      <c r="AD470" s="146"/>
      <c r="AE470" s="146"/>
      <c r="AF470" s="146"/>
      <c r="AG470" s="146" t="s">
        <v>164</v>
      </c>
      <c r="AH470" s="146">
        <v>0</v>
      </c>
      <c r="AI470" s="146"/>
      <c r="AJ470" s="146"/>
      <c r="AK470" s="146"/>
      <c r="AL470" s="146"/>
      <c r="AM470" s="146"/>
      <c r="AN470" s="146"/>
      <c r="AO470" s="146"/>
      <c r="AP470" s="146"/>
      <c r="AQ470" s="146"/>
      <c r="AR470" s="146"/>
      <c r="AS470" s="146"/>
      <c r="AT470" s="146"/>
      <c r="AU470" s="146"/>
      <c r="AV470" s="146"/>
      <c r="AW470" s="146"/>
      <c r="AX470" s="146"/>
      <c r="AY470" s="146"/>
      <c r="AZ470" s="146"/>
      <c r="BA470" s="146"/>
      <c r="BB470" s="146"/>
      <c r="BC470" s="146"/>
      <c r="BD470" s="146"/>
      <c r="BE470" s="146"/>
      <c r="BF470" s="146"/>
      <c r="BG470" s="146"/>
      <c r="BH470" s="146"/>
    </row>
    <row r="471" spans="1:60" outlineLevel="3" x14ac:dyDescent="0.2">
      <c r="A471" s="153"/>
      <c r="B471" s="154"/>
      <c r="C471" s="190" t="s">
        <v>755</v>
      </c>
      <c r="D471" s="157"/>
      <c r="E471" s="158">
        <v>29.3</v>
      </c>
      <c r="F471" s="156"/>
      <c r="G471" s="156"/>
      <c r="H471" s="156"/>
      <c r="I471" s="156"/>
      <c r="J471" s="156"/>
      <c r="K471" s="156"/>
      <c r="L471" s="156"/>
      <c r="M471" s="156"/>
      <c r="N471" s="155"/>
      <c r="O471" s="155"/>
      <c r="P471" s="155"/>
      <c r="Q471" s="155"/>
      <c r="R471" s="156"/>
      <c r="S471" s="156"/>
      <c r="T471" s="156"/>
      <c r="U471" s="156"/>
      <c r="V471" s="156"/>
      <c r="W471" s="156"/>
      <c r="X471" s="156"/>
      <c r="Y471" s="156"/>
      <c r="Z471" s="146"/>
      <c r="AA471" s="146"/>
      <c r="AB471" s="146"/>
      <c r="AC471" s="146"/>
      <c r="AD471" s="146"/>
      <c r="AE471" s="146"/>
      <c r="AF471" s="146"/>
      <c r="AG471" s="146" t="s">
        <v>164</v>
      </c>
      <c r="AH471" s="146">
        <v>0</v>
      </c>
      <c r="AI471" s="146"/>
      <c r="AJ471" s="146"/>
      <c r="AK471" s="146"/>
      <c r="AL471" s="146"/>
      <c r="AM471" s="146"/>
      <c r="AN471" s="146"/>
      <c r="AO471" s="146"/>
      <c r="AP471" s="146"/>
      <c r="AQ471" s="146"/>
      <c r="AR471" s="146"/>
      <c r="AS471" s="146"/>
      <c r="AT471" s="146"/>
      <c r="AU471" s="146"/>
      <c r="AV471" s="146"/>
      <c r="AW471" s="146"/>
      <c r="AX471" s="146"/>
      <c r="AY471" s="146"/>
      <c r="AZ471" s="146"/>
      <c r="BA471" s="146"/>
      <c r="BB471" s="146"/>
      <c r="BC471" s="146"/>
      <c r="BD471" s="146"/>
      <c r="BE471" s="146"/>
      <c r="BF471" s="146"/>
      <c r="BG471" s="146"/>
      <c r="BH471" s="146"/>
    </row>
    <row r="472" spans="1:60" outlineLevel="3" x14ac:dyDescent="0.2">
      <c r="A472" s="153"/>
      <c r="B472" s="154"/>
      <c r="C472" s="190" t="s">
        <v>713</v>
      </c>
      <c r="D472" s="157"/>
      <c r="E472" s="158">
        <v>-1.6</v>
      </c>
      <c r="F472" s="156"/>
      <c r="G472" s="156"/>
      <c r="H472" s="156"/>
      <c r="I472" s="156"/>
      <c r="J472" s="156"/>
      <c r="K472" s="156"/>
      <c r="L472" s="156"/>
      <c r="M472" s="156"/>
      <c r="N472" s="155"/>
      <c r="O472" s="155"/>
      <c r="P472" s="155"/>
      <c r="Q472" s="155"/>
      <c r="R472" s="156"/>
      <c r="S472" s="156"/>
      <c r="T472" s="156"/>
      <c r="U472" s="156"/>
      <c r="V472" s="156"/>
      <c r="W472" s="156"/>
      <c r="X472" s="156"/>
      <c r="Y472" s="156"/>
      <c r="Z472" s="146"/>
      <c r="AA472" s="146"/>
      <c r="AB472" s="146"/>
      <c r="AC472" s="146"/>
      <c r="AD472" s="146"/>
      <c r="AE472" s="146"/>
      <c r="AF472" s="146"/>
      <c r="AG472" s="146" t="s">
        <v>164</v>
      </c>
      <c r="AH472" s="146">
        <v>0</v>
      </c>
      <c r="AI472" s="146"/>
      <c r="AJ472" s="146"/>
      <c r="AK472" s="146"/>
      <c r="AL472" s="146"/>
      <c r="AM472" s="146"/>
      <c r="AN472" s="146"/>
      <c r="AO472" s="146"/>
      <c r="AP472" s="146"/>
      <c r="AQ472" s="146"/>
      <c r="AR472" s="146"/>
      <c r="AS472" s="146"/>
      <c r="AT472" s="146"/>
      <c r="AU472" s="146"/>
      <c r="AV472" s="146"/>
      <c r="AW472" s="146"/>
      <c r="AX472" s="146"/>
      <c r="AY472" s="146"/>
      <c r="AZ472" s="146"/>
      <c r="BA472" s="146"/>
      <c r="BB472" s="146"/>
      <c r="BC472" s="146"/>
      <c r="BD472" s="146"/>
      <c r="BE472" s="146"/>
      <c r="BF472" s="146"/>
      <c r="BG472" s="146"/>
      <c r="BH472" s="146"/>
    </row>
    <row r="473" spans="1:60" outlineLevel="3" x14ac:dyDescent="0.2">
      <c r="A473" s="153"/>
      <c r="B473" s="154"/>
      <c r="C473" s="190" t="s">
        <v>756</v>
      </c>
      <c r="D473" s="157"/>
      <c r="E473" s="158">
        <v>-2.125</v>
      </c>
      <c r="F473" s="156"/>
      <c r="G473" s="156"/>
      <c r="H473" s="156"/>
      <c r="I473" s="156"/>
      <c r="J473" s="156"/>
      <c r="K473" s="156"/>
      <c r="L473" s="156"/>
      <c r="M473" s="156"/>
      <c r="N473" s="155"/>
      <c r="O473" s="155"/>
      <c r="P473" s="155"/>
      <c r="Q473" s="155"/>
      <c r="R473" s="156"/>
      <c r="S473" s="156"/>
      <c r="T473" s="156"/>
      <c r="U473" s="156"/>
      <c r="V473" s="156"/>
      <c r="W473" s="156"/>
      <c r="X473" s="156"/>
      <c r="Y473" s="156"/>
      <c r="Z473" s="146"/>
      <c r="AA473" s="146"/>
      <c r="AB473" s="146"/>
      <c r="AC473" s="146"/>
      <c r="AD473" s="146"/>
      <c r="AE473" s="146"/>
      <c r="AF473" s="146"/>
      <c r="AG473" s="146" t="s">
        <v>164</v>
      </c>
      <c r="AH473" s="146">
        <v>0</v>
      </c>
      <c r="AI473" s="146"/>
      <c r="AJ473" s="146"/>
      <c r="AK473" s="146"/>
      <c r="AL473" s="146"/>
      <c r="AM473" s="146"/>
      <c r="AN473" s="146"/>
      <c r="AO473" s="146"/>
      <c r="AP473" s="146"/>
      <c r="AQ473" s="146"/>
      <c r="AR473" s="146"/>
      <c r="AS473" s="146"/>
      <c r="AT473" s="146"/>
      <c r="AU473" s="146"/>
      <c r="AV473" s="146"/>
      <c r="AW473" s="146"/>
      <c r="AX473" s="146"/>
      <c r="AY473" s="146"/>
      <c r="AZ473" s="146"/>
      <c r="BA473" s="146"/>
      <c r="BB473" s="146"/>
      <c r="BC473" s="146"/>
      <c r="BD473" s="146"/>
      <c r="BE473" s="146"/>
      <c r="BF473" s="146"/>
      <c r="BG473" s="146"/>
      <c r="BH473" s="146"/>
    </row>
    <row r="474" spans="1:60" outlineLevel="3" x14ac:dyDescent="0.2">
      <c r="A474" s="153"/>
      <c r="B474" s="154"/>
      <c r="C474" s="190" t="s">
        <v>757</v>
      </c>
      <c r="D474" s="157"/>
      <c r="E474" s="158">
        <v>-4.2</v>
      </c>
      <c r="F474" s="156"/>
      <c r="G474" s="156"/>
      <c r="H474" s="156"/>
      <c r="I474" s="156"/>
      <c r="J474" s="156"/>
      <c r="K474" s="156"/>
      <c r="L474" s="156"/>
      <c r="M474" s="156"/>
      <c r="N474" s="155"/>
      <c r="O474" s="155"/>
      <c r="P474" s="155"/>
      <c r="Q474" s="155"/>
      <c r="R474" s="156"/>
      <c r="S474" s="156"/>
      <c r="T474" s="156"/>
      <c r="U474" s="156"/>
      <c r="V474" s="156"/>
      <c r="W474" s="156"/>
      <c r="X474" s="156"/>
      <c r="Y474" s="156"/>
      <c r="Z474" s="146"/>
      <c r="AA474" s="146"/>
      <c r="AB474" s="146"/>
      <c r="AC474" s="146"/>
      <c r="AD474" s="146"/>
      <c r="AE474" s="146"/>
      <c r="AF474" s="146"/>
      <c r="AG474" s="146" t="s">
        <v>164</v>
      </c>
      <c r="AH474" s="146">
        <v>0</v>
      </c>
      <c r="AI474" s="146"/>
      <c r="AJ474" s="146"/>
      <c r="AK474" s="146"/>
      <c r="AL474" s="146"/>
      <c r="AM474" s="146"/>
      <c r="AN474" s="146"/>
      <c r="AO474" s="146"/>
      <c r="AP474" s="146"/>
      <c r="AQ474" s="146"/>
      <c r="AR474" s="146"/>
      <c r="AS474" s="146"/>
      <c r="AT474" s="146"/>
      <c r="AU474" s="146"/>
      <c r="AV474" s="146"/>
      <c r="AW474" s="146"/>
      <c r="AX474" s="146"/>
      <c r="AY474" s="146"/>
      <c r="AZ474" s="146"/>
      <c r="BA474" s="146"/>
      <c r="BB474" s="146"/>
      <c r="BC474" s="146"/>
      <c r="BD474" s="146"/>
      <c r="BE474" s="146"/>
      <c r="BF474" s="146"/>
      <c r="BG474" s="146"/>
      <c r="BH474" s="146"/>
    </row>
    <row r="475" spans="1:60" outlineLevel="3" x14ac:dyDescent="0.2">
      <c r="A475" s="153"/>
      <c r="B475" s="154"/>
      <c r="C475" s="190" t="s">
        <v>758</v>
      </c>
      <c r="D475" s="157"/>
      <c r="E475" s="158"/>
      <c r="F475" s="156"/>
      <c r="G475" s="156"/>
      <c r="H475" s="156"/>
      <c r="I475" s="156"/>
      <c r="J475" s="156"/>
      <c r="K475" s="156"/>
      <c r="L475" s="156"/>
      <c r="M475" s="156"/>
      <c r="N475" s="155"/>
      <c r="O475" s="155"/>
      <c r="P475" s="155"/>
      <c r="Q475" s="155"/>
      <c r="R475" s="156"/>
      <c r="S475" s="156"/>
      <c r="T475" s="156"/>
      <c r="U475" s="156"/>
      <c r="V475" s="156"/>
      <c r="W475" s="156"/>
      <c r="X475" s="156"/>
      <c r="Y475" s="156"/>
      <c r="Z475" s="146"/>
      <c r="AA475" s="146"/>
      <c r="AB475" s="146"/>
      <c r="AC475" s="146"/>
      <c r="AD475" s="146"/>
      <c r="AE475" s="146"/>
      <c r="AF475" s="146"/>
      <c r="AG475" s="146" t="s">
        <v>164</v>
      </c>
      <c r="AH475" s="146">
        <v>0</v>
      </c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  <c r="AT475" s="146"/>
      <c r="AU475" s="146"/>
      <c r="AV475" s="146"/>
      <c r="AW475" s="146"/>
      <c r="AX475" s="146"/>
      <c r="AY475" s="146"/>
      <c r="AZ475" s="146"/>
      <c r="BA475" s="146"/>
      <c r="BB475" s="146"/>
      <c r="BC475" s="146"/>
      <c r="BD475" s="146"/>
      <c r="BE475" s="146"/>
      <c r="BF475" s="146"/>
      <c r="BG475" s="146"/>
      <c r="BH475" s="146"/>
    </row>
    <row r="476" spans="1:60" outlineLevel="3" x14ac:dyDescent="0.2">
      <c r="A476" s="153"/>
      <c r="B476" s="154"/>
      <c r="C476" s="190" t="s">
        <v>759</v>
      </c>
      <c r="D476" s="157"/>
      <c r="E476" s="158">
        <v>27.14</v>
      </c>
      <c r="F476" s="156"/>
      <c r="G476" s="156"/>
      <c r="H476" s="156"/>
      <c r="I476" s="156"/>
      <c r="J476" s="156"/>
      <c r="K476" s="156"/>
      <c r="L476" s="156"/>
      <c r="M476" s="156"/>
      <c r="N476" s="155"/>
      <c r="O476" s="155"/>
      <c r="P476" s="155"/>
      <c r="Q476" s="155"/>
      <c r="R476" s="156"/>
      <c r="S476" s="156"/>
      <c r="T476" s="156"/>
      <c r="U476" s="156"/>
      <c r="V476" s="156"/>
      <c r="W476" s="156"/>
      <c r="X476" s="156"/>
      <c r="Y476" s="156"/>
      <c r="Z476" s="146"/>
      <c r="AA476" s="146"/>
      <c r="AB476" s="146"/>
      <c r="AC476" s="146"/>
      <c r="AD476" s="146"/>
      <c r="AE476" s="146"/>
      <c r="AF476" s="146"/>
      <c r="AG476" s="146" t="s">
        <v>164</v>
      </c>
      <c r="AH476" s="146">
        <v>0</v>
      </c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</row>
    <row r="477" spans="1:60" outlineLevel="3" x14ac:dyDescent="0.2">
      <c r="A477" s="153"/>
      <c r="B477" s="154"/>
      <c r="C477" s="190" t="s">
        <v>713</v>
      </c>
      <c r="D477" s="157"/>
      <c r="E477" s="158">
        <v>-1.6</v>
      </c>
      <c r="F477" s="156"/>
      <c r="G477" s="156"/>
      <c r="H477" s="156"/>
      <c r="I477" s="156"/>
      <c r="J477" s="156"/>
      <c r="K477" s="156"/>
      <c r="L477" s="156"/>
      <c r="M477" s="156"/>
      <c r="N477" s="155"/>
      <c r="O477" s="155"/>
      <c r="P477" s="155"/>
      <c r="Q477" s="155"/>
      <c r="R477" s="156"/>
      <c r="S477" s="156"/>
      <c r="T477" s="156"/>
      <c r="U477" s="156"/>
      <c r="V477" s="156"/>
      <c r="W477" s="156"/>
      <c r="X477" s="156"/>
      <c r="Y477" s="156"/>
      <c r="Z477" s="146"/>
      <c r="AA477" s="146"/>
      <c r="AB477" s="146"/>
      <c r="AC477" s="146"/>
      <c r="AD477" s="146"/>
      <c r="AE477" s="146"/>
      <c r="AF477" s="146"/>
      <c r="AG477" s="146" t="s">
        <v>164</v>
      </c>
      <c r="AH477" s="146">
        <v>0</v>
      </c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</row>
    <row r="478" spans="1:60" outlineLevel="3" x14ac:dyDescent="0.2">
      <c r="A478" s="153"/>
      <c r="B478" s="154"/>
      <c r="C478" s="190" t="s">
        <v>760</v>
      </c>
      <c r="D478" s="157"/>
      <c r="E478" s="158"/>
      <c r="F478" s="156"/>
      <c r="G478" s="156"/>
      <c r="H478" s="156"/>
      <c r="I478" s="156"/>
      <c r="J478" s="156"/>
      <c r="K478" s="156"/>
      <c r="L478" s="156"/>
      <c r="M478" s="156"/>
      <c r="N478" s="155"/>
      <c r="O478" s="155"/>
      <c r="P478" s="155"/>
      <c r="Q478" s="155"/>
      <c r="R478" s="156"/>
      <c r="S478" s="156"/>
      <c r="T478" s="156"/>
      <c r="U478" s="156"/>
      <c r="V478" s="156"/>
      <c r="W478" s="156"/>
      <c r="X478" s="156"/>
      <c r="Y478" s="156"/>
      <c r="Z478" s="146"/>
      <c r="AA478" s="146"/>
      <c r="AB478" s="146"/>
      <c r="AC478" s="146"/>
      <c r="AD478" s="146"/>
      <c r="AE478" s="146"/>
      <c r="AF478" s="146"/>
      <c r="AG478" s="146" t="s">
        <v>164</v>
      </c>
      <c r="AH478" s="146">
        <v>0</v>
      </c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</row>
    <row r="479" spans="1:60" outlineLevel="3" x14ac:dyDescent="0.2">
      <c r="A479" s="153"/>
      <c r="B479" s="154"/>
      <c r="C479" s="190" t="s">
        <v>761</v>
      </c>
      <c r="D479" s="157"/>
      <c r="E479" s="158">
        <v>24.24</v>
      </c>
      <c r="F479" s="156"/>
      <c r="G479" s="156"/>
      <c r="H479" s="156"/>
      <c r="I479" s="156"/>
      <c r="J479" s="156"/>
      <c r="K479" s="156"/>
      <c r="L479" s="156"/>
      <c r="M479" s="156"/>
      <c r="N479" s="155"/>
      <c r="O479" s="155"/>
      <c r="P479" s="155"/>
      <c r="Q479" s="155"/>
      <c r="R479" s="156"/>
      <c r="S479" s="156"/>
      <c r="T479" s="156"/>
      <c r="U479" s="156"/>
      <c r="V479" s="156"/>
      <c r="W479" s="156"/>
      <c r="X479" s="156"/>
      <c r="Y479" s="156"/>
      <c r="Z479" s="146"/>
      <c r="AA479" s="146"/>
      <c r="AB479" s="146"/>
      <c r="AC479" s="146"/>
      <c r="AD479" s="146"/>
      <c r="AE479" s="146"/>
      <c r="AF479" s="146"/>
      <c r="AG479" s="146" t="s">
        <v>164</v>
      </c>
      <c r="AH479" s="146">
        <v>0</v>
      </c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</row>
    <row r="480" spans="1:60" outlineLevel="3" x14ac:dyDescent="0.2">
      <c r="A480" s="153"/>
      <c r="B480" s="154"/>
      <c r="C480" s="190" t="s">
        <v>717</v>
      </c>
      <c r="D480" s="157"/>
      <c r="E480" s="158">
        <v>-1.8</v>
      </c>
      <c r="F480" s="156"/>
      <c r="G480" s="156"/>
      <c r="H480" s="156"/>
      <c r="I480" s="156"/>
      <c r="J480" s="156"/>
      <c r="K480" s="156"/>
      <c r="L480" s="156"/>
      <c r="M480" s="156"/>
      <c r="N480" s="155"/>
      <c r="O480" s="155"/>
      <c r="P480" s="155"/>
      <c r="Q480" s="155"/>
      <c r="R480" s="156"/>
      <c r="S480" s="156"/>
      <c r="T480" s="156"/>
      <c r="U480" s="156"/>
      <c r="V480" s="156"/>
      <c r="W480" s="156"/>
      <c r="X480" s="156"/>
      <c r="Y480" s="156"/>
      <c r="Z480" s="146"/>
      <c r="AA480" s="146"/>
      <c r="AB480" s="146"/>
      <c r="AC480" s="146"/>
      <c r="AD480" s="146"/>
      <c r="AE480" s="146"/>
      <c r="AF480" s="146"/>
      <c r="AG480" s="146" t="s">
        <v>164</v>
      </c>
      <c r="AH480" s="146">
        <v>0</v>
      </c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</row>
    <row r="481" spans="1:60" outlineLevel="1" x14ac:dyDescent="0.2">
      <c r="A481" s="172">
        <v>126</v>
      </c>
      <c r="B481" s="173" t="s">
        <v>1050</v>
      </c>
      <c r="C481" s="189" t="s">
        <v>1051</v>
      </c>
      <c r="D481" s="174" t="s">
        <v>156</v>
      </c>
      <c r="E481" s="175">
        <v>295.93849999999998</v>
      </c>
      <c r="F481" s="176"/>
      <c r="G481" s="177">
        <f>ROUND(E481*F481,2)</f>
        <v>0</v>
      </c>
      <c r="H481" s="176"/>
      <c r="I481" s="177">
        <f>ROUND(E481*H481,2)</f>
        <v>0</v>
      </c>
      <c r="J481" s="176"/>
      <c r="K481" s="177">
        <f>ROUND(E481*J481,2)</f>
        <v>0</v>
      </c>
      <c r="L481" s="177">
        <v>21</v>
      </c>
      <c r="M481" s="177">
        <f>G481*(1+L481/100)</f>
        <v>0</v>
      </c>
      <c r="N481" s="175">
        <v>1.4200000000000001E-2</v>
      </c>
      <c r="O481" s="175">
        <f>ROUND(E481*N481,2)</f>
        <v>4.2</v>
      </c>
      <c r="P481" s="175">
        <v>0</v>
      </c>
      <c r="Q481" s="175">
        <f>ROUND(E481*P481,2)</f>
        <v>0</v>
      </c>
      <c r="R481" s="177" t="s">
        <v>409</v>
      </c>
      <c r="S481" s="177" t="s">
        <v>157</v>
      </c>
      <c r="T481" s="178" t="s">
        <v>157</v>
      </c>
      <c r="U481" s="156">
        <v>0</v>
      </c>
      <c r="V481" s="156">
        <f>ROUND(E481*U481,2)</f>
        <v>0</v>
      </c>
      <c r="W481" s="156"/>
      <c r="X481" s="156" t="s">
        <v>410</v>
      </c>
      <c r="Y481" s="156" t="s">
        <v>159</v>
      </c>
      <c r="Z481" s="146"/>
      <c r="AA481" s="146"/>
      <c r="AB481" s="146"/>
      <c r="AC481" s="146"/>
      <c r="AD481" s="146"/>
      <c r="AE481" s="146"/>
      <c r="AF481" s="146"/>
      <c r="AG481" s="146" t="s">
        <v>411</v>
      </c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</row>
    <row r="482" spans="1:60" outlineLevel="2" x14ac:dyDescent="0.2">
      <c r="A482" s="153"/>
      <c r="B482" s="154"/>
      <c r="C482" s="190" t="s">
        <v>1052</v>
      </c>
      <c r="D482" s="157"/>
      <c r="E482" s="158">
        <v>295.93849999999998</v>
      </c>
      <c r="F482" s="156"/>
      <c r="G482" s="156"/>
      <c r="H482" s="156"/>
      <c r="I482" s="156"/>
      <c r="J482" s="156"/>
      <c r="K482" s="156"/>
      <c r="L482" s="156"/>
      <c r="M482" s="156"/>
      <c r="N482" s="155"/>
      <c r="O482" s="155"/>
      <c r="P482" s="155"/>
      <c r="Q482" s="155"/>
      <c r="R482" s="156"/>
      <c r="S482" s="156"/>
      <c r="T482" s="156"/>
      <c r="U482" s="156"/>
      <c r="V482" s="156"/>
      <c r="W482" s="156"/>
      <c r="X482" s="156"/>
      <c r="Y482" s="156"/>
      <c r="Z482" s="146"/>
      <c r="AA482" s="146"/>
      <c r="AB482" s="146"/>
      <c r="AC482" s="146"/>
      <c r="AD482" s="146"/>
      <c r="AE482" s="146"/>
      <c r="AF482" s="146"/>
      <c r="AG482" s="146" t="s">
        <v>164</v>
      </c>
      <c r="AH482" s="146">
        <v>0</v>
      </c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</row>
    <row r="483" spans="1:60" outlineLevel="1" x14ac:dyDescent="0.2">
      <c r="A483" s="179">
        <v>127</v>
      </c>
      <c r="B483" s="180" t="s">
        <v>1053</v>
      </c>
      <c r="C483" s="188" t="s">
        <v>1054</v>
      </c>
      <c r="D483" s="181" t="s">
        <v>500</v>
      </c>
      <c r="E483" s="182">
        <v>5.5125299999999999</v>
      </c>
      <c r="F483" s="183"/>
      <c r="G483" s="184">
        <f>ROUND(E483*F483,2)</f>
        <v>0</v>
      </c>
      <c r="H483" s="183"/>
      <c r="I483" s="184">
        <f>ROUND(E483*H483,2)</f>
        <v>0</v>
      </c>
      <c r="J483" s="183"/>
      <c r="K483" s="184">
        <f>ROUND(E483*J483,2)</f>
        <v>0</v>
      </c>
      <c r="L483" s="184">
        <v>21</v>
      </c>
      <c r="M483" s="184">
        <f>G483*(1+L483/100)</f>
        <v>0</v>
      </c>
      <c r="N483" s="182">
        <v>0</v>
      </c>
      <c r="O483" s="182">
        <f>ROUND(E483*N483,2)</f>
        <v>0</v>
      </c>
      <c r="P483" s="182">
        <v>0</v>
      </c>
      <c r="Q483" s="182">
        <f>ROUND(E483*P483,2)</f>
        <v>0</v>
      </c>
      <c r="R483" s="184"/>
      <c r="S483" s="184" t="s">
        <v>157</v>
      </c>
      <c r="T483" s="185" t="s">
        <v>157</v>
      </c>
      <c r="U483" s="156">
        <v>1.5980000000000001</v>
      </c>
      <c r="V483" s="156">
        <f>ROUND(E483*U483,2)</f>
        <v>8.81</v>
      </c>
      <c r="W483" s="156"/>
      <c r="X483" s="156" t="s">
        <v>501</v>
      </c>
      <c r="Y483" s="156" t="s">
        <v>159</v>
      </c>
      <c r="Z483" s="146"/>
      <c r="AA483" s="146"/>
      <c r="AB483" s="146"/>
      <c r="AC483" s="146"/>
      <c r="AD483" s="146"/>
      <c r="AE483" s="146"/>
      <c r="AF483" s="146"/>
      <c r="AG483" s="146" t="s">
        <v>502</v>
      </c>
      <c r="AH483" s="146"/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</row>
    <row r="484" spans="1:60" x14ac:dyDescent="0.2">
      <c r="A484" s="165" t="s">
        <v>152</v>
      </c>
      <c r="B484" s="166" t="s">
        <v>115</v>
      </c>
      <c r="C484" s="187" t="s">
        <v>116</v>
      </c>
      <c r="D484" s="167"/>
      <c r="E484" s="168"/>
      <c r="F484" s="169"/>
      <c r="G484" s="169">
        <f>SUMIF(AG485:AG490,"&lt;&gt;NOR",G485:G490)</f>
        <v>0</v>
      </c>
      <c r="H484" s="169"/>
      <c r="I484" s="169">
        <f>SUM(I485:I490)</f>
        <v>0</v>
      </c>
      <c r="J484" s="169"/>
      <c r="K484" s="169">
        <f>SUM(K485:K490)</f>
        <v>0</v>
      </c>
      <c r="L484" s="169"/>
      <c r="M484" s="169">
        <f>SUM(M485:M490)</f>
        <v>0</v>
      </c>
      <c r="N484" s="168"/>
      <c r="O484" s="168">
        <f>SUM(O485:O490)</f>
        <v>0</v>
      </c>
      <c r="P484" s="168"/>
      <c r="Q484" s="168">
        <f>SUM(Q485:Q490)</f>
        <v>0</v>
      </c>
      <c r="R484" s="169"/>
      <c r="S484" s="169"/>
      <c r="T484" s="170"/>
      <c r="U484" s="164"/>
      <c r="V484" s="164">
        <f>SUM(V485:V490)</f>
        <v>4.9000000000000004</v>
      </c>
      <c r="W484" s="164"/>
      <c r="X484" s="164"/>
      <c r="Y484" s="164"/>
      <c r="AG484" t="s">
        <v>153</v>
      </c>
    </row>
    <row r="485" spans="1:60" outlineLevel="1" x14ac:dyDescent="0.2">
      <c r="A485" s="172">
        <v>128</v>
      </c>
      <c r="B485" s="173" t="s">
        <v>636</v>
      </c>
      <c r="C485" s="189" t="s">
        <v>637</v>
      </c>
      <c r="D485" s="174" t="s">
        <v>156</v>
      </c>
      <c r="E485" s="175">
        <v>15.975</v>
      </c>
      <c r="F485" s="176"/>
      <c r="G485" s="177">
        <f>ROUND(E485*F485,2)</f>
        <v>0</v>
      </c>
      <c r="H485" s="176"/>
      <c r="I485" s="177">
        <f>ROUND(E485*H485,2)</f>
        <v>0</v>
      </c>
      <c r="J485" s="176"/>
      <c r="K485" s="177">
        <f>ROUND(E485*J485,2)</f>
        <v>0</v>
      </c>
      <c r="L485" s="177">
        <v>21</v>
      </c>
      <c r="M485" s="177">
        <f>G485*(1+L485/100)</f>
        <v>0</v>
      </c>
      <c r="N485" s="175">
        <v>2.7999999999999998E-4</v>
      </c>
      <c r="O485" s="175">
        <f>ROUND(E485*N485,2)</f>
        <v>0</v>
      </c>
      <c r="P485" s="175">
        <v>0</v>
      </c>
      <c r="Q485" s="175">
        <f>ROUND(E485*P485,2)</f>
        <v>0</v>
      </c>
      <c r="R485" s="177"/>
      <c r="S485" s="177" t="s">
        <v>157</v>
      </c>
      <c r="T485" s="178" t="s">
        <v>157</v>
      </c>
      <c r="U485" s="156">
        <v>0.307</v>
      </c>
      <c r="V485" s="156">
        <f>ROUND(E485*U485,2)</f>
        <v>4.9000000000000004</v>
      </c>
      <c r="W485" s="156"/>
      <c r="X485" s="156" t="s">
        <v>158</v>
      </c>
      <c r="Y485" s="156" t="s">
        <v>159</v>
      </c>
      <c r="Z485" s="146"/>
      <c r="AA485" s="146"/>
      <c r="AB485" s="146"/>
      <c r="AC485" s="146"/>
      <c r="AD485" s="146"/>
      <c r="AE485" s="146"/>
      <c r="AF485" s="146"/>
      <c r="AG485" s="146" t="s">
        <v>160</v>
      </c>
      <c r="AH485" s="146"/>
      <c r="AI485" s="146"/>
      <c r="AJ485" s="146"/>
      <c r="AK485" s="146"/>
      <c r="AL485" s="146"/>
      <c r="AM485" s="146"/>
      <c r="AN485" s="146"/>
      <c r="AO485" s="146"/>
      <c r="AP485" s="146"/>
      <c r="AQ485" s="146"/>
      <c r="AR485" s="146"/>
      <c r="AS485" s="146"/>
      <c r="AT485" s="146"/>
      <c r="AU485" s="146"/>
      <c r="AV485" s="146"/>
      <c r="AW485" s="146"/>
      <c r="AX485" s="146"/>
      <c r="AY485" s="146"/>
      <c r="AZ485" s="146"/>
      <c r="BA485" s="146"/>
      <c r="BB485" s="146"/>
      <c r="BC485" s="146"/>
      <c r="BD485" s="146"/>
      <c r="BE485" s="146"/>
      <c r="BF485" s="146"/>
      <c r="BG485" s="146"/>
      <c r="BH485" s="146"/>
    </row>
    <row r="486" spans="1:60" outlineLevel="2" x14ac:dyDescent="0.2">
      <c r="A486" s="153"/>
      <c r="B486" s="154"/>
      <c r="C486" s="782" t="s">
        <v>638</v>
      </c>
      <c r="D486" s="783"/>
      <c r="E486" s="783"/>
      <c r="F486" s="783"/>
      <c r="G486" s="783"/>
      <c r="H486" s="156"/>
      <c r="I486" s="156"/>
      <c r="J486" s="156"/>
      <c r="K486" s="156"/>
      <c r="L486" s="156"/>
      <c r="M486" s="156"/>
      <c r="N486" s="155"/>
      <c r="O486" s="155"/>
      <c r="P486" s="155"/>
      <c r="Q486" s="155"/>
      <c r="R486" s="156"/>
      <c r="S486" s="156"/>
      <c r="T486" s="156"/>
      <c r="U486" s="156"/>
      <c r="V486" s="156"/>
      <c r="W486" s="156"/>
      <c r="X486" s="156"/>
      <c r="Y486" s="156"/>
      <c r="Z486" s="146"/>
      <c r="AA486" s="146"/>
      <c r="AB486" s="146"/>
      <c r="AC486" s="146"/>
      <c r="AD486" s="146"/>
      <c r="AE486" s="146"/>
      <c r="AF486" s="146"/>
      <c r="AG486" s="146" t="s">
        <v>250</v>
      </c>
      <c r="AH486" s="146"/>
      <c r="AI486" s="146"/>
      <c r="AJ486" s="146"/>
      <c r="AK486" s="146"/>
      <c r="AL486" s="146"/>
      <c r="AM486" s="146"/>
      <c r="AN486" s="146"/>
      <c r="AO486" s="146"/>
      <c r="AP486" s="146"/>
      <c r="AQ486" s="146"/>
      <c r="AR486" s="146"/>
      <c r="AS486" s="146"/>
      <c r="AT486" s="146"/>
      <c r="AU486" s="146"/>
      <c r="AV486" s="146"/>
      <c r="AW486" s="146"/>
      <c r="AX486" s="146"/>
      <c r="AY486" s="146"/>
      <c r="AZ486" s="146"/>
      <c r="BA486" s="146"/>
      <c r="BB486" s="146"/>
      <c r="BC486" s="146"/>
      <c r="BD486" s="146"/>
      <c r="BE486" s="146"/>
      <c r="BF486" s="146"/>
      <c r="BG486" s="146"/>
      <c r="BH486" s="146"/>
    </row>
    <row r="487" spans="1:60" outlineLevel="2" x14ac:dyDescent="0.2">
      <c r="A487" s="153"/>
      <c r="B487" s="154"/>
      <c r="C487" s="190" t="s">
        <v>1055</v>
      </c>
      <c r="D487" s="157"/>
      <c r="E487" s="158">
        <v>2.2999999999999998</v>
      </c>
      <c r="F487" s="156"/>
      <c r="G487" s="156"/>
      <c r="H487" s="156"/>
      <c r="I487" s="156"/>
      <c r="J487" s="156"/>
      <c r="K487" s="156"/>
      <c r="L487" s="156"/>
      <c r="M487" s="156"/>
      <c r="N487" s="155"/>
      <c r="O487" s="155"/>
      <c r="P487" s="155"/>
      <c r="Q487" s="155"/>
      <c r="R487" s="156"/>
      <c r="S487" s="156"/>
      <c r="T487" s="156"/>
      <c r="U487" s="156"/>
      <c r="V487" s="156"/>
      <c r="W487" s="156"/>
      <c r="X487" s="156"/>
      <c r="Y487" s="156"/>
      <c r="Z487" s="146"/>
      <c r="AA487" s="146"/>
      <c r="AB487" s="146"/>
      <c r="AC487" s="146"/>
      <c r="AD487" s="146"/>
      <c r="AE487" s="146"/>
      <c r="AF487" s="146"/>
      <c r="AG487" s="146" t="s">
        <v>164</v>
      </c>
      <c r="AH487" s="146">
        <v>0</v>
      </c>
      <c r="AI487" s="146"/>
      <c r="AJ487" s="146"/>
      <c r="AK487" s="146"/>
      <c r="AL487" s="146"/>
      <c r="AM487" s="146"/>
      <c r="AN487" s="146"/>
      <c r="AO487" s="146"/>
      <c r="AP487" s="146"/>
      <c r="AQ487" s="146"/>
      <c r="AR487" s="146"/>
      <c r="AS487" s="146"/>
      <c r="AT487" s="146"/>
      <c r="AU487" s="146"/>
      <c r="AV487" s="146"/>
      <c r="AW487" s="146"/>
      <c r="AX487" s="146"/>
      <c r="AY487" s="146"/>
      <c r="AZ487" s="146"/>
      <c r="BA487" s="146"/>
      <c r="BB487" s="146"/>
      <c r="BC487" s="146"/>
      <c r="BD487" s="146"/>
      <c r="BE487" s="146"/>
      <c r="BF487" s="146"/>
      <c r="BG487" s="146"/>
      <c r="BH487" s="146"/>
    </row>
    <row r="488" spans="1:60" outlineLevel="3" x14ac:dyDescent="0.2">
      <c r="A488" s="153"/>
      <c r="B488" s="154"/>
      <c r="C488" s="190" t="s">
        <v>1056</v>
      </c>
      <c r="D488" s="157"/>
      <c r="E488" s="158">
        <v>4.8</v>
      </c>
      <c r="F488" s="156"/>
      <c r="G488" s="156"/>
      <c r="H488" s="156"/>
      <c r="I488" s="156"/>
      <c r="J488" s="156"/>
      <c r="K488" s="156"/>
      <c r="L488" s="156"/>
      <c r="M488" s="156"/>
      <c r="N488" s="155"/>
      <c r="O488" s="155"/>
      <c r="P488" s="155"/>
      <c r="Q488" s="155"/>
      <c r="R488" s="156"/>
      <c r="S488" s="156"/>
      <c r="T488" s="156"/>
      <c r="U488" s="156"/>
      <c r="V488" s="156"/>
      <c r="W488" s="156"/>
      <c r="X488" s="156"/>
      <c r="Y488" s="156"/>
      <c r="Z488" s="146"/>
      <c r="AA488" s="146"/>
      <c r="AB488" s="146"/>
      <c r="AC488" s="146"/>
      <c r="AD488" s="146"/>
      <c r="AE488" s="146"/>
      <c r="AF488" s="146"/>
      <c r="AG488" s="146" t="s">
        <v>164</v>
      </c>
      <c r="AH488" s="146">
        <v>0</v>
      </c>
      <c r="AI488" s="146"/>
      <c r="AJ488" s="146"/>
      <c r="AK488" s="146"/>
      <c r="AL488" s="146"/>
      <c r="AM488" s="146"/>
      <c r="AN488" s="146"/>
      <c r="AO488" s="146"/>
      <c r="AP488" s="146"/>
      <c r="AQ488" s="146"/>
      <c r="AR488" s="146"/>
      <c r="AS488" s="146"/>
      <c r="AT488" s="146"/>
      <c r="AU488" s="146"/>
      <c r="AV488" s="146"/>
      <c r="AW488" s="146"/>
      <c r="AX488" s="146"/>
      <c r="AY488" s="146"/>
      <c r="AZ488" s="146"/>
      <c r="BA488" s="146"/>
      <c r="BB488" s="146"/>
      <c r="BC488" s="146"/>
      <c r="BD488" s="146"/>
      <c r="BE488" s="146"/>
      <c r="BF488" s="146"/>
      <c r="BG488" s="146"/>
      <c r="BH488" s="146"/>
    </row>
    <row r="489" spans="1:60" outlineLevel="3" x14ac:dyDescent="0.2">
      <c r="A489" s="153"/>
      <c r="B489" s="154"/>
      <c r="C489" s="190" t="s">
        <v>1057</v>
      </c>
      <c r="D489" s="157"/>
      <c r="E489" s="158">
        <v>4.9000000000000004</v>
      </c>
      <c r="F489" s="156"/>
      <c r="G489" s="156"/>
      <c r="H489" s="156"/>
      <c r="I489" s="156"/>
      <c r="J489" s="156"/>
      <c r="K489" s="156"/>
      <c r="L489" s="156"/>
      <c r="M489" s="156"/>
      <c r="N489" s="155"/>
      <c r="O489" s="155"/>
      <c r="P489" s="155"/>
      <c r="Q489" s="155"/>
      <c r="R489" s="156"/>
      <c r="S489" s="156"/>
      <c r="T489" s="156"/>
      <c r="U489" s="156"/>
      <c r="V489" s="156"/>
      <c r="W489" s="156"/>
      <c r="X489" s="156"/>
      <c r="Y489" s="156"/>
      <c r="Z489" s="146"/>
      <c r="AA489" s="146"/>
      <c r="AB489" s="146"/>
      <c r="AC489" s="146"/>
      <c r="AD489" s="146"/>
      <c r="AE489" s="146"/>
      <c r="AF489" s="146"/>
      <c r="AG489" s="146" t="s">
        <v>164</v>
      </c>
      <c r="AH489" s="146">
        <v>0</v>
      </c>
      <c r="AI489" s="146"/>
      <c r="AJ489" s="146"/>
      <c r="AK489" s="146"/>
      <c r="AL489" s="146"/>
      <c r="AM489" s="146"/>
      <c r="AN489" s="146"/>
      <c r="AO489" s="146"/>
      <c r="AP489" s="146"/>
      <c r="AQ489" s="146"/>
      <c r="AR489" s="146"/>
      <c r="AS489" s="146"/>
      <c r="AT489" s="146"/>
      <c r="AU489" s="146"/>
      <c r="AV489" s="146"/>
      <c r="AW489" s="146"/>
      <c r="AX489" s="146"/>
      <c r="AY489" s="146"/>
      <c r="AZ489" s="146"/>
      <c r="BA489" s="146"/>
      <c r="BB489" s="146"/>
      <c r="BC489" s="146"/>
      <c r="BD489" s="146"/>
      <c r="BE489" s="146"/>
      <c r="BF489" s="146"/>
      <c r="BG489" s="146"/>
      <c r="BH489" s="146"/>
    </row>
    <row r="490" spans="1:60" outlineLevel="3" x14ac:dyDescent="0.2">
      <c r="A490" s="153"/>
      <c r="B490" s="154"/>
      <c r="C490" s="190" t="s">
        <v>1058</v>
      </c>
      <c r="D490" s="157"/>
      <c r="E490" s="158">
        <v>3.9750000000000001</v>
      </c>
      <c r="F490" s="156"/>
      <c r="G490" s="156"/>
      <c r="H490" s="156"/>
      <c r="I490" s="156"/>
      <c r="J490" s="156"/>
      <c r="K490" s="156"/>
      <c r="L490" s="156"/>
      <c r="M490" s="156"/>
      <c r="N490" s="155"/>
      <c r="O490" s="155"/>
      <c r="P490" s="155"/>
      <c r="Q490" s="155"/>
      <c r="R490" s="156"/>
      <c r="S490" s="156"/>
      <c r="T490" s="156"/>
      <c r="U490" s="156"/>
      <c r="V490" s="156"/>
      <c r="W490" s="156"/>
      <c r="X490" s="156"/>
      <c r="Y490" s="156"/>
      <c r="Z490" s="146"/>
      <c r="AA490" s="146"/>
      <c r="AB490" s="146"/>
      <c r="AC490" s="146"/>
      <c r="AD490" s="146"/>
      <c r="AE490" s="146"/>
      <c r="AF490" s="146"/>
      <c r="AG490" s="146" t="s">
        <v>164</v>
      </c>
      <c r="AH490" s="146">
        <v>0</v>
      </c>
      <c r="AI490" s="146"/>
      <c r="AJ490" s="146"/>
      <c r="AK490" s="146"/>
      <c r="AL490" s="146"/>
      <c r="AM490" s="146"/>
      <c r="AN490" s="146"/>
      <c r="AO490" s="146"/>
      <c r="AP490" s="146"/>
      <c r="AQ490" s="146"/>
      <c r="AR490" s="146"/>
      <c r="AS490" s="146"/>
      <c r="AT490" s="146"/>
      <c r="AU490" s="146"/>
      <c r="AV490" s="146"/>
      <c r="AW490" s="146"/>
      <c r="AX490" s="146"/>
      <c r="AY490" s="146"/>
      <c r="AZ490" s="146"/>
      <c r="BA490" s="146"/>
      <c r="BB490" s="146"/>
      <c r="BC490" s="146"/>
      <c r="BD490" s="146"/>
      <c r="BE490" s="146"/>
      <c r="BF490" s="146"/>
      <c r="BG490" s="146"/>
      <c r="BH490" s="146"/>
    </row>
    <row r="491" spans="1:60" x14ac:dyDescent="0.2">
      <c r="A491" s="165" t="s">
        <v>152</v>
      </c>
      <c r="B491" s="166" t="s">
        <v>117</v>
      </c>
      <c r="C491" s="187" t="s">
        <v>118</v>
      </c>
      <c r="D491" s="167"/>
      <c r="E491" s="168"/>
      <c r="F491" s="169"/>
      <c r="G491" s="169">
        <f>SUMIF(AG492:AG534,"&lt;&gt;NOR",G492:G534)</f>
        <v>0</v>
      </c>
      <c r="H491" s="169"/>
      <c r="I491" s="169">
        <f>SUM(I492:I534)</f>
        <v>0</v>
      </c>
      <c r="J491" s="169"/>
      <c r="K491" s="169">
        <f>SUM(K492:K534)</f>
        <v>0</v>
      </c>
      <c r="L491" s="169"/>
      <c r="M491" s="169">
        <f>SUM(M492:M534)</f>
        <v>0</v>
      </c>
      <c r="N491" s="168"/>
      <c r="O491" s="168">
        <f>SUM(O492:O534)</f>
        <v>7.0000000000000007E-2</v>
      </c>
      <c r="P491" s="168"/>
      <c r="Q491" s="168">
        <f>SUM(Q492:Q534)</f>
        <v>0</v>
      </c>
      <c r="R491" s="169"/>
      <c r="S491" s="169"/>
      <c r="T491" s="170"/>
      <c r="U491" s="164"/>
      <c r="V491" s="164">
        <f>SUM(V492:V534)</f>
        <v>83.34</v>
      </c>
      <c r="W491" s="164"/>
      <c r="X491" s="164"/>
      <c r="Y491" s="164"/>
      <c r="AG491" t="s">
        <v>153</v>
      </c>
    </row>
    <row r="492" spans="1:60" outlineLevel="1" x14ac:dyDescent="0.2">
      <c r="A492" s="172">
        <v>129</v>
      </c>
      <c r="B492" s="173" t="s">
        <v>1059</v>
      </c>
      <c r="C492" s="189" t="s">
        <v>1060</v>
      </c>
      <c r="D492" s="174" t="s">
        <v>156</v>
      </c>
      <c r="E492" s="175">
        <v>403.14980000000003</v>
      </c>
      <c r="F492" s="176"/>
      <c r="G492" s="177">
        <f>ROUND(E492*F492,2)</f>
        <v>0</v>
      </c>
      <c r="H492" s="176"/>
      <c r="I492" s="177">
        <f>ROUND(E492*H492,2)</f>
        <v>0</v>
      </c>
      <c r="J492" s="176"/>
      <c r="K492" s="177">
        <f>ROUND(E492*J492,2)</f>
        <v>0</v>
      </c>
      <c r="L492" s="177">
        <v>21</v>
      </c>
      <c r="M492" s="177">
        <f>G492*(1+L492/100)</f>
        <v>0</v>
      </c>
      <c r="N492" s="175">
        <v>0</v>
      </c>
      <c r="O492" s="175">
        <f>ROUND(E492*N492,2)</f>
        <v>0</v>
      </c>
      <c r="P492" s="175">
        <v>0</v>
      </c>
      <c r="Q492" s="175">
        <f>ROUND(E492*P492,2)</f>
        <v>0</v>
      </c>
      <c r="R492" s="177"/>
      <c r="S492" s="177" t="s">
        <v>157</v>
      </c>
      <c r="T492" s="178" t="s">
        <v>157</v>
      </c>
      <c r="U492" s="156">
        <v>7.6679999999999998E-2</v>
      </c>
      <c r="V492" s="156">
        <f>ROUND(E492*U492,2)</f>
        <v>30.91</v>
      </c>
      <c r="W492" s="156"/>
      <c r="X492" s="156" t="s">
        <v>158</v>
      </c>
      <c r="Y492" s="156" t="s">
        <v>159</v>
      </c>
      <c r="Z492" s="146"/>
      <c r="AA492" s="146"/>
      <c r="AB492" s="146"/>
      <c r="AC492" s="146"/>
      <c r="AD492" s="146"/>
      <c r="AE492" s="146"/>
      <c r="AF492" s="146"/>
      <c r="AG492" s="146" t="s">
        <v>160</v>
      </c>
      <c r="AH492" s="146"/>
      <c r="AI492" s="146"/>
      <c r="AJ492" s="146"/>
      <c r="AK492" s="146"/>
      <c r="AL492" s="146"/>
      <c r="AM492" s="146"/>
      <c r="AN492" s="146"/>
      <c r="AO492" s="146"/>
      <c r="AP492" s="146"/>
      <c r="AQ492" s="146"/>
      <c r="AR492" s="146"/>
      <c r="AS492" s="146"/>
      <c r="AT492" s="146"/>
      <c r="AU492" s="146"/>
      <c r="AV492" s="146"/>
      <c r="AW492" s="146"/>
      <c r="AX492" s="146"/>
      <c r="AY492" s="146"/>
      <c r="AZ492" s="146"/>
      <c r="BA492" s="146"/>
      <c r="BB492" s="146"/>
      <c r="BC492" s="146"/>
      <c r="BD492" s="146"/>
      <c r="BE492" s="146"/>
      <c r="BF492" s="146"/>
      <c r="BG492" s="146"/>
      <c r="BH492" s="146"/>
    </row>
    <row r="493" spans="1:60" outlineLevel="2" x14ac:dyDescent="0.2">
      <c r="A493" s="153"/>
      <c r="B493" s="154"/>
      <c r="C493" s="190" t="s">
        <v>1061</v>
      </c>
      <c r="D493" s="157"/>
      <c r="E493" s="158"/>
      <c r="F493" s="156"/>
      <c r="G493" s="156"/>
      <c r="H493" s="156"/>
      <c r="I493" s="156"/>
      <c r="J493" s="156"/>
      <c r="K493" s="156"/>
      <c r="L493" s="156"/>
      <c r="M493" s="156"/>
      <c r="N493" s="155"/>
      <c r="O493" s="155"/>
      <c r="P493" s="155"/>
      <c r="Q493" s="155"/>
      <c r="R493" s="156"/>
      <c r="S493" s="156"/>
      <c r="T493" s="156"/>
      <c r="U493" s="156"/>
      <c r="V493" s="156"/>
      <c r="W493" s="156"/>
      <c r="X493" s="156"/>
      <c r="Y493" s="156"/>
      <c r="Z493" s="146"/>
      <c r="AA493" s="146"/>
      <c r="AB493" s="146"/>
      <c r="AC493" s="146"/>
      <c r="AD493" s="146"/>
      <c r="AE493" s="146"/>
      <c r="AF493" s="146"/>
      <c r="AG493" s="146" t="s">
        <v>164</v>
      </c>
      <c r="AH493" s="146">
        <v>0</v>
      </c>
      <c r="AI493" s="146"/>
      <c r="AJ493" s="146"/>
      <c r="AK493" s="146"/>
      <c r="AL493" s="146"/>
      <c r="AM493" s="146"/>
      <c r="AN493" s="146"/>
      <c r="AO493" s="146"/>
      <c r="AP493" s="146"/>
      <c r="AQ493" s="146"/>
      <c r="AR493" s="146"/>
      <c r="AS493" s="146"/>
      <c r="AT493" s="146"/>
      <c r="AU493" s="146"/>
      <c r="AV493" s="146"/>
      <c r="AW493" s="146"/>
      <c r="AX493" s="146"/>
      <c r="AY493" s="146"/>
      <c r="AZ493" s="146"/>
      <c r="BA493" s="146"/>
      <c r="BB493" s="146"/>
      <c r="BC493" s="146"/>
      <c r="BD493" s="146"/>
      <c r="BE493" s="146"/>
      <c r="BF493" s="146"/>
      <c r="BG493" s="146"/>
      <c r="BH493" s="146"/>
    </row>
    <row r="494" spans="1:60" outlineLevel="3" x14ac:dyDescent="0.2">
      <c r="A494" s="153"/>
      <c r="B494" s="154"/>
      <c r="C494" s="190" t="s">
        <v>733</v>
      </c>
      <c r="D494" s="157"/>
      <c r="E494" s="158">
        <v>16.489999999999998</v>
      </c>
      <c r="F494" s="156"/>
      <c r="G494" s="156"/>
      <c r="H494" s="156"/>
      <c r="I494" s="156"/>
      <c r="J494" s="156"/>
      <c r="K494" s="156"/>
      <c r="L494" s="156"/>
      <c r="M494" s="156"/>
      <c r="N494" s="155"/>
      <c r="O494" s="155"/>
      <c r="P494" s="155"/>
      <c r="Q494" s="155"/>
      <c r="R494" s="156"/>
      <c r="S494" s="156"/>
      <c r="T494" s="156"/>
      <c r="U494" s="156"/>
      <c r="V494" s="156"/>
      <c r="W494" s="156"/>
      <c r="X494" s="156"/>
      <c r="Y494" s="156"/>
      <c r="Z494" s="146"/>
      <c r="AA494" s="146"/>
      <c r="AB494" s="146"/>
      <c r="AC494" s="146"/>
      <c r="AD494" s="146"/>
      <c r="AE494" s="146"/>
      <c r="AF494" s="146"/>
      <c r="AG494" s="146" t="s">
        <v>164</v>
      </c>
      <c r="AH494" s="146">
        <v>0</v>
      </c>
      <c r="AI494" s="146"/>
      <c r="AJ494" s="146"/>
      <c r="AK494" s="146"/>
      <c r="AL494" s="146"/>
      <c r="AM494" s="146"/>
      <c r="AN494" s="146"/>
      <c r="AO494" s="146"/>
      <c r="AP494" s="146"/>
      <c r="AQ494" s="146"/>
      <c r="AR494" s="146"/>
      <c r="AS494" s="146"/>
      <c r="AT494" s="146"/>
      <c r="AU494" s="146"/>
      <c r="AV494" s="146"/>
      <c r="AW494" s="146"/>
      <c r="AX494" s="146"/>
      <c r="AY494" s="146"/>
      <c r="AZ494" s="146"/>
      <c r="BA494" s="146"/>
      <c r="BB494" s="146"/>
      <c r="BC494" s="146"/>
      <c r="BD494" s="146"/>
      <c r="BE494" s="146"/>
      <c r="BF494" s="146"/>
      <c r="BG494" s="146"/>
      <c r="BH494" s="146"/>
    </row>
    <row r="495" spans="1:60" outlineLevel="3" x14ac:dyDescent="0.2">
      <c r="A495" s="153"/>
      <c r="B495" s="154"/>
      <c r="C495" s="190" t="s">
        <v>734</v>
      </c>
      <c r="D495" s="157"/>
      <c r="E495" s="158">
        <v>25.54</v>
      </c>
      <c r="F495" s="156"/>
      <c r="G495" s="156"/>
      <c r="H495" s="156"/>
      <c r="I495" s="156"/>
      <c r="J495" s="156"/>
      <c r="K495" s="156"/>
      <c r="L495" s="156"/>
      <c r="M495" s="156"/>
      <c r="N495" s="155"/>
      <c r="O495" s="155"/>
      <c r="P495" s="155"/>
      <c r="Q495" s="155"/>
      <c r="R495" s="156"/>
      <c r="S495" s="156"/>
      <c r="T495" s="156"/>
      <c r="U495" s="156"/>
      <c r="V495" s="156"/>
      <c r="W495" s="156"/>
      <c r="X495" s="156"/>
      <c r="Y495" s="156"/>
      <c r="Z495" s="146"/>
      <c r="AA495" s="146"/>
      <c r="AB495" s="146"/>
      <c r="AC495" s="146"/>
      <c r="AD495" s="146"/>
      <c r="AE495" s="146"/>
      <c r="AF495" s="146"/>
      <c r="AG495" s="146" t="s">
        <v>164</v>
      </c>
      <c r="AH495" s="146">
        <v>0</v>
      </c>
      <c r="AI495" s="146"/>
      <c r="AJ495" s="146"/>
      <c r="AK495" s="146"/>
      <c r="AL495" s="146"/>
      <c r="AM495" s="146"/>
      <c r="AN495" s="146"/>
      <c r="AO495" s="146"/>
      <c r="AP495" s="146"/>
      <c r="AQ495" s="146"/>
      <c r="AR495" s="146"/>
      <c r="AS495" s="146"/>
      <c r="AT495" s="146"/>
      <c r="AU495" s="146"/>
      <c r="AV495" s="146"/>
      <c r="AW495" s="146"/>
      <c r="AX495" s="146"/>
      <c r="AY495" s="146"/>
      <c r="AZ495" s="146"/>
      <c r="BA495" s="146"/>
      <c r="BB495" s="146"/>
      <c r="BC495" s="146"/>
      <c r="BD495" s="146"/>
      <c r="BE495" s="146"/>
      <c r="BF495" s="146"/>
      <c r="BG495" s="146"/>
      <c r="BH495" s="146"/>
    </row>
    <row r="496" spans="1:60" outlineLevel="3" x14ac:dyDescent="0.2">
      <c r="A496" s="153"/>
      <c r="B496" s="154"/>
      <c r="C496" s="190" t="s">
        <v>735</v>
      </c>
      <c r="D496" s="157"/>
      <c r="E496" s="158">
        <v>122.05</v>
      </c>
      <c r="F496" s="156"/>
      <c r="G496" s="156"/>
      <c r="H496" s="156"/>
      <c r="I496" s="156"/>
      <c r="J496" s="156"/>
      <c r="K496" s="156"/>
      <c r="L496" s="156"/>
      <c r="M496" s="156"/>
      <c r="N496" s="155"/>
      <c r="O496" s="155"/>
      <c r="P496" s="155"/>
      <c r="Q496" s="155"/>
      <c r="R496" s="156"/>
      <c r="S496" s="156"/>
      <c r="T496" s="156"/>
      <c r="U496" s="156"/>
      <c r="V496" s="156"/>
      <c r="W496" s="156"/>
      <c r="X496" s="156"/>
      <c r="Y496" s="156"/>
      <c r="Z496" s="146"/>
      <c r="AA496" s="146"/>
      <c r="AB496" s="146"/>
      <c r="AC496" s="146"/>
      <c r="AD496" s="146"/>
      <c r="AE496" s="146"/>
      <c r="AF496" s="146"/>
      <c r="AG496" s="146" t="s">
        <v>164</v>
      </c>
      <c r="AH496" s="146">
        <v>0</v>
      </c>
      <c r="AI496" s="146"/>
      <c r="AJ496" s="146"/>
      <c r="AK496" s="146"/>
      <c r="AL496" s="146"/>
      <c r="AM496" s="146"/>
      <c r="AN496" s="146"/>
      <c r="AO496" s="146"/>
      <c r="AP496" s="146"/>
      <c r="AQ496" s="146"/>
      <c r="AR496" s="146"/>
      <c r="AS496" s="146"/>
      <c r="AT496" s="146"/>
      <c r="AU496" s="146"/>
      <c r="AV496" s="146"/>
      <c r="AW496" s="146"/>
      <c r="AX496" s="146"/>
      <c r="AY496" s="146"/>
      <c r="AZ496" s="146"/>
      <c r="BA496" s="146"/>
      <c r="BB496" s="146"/>
      <c r="BC496" s="146"/>
      <c r="BD496" s="146"/>
      <c r="BE496" s="146"/>
      <c r="BF496" s="146"/>
      <c r="BG496" s="146"/>
      <c r="BH496" s="146"/>
    </row>
    <row r="497" spans="1:60" outlineLevel="3" x14ac:dyDescent="0.2">
      <c r="A497" s="153"/>
      <c r="B497" s="154"/>
      <c r="C497" s="190" t="s">
        <v>736</v>
      </c>
      <c r="D497" s="157"/>
      <c r="E497" s="158">
        <v>12.97</v>
      </c>
      <c r="F497" s="156"/>
      <c r="G497" s="156"/>
      <c r="H497" s="156"/>
      <c r="I497" s="156"/>
      <c r="J497" s="156"/>
      <c r="K497" s="156"/>
      <c r="L497" s="156"/>
      <c r="M497" s="156"/>
      <c r="N497" s="155"/>
      <c r="O497" s="155"/>
      <c r="P497" s="155"/>
      <c r="Q497" s="155"/>
      <c r="R497" s="156"/>
      <c r="S497" s="156"/>
      <c r="T497" s="156"/>
      <c r="U497" s="156"/>
      <c r="V497" s="156"/>
      <c r="W497" s="156"/>
      <c r="X497" s="156"/>
      <c r="Y497" s="156"/>
      <c r="Z497" s="146"/>
      <c r="AA497" s="146"/>
      <c r="AB497" s="146"/>
      <c r="AC497" s="146"/>
      <c r="AD497" s="146"/>
      <c r="AE497" s="146"/>
      <c r="AF497" s="146"/>
      <c r="AG497" s="146" t="s">
        <v>164</v>
      </c>
      <c r="AH497" s="146">
        <v>0</v>
      </c>
      <c r="AI497" s="146"/>
      <c r="AJ497" s="146"/>
      <c r="AK497" s="146"/>
      <c r="AL497" s="146"/>
      <c r="AM497" s="146"/>
      <c r="AN497" s="146"/>
      <c r="AO497" s="146"/>
      <c r="AP497" s="146"/>
      <c r="AQ497" s="146"/>
      <c r="AR497" s="146"/>
      <c r="AS497" s="146"/>
      <c r="AT497" s="146"/>
      <c r="AU497" s="146"/>
      <c r="AV497" s="146"/>
      <c r="AW497" s="146"/>
      <c r="AX497" s="146"/>
      <c r="AY497" s="146"/>
      <c r="AZ497" s="146"/>
      <c r="BA497" s="146"/>
      <c r="BB497" s="146"/>
      <c r="BC497" s="146"/>
      <c r="BD497" s="146"/>
      <c r="BE497" s="146"/>
      <c r="BF497" s="146"/>
      <c r="BG497" s="146"/>
      <c r="BH497" s="146"/>
    </row>
    <row r="498" spans="1:60" outlineLevel="3" x14ac:dyDescent="0.2">
      <c r="A498" s="153"/>
      <c r="B498" s="154"/>
      <c r="C498" s="190" t="s">
        <v>737</v>
      </c>
      <c r="D498" s="157"/>
      <c r="E498" s="158">
        <v>10.75</v>
      </c>
      <c r="F498" s="156"/>
      <c r="G498" s="156"/>
      <c r="H498" s="156"/>
      <c r="I498" s="156"/>
      <c r="J498" s="156"/>
      <c r="K498" s="156"/>
      <c r="L498" s="156"/>
      <c r="M498" s="156"/>
      <c r="N498" s="155"/>
      <c r="O498" s="155"/>
      <c r="P498" s="155"/>
      <c r="Q498" s="155"/>
      <c r="R498" s="156"/>
      <c r="S498" s="156"/>
      <c r="T498" s="156"/>
      <c r="U498" s="156"/>
      <c r="V498" s="156"/>
      <c r="W498" s="156"/>
      <c r="X498" s="156"/>
      <c r="Y498" s="156"/>
      <c r="Z498" s="146"/>
      <c r="AA498" s="146"/>
      <c r="AB498" s="146"/>
      <c r="AC498" s="146"/>
      <c r="AD498" s="146"/>
      <c r="AE498" s="146"/>
      <c r="AF498" s="146"/>
      <c r="AG498" s="146" t="s">
        <v>164</v>
      </c>
      <c r="AH498" s="146">
        <v>0</v>
      </c>
      <c r="AI498" s="146"/>
      <c r="AJ498" s="146"/>
      <c r="AK498" s="146"/>
      <c r="AL498" s="146"/>
      <c r="AM498" s="146"/>
      <c r="AN498" s="146"/>
      <c r="AO498" s="146"/>
      <c r="AP498" s="146"/>
      <c r="AQ498" s="146"/>
      <c r="AR498" s="146"/>
      <c r="AS498" s="146"/>
      <c r="AT498" s="146"/>
      <c r="AU498" s="146"/>
      <c r="AV498" s="146"/>
      <c r="AW498" s="146"/>
      <c r="AX498" s="146"/>
      <c r="AY498" s="146"/>
      <c r="AZ498" s="146"/>
      <c r="BA498" s="146"/>
      <c r="BB498" s="146"/>
      <c r="BC498" s="146"/>
      <c r="BD498" s="146"/>
      <c r="BE498" s="146"/>
      <c r="BF498" s="146"/>
      <c r="BG498" s="146"/>
      <c r="BH498" s="146"/>
    </row>
    <row r="499" spans="1:60" outlineLevel="3" x14ac:dyDescent="0.2">
      <c r="A499" s="153"/>
      <c r="B499" s="154"/>
      <c r="C499" s="190" t="s">
        <v>738</v>
      </c>
      <c r="D499" s="157"/>
      <c r="E499" s="158">
        <v>8.42</v>
      </c>
      <c r="F499" s="156"/>
      <c r="G499" s="156"/>
      <c r="H499" s="156"/>
      <c r="I499" s="156"/>
      <c r="J499" s="156"/>
      <c r="K499" s="156"/>
      <c r="L499" s="156"/>
      <c r="M499" s="156"/>
      <c r="N499" s="155"/>
      <c r="O499" s="155"/>
      <c r="P499" s="155"/>
      <c r="Q499" s="155"/>
      <c r="R499" s="156"/>
      <c r="S499" s="156"/>
      <c r="T499" s="156"/>
      <c r="U499" s="156"/>
      <c r="V499" s="156"/>
      <c r="W499" s="156"/>
      <c r="X499" s="156"/>
      <c r="Y499" s="156"/>
      <c r="Z499" s="146"/>
      <c r="AA499" s="146"/>
      <c r="AB499" s="146"/>
      <c r="AC499" s="146"/>
      <c r="AD499" s="146"/>
      <c r="AE499" s="146"/>
      <c r="AF499" s="146"/>
      <c r="AG499" s="146" t="s">
        <v>164</v>
      </c>
      <c r="AH499" s="146">
        <v>0</v>
      </c>
      <c r="AI499" s="146"/>
      <c r="AJ499" s="146"/>
      <c r="AK499" s="146"/>
      <c r="AL499" s="146"/>
      <c r="AM499" s="146"/>
      <c r="AN499" s="146"/>
      <c r="AO499" s="146"/>
      <c r="AP499" s="146"/>
      <c r="AQ499" s="146"/>
      <c r="AR499" s="146"/>
      <c r="AS499" s="146"/>
      <c r="AT499" s="146"/>
      <c r="AU499" s="146"/>
      <c r="AV499" s="146"/>
      <c r="AW499" s="146"/>
      <c r="AX499" s="146"/>
      <c r="AY499" s="146"/>
      <c r="AZ499" s="146"/>
      <c r="BA499" s="146"/>
      <c r="BB499" s="146"/>
      <c r="BC499" s="146"/>
      <c r="BD499" s="146"/>
      <c r="BE499" s="146"/>
      <c r="BF499" s="146"/>
      <c r="BG499" s="146"/>
      <c r="BH499" s="146"/>
    </row>
    <row r="500" spans="1:60" outlineLevel="3" x14ac:dyDescent="0.2">
      <c r="A500" s="153"/>
      <c r="B500" s="154"/>
      <c r="C500" s="191" t="s">
        <v>192</v>
      </c>
      <c r="D500" s="159"/>
      <c r="E500" s="160">
        <v>196.22</v>
      </c>
      <c r="F500" s="156"/>
      <c r="G500" s="156"/>
      <c r="H500" s="156"/>
      <c r="I500" s="156"/>
      <c r="J500" s="156"/>
      <c r="K500" s="156"/>
      <c r="L500" s="156"/>
      <c r="M500" s="156"/>
      <c r="N500" s="155"/>
      <c r="O500" s="155"/>
      <c r="P500" s="155"/>
      <c r="Q500" s="155"/>
      <c r="R500" s="156"/>
      <c r="S500" s="156"/>
      <c r="T500" s="156"/>
      <c r="U500" s="156"/>
      <c r="V500" s="156"/>
      <c r="W500" s="156"/>
      <c r="X500" s="156"/>
      <c r="Y500" s="156"/>
      <c r="Z500" s="146"/>
      <c r="AA500" s="146"/>
      <c r="AB500" s="146"/>
      <c r="AC500" s="146"/>
      <c r="AD500" s="146"/>
      <c r="AE500" s="146"/>
      <c r="AF500" s="146"/>
      <c r="AG500" s="146" t="s">
        <v>164</v>
      </c>
      <c r="AH500" s="146">
        <v>1</v>
      </c>
      <c r="AI500" s="146"/>
      <c r="AJ500" s="146"/>
      <c r="AK500" s="146"/>
      <c r="AL500" s="146"/>
      <c r="AM500" s="146"/>
      <c r="AN500" s="146"/>
      <c r="AO500" s="146"/>
      <c r="AP500" s="146"/>
      <c r="AQ500" s="146"/>
      <c r="AR500" s="146"/>
      <c r="AS500" s="146"/>
      <c r="AT500" s="146"/>
      <c r="AU500" s="146"/>
      <c r="AV500" s="146"/>
      <c r="AW500" s="146"/>
      <c r="AX500" s="146"/>
      <c r="AY500" s="146"/>
      <c r="AZ500" s="146"/>
      <c r="BA500" s="146"/>
      <c r="BB500" s="146"/>
      <c r="BC500" s="146"/>
      <c r="BD500" s="146"/>
      <c r="BE500" s="146"/>
      <c r="BF500" s="146"/>
      <c r="BG500" s="146"/>
      <c r="BH500" s="146"/>
    </row>
    <row r="501" spans="1:60" outlineLevel="3" x14ac:dyDescent="0.2">
      <c r="A501" s="153"/>
      <c r="B501" s="154"/>
      <c r="C501" s="190" t="s">
        <v>1062</v>
      </c>
      <c r="D501" s="157"/>
      <c r="E501" s="158"/>
      <c r="F501" s="156"/>
      <c r="G501" s="156"/>
      <c r="H501" s="156"/>
      <c r="I501" s="156"/>
      <c r="J501" s="156"/>
      <c r="K501" s="156"/>
      <c r="L501" s="156"/>
      <c r="M501" s="156"/>
      <c r="N501" s="155"/>
      <c r="O501" s="155"/>
      <c r="P501" s="155"/>
      <c r="Q501" s="155"/>
      <c r="R501" s="156"/>
      <c r="S501" s="156"/>
      <c r="T501" s="156"/>
      <c r="U501" s="156"/>
      <c r="V501" s="156"/>
      <c r="W501" s="156"/>
      <c r="X501" s="156"/>
      <c r="Y501" s="156"/>
      <c r="Z501" s="146"/>
      <c r="AA501" s="146"/>
      <c r="AB501" s="146"/>
      <c r="AC501" s="146"/>
      <c r="AD501" s="146"/>
      <c r="AE501" s="146"/>
      <c r="AF501" s="146"/>
      <c r="AG501" s="146" t="s">
        <v>164</v>
      </c>
      <c r="AH501" s="146">
        <v>0</v>
      </c>
      <c r="AI501" s="146"/>
      <c r="AJ501" s="146"/>
      <c r="AK501" s="146"/>
      <c r="AL501" s="146"/>
      <c r="AM501" s="146"/>
      <c r="AN501" s="146"/>
      <c r="AO501" s="146"/>
      <c r="AP501" s="146"/>
      <c r="AQ501" s="146"/>
      <c r="AR501" s="146"/>
      <c r="AS501" s="146"/>
      <c r="AT501" s="146"/>
      <c r="AU501" s="146"/>
      <c r="AV501" s="146"/>
      <c r="AW501" s="146"/>
      <c r="AX501" s="146"/>
      <c r="AY501" s="146"/>
      <c r="AZ501" s="146"/>
      <c r="BA501" s="146"/>
      <c r="BB501" s="146"/>
      <c r="BC501" s="146"/>
      <c r="BD501" s="146"/>
      <c r="BE501" s="146"/>
      <c r="BF501" s="146"/>
      <c r="BG501" s="146"/>
      <c r="BH501" s="146"/>
    </row>
    <row r="502" spans="1:60" outlineLevel="3" x14ac:dyDescent="0.2">
      <c r="A502" s="153"/>
      <c r="B502" s="154"/>
      <c r="C502" s="190" t="s">
        <v>700</v>
      </c>
      <c r="D502" s="157"/>
      <c r="E502" s="158"/>
      <c r="F502" s="156"/>
      <c r="G502" s="156"/>
      <c r="H502" s="156"/>
      <c r="I502" s="156"/>
      <c r="J502" s="156"/>
      <c r="K502" s="156"/>
      <c r="L502" s="156"/>
      <c r="M502" s="156"/>
      <c r="N502" s="155"/>
      <c r="O502" s="155"/>
      <c r="P502" s="155"/>
      <c r="Q502" s="155"/>
      <c r="R502" s="156"/>
      <c r="S502" s="156"/>
      <c r="T502" s="156"/>
      <c r="U502" s="156"/>
      <c r="V502" s="156"/>
      <c r="W502" s="156"/>
      <c r="X502" s="156"/>
      <c r="Y502" s="156"/>
      <c r="Z502" s="146"/>
      <c r="AA502" s="146"/>
      <c r="AB502" s="146"/>
      <c r="AC502" s="146"/>
      <c r="AD502" s="146"/>
      <c r="AE502" s="146"/>
      <c r="AF502" s="146"/>
      <c r="AG502" s="146" t="s">
        <v>164</v>
      </c>
      <c r="AH502" s="146">
        <v>0</v>
      </c>
      <c r="AI502" s="146"/>
      <c r="AJ502" s="146"/>
      <c r="AK502" s="146"/>
      <c r="AL502" s="146"/>
      <c r="AM502" s="146"/>
      <c r="AN502" s="146"/>
      <c r="AO502" s="146"/>
      <c r="AP502" s="146"/>
      <c r="AQ502" s="146"/>
      <c r="AR502" s="146"/>
      <c r="AS502" s="146"/>
      <c r="AT502" s="146"/>
      <c r="AU502" s="146"/>
      <c r="AV502" s="146"/>
      <c r="AW502" s="146"/>
      <c r="AX502" s="146"/>
      <c r="AY502" s="146"/>
      <c r="AZ502" s="146"/>
      <c r="BA502" s="146"/>
      <c r="BB502" s="146"/>
      <c r="BC502" s="146"/>
      <c r="BD502" s="146"/>
      <c r="BE502" s="146"/>
      <c r="BF502" s="146"/>
      <c r="BG502" s="146"/>
      <c r="BH502" s="146"/>
    </row>
    <row r="503" spans="1:60" outlineLevel="3" x14ac:dyDescent="0.2">
      <c r="A503" s="153"/>
      <c r="B503" s="154"/>
      <c r="C503" s="190" t="s">
        <v>770</v>
      </c>
      <c r="D503" s="157"/>
      <c r="E503" s="158">
        <v>40.975200000000001</v>
      </c>
      <c r="F503" s="156"/>
      <c r="G503" s="156"/>
      <c r="H503" s="156"/>
      <c r="I503" s="156"/>
      <c r="J503" s="156"/>
      <c r="K503" s="156"/>
      <c r="L503" s="156"/>
      <c r="M503" s="156"/>
      <c r="N503" s="155"/>
      <c r="O503" s="155"/>
      <c r="P503" s="155"/>
      <c r="Q503" s="155"/>
      <c r="R503" s="156"/>
      <c r="S503" s="156"/>
      <c r="T503" s="156"/>
      <c r="U503" s="156"/>
      <c r="V503" s="156"/>
      <c r="W503" s="156"/>
      <c r="X503" s="156"/>
      <c r="Y503" s="156"/>
      <c r="Z503" s="146"/>
      <c r="AA503" s="146"/>
      <c r="AB503" s="146"/>
      <c r="AC503" s="146"/>
      <c r="AD503" s="146"/>
      <c r="AE503" s="146"/>
      <c r="AF503" s="146"/>
      <c r="AG503" s="146" t="s">
        <v>164</v>
      </c>
      <c r="AH503" s="146">
        <v>0</v>
      </c>
      <c r="AI503" s="146"/>
      <c r="AJ503" s="146"/>
      <c r="AK503" s="146"/>
      <c r="AL503" s="146"/>
      <c r="AM503" s="146"/>
      <c r="AN503" s="146"/>
      <c r="AO503" s="146"/>
      <c r="AP503" s="146"/>
      <c r="AQ503" s="146"/>
      <c r="AR503" s="146"/>
      <c r="AS503" s="146"/>
      <c r="AT503" s="146"/>
      <c r="AU503" s="146"/>
      <c r="AV503" s="146"/>
      <c r="AW503" s="146"/>
      <c r="AX503" s="146"/>
      <c r="AY503" s="146"/>
      <c r="AZ503" s="146"/>
      <c r="BA503" s="146"/>
      <c r="BB503" s="146"/>
      <c r="BC503" s="146"/>
      <c r="BD503" s="146"/>
      <c r="BE503" s="146"/>
      <c r="BF503" s="146"/>
      <c r="BG503" s="146"/>
      <c r="BH503" s="146"/>
    </row>
    <row r="504" spans="1:60" outlineLevel="3" x14ac:dyDescent="0.2">
      <c r="A504" s="153"/>
      <c r="B504" s="154"/>
      <c r="C504" s="190" t="s">
        <v>745</v>
      </c>
      <c r="D504" s="157"/>
      <c r="E504" s="158"/>
      <c r="F504" s="156"/>
      <c r="G504" s="156"/>
      <c r="H504" s="156"/>
      <c r="I504" s="156"/>
      <c r="J504" s="156"/>
      <c r="K504" s="156"/>
      <c r="L504" s="156"/>
      <c r="M504" s="156"/>
      <c r="N504" s="155"/>
      <c r="O504" s="155"/>
      <c r="P504" s="155"/>
      <c r="Q504" s="155"/>
      <c r="R504" s="156"/>
      <c r="S504" s="156"/>
      <c r="T504" s="156"/>
      <c r="U504" s="156"/>
      <c r="V504" s="156"/>
      <c r="W504" s="156"/>
      <c r="X504" s="156"/>
      <c r="Y504" s="156"/>
      <c r="Z504" s="146"/>
      <c r="AA504" s="146"/>
      <c r="AB504" s="146"/>
      <c r="AC504" s="146"/>
      <c r="AD504" s="146"/>
      <c r="AE504" s="146"/>
      <c r="AF504" s="146"/>
      <c r="AG504" s="146" t="s">
        <v>164</v>
      </c>
      <c r="AH504" s="146">
        <v>0</v>
      </c>
      <c r="AI504" s="146"/>
      <c r="AJ504" s="146"/>
      <c r="AK504" s="146"/>
      <c r="AL504" s="146"/>
      <c r="AM504" s="146"/>
      <c r="AN504" s="146"/>
      <c r="AO504" s="146"/>
      <c r="AP504" s="146"/>
      <c r="AQ504" s="146"/>
      <c r="AR504" s="146"/>
      <c r="AS504" s="146"/>
      <c r="AT504" s="146"/>
      <c r="AU504" s="146"/>
      <c r="AV504" s="146"/>
      <c r="AW504" s="146"/>
      <c r="AX504" s="146"/>
      <c r="AY504" s="146"/>
      <c r="AZ504" s="146"/>
      <c r="BA504" s="146"/>
      <c r="BB504" s="146"/>
      <c r="BC504" s="146"/>
      <c r="BD504" s="146"/>
      <c r="BE504" s="146"/>
      <c r="BF504" s="146"/>
      <c r="BG504" s="146"/>
      <c r="BH504" s="146"/>
    </row>
    <row r="505" spans="1:60" outlineLevel="3" x14ac:dyDescent="0.2">
      <c r="A505" s="153"/>
      <c r="B505" s="154"/>
      <c r="C505" s="190" t="s">
        <v>771</v>
      </c>
      <c r="D505" s="157"/>
      <c r="E505" s="158">
        <v>30.24</v>
      </c>
      <c r="F505" s="156"/>
      <c r="G505" s="156"/>
      <c r="H505" s="156"/>
      <c r="I505" s="156"/>
      <c r="J505" s="156"/>
      <c r="K505" s="156"/>
      <c r="L505" s="156"/>
      <c r="M505" s="156"/>
      <c r="N505" s="155"/>
      <c r="O505" s="155"/>
      <c r="P505" s="155"/>
      <c r="Q505" s="155"/>
      <c r="R505" s="156"/>
      <c r="S505" s="156"/>
      <c r="T505" s="156"/>
      <c r="U505" s="156"/>
      <c r="V505" s="156"/>
      <c r="W505" s="156"/>
      <c r="X505" s="156"/>
      <c r="Y505" s="156"/>
      <c r="Z505" s="146"/>
      <c r="AA505" s="146"/>
      <c r="AB505" s="146"/>
      <c r="AC505" s="146"/>
      <c r="AD505" s="146"/>
      <c r="AE505" s="146"/>
      <c r="AF505" s="146"/>
      <c r="AG505" s="146" t="s">
        <v>164</v>
      </c>
      <c r="AH505" s="146">
        <v>0</v>
      </c>
      <c r="AI505" s="146"/>
      <c r="AJ505" s="146"/>
      <c r="AK505" s="146"/>
      <c r="AL505" s="146"/>
      <c r="AM505" s="146"/>
      <c r="AN505" s="146"/>
      <c r="AO505" s="146"/>
      <c r="AP505" s="146"/>
      <c r="AQ505" s="146"/>
      <c r="AR505" s="146"/>
      <c r="AS505" s="146"/>
      <c r="AT505" s="146"/>
      <c r="AU505" s="146"/>
      <c r="AV505" s="146"/>
      <c r="AW505" s="146"/>
      <c r="AX505" s="146"/>
      <c r="AY505" s="146"/>
      <c r="AZ505" s="146"/>
      <c r="BA505" s="146"/>
      <c r="BB505" s="146"/>
      <c r="BC505" s="146"/>
      <c r="BD505" s="146"/>
      <c r="BE505" s="146"/>
      <c r="BF505" s="146"/>
      <c r="BG505" s="146"/>
      <c r="BH505" s="146"/>
    </row>
    <row r="506" spans="1:60" outlineLevel="3" x14ac:dyDescent="0.2">
      <c r="A506" s="153"/>
      <c r="B506" s="154"/>
      <c r="C506" s="190" t="s">
        <v>747</v>
      </c>
      <c r="D506" s="157"/>
      <c r="E506" s="158"/>
      <c r="F506" s="156"/>
      <c r="G506" s="156"/>
      <c r="H506" s="156"/>
      <c r="I506" s="156"/>
      <c r="J506" s="156"/>
      <c r="K506" s="156"/>
      <c r="L506" s="156"/>
      <c r="M506" s="156"/>
      <c r="N506" s="155"/>
      <c r="O506" s="155"/>
      <c r="P506" s="155"/>
      <c r="Q506" s="155"/>
      <c r="R506" s="156"/>
      <c r="S506" s="156"/>
      <c r="T506" s="156"/>
      <c r="U506" s="156"/>
      <c r="V506" s="156"/>
      <c r="W506" s="156"/>
      <c r="X506" s="156"/>
      <c r="Y506" s="156"/>
      <c r="Z506" s="146"/>
      <c r="AA506" s="146"/>
      <c r="AB506" s="146"/>
      <c r="AC506" s="146"/>
      <c r="AD506" s="146"/>
      <c r="AE506" s="146"/>
      <c r="AF506" s="146"/>
      <c r="AG506" s="146" t="s">
        <v>164</v>
      </c>
      <c r="AH506" s="146">
        <v>0</v>
      </c>
      <c r="AI506" s="146"/>
      <c r="AJ506" s="146"/>
      <c r="AK506" s="146"/>
      <c r="AL506" s="146"/>
      <c r="AM506" s="146"/>
      <c r="AN506" s="146"/>
      <c r="AO506" s="146"/>
      <c r="AP506" s="146"/>
      <c r="AQ506" s="146"/>
      <c r="AR506" s="146"/>
      <c r="AS506" s="146"/>
      <c r="AT506" s="146"/>
      <c r="AU506" s="146"/>
      <c r="AV506" s="146"/>
      <c r="AW506" s="146"/>
      <c r="AX506" s="146"/>
      <c r="AY506" s="146"/>
      <c r="AZ506" s="146"/>
      <c r="BA506" s="146"/>
      <c r="BB506" s="146"/>
      <c r="BC506" s="146"/>
      <c r="BD506" s="146"/>
      <c r="BE506" s="146"/>
      <c r="BF506" s="146"/>
      <c r="BG506" s="146"/>
      <c r="BH506" s="146"/>
    </row>
    <row r="507" spans="1:60" outlineLevel="3" x14ac:dyDescent="0.2">
      <c r="A507" s="153"/>
      <c r="B507" s="154"/>
      <c r="C507" s="190" t="s">
        <v>772</v>
      </c>
      <c r="D507" s="157"/>
      <c r="E507" s="158">
        <v>98.796599999999998</v>
      </c>
      <c r="F507" s="156"/>
      <c r="G507" s="156"/>
      <c r="H507" s="156"/>
      <c r="I507" s="156"/>
      <c r="J507" s="156"/>
      <c r="K507" s="156"/>
      <c r="L507" s="156"/>
      <c r="M507" s="156"/>
      <c r="N507" s="155"/>
      <c r="O507" s="155"/>
      <c r="P507" s="155"/>
      <c r="Q507" s="155"/>
      <c r="R507" s="156"/>
      <c r="S507" s="156"/>
      <c r="T507" s="156"/>
      <c r="U507" s="156"/>
      <c r="V507" s="156"/>
      <c r="W507" s="156"/>
      <c r="X507" s="156"/>
      <c r="Y507" s="156"/>
      <c r="Z507" s="146"/>
      <c r="AA507" s="146"/>
      <c r="AB507" s="146"/>
      <c r="AC507" s="146"/>
      <c r="AD507" s="146"/>
      <c r="AE507" s="146"/>
      <c r="AF507" s="146"/>
      <c r="AG507" s="146" t="s">
        <v>164</v>
      </c>
      <c r="AH507" s="146">
        <v>0</v>
      </c>
      <c r="AI507" s="146"/>
      <c r="AJ507" s="146"/>
      <c r="AK507" s="146"/>
      <c r="AL507" s="146"/>
      <c r="AM507" s="146"/>
      <c r="AN507" s="146"/>
      <c r="AO507" s="146"/>
      <c r="AP507" s="146"/>
      <c r="AQ507" s="146"/>
      <c r="AR507" s="146"/>
      <c r="AS507" s="146"/>
      <c r="AT507" s="146"/>
      <c r="AU507" s="146"/>
      <c r="AV507" s="146"/>
      <c r="AW507" s="146"/>
      <c r="AX507" s="146"/>
      <c r="AY507" s="146"/>
      <c r="AZ507" s="146"/>
      <c r="BA507" s="146"/>
      <c r="BB507" s="146"/>
      <c r="BC507" s="146"/>
      <c r="BD507" s="146"/>
      <c r="BE507" s="146"/>
      <c r="BF507" s="146"/>
      <c r="BG507" s="146"/>
      <c r="BH507" s="146"/>
    </row>
    <row r="508" spans="1:60" outlineLevel="3" x14ac:dyDescent="0.2">
      <c r="A508" s="153"/>
      <c r="B508" s="154"/>
      <c r="C508" s="190" t="s">
        <v>701</v>
      </c>
      <c r="D508" s="157"/>
      <c r="E508" s="158"/>
      <c r="F508" s="156"/>
      <c r="G508" s="156"/>
      <c r="H508" s="156"/>
      <c r="I508" s="156"/>
      <c r="J508" s="156"/>
      <c r="K508" s="156"/>
      <c r="L508" s="156"/>
      <c r="M508" s="156"/>
      <c r="N508" s="155"/>
      <c r="O508" s="155"/>
      <c r="P508" s="155"/>
      <c r="Q508" s="155"/>
      <c r="R508" s="156"/>
      <c r="S508" s="156"/>
      <c r="T508" s="156"/>
      <c r="U508" s="156"/>
      <c r="V508" s="156"/>
      <c r="W508" s="156"/>
      <c r="X508" s="156"/>
      <c r="Y508" s="156"/>
      <c r="Z508" s="146"/>
      <c r="AA508" s="146"/>
      <c r="AB508" s="146"/>
      <c r="AC508" s="146"/>
      <c r="AD508" s="146"/>
      <c r="AE508" s="146"/>
      <c r="AF508" s="146"/>
      <c r="AG508" s="146" t="s">
        <v>164</v>
      </c>
      <c r="AH508" s="146">
        <v>0</v>
      </c>
      <c r="AI508" s="146"/>
      <c r="AJ508" s="146"/>
      <c r="AK508" s="146"/>
      <c r="AL508" s="146"/>
      <c r="AM508" s="146"/>
      <c r="AN508" s="146"/>
      <c r="AO508" s="146"/>
      <c r="AP508" s="146"/>
      <c r="AQ508" s="146"/>
      <c r="AR508" s="146"/>
      <c r="AS508" s="146"/>
      <c r="AT508" s="146"/>
      <c r="AU508" s="146"/>
      <c r="AV508" s="146"/>
      <c r="AW508" s="146"/>
      <c r="AX508" s="146"/>
      <c r="AY508" s="146"/>
      <c r="AZ508" s="146"/>
      <c r="BA508" s="146"/>
      <c r="BB508" s="146"/>
      <c r="BC508" s="146"/>
      <c r="BD508" s="146"/>
      <c r="BE508" s="146"/>
      <c r="BF508" s="146"/>
      <c r="BG508" s="146"/>
      <c r="BH508" s="146"/>
    </row>
    <row r="509" spans="1:60" outlineLevel="3" x14ac:dyDescent="0.2">
      <c r="A509" s="153"/>
      <c r="B509" s="154"/>
      <c r="C509" s="190" t="s">
        <v>773</v>
      </c>
      <c r="D509" s="157"/>
      <c r="E509" s="158">
        <v>36.917999999999999</v>
      </c>
      <c r="F509" s="156"/>
      <c r="G509" s="156"/>
      <c r="H509" s="156"/>
      <c r="I509" s="156"/>
      <c r="J509" s="156"/>
      <c r="K509" s="156"/>
      <c r="L509" s="156"/>
      <c r="M509" s="156"/>
      <c r="N509" s="155"/>
      <c r="O509" s="155"/>
      <c r="P509" s="155"/>
      <c r="Q509" s="155"/>
      <c r="R509" s="156"/>
      <c r="S509" s="156"/>
      <c r="T509" s="156"/>
      <c r="U509" s="156"/>
      <c r="V509" s="156"/>
      <c r="W509" s="156"/>
      <c r="X509" s="156"/>
      <c r="Y509" s="156"/>
      <c r="Z509" s="146"/>
      <c r="AA509" s="146"/>
      <c r="AB509" s="146"/>
      <c r="AC509" s="146"/>
      <c r="AD509" s="146"/>
      <c r="AE509" s="146"/>
      <c r="AF509" s="146"/>
      <c r="AG509" s="146" t="s">
        <v>164</v>
      </c>
      <c r="AH509" s="146">
        <v>0</v>
      </c>
      <c r="AI509" s="146"/>
      <c r="AJ509" s="146"/>
      <c r="AK509" s="146"/>
      <c r="AL509" s="146"/>
      <c r="AM509" s="146"/>
      <c r="AN509" s="146"/>
      <c r="AO509" s="146"/>
      <c r="AP509" s="146"/>
      <c r="AQ509" s="146"/>
      <c r="AR509" s="146"/>
      <c r="AS509" s="146"/>
      <c r="AT509" s="146"/>
      <c r="AU509" s="146"/>
      <c r="AV509" s="146"/>
      <c r="AW509" s="146"/>
      <c r="AX509" s="146"/>
      <c r="AY509" s="146"/>
      <c r="AZ509" s="146"/>
      <c r="BA509" s="146"/>
      <c r="BB509" s="146"/>
      <c r="BC509" s="146"/>
      <c r="BD509" s="146"/>
      <c r="BE509" s="146"/>
      <c r="BF509" s="146"/>
      <c r="BG509" s="146"/>
      <c r="BH509" s="146"/>
    </row>
    <row r="510" spans="1:60" outlineLevel="3" x14ac:dyDescent="0.2">
      <c r="A510" s="153"/>
      <c r="B510" s="154"/>
      <c r="C510" s="191" t="s">
        <v>192</v>
      </c>
      <c r="D510" s="159"/>
      <c r="E510" s="160">
        <v>206.9298</v>
      </c>
      <c r="F510" s="156"/>
      <c r="G510" s="156"/>
      <c r="H510" s="156"/>
      <c r="I510" s="156"/>
      <c r="J510" s="156"/>
      <c r="K510" s="156"/>
      <c r="L510" s="156"/>
      <c r="M510" s="156"/>
      <c r="N510" s="155"/>
      <c r="O510" s="155"/>
      <c r="P510" s="155"/>
      <c r="Q510" s="155"/>
      <c r="R510" s="156"/>
      <c r="S510" s="156"/>
      <c r="T510" s="156"/>
      <c r="U510" s="156"/>
      <c r="V510" s="156"/>
      <c r="W510" s="156"/>
      <c r="X510" s="156"/>
      <c r="Y510" s="156"/>
      <c r="Z510" s="146"/>
      <c r="AA510" s="146"/>
      <c r="AB510" s="146"/>
      <c r="AC510" s="146"/>
      <c r="AD510" s="146"/>
      <c r="AE510" s="146"/>
      <c r="AF510" s="146"/>
      <c r="AG510" s="146" t="s">
        <v>164</v>
      </c>
      <c r="AH510" s="146">
        <v>1</v>
      </c>
      <c r="AI510" s="146"/>
      <c r="AJ510" s="146"/>
      <c r="AK510" s="146"/>
      <c r="AL510" s="146"/>
      <c r="AM510" s="146"/>
      <c r="AN510" s="146"/>
      <c r="AO510" s="146"/>
      <c r="AP510" s="146"/>
      <c r="AQ510" s="146"/>
      <c r="AR510" s="146"/>
      <c r="AS510" s="146"/>
      <c r="AT510" s="146"/>
      <c r="AU510" s="146"/>
      <c r="AV510" s="146"/>
      <c r="AW510" s="146"/>
      <c r="AX510" s="146"/>
      <c r="AY510" s="146"/>
      <c r="AZ510" s="146"/>
      <c r="BA510" s="146"/>
      <c r="BB510" s="146"/>
      <c r="BC510" s="146"/>
      <c r="BD510" s="146"/>
      <c r="BE510" s="146"/>
      <c r="BF510" s="146"/>
      <c r="BG510" s="146"/>
      <c r="BH510" s="146"/>
    </row>
    <row r="511" spans="1:60" outlineLevel="1" x14ac:dyDescent="0.2">
      <c r="A511" s="172">
        <v>130</v>
      </c>
      <c r="B511" s="173" t="s">
        <v>640</v>
      </c>
      <c r="C511" s="189" t="s">
        <v>641</v>
      </c>
      <c r="D511" s="174" t="s">
        <v>156</v>
      </c>
      <c r="E511" s="175">
        <v>514.45219999999995</v>
      </c>
      <c r="F511" s="176"/>
      <c r="G511" s="177">
        <f>ROUND(E511*F511,2)</f>
        <v>0</v>
      </c>
      <c r="H511" s="176"/>
      <c r="I511" s="177">
        <f>ROUND(E511*H511,2)</f>
        <v>0</v>
      </c>
      <c r="J511" s="176"/>
      <c r="K511" s="177">
        <f>ROUND(E511*J511,2)</f>
        <v>0</v>
      </c>
      <c r="L511" s="177">
        <v>21</v>
      </c>
      <c r="M511" s="177">
        <f>G511*(1+L511/100)</f>
        <v>0</v>
      </c>
      <c r="N511" s="175">
        <v>1.3999999999999999E-4</v>
      </c>
      <c r="O511" s="175">
        <f>ROUND(E511*N511,2)</f>
        <v>7.0000000000000007E-2</v>
      </c>
      <c r="P511" s="175">
        <v>0</v>
      </c>
      <c r="Q511" s="175">
        <f>ROUND(E511*P511,2)</f>
        <v>0</v>
      </c>
      <c r="R511" s="177"/>
      <c r="S511" s="177" t="s">
        <v>157</v>
      </c>
      <c r="T511" s="178" t="s">
        <v>157</v>
      </c>
      <c r="U511" s="156">
        <v>0.10191</v>
      </c>
      <c r="V511" s="156">
        <f>ROUND(E511*U511,2)</f>
        <v>52.43</v>
      </c>
      <c r="W511" s="156"/>
      <c r="X511" s="156" t="s">
        <v>158</v>
      </c>
      <c r="Y511" s="156" t="s">
        <v>159</v>
      </c>
      <c r="Z511" s="146"/>
      <c r="AA511" s="146"/>
      <c r="AB511" s="146"/>
      <c r="AC511" s="146"/>
      <c r="AD511" s="146"/>
      <c r="AE511" s="146"/>
      <c r="AF511" s="146"/>
      <c r="AG511" s="146" t="s">
        <v>160</v>
      </c>
      <c r="AH511" s="146"/>
      <c r="AI511" s="146"/>
      <c r="AJ511" s="146"/>
      <c r="AK511" s="146"/>
      <c r="AL511" s="146"/>
      <c r="AM511" s="146"/>
      <c r="AN511" s="146"/>
      <c r="AO511" s="146"/>
      <c r="AP511" s="146"/>
      <c r="AQ511" s="146"/>
      <c r="AR511" s="146"/>
      <c r="AS511" s="146"/>
      <c r="AT511" s="146"/>
      <c r="AU511" s="146"/>
      <c r="AV511" s="146"/>
      <c r="AW511" s="146"/>
      <c r="AX511" s="146"/>
      <c r="AY511" s="146"/>
      <c r="AZ511" s="146"/>
      <c r="BA511" s="146"/>
      <c r="BB511" s="146"/>
      <c r="BC511" s="146"/>
      <c r="BD511" s="146"/>
      <c r="BE511" s="146"/>
      <c r="BF511" s="146"/>
      <c r="BG511" s="146"/>
      <c r="BH511" s="146"/>
    </row>
    <row r="512" spans="1:60" outlineLevel="2" x14ac:dyDescent="0.2">
      <c r="A512" s="153"/>
      <c r="B512" s="154"/>
      <c r="C512" s="190" t="s">
        <v>1061</v>
      </c>
      <c r="D512" s="157"/>
      <c r="E512" s="158"/>
      <c r="F512" s="156"/>
      <c r="G512" s="156"/>
      <c r="H512" s="156"/>
      <c r="I512" s="156"/>
      <c r="J512" s="156"/>
      <c r="K512" s="156"/>
      <c r="L512" s="156"/>
      <c r="M512" s="156"/>
      <c r="N512" s="155"/>
      <c r="O512" s="155"/>
      <c r="P512" s="155"/>
      <c r="Q512" s="155"/>
      <c r="R512" s="156"/>
      <c r="S512" s="156"/>
      <c r="T512" s="156"/>
      <c r="U512" s="156"/>
      <c r="V512" s="156"/>
      <c r="W512" s="156"/>
      <c r="X512" s="156"/>
      <c r="Y512" s="156"/>
      <c r="Z512" s="146"/>
      <c r="AA512" s="146"/>
      <c r="AB512" s="146"/>
      <c r="AC512" s="146"/>
      <c r="AD512" s="146"/>
      <c r="AE512" s="146"/>
      <c r="AF512" s="146"/>
      <c r="AG512" s="146" t="s">
        <v>164</v>
      </c>
      <c r="AH512" s="146">
        <v>0</v>
      </c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  <c r="AT512" s="146"/>
      <c r="AU512" s="146"/>
      <c r="AV512" s="146"/>
      <c r="AW512" s="146"/>
      <c r="AX512" s="146"/>
      <c r="AY512" s="146"/>
      <c r="AZ512" s="146"/>
      <c r="BA512" s="146"/>
      <c r="BB512" s="146"/>
      <c r="BC512" s="146"/>
      <c r="BD512" s="146"/>
      <c r="BE512" s="146"/>
      <c r="BF512" s="146"/>
      <c r="BG512" s="146"/>
      <c r="BH512" s="146"/>
    </row>
    <row r="513" spans="1:60" outlineLevel="3" x14ac:dyDescent="0.2">
      <c r="A513" s="153"/>
      <c r="B513" s="154"/>
      <c r="C513" s="190" t="s">
        <v>733</v>
      </c>
      <c r="D513" s="157"/>
      <c r="E513" s="158">
        <v>16.489999999999998</v>
      </c>
      <c r="F513" s="156"/>
      <c r="G513" s="156"/>
      <c r="H513" s="156"/>
      <c r="I513" s="156"/>
      <c r="J513" s="156"/>
      <c r="K513" s="156"/>
      <c r="L513" s="156"/>
      <c r="M513" s="156"/>
      <c r="N513" s="155"/>
      <c r="O513" s="155"/>
      <c r="P513" s="155"/>
      <c r="Q513" s="155"/>
      <c r="R513" s="156"/>
      <c r="S513" s="156"/>
      <c r="T513" s="156"/>
      <c r="U513" s="156"/>
      <c r="V513" s="156"/>
      <c r="W513" s="156"/>
      <c r="X513" s="156"/>
      <c r="Y513" s="156"/>
      <c r="Z513" s="146"/>
      <c r="AA513" s="146"/>
      <c r="AB513" s="146"/>
      <c r="AC513" s="146"/>
      <c r="AD513" s="146"/>
      <c r="AE513" s="146"/>
      <c r="AF513" s="146"/>
      <c r="AG513" s="146" t="s">
        <v>164</v>
      </c>
      <c r="AH513" s="146">
        <v>0</v>
      </c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  <c r="AT513" s="146"/>
      <c r="AU513" s="146"/>
      <c r="AV513" s="146"/>
      <c r="AW513" s="146"/>
      <c r="AX513" s="146"/>
      <c r="AY513" s="146"/>
      <c r="AZ513" s="146"/>
      <c r="BA513" s="146"/>
      <c r="BB513" s="146"/>
      <c r="BC513" s="146"/>
      <c r="BD513" s="146"/>
      <c r="BE513" s="146"/>
      <c r="BF513" s="146"/>
      <c r="BG513" s="146"/>
      <c r="BH513" s="146"/>
    </row>
    <row r="514" spans="1:60" outlineLevel="3" x14ac:dyDescent="0.2">
      <c r="A514" s="153"/>
      <c r="B514" s="154"/>
      <c r="C514" s="190" t="s">
        <v>734</v>
      </c>
      <c r="D514" s="157"/>
      <c r="E514" s="158">
        <v>25.54</v>
      </c>
      <c r="F514" s="156"/>
      <c r="G514" s="156"/>
      <c r="H514" s="156"/>
      <c r="I514" s="156"/>
      <c r="J514" s="156"/>
      <c r="K514" s="156"/>
      <c r="L514" s="156"/>
      <c r="M514" s="156"/>
      <c r="N514" s="155"/>
      <c r="O514" s="155"/>
      <c r="P514" s="155"/>
      <c r="Q514" s="155"/>
      <c r="R514" s="156"/>
      <c r="S514" s="156"/>
      <c r="T514" s="156"/>
      <c r="U514" s="156"/>
      <c r="V514" s="156"/>
      <c r="W514" s="156"/>
      <c r="X514" s="156"/>
      <c r="Y514" s="156"/>
      <c r="Z514" s="146"/>
      <c r="AA514" s="146"/>
      <c r="AB514" s="146"/>
      <c r="AC514" s="146"/>
      <c r="AD514" s="146"/>
      <c r="AE514" s="146"/>
      <c r="AF514" s="146"/>
      <c r="AG514" s="146" t="s">
        <v>164</v>
      </c>
      <c r="AH514" s="146">
        <v>0</v>
      </c>
      <c r="AI514" s="146"/>
      <c r="AJ514" s="146"/>
      <c r="AK514" s="146"/>
      <c r="AL514" s="146"/>
      <c r="AM514" s="146"/>
      <c r="AN514" s="146"/>
      <c r="AO514" s="146"/>
      <c r="AP514" s="146"/>
      <c r="AQ514" s="146"/>
      <c r="AR514" s="146"/>
      <c r="AS514" s="146"/>
      <c r="AT514" s="146"/>
      <c r="AU514" s="146"/>
      <c r="AV514" s="146"/>
      <c r="AW514" s="146"/>
      <c r="AX514" s="146"/>
      <c r="AY514" s="146"/>
      <c r="AZ514" s="146"/>
      <c r="BA514" s="146"/>
      <c r="BB514" s="146"/>
      <c r="BC514" s="146"/>
      <c r="BD514" s="146"/>
      <c r="BE514" s="146"/>
      <c r="BF514" s="146"/>
      <c r="BG514" s="146"/>
      <c r="BH514" s="146"/>
    </row>
    <row r="515" spans="1:60" outlineLevel="3" x14ac:dyDescent="0.2">
      <c r="A515" s="153"/>
      <c r="B515" s="154"/>
      <c r="C515" s="190" t="s">
        <v>735</v>
      </c>
      <c r="D515" s="157"/>
      <c r="E515" s="158">
        <v>122.05</v>
      </c>
      <c r="F515" s="156"/>
      <c r="G515" s="156"/>
      <c r="H515" s="156"/>
      <c r="I515" s="156"/>
      <c r="J515" s="156"/>
      <c r="K515" s="156"/>
      <c r="L515" s="156"/>
      <c r="M515" s="156"/>
      <c r="N515" s="155"/>
      <c r="O515" s="155"/>
      <c r="P515" s="155"/>
      <c r="Q515" s="155"/>
      <c r="R515" s="156"/>
      <c r="S515" s="156"/>
      <c r="T515" s="156"/>
      <c r="U515" s="156"/>
      <c r="V515" s="156"/>
      <c r="W515" s="156"/>
      <c r="X515" s="156"/>
      <c r="Y515" s="156"/>
      <c r="Z515" s="146"/>
      <c r="AA515" s="146"/>
      <c r="AB515" s="146"/>
      <c r="AC515" s="146"/>
      <c r="AD515" s="146"/>
      <c r="AE515" s="146"/>
      <c r="AF515" s="146"/>
      <c r="AG515" s="146" t="s">
        <v>164</v>
      </c>
      <c r="AH515" s="146">
        <v>0</v>
      </c>
      <c r="AI515" s="146"/>
      <c r="AJ515" s="146"/>
      <c r="AK515" s="146"/>
      <c r="AL515" s="146"/>
      <c r="AM515" s="146"/>
      <c r="AN515" s="146"/>
      <c r="AO515" s="146"/>
      <c r="AP515" s="146"/>
      <c r="AQ515" s="146"/>
      <c r="AR515" s="146"/>
      <c r="AS515" s="146"/>
      <c r="AT515" s="146"/>
      <c r="AU515" s="146"/>
      <c r="AV515" s="146"/>
      <c r="AW515" s="146"/>
      <c r="AX515" s="146"/>
      <c r="AY515" s="146"/>
      <c r="AZ515" s="146"/>
      <c r="BA515" s="146"/>
      <c r="BB515" s="146"/>
      <c r="BC515" s="146"/>
      <c r="BD515" s="146"/>
      <c r="BE515" s="146"/>
      <c r="BF515" s="146"/>
      <c r="BG515" s="146"/>
      <c r="BH515" s="146"/>
    </row>
    <row r="516" spans="1:60" outlineLevel="3" x14ac:dyDescent="0.2">
      <c r="A516" s="153"/>
      <c r="B516" s="154"/>
      <c r="C516" s="190" t="s">
        <v>736</v>
      </c>
      <c r="D516" s="157"/>
      <c r="E516" s="158">
        <v>12.97</v>
      </c>
      <c r="F516" s="156"/>
      <c r="G516" s="156"/>
      <c r="H516" s="156"/>
      <c r="I516" s="156"/>
      <c r="J516" s="156"/>
      <c r="K516" s="156"/>
      <c r="L516" s="156"/>
      <c r="M516" s="156"/>
      <c r="N516" s="155"/>
      <c r="O516" s="155"/>
      <c r="P516" s="155"/>
      <c r="Q516" s="155"/>
      <c r="R516" s="156"/>
      <c r="S516" s="156"/>
      <c r="T516" s="156"/>
      <c r="U516" s="156"/>
      <c r="V516" s="156"/>
      <c r="W516" s="156"/>
      <c r="X516" s="156"/>
      <c r="Y516" s="156"/>
      <c r="Z516" s="146"/>
      <c r="AA516" s="146"/>
      <c r="AB516" s="146"/>
      <c r="AC516" s="146"/>
      <c r="AD516" s="146"/>
      <c r="AE516" s="146"/>
      <c r="AF516" s="146"/>
      <c r="AG516" s="146" t="s">
        <v>164</v>
      </c>
      <c r="AH516" s="146">
        <v>0</v>
      </c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  <c r="AT516" s="146"/>
      <c r="AU516" s="146"/>
      <c r="AV516" s="146"/>
      <c r="AW516" s="146"/>
      <c r="AX516" s="146"/>
      <c r="AY516" s="146"/>
      <c r="AZ516" s="146"/>
      <c r="BA516" s="146"/>
      <c r="BB516" s="146"/>
      <c r="BC516" s="146"/>
      <c r="BD516" s="146"/>
      <c r="BE516" s="146"/>
      <c r="BF516" s="146"/>
      <c r="BG516" s="146"/>
      <c r="BH516" s="146"/>
    </row>
    <row r="517" spans="1:60" outlineLevel="3" x14ac:dyDescent="0.2">
      <c r="A517" s="153"/>
      <c r="B517" s="154"/>
      <c r="C517" s="190" t="s">
        <v>737</v>
      </c>
      <c r="D517" s="157"/>
      <c r="E517" s="158">
        <v>10.75</v>
      </c>
      <c r="F517" s="156"/>
      <c r="G517" s="156"/>
      <c r="H517" s="156"/>
      <c r="I517" s="156"/>
      <c r="J517" s="156"/>
      <c r="K517" s="156"/>
      <c r="L517" s="156"/>
      <c r="M517" s="156"/>
      <c r="N517" s="155"/>
      <c r="O517" s="155"/>
      <c r="P517" s="155"/>
      <c r="Q517" s="155"/>
      <c r="R517" s="156"/>
      <c r="S517" s="156"/>
      <c r="T517" s="156"/>
      <c r="U517" s="156"/>
      <c r="V517" s="156"/>
      <c r="W517" s="156"/>
      <c r="X517" s="156"/>
      <c r="Y517" s="156"/>
      <c r="Z517" s="146"/>
      <c r="AA517" s="146"/>
      <c r="AB517" s="146"/>
      <c r="AC517" s="146"/>
      <c r="AD517" s="146"/>
      <c r="AE517" s="146"/>
      <c r="AF517" s="146"/>
      <c r="AG517" s="146" t="s">
        <v>164</v>
      </c>
      <c r="AH517" s="146">
        <v>0</v>
      </c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  <c r="AT517" s="146"/>
      <c r="AU517" s="146"/>
      <c r="AV517" s="146"/>
      <c r="AW517" s="146"/>
      <c r="AX517" s="146"/>
      <c r="AY517" s="146"/>
      <c r="AZ517" s="146"/>
      <c r="BA517" s="146"/>
      <c r="BB517" s="146"/>
      <c r="BC517" s="146"/>
      <c r="BD517" s="146"/>
      <c r="BE517" s="146"/>
      <c r="BF517" s="146"/>
      <c r="BG517" s="146"/>
      <c r="BH517" s="146"/>
    </row>
    <row r="518" spans="1:60" outlineLevel="3" x14ac:dyDescent="0.2">
      <c r="A518" s="153"/>
      <c r="B518" s="154"/>
      <c r="C518" s="190" t="s">
        <v>738</v>
      </c>
      <c r="D518" s="157"/>
      <c r="E518" s="158">
        <v>8.42</v>
      </c>
      <c r="F518" s="156"/>
      <c r="G518" s="156"/>
      <c r="H518" s="156"/>
      <c r="I518" s="156"/>
      <c r="J518" s="156"/>
      <c r="K518" s="156"/>
      <c r="L518" s="156"/>
      <c r="M518" s="156"/>
      <c r="N518" s="155"/>
      <c r="O518" s="155"/>
      <c r="P518" s="155"/>
      <c r="Q518" s="155"/>
      <c r="R518" s="156"/>
      <c r="S518" s="156"/>
      <c r="T518" s="156"/>
      <c r="U518" s="156"/>
      <c r="V518" s="156"/>
      <c r="W518" s="156"/>
      <c r="X518" s="156"/>
      <c r="Y518" s="156"/>
      <c r="Z518" s="146"/>
      <c r="AA518" s="146"/>
      <c r="AB518" s="146"/>
      <c r="AC518" s="146"/>
      <c r="AD518" s="146"/>
      <c r="AE518" s="146"/>
      <c r="AF518" s="146"/>
      <c r="AG518" s="146" t="s">
        <v>164</v>
      </c>
      <c r="AH518" s="146">
        <v>0</v>
      </c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</row>
    <row r="519" spans="1:60" outlineLevel="3" x14ac:dyDescent="0.2">
      <c r="A519" s="153"/>
      <c r="B519" s="154"/>
      <c r="C519" s="191" t="s">
        <v>192</v>
      </c>
      <c r="D519" s="159"/>
      <c r="E519" s="160">
        <v>196.22</v>
      </c>
      <c r="F519" s="156"/>
      <c r="G519" s="156"/>
      <c r="H519" s="156"/>
      <c r="I519" s="156"/>
      <c r="J519" s="156"/>
      <c r="K519" s="156"/>
      <c r="L519" s="156"/>
      <c r="M519" s="156"/>
      <c r="N519" s="155"/>
      <c r="O519" s="155"/>
      <c r="P519" s="155"/>
      <c r="Q519" s="155"/>
      <c r="R519" s="156"/>
      <c r="S519" s="156"/>
      <c r="T519" s="156"/>
      <c r="U519" s="156"/>
      <c r="V519" s="156"/>
      <c r="W519" s="156"/>
      <c r="X519" s="156"/>
      <c r="Y519" s="156"/>
      <c r="Z519" s="146"/>
      <c r="AA519" s="146"/>
      <c r="AB519" s="146"/>
      <c r="AC519" s="146"/>
      <c r="AD519" s="146"/>
      <c r="AE519" s="146"/>
      <c r="AF519" s="146"/>
      <c r="AG519" s="146" t="s">
        <v>164</v>
      </c>
      <c r="AH519" s="146">
        <v>1</v>
      </c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</row>
    <row r="520" spans="1:60" outlineLevel="3" x14ac:dyDescent="0.2">
      <c r="A520" s="153"/>
      <c r="B520" s="154"/>
      <c r="C520" s="190" t="s">
        <v>764</v>
      </c>
      <c r="D520" s="157"/>
      <c r="E520" s="158"/>
      <c r="F520" s="156"/>
      <c r="G520" s="156"/>
      <c r="H520" s="156"/>
      <c r="I520" s="156"/>
      <c r="J520" s="156"/>
      <c r="K520" s="156"/>
      <c r="L520" s="156"/>
      <c r="M520" s="156"/>
      <c r="N520" s="155"/>
      <c r="O520" s="155"/>
      <c r="P520" s="155"/>
      <c r="Q520" s="155"/>
      <c r="R520" s="156"/>
      <c r="S520" s="156"/>
      <c r="T520" s="156"/>
      <c r="U520" s="156"/>
      <c r="V520" s="156"/>
      <c r="W520" s="156"/>
      <c r="X520" s="156"/>
      <c r="Y520" s="156"/>
      <c r="Z520" s="146"/>
      <c r="AA520" s="146"/>
      <c r="AB520" s="146"/>
      <c r="AC520" s="146"/>
      <c r="AD520" s="146"/>
      <c r="AE520" s="146"/>
      <c r="AF520" s="146"/>
      <c r="AG520" s="146" t="s">
        <v>164</v>
      </c>
      <c r="AH520" s="146">
        <v>0</v>
      </c>
      <c r="AI520" s="146"/>
      <c r="AJ520" s="146"/>
      <c r="AK520" s="146"/>
      <c r="AL520" s="146"/>
      <c r="AM520" s="146"/>
      <c r="AN520" s="146"/>
      <c r="AO520" s="146"/>
      <c r="AP520" s="146"/>
      <c r="AQ520" s="146"/>
      <c r="AR520" s="146"/>
      <c r="AS520" s="146"/>
      <c r="AT520" s="146"/>
      <c r="AU520" s="146"/>
      <c r="AV520" s="146"/>
      <c r="AW520" s="146"/>
      <c r="AX520" s="146"/>
      <c r="AY520" s="146"/>
      <c r="AZ520" s="146"/>
      <c r="BA520" s="146"/>
      <c r="BB520" s="146"/>
      <c r="BC520" s="146"/>
      <c r="BD520" s="146"/>
      <c r="BE520" s="146"/>
      <c r="BF520" s="146"/>
      <c r="BG520" s="146"/>
      <c r="BH520" s="146"/>
    </row>
    <row r="521" spans="1:60" ht="22.5" outlineLevel="3" x14ac:dyDescent="0.2">
      <c r="A521" s="153"/>
      <c r="B521" s="154"/>
      <c r="C521" s="190" t="s">
        <v>765</v>
      </c>
      <c r="D521" s="157"/>
      <c r="E521" s="158">
        <v>72.323999999999998</v>
      </c>
      <c r="F521" s="156"/>
      <c r="G521" s="156"/>
      <c r="H521" s="156"/>
      <c r="I521" s="156"/>
      <c r="J521" s="156"/>
      <c r="K521" s="156"/>
      <c r="L521" s="156"/>
      <c r="M521" s="156"/>
      <c r="N521" s="155"/>
      <c r="O521" s="155"/>
      <c r="P521" s="155"/>
      <c r="Q521" s="155"/>
      <c r="R521" s="156"/>
      <c r="S521" s="156"/>
      <c r="T521" s="156"/>
      <c r="U521" s="156"/>
      <c r="V521" s="156"/>
      <c r="W521" s="156"/>
      <c r="X521" s="156"/>
      <c r="Y521" s="156"/>
      <c r="Z521" s="146"/>
      <c r="AA521" s="146"/>
      <c r="AB521" s="146"/>
      <c r="AC521" s="146"/>
      <c r="AD521" s="146"/>
      <c r="AE521" s="146"/>
      <c r="AF521" s="146"/>
      <c r="AG521" s="146" t="s">
        <v>164</v>
      </c>
      <c r="AH521" s="146">
        <v>0</v>
      </c>
      <c r="AI521" s="146"/>
      <c r="AJ521" s="146"/>
      <c r="AK521" s="146"/>
      <c r="AL521" s="146"/>
      <c r="AM521" s="146"/>
      <c r="AN521" s="146"/>
      <c r="AO521" s="146"/>
      <c r="AP521" s="146"/>
      <c r="AQ521" s="146"/>
      <c r="AR521" s="146"/>
      <c r="AS521" s="146"/>
      <c r="AT521" s="146"/>
      <c r="AU521" s="146"/>
      <c r="AV521" s="146"/>
      <c r="AW521" s="146"/>
      <c r="AX521" s="146"/>
      <c r="AY521" s="146"/>
      <c r="AZ521" s="146"/>
      <c r="BA521" s="146"/>
      <c r="BB521" s="146"/>
      <c r="BC521" s="146"/>
      <c r="BD521" s="146"/>
      <c r="BE521" s="146"/>
      <c r="BF521" s="146"/>
      <c r="BG521" s="146"/>
      <c r="BH521" s="146"/>
    </row>
    <row r="522" spans="1:60" outlineLevel="3" x14ac:dyDescent="0.2">
      <c r="A522" s="153"/>
      <c r="B522" s="154"/>
      <c r="C522" s="190" t="s">
        <v>766</v>
      </c>
      <c r="D522" s="157"/>
      <c r="E522" s="158">
        <v>31.298400000000001</v>
      </c>
      <c r="F522" s="156"/>
      <c r="G522" s="156"/>
      <c r="H522" s="156"/>
      <c r="I522" s="156"/>
      <c r="J522" s="156"/>
      <c r="K522" s="156"/>
      <c r="L522" s="156"/>
      <c r="M522" s="156"/>
      <c r="N522" s="155"/>
      <c r="O522" s="155"/>
      <c r="P522" s="155"/>
      <c r="Q522" s="155"/>
      <c r="R522" s="156"/>
      <c r="S522" s="156"/>
      <c r="T522" s="156"/>
      <c r="U522" s="156"/>
      <c r="V522" s="156"/>
      <c r="W522" s="156"/>
      <c r="X522" s="156"/>
      <c r="Y522" s="156"/>
      <c r="Z522" s="146"/>
      <c r="AA522" s="146"/>
      <c r="AB522" s="146"/>
      <c r="AC522" s="146"/>
      <c r="AD522" s="146"/>
      <c r="AE522" s="146"/>
      <c r="AF522" s="146"/>
      <c r="AG522" s="146" t="s">
        <v>164</v>
      </c>
      <c r="AH522" s="146">
        <v>0</v>
      </c>
      <c r="AI522" s="146"/>
      <c r="AJ522" s="146"/>
      <c r="AK522" s="146"/>
      <c r="AL522" s="146"/>
      <c r="AM522" s="146"/>
      <c r="AN522" s="146"/>
      <c r="AO522" s="146"/>
      <c r="AP522" s="146"/>
      <c r="AQ522" s="146"/>
      <c r="AR522" s="146"/>
      <c r="AS522" s="146"/>
      <c r="AT522" s="146"/>
      <c r="AU522" s="146"/>
      <c r="AV522" s="146"/>
      <c r="AW522" s="146"/>
      <c r="AX522" s="146"/>
      <c r="AY522" s="146"/>
      <c r="AZ522" s="146"/>
      <c r="BA522" s="146"/>
      <c r="BB522" s="146"/>
      <c r="BC522" s="146"/>
      <c r="BD522" s="146"/>
      <c r="BE522" s="146"/>
      <c r="BF522" s="146"/>
      <c r="BG522" s="146"/>
      <c r="BH522" s="146"/>
    </row>
    <row r="523" spans="1:60" outlineLevel="3" x14ac:dyDescent="0.2">
      <c r="A523" s="153"/>
      <c r="B523" s="154"/>
      <c r="C523" s="190" t="s">
        <v>767</v>
      </c>
      <c r="D523" s="157"/>
      <c r="E523" s="158">
        <v>10.08</v>
      </c>
      <c r="F523" s="156"/>
      <c r="G523" s="156"/>
      <c r="H523" s="156"/>
      <c r="I523" s="156"/>
      <c r="J523" s="156"/>
      <c r="K523" s="156"/>
      <c r="L523" s="156"/>
      <c r="M523" s="156"/>
      <c r="N523" s="155"/>
      <c r="O523" s="155"/>
      <c r="P523" s="155"/>
      <c r="Q523" s="155"/>
      <c r="R523" s="156"/>
      <c r="S523" s="156"/>
      <c r="T523" s="156"/>
      <c r="U523" s="156"/>
      <c r="V523" s="156"/>
      <c r="W523" s="156"/>
      <c r="X523" s="156"/>
      <c r="Y523" s="156"/>
      <c r="Z523" s="146"/>
      <c r="AA523" s="146"/>
      <c r="AB523" s="146"/>
      <c r="AC523" s="146"/>
      <c r="AD523" s="146"/>
      <c r="AE523" s="146"/>
      <c r="AF523" s="146"/>
      <c r="AG523" s="146" t="s">
        <v>164</v>
      </c>
      <c r="AH523" s="146">
        <v>0</v>
      </c>
      <c r="AI523" s="146"/>
      <c r="AJ523" s="146"/>
      <c r="AK523" s="146"/>
      <c r="AL523" s="146"/>
      <c r="AM523" s="146"/>
      <c r="AN523" s="146"/>
      <c r="AO523" s="146"/>
      <c r="AP523" s="146"/>
      <c r="AQ523" s="146"/>
      <c r="AR523" s="146"/>
      <c r="AS523" s="146"/>
      <c r="AT523" s="146"/>
      <c r="AU523" s="146"/>
      <c r="AV523" s="146"/>
      <c r="AW523" s="146"/>
      <c r="AX523" s="146"/>
      <c r="AY523" s="146"/>
      <c r="AZ523" s="146"/>
      <c r="BA523" s="146"/>
      <c r="BB523" s="146"/>
      <c r="BC523" s="146"/>
      <c r="BD523" s="146"/>
      <c r="BE523" s="146"/>
      <c r="BF523" s="146"/>
      <c r="BG523" s="146"/>
      <c r="BH523" s="146"/>
    </row>
    <row r="524" spans="1:60" outlineLevel="3" x14ac:dyDescent="0.2">
      <c r="A524" s="153"/>
      <c r="B524" s="154"/>
      <c r="C524" s="190" t="s">
        <v>717</v>
      </c>
      <c r="D524" s="157"/>
      <c r="E524" s="158">
        <v>-1.8</v>
      </c>
      <c r="F524" s="156"/>
      <c r="G524" s="156"/>
      <c r="H524" s="156"/>
      <c r="I524" s="156"/>
      <c r="J524" s="156"/>
      <c r="K524" s="156"/>
      <c r="L524" s="156"/>
      <c r="M524" s="156"/>
      <c r="N524" s="155"/>
      <c r="O524" s="155"/>
      <c r="P524" s="155"/>
      <c r="Q524" s="155"/>
      <c r="R524" s="156"/>
      <c r="S524" s="156"/>
      <c r="T524" s="156"/>
      <c r="U524" s="156"/>
      <c r="V524" s="156"/>
      <c r="W524" s="156"/>
      <c r="X524" s="156"/>
      <c r="Y524" s="156"/>
      <c r="Z524" s="146"/>
      <c r="AA524" s="146"/>
      <c r="AB524" s="146"/>
      <c r="AC524" s="146"/>
      <c r="AD524" s="146"/>
      <c r="AE524" s="146"/>
      <c r="AF524" s="146"/>
      <c r="AG524" s="146" t="s">
        <v>164</v>
      </c>
      <c r="AH524" s="146">
        <v>0</v>
      </c>
      <c r="AI524" s="146"/>
      <c r="AJ524" s="146"/>
      <c r="AK524" s="146"/>
      <c r="AL524" s="146"/>
      <c r="AM524" s="146"/>
      <c r="AN524" s="146"/>
      <c r="AO524" s="146"/>
      <c r="AP524" s="146"/>
      <c r="AQ524" s="146"/>
      <c r="AR524" s="146"/>
      <c r="AS524" s="146"/>
      <c r="AT524" s="146"/>
      <c r="AU524" s="146"/>
      <c r="AV524" s="146"/>
      <c r="AW524" s="146"/>
      <c r="AX524" s="146"/>
      <c r="AY524" s="146"/>
      <c r="AZ524" s="146"/>
      <c r="BA524" s="146"/>
      <c r="BB524" s="146"/>
      <c r="BC524" s="146"/>
      <c r="BD524" s="146"/>
      <c r="BE524" s="146"/>
      <c r="BF524" s="146"/>
      <c r="BG524" s="146"/>
      <c r="BH524" s="146"/>
    </row>
    <row r="525" spans="1:60" outlineLevel="3" x14ac:dyDescent="0.2">
      <c r="A525" s="153"/>
      <c r="B525" s="154"/>
      <c r="C525" s="190" t="s">
        <v>715</v>
      </c>
      <c r="D525" s="157"/>
      <c r="E525" s="158">
        <v>-0.6</v>
      </c>
      <c r="F525" s="156"/>
      <c r="G525" s="156"/>
      <c r="H525" s="156"/>
      <c r="I525" s="156"/>
      <c r="J525" s="156"/>
      <c r="K525" s="156"/>
      <c r="L525" s="156"/>
      <c r="M525" s="156"/>
      <c r="N525" s="155"/>
      <c r="O525" s="155"/>
      <c r="P525" s="155"/>
      <c r="Q525" s="155"/>
      <c r="R525" s="156"/>
      <c r="S525" s="156"/>
      <c r="T525" s="156"/>
      <c r="U525" s="156"/>
      <c r="V525" s="156"/>
      <c r="W525" s="156"/>
      <c r="X525" s="156"/>
      <c r="Y525" s="156"/>
      <c r="Z525" s="146"/>
      <c r="AA525" s="146"/>
      <c r="AB525" s="146"/>
      <c r="AC525" s="146"/>
      <c r="AD525" s="146"/>
      <c r="AE525" s="146"/>
      <c r="AF525" s="146"/>
      <c r="AG525" s="146" t="s">
        <v>164</v>
      </c>
      <c r="AH525" s="146">
        <v>0</v>
      </c>
      <c r="AI525" s="146"/>
      <c r="AJ525" s="146"/>
      <c r="AK525" s="146"/>
      <c r="AL525" s="146"/>
      <c r="AM525" s="146"/>
      <c r="AN525" s="146"/>
      <c r="AO525" s="146"/>
      <c r="AP525" s="146"/>
      <c r="AQ525" s="146"/>
      <c r="AR525" s="146"/>
      <c r="AS525" s="146"/>
      <c r="AT525" s="146"/>
      <c r="AU525" s="146"/>
      <c r="AV525" s="146"/>
      <c r="AW525" s="146"/>
      <c r="AX525" s="146"/>
      <c r="AY525" s="146"/>
      <c r="AZ525" s="146"/>
      <c r="BA525" s="146"/>
      <c r="BB525" s="146"/>
      <c r="BC525" s="146"/>
      <c r="BD525" s="146"/>
      <c r="BE525" s="146"/>
      <c r="BF525" s="146"/>
      <c r="BG525" s="146"/>
      <c r="BH525" s="146"/>
    </row>
    <row r="526" spans="1:60" outlineLevel="3" x14ac:dyDescent="0.2">
      <c r="A526" s="153"/>
      <c r="B526" s="154"/>
      <c r="C526" s="190" t="s">
        <v>700</v>
      </c>
      <c r="D526" s="157"/>
      <c r="E526" s="158"/>
      <c r="F526" s="156"/>
      <c r="G526" s="156"/>
      <c r="H526" s="156"/>
      <c r="I526" s="156"/>
      <c r="J526" s="156"/>
      <c r="K526" s="156"/>
      <c r="L526" s="156"/>
      <c r="M526" s="156"/>
      <c r="N526" s="155"/>
      <c r="O526" s="155"/>
      <c r="P526" s="155"/>
      <c r="Q526" s="155"/>
      <c r="R526" s="156"/>
      <c r="S526" s="156"/>
      <c r="T526" s="156"/>
      <c r="U526" s="156"/>
      <c r="V526" s="156"/>
      <c r="W526" s="156"/>
      <c r="X526" s="156"/>
      <c r="Y526" s="156"/>
      <c r="Z526" s="146"/>
      <c r="AA526" s="146"/>
      <c r="AB526" s="146"/>
      <c r="AC526" s="146"/>
      <c r="AD526" s="146"/>
      <c r="AE526" s="146"/>
      <c r="AF526" s="146"/>
      <c r="AG526" s="146" t="s">
        <v>164</v>
      </c>
      <c r="AH526" s="146">
        <v>0</v>
      </c>
      <c r="AI526" s="146"/>
      <c r="AJ526" s="146"/>
      <c r="AK526" s="146"/>
      <c r="AL526" s="146"/>
      <c r="AM526" s="146"/>
      <c r="AN526" s="146"/>
      <c r="AO526" s="146"/>
      <c r="AP526" s="146"/>
      <c r="AQ526" s="146"/>
      <c r="AR526" s="146"/>
      <c r="AS526" s="146"/>
      <c r="AT526" s="146"/>
      <c r="AU526" s="146"/>
      <c r="AV526" s="146"/>
      <c r="AW526" s="146"/>
      <c r="AX526" s="146"/>
      <c r="AY526" s="146"/>
      <c r="AZ526" s="146"/>
      <c r="BA526" s="146"/>
      <c r="BB526" s="146"/>
      <c r="BC526" s="146"/>
      <c r="BD526" s="146"/>
      <c r="BE526" s="146"/>
      <c r="BF526" s="146"/>
      <c r="BG526" s="146"/>
      <c r="BH526" s="146"/>
    </row>
    <row r="527" spans="1:60" outlineLevel="3" x14ac:dyDescent="0.2">
      <c r="A527" s="153"/>
      <c r="B527" s="154"/>
      <c r="C527" s="190" t="s">
        <v>770</v>
      </c>
      <c r="D527" s="157"/>
      <c r="E527" s="158">
        <v>40.975200000000001</v>
      </c>
      <c r="F527" s="156"/>
      <c r="G527" s="156"/>
      <c r="H527" s="156"/>
      <c r="I527" s="156"/>
      <c r="J527" s="156"/>
      <c r="K527" s="156"/>
      <c r="L527" s="156"/>
      <c r="M527" s="156"/>
      <c r="N527" s="155"/>
      <c r="O527" s="155"/>
      <c r="P527" s="155"/>
      <c r="Q527" s="155"/>
      <c r="R527" s="156"/>
      <c r="S527" s="156"/>
      <c r="T527" s="156"/>
      <c r="U527" s="156"/>
      <c r="V527" s="156"/>
      <c r="W527" s="156"/>
      <c r="X527" s="156"/>
      <c r="Y527" s="156"/>
      <c r="Z527" s="146"/>
      <c r="AA527" s="146"/>
      <c r="AB527" s="146"/>
      <c r="AC527" s="146"/>
      <c r="AD527" s="146"/>
      <c r="AE527" s="146"/>
      <c r="AF527" s="146"/>
      <c r="AG527" s="146" t="s">
        <v>164</v>
      </c>
      <c r="AH527" s="146">
        <v>0</v>
      </c>
      <c r="AI527" s="146"/>
      <c r="AJ527" s="146"/>
      <c r="AK527" s="146"/>
      <c r="AL527" s="146"/>
      <c r="AM527" s="146"/>
      <c r="AN527" s="146"/>
      <c r="AO527" s="146"/>
      <c r="AP527" s="146"/>
      <c r="AQ527" s="146"/>
      <c r="AR527" s="146"/>
      <c r="AS527" s="146"/>
      <c r="AT527" s="146"/>
      <c r="AU527" s="146"/>
      <c r="AV527" s="146"/>
      <c r="AW527" s="146"/>
      <c r="AX527" s="146"/>
      <c r="AY527" s="146"/>
      <c r="AZ527" s="146"/>
      <c r="BA527" s="146"/>
      <c r="BB527" s="146"/>
      <c r="BC527" s="146"/>
      <c r="BD527" s="146"/>
      <c r="BE527" s="146"/>
      <c r="BF527" s="146"/>
      <c r="BG527" s="146"/>
      <c r="BH527" s="146"/>
    </row>
    <row r="528" spans="1:60" outlineLevel="3" x14ac:dyDescent="0.2">
      <c r="A528" s="153"/>
      <c r="B528" s="154"/>
      <c r="C528" s="190" t="s">
        <v>745</v>
      </c>
      <c r="D528" s="157"/>
      <c r="E528" s="158"/>
      <c r="F528" s="156"/>
      <c r="G528" s="156"/>
      <c r="H528" s="156"/>
      <c r="I528" s="156"/>
      <c r="J528" s="156"/>
      <c r="K528" s="156"/>
      <c r="L528" s="156"/>
      <c r="M528" s="156"/>
      <c r="N528" s="155"/>
      <c r="O528" s="155"/>
      <c r="P528" s="155"/>
      <c r="Q528" s="155"/>
      <c r="R528" s="156"/>
      <c r="S528" s="156"/>
      <c r="T528" s="156"/>
      <c r="U528" s="156"/>
      <c r="V528" s="156"/>
      <c r="W528" s="156"/>
      <c r="X528" s="156"/>
      <c r="Y528" s="156"/>
      <c r="Z528" s="146"/>
      <c r="AA528" s="146"/>
      <c r="AB528" s="146"/>
      <c r="AC528" s="146"/>
      <c r="AD528" s="146"/>
      <c r="AE528" s="146"/>
      <c r="AF528" s="146"/>
      <c r="AG528" s="146" t="s">
        <v>164</v>
      </c>
      <c r="AH528" s="146">
        <v>0</v>
      </c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</row>
    <row r="529" spans="1:60" outlineLevel="3" x14ac:dyDescent="0.2">
      <c r="A529" s="153"/>
      <c r="B529" s="154"/>
      <c r="C529" s="190" t="s">
        <v>771</v>
      </c>
      <c r="D529" s="157"/>
      <c r="E529" s="158">
        <v>30.24</v>
      </c>
      <c r="F529" s="156"/>
      <c r="G529" s="156"/>
      <c r="H529" s="156"/>
      <c r="I529" s="156"/>
      <c r="J529" s="156"/>
      <c r="K529" s="156"/>
      <c r="L529" s="156"/>
      <c r="M529" s="156"/>
      <c r="N529" s="155"/>
      <c r="O529" s="155"/>
      <c r="P529" s="155"/>
      <c r="Q529" s="155"/>
      <c r="R529" s="156"/>
      <c r="S529" s="156"/>
      <c r="T529" s="156"/>
      <c r="U529" s="156"/>
      <c r="V529" s="156"/>
      <c r="W529" s="156"/>
      <c r="X529" s="156"/>
      <c r="Y529" s="156"/>
      <c r="Z529" s="146"/>
      <c r="AA529" s="146"/>
      <c r="AB529" s="146"/>
      <c r="AC529" s="146"/>
      <c r="AD529" s="146"/>
      <c r="AE529" s="146"/>
      <c r="AF529" s="146"/>
      <c r="AG529" s="146" t="s">
        <v>164</v>
      </c>
      <c r="AH529" s="146">
        <v>0</v>
      </c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</row>
    <row r="530" spans="1:60" outlineLevel="3" x14ac:dyDescent="0.2">
      <c r="A530" s="153"/>
      <c r="B530" s="154"/>
      <c r="C530" s="190" t="s">
        <v>747</v>
      </c>
      <c r="D530" s="157"/>
      <c r="E530" s="158"/>
      <c r="F530" s="156"/>
      <c r="G530" s="156"/>
      <c r="H530" s="156"/>
      <c r="I530" s="156"/>
      <c r="J530" s="156"/>
      <c r="K530" s="156"/>
      <c r="L530" s="156"/>
      <c r="M530" s="156"/>
      <c r="N530" s="155"/>
      <c r="O530" s="155"/>
      <c r="P530" s="155"/>
      <c r="Q530" s="155"/>
      <c r="R530" s="156"/>
      <c r="S530" s="156"/>
      <c r="T530" s="156"/>
      <c r="U530" s="156"/>
      <c r="V530" s="156"/>
      <c r="W530" s="156"/>
      <c r="X530" s="156"/>
      <c r="Y530" s="156"/>
      <c r="Z530" s="146"/>
      <c r="AA530" s="146"/>
      <c r="AB530" s="146"/>
      <c r="AC530" s="146"/>
      <c r="AD530" s="146"/>
      <c r="AE530" s="146"/>
      <c r="AF530" s="146"/>
      <c r="AG530" s="146" t="s">
        <v>164</v>
      </c>
      <c r="AH530" s="146">
        <v>0</v>
      </c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</row>
    <row r="531" spans="1:60" outlineLevel="3" x14ac:dyDescent="0.2">
      <c r="A531" s="153"/>
      <c r="B531" s="154"/>
      <c r="C531" s="190" t="s">
        <v>772</v>
      </c>
      <c r="D531" s="157"/>
      <c r="E531" s="158">
        <v>98.796599999999998</v>
      </c>
      <c r="F531" s="156"/>
      <c r="G531" s="156"/>
      <c r="H531" s="156"/>
      <c r="I531" s="156"/>
      <c r="J531" s="156"/>
      <c r="K531" s="156"/>
      <c r="L531" s="156"/>
      <c r="M531" s="156"/>
      <c r="N531" s="155"/>
      <c r="O531" s="155"/>
      <c r="P531" s="155"/>
      <c r="Q531" s="155"/>
      <c r="R531" s="156"/>
      <c r="S531" s="156"/>
      <c r="T531" s="156"/>
      <c r="U531" s="156"/>
      <c r="V531" s="156"/>
      <c r="W531" s="156"/>
      <c r="X531" s="156"/>
      <c r="Y531" s="156"/>
      <c r="Z531" s="146"/>
      <c r="AA531" s="146"/>
      <c r="AB531" s="146"/>
      <c r="AC531" s="146"/>
      <c r="AD531" s="146"/>
      <c r="AE531" s="146"/>
      <c r="AF531" s="146"/>
      <c r="AG531" s="146" t="s">
        <v>164</v>
      </c>
      <c r="AH531" s="146">
        <v>0</v>
      </c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</row>
    <row r="532" spans="1:60" outlineLevel="3" x14ac:dyDescent="0.2">
      <c r="A532" s="153"/>
      <c r="B532" s="154"/>
      <c r="C532" s="190" t="s">
        <v>701</v>
      </c>
      <c r="D532" s="157"/>
      <c r="E532" s="158"/>
      <c r="F532" s="156"/>
      <c r="G532" s="156"/>
      <c r="H532" s="156"/>
      <c r="I532" s="156"/>
      <c r="J532" s="156"/>
      <c r="K532" s="156"/>
      <c r="L532" s="156"/>
      <c r="M532" s="156"/>
      <c r="N532" s="155"/>
      <c r="O532" s="155"/>
      <c r="P532" s="155"/>
      <c r="Q532" s="155"/>
      <c r="R532" s="156"/>
      <c r="S532" s="156"/>
      <c r="T532" s="156"/>
      <c r="U532" s="156"/>
      <c r="V532" s="156"/>
      <c r="W532" s="156"/>
      <c r="X532" s="156"/>
      <c r="Y532" s="156"/>
      <c r="Z532" s="146"/>
      <c r="AA532" s="146"/>
      <c r="AB532" s="146"/>
      <c r="AC532" s="146"/>
      <c r="AD532" s="146"/>
      <c r="AE532" s="146"/>
      <c r="AF532" s="146"/>
      <c r="AG532" s="146" t="s">
        <v>164</v>
      </c>
      <c r="AH532" s="146">
        <v>0</v>
      </c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</row>
    <row r="533" spans="1:60" outlineLevel="3" x14ac:dyDescent="0.2">
      <c r="A533" s="153"/>
      <c r="B533" s="154"/>
      <c r="C533" s="190" t="s">
        <v>773</v>
      </c>
      <c r="D533" s="157"/>
      <c r="E533" s="158">
        <v>36.917999999999999</v>
      </c>
      <c r="F533" s="156"/>
      <c r="G533" s="156"/>
      <c r="H533" s="156"/>
      <c r="I533" s="156"/>
      <c r="J533" s="156"/>
      <c r="K533" s="156"/>
      <c r="L533" s="156"/>
      <c r="M533" s="156"/>
      <c r="N533" s="155"/>
      <c r="O533" s="155"/>
      <c r="P533" s="155"/>
      <c r="Q533" s="155"/>
      <c r="R533" s="156"/>
      <c r="S533" s="156"/>
      <c r="T533" s="156"/>
      <c r="U533" s="156"/>
      <c r="V533" s="156"/>
      <c r="W533" s="156"/>
      <c r="X533" s="156"/>
      <c r="Y533" s="156"/>
      <c r="Z533" s="146"/>
      <c r="AA533" s="146"/>
      <c r="AB533" s="146"/>
      <c r="AC533" s="146"/>
      <c r="AD533" s="146"/>
      <c r="AE533" s="146"/>
      <c r="AF533" s="146"/>
      <c r="AG533" s="146" t="s">
        <v>164</v>
      </c>
      <c r="AH533" s="146">
        <v>0</v>
      </c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</row>
    <row r="534" spans="1:60" outlineLevel="3" x14ac:dyDescent="0.2">
      <c r="A534" s="153"/>
      <c r="B534" s="154"/>
      <c r="C534" s="191" t="s">
        <v>192</v>
      </c>
      <c r="D534" s="159"/>
      <c r="E534" s="160">
        <v>318.23219999999998</v>
      </c>
      <c r="F534" s="156"/>
      <c r="G534" s="156"/>
      <c r="H534" s="156"/>
      <c r="I534" s="156"/>
      <c r="J534" s="156"/>
      <c r="K534" s="156"/>
      <c r="L534" s="156"/>
      <c r="M534" s="156"/>
      <c r="N534" s="155"/>
      <c r="O534" s="155"/>
      <c r="P534" s="155"/>
      <c r="Q534" s="155"/>
      <c r="R534" s="156"/>
      <c r="S534" s="156"/>
      <c r="T534" s="156"/>
      <c r="U534" s="156"/>
      <c r="V534" s="156"/>
      <c r="W534" s="156"/>
      <c r="X534" s="156"/>
      <c r="Y534" s="156"/>
      <c r="Z534" s="146"/>
      <c r="AA534" s="146"/>
      <c r="AB534" s="146"/>
      <c r="AC534" s="146"/>
      <c r="AD534" s="146"/>
      <c r="AE534" s="146"/>
      <c r="AF534" s="146"/>
      <c r="AG534" s="146" t="s">
        <v>164</v>
      </c>
      <c r="AH534" s="146">
        <v>1</v>
      </c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</row>
    <row r="535" spans="1:60" x14ac:dyDescent="0.2">
      <c r="A535" s="165" t="s">
        <v>152</v>
      </c>
      <c r="B535" s="166" t="s">
        <v>119</v>
      </c>
      <c r="C535" s="187" t="s">
        <v>120</v>
      </c>
      <c r="D535" s="167"/>
      <c r="E535" s="168"/>
      <c r="F535" s="169"/>
      <c r="G535" s="169">
        <f>SUMIF(AG536:AG537,"&lt;&gt;NOR",G536:G537)</f>
        <v>0</v>
      </c>
      <c r="H535" s="169"/>
      <c r="I535" s="169">
        <f>SUM(I536:I537)</f>
        <v>0</v>
      </c>
      <c r="J535" s="169"/>
      <c r="K535" s="169">
        <f>SUM(K536:K537)</f>
        <v>0</v>
      </c>
      <c r="L535" s="169"/>
      <c r="M535" s="169">
        <f>SUM(M536:M537)</f>
        <v>0</v>
      </c>
      <c r="N535" s="168"/>
      <c r="O535" s="168">
        <f>SUM(O536:O537)</f>
        <v>0</v>
      </c>
      <c r="P535" s="168"/>
      <c r="Q535" s="168">
        <f>SUM(Q536:Q537)</f>
        <v>0</v>
      </c>
      <c r="R535" s="169"/>
      <c r="S535" s="169"/>
      <c r="T535" s="170"/>
      <c r="U535" s="164"/>
      <c r="V535" s="164">
        <f>SUM(V536:V537)</f>
        <v>0</v>
      </c>
      <c r="W535" s="164"/>
      <c r="X535" s="164"/>
      <c r="Y535" s="164"/>
      <c r="AG535" t="s">
        <v>153</v>
      </c>
    </row>
    <row r="536" spans="1:60" outlineLevel="1" x14ac:dyDescent="0.2">
      <c r="A536" s="179">
        <v>131</v>
      </c>
      <c r="B536" s="180" t="s">
        <v>647</v>
      </c>
      <c r="C536" s="188" t="s">
        <v>1063</v>
      </c>
      <c r="D536" s="181" t="s">
        <v>983</v>
      </c>
      <c r="E536" s="182">
        <v>1</v>
      </c>
      <c r="F536" s="183"/>
      <c r="G536" s="184">
        <f>ROUND(E536*F536,2)</f>
        <v>0</v>
      </c>
      <c r="H536" s="183"/>
      <c r="I536" s="184">
        <f>ROUND(E536*H536,2)</f>
        <v>0</v>
      </c>
      <c r="J536" s="183"/>
      <c r="K536" s="184">
        <f>ROUND(E536*J536,2)</f>
        <v>0</v>
      </c>
      <c r="L536" s="184">
        <v>21</v>
      </c>
      <c r="M536" s="184">
        <f>G536*(1+L536/100)</f>
        <v>0</v>
      </c>
      <c r="N536" s="182">
        <v>0</v>
      </c>
      <c r="O536" s="182">
        <f>ROUND(E536*N536,2)</f>
        <v>0</v>
      </c>
      <c r="P536" s="182">
        <v>0</v>
      </c>
      <c r="Q536" s="182">
        <f>ROUND(E536*P536,2)</f>
        <v>0</v>
      </c>
      <c r="R536" s="184"/>
      <c r="S536" s="184" t="s">
        <v>459</v>
      </c>
      <c r="T536" s="185" t="s">
        <v>460</v>
      </c>
      <c r="U536" s="156">
        <v>0</v>
      </c>
      <c r="V536" s="156">
        <f>ROUND(E536*U536,2)</f>
        <v>0</v>
      </c>
      <c r="W536" s="156"/>
      <c r="X536" s="156" t="s">
        <v>158</v>
      </c>
      <c r="Y536" s="156" t="s">
        <v>159</v>
      </c>
      <c r="Z536" s="146"/>
      <c r="AA536" s="146"/>
      <c r="AB536" s="146"/>
      <c r="AC536" s="146"/>
      <c r="AD536" s="146"/>
      <c r="AE536" s="146"/>
      <c r="AF536" s="146"/>
      <c r="AG536" s="146" t="s">
        <v>160</v>
      </c>
      <c r="AH536" s="146"/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</row>
    <row r="537" spans="1:60" outlineLevel="1" x14ac:dyDescent="0.2">
      <c r="A537" s="179">
        <v>132</v>
      </c>
      <c r="B537" s="180" t="s">
        <v>650</v>
      </c>
      <c r="C537" s="188" t="s">
        <v>1064</v>
      </c>
      <c r="D537" s="181" t="s">
        <v>983</v>
      </c>
      <c r="E537" s="182">
        <v>1</v>
      </c>
      <c r="F537" s="183"/>
      <c r="G537" s="184">
        <f>ROUND(E537*F537,2)</f>
        <v>0</v>
      </c>
      <c r="H537" s="183"/>
      <c r="I537" s="184">
        <f>ROUND(E537*H537,2)</f>
        <v>0</v>
      </c>
      <c r="J537" s="183"/>
      <c r="K537" s="184">
        <f>ROUND(E537*J537,2)</f>
        <v>0</v>
      </c>
      <c r="L537" s="184">
        <v>21</v>
      </c>
      <c r="M537" s="184">
        <f>G537*(1+L537/100)</f>
        <v>0</v>
      </c>
      <c r="N537" s="182">
        <v>0</v>
      </c>
      <c r="O537" s="182">
        <f>ROUND(E537*N537,2)</f>
        <v>0</v>
      </c>
      <c r="P537" s="182">
        <v>0</v>
      </c>
      <c r="Q537" s="182">
        <f>ROUND(E537*P537,2)</f>
        <v>0</v>
      </c>
      <c r="R537" s="184"/>
      <c r="S537" s="184" t="s">
        <v>459</v>
      </c>
      <c r="T537" s="185" t="s">
        <v>460</v>
      </c>
      <c r="U537" s="156">
        <v>0</v>
      </c>
      <c r="V537" s="156">
        <f>ROUND(E537*U537,2)</f>
        <v>0</v>
      </c>
      <c r="W537" s="156"/>
      <c r="X537" s="156" t="s">
        <v>158</v>
      </c>
      <c r="Y537" s="156" t="s">
        <v>159</v>
      </c>
      <c r="Z537" s="146"/>
      <c r="AA537" s="146"/>
      <c r="AB537" s="146"/>
      <c r="AC537" s="146"/>
      <c r="AD537" s="146"/>
      <c r="AE537" s="146"/>
      <c r="AF537" s="146"/>
      <c r="AG537" s="146" t="s">
        <v>160</v>
      </c>
      <c r="AH537" s="146"/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  <c r="AT537" s="146"/>
      <c r="AU537" s="146"/>
      <c r="AV537" s="146"/>
      <c r="AW537" s="146"/>
      <c r="AX537" s="146"/>
      <c r="AY537" s="146"/>
      <c r="AZ537" s="146"/>
      <c r="BA537" s="146"/>
      <c r="BB537" s="146"/>
      <c r="BC537" s="146"/>
      <c r="BD537" s="146"/>
      <c r="BE537" s="146"/>
      <c r="BF537" s="146"/>
      <c r="BG537" s="146"/>
      <c r="BH537" s="146"/>
    </row>
    <row r="538" spans="1:60" x14ac:dyDescent="0.2">
      <c r="A538" s="165" t="s">
        <v>152</v>
      </c>
      <c r="B538" s="166" t="s">
        <v>121</v>
      </c>
      <c r="C538" s="187" t="s">
        <v>122</v>
      </c>
      <c r="D538" s="167"/>
      <c r="E538" s="168"/>
      <c r="F538" s="169"/>
      <c r="G538" s="169">
        <f>SUMIF(AG539:AG544,"&lt;&gt;NOR",G539:G544)</f>
        <v>0</v>
      </c>
      <c r="H538" s="169"/>
      <c r="I538" s="169">
        <f>SUM(I539:I544)</f>
        <v>0</v>
      </c>
      <c r="J538" s="169"/>
      <c r="K538" s="169">
        <f>SUM(K539:K544)</f>
        <v>0</v>
      </c>
      <c r="L538" s="169"/>
      <c r="M538" s="169">
        <f>SUM(M539:M544)</f>
        <v>0</v>
      </c>
      <c r="N538" s="168"/>
      <c r="O538" s="168">
        <f>SUM(O539:O544)</f>
        <v>0</v>
      </c>
      <c r="P538" s="168"/>
      <c r="Q538" s="168">
        <f>SUM(Q539:Q544)</f>
        <v>0</v>
      </c>
      <c r="R538" s="169"/>
      <c r="S538" s="169"/>
      <c r="T538" s="170"/>
      <c r="U538" s="164"/>
      <c r="V538" s="164">
        <f>SUM(V539:V544)</f>
        <v>156.1</v>
      </c>
      <c r="W538" s="164"/>
      <c r="X538" s="164"/>
      <c r="Y538" s="164"/>
      <c r="AG538" t="s">
        <v>153</v>
      </c>
    </row>
    <row r="539" spans="1:60" outlineLevel="1" x14ac:dyDescent="0.2">
      <c r="A539" s="179">
        <v>133</v>
      </c>
      <c r="B539" s="180" t="s">
        <v>656</v>
      </c>
      <c r="C539" s="188" t="s">
        <v>657</v>
      </c>
      <c r="D539" s="181" t="s">
        <v>500</v>
      </c>
      <c r="E539" s="182">
        <v>50.40063</v>
      </c>
      <c r="F539" s="183"/>
      <c r="G539" s="184">
        <f t="shared" ref="G539:G544" si="35">ROUND(E539*F539,2)</f>
        <v>0</v>
      </c>
      <c r="H539" s="183"/>
      <c r="I539" s="184">
        <f t="shared" ref="I539:I544" si="36">ROUND(E539*H539,2)</f>
        <v>0</v>
      </c>
      <c r="J539" s="183"/>
      <c r="K539" s="184">
        <f t="shared" ref="K539:K544" si="37">ROUND(E539*J539,2)</f>
        <v>0</v>
      </c>
      <c r="L539" s="184">
        <v>21</v>
      </c>
      <c r="M539" s="184">
        <f t="shared" ref="M539:M544" si="38">G539*(1+L539/100)</f>
        <v>0</v>
      </c>
      <c r="N539" s="182">
        <v>0</v>
      </c>
      <c r="O539" s="182">
        <f t="shared" ref="O539:O544" si="39">ROUND(E539*N539,2)</f>
        <v>0</v>
      </c>
      <c r="P539" s="182">
        <v>0</v>
      </c>
      <c r="Q539" s="182">
        <f t="shared" ref="Q539:Q544" si="40">ROUND(E539*P539,2)</f>
        <v>0</v>
      </c>
      <c r="R539" s="184"/>
      <c r="S539" s="184" t="s">
        <v>157</v>
      </c>
      <c r="T539" s="185" t="s">
        <v>157</v>
      </c>
      <c r="U539" s="156">
        <v>1.1399999999999999</v>
      </c>
      <c r="V539" s="156">
        <f t="shared" ref="V539:V544" si="41">ROUND(E539*U539,2)</f>
        <v>57.46</v>
      </c>
      <c r="W539" s="156"/>
      <c r="X539" s="156" t="s">
        <v>658</v>
      </c>
      <c r="Y539" s="156" t="s">
        <v>159</v>
      </c>
      <c r="Z539" s="146"/>
      <c r="AA539" s="146"/>
      <c r="AB539" s="146"/>
      <c r="AC539" s="146"/>
      <c r="AD539" s="146"/>
      <c r="AE539" s="146"/>
      <c r="AF539" s="146"/>
      <c r="AG539" s="146" t="s">
        <v>659</v>
      </c>
      <c r="AH539" s="146"/>
      <c r="AI539" s="146"/>
      <c r="AJ539" s="146"/>
      <c r="AK539" s="146"/>
      <c r="AL539" s="146"/>
      <c r="AM539" s="146"/>
      <c r="AN539" s="146"/>
      <c r="AO539" s="146"/>
      <c r="AP539" s="146"/>
      <c r="AQ539" s="146"/>
      <c r="AR539" s="146"/>
      <c r="AS539" s="146"/>
      <c r="AT539" s="146"/>
      <c r="AU539" s="146"/>
      <c r="AV539" s="146"/>
      <c r="AW539" s="146"/>
      <c r="AX539" s="146"/>
      <c r="AY539" s="146"/>
      <c r="AZ539" s="146"/>
      <c r="BA539" s="146"/>
      <c r="BB539" s="146"/>
      <c r="BC539" s="146"/>
      <c r="BD539" s="146"/>
      <c r="BE539" s="146"/>
      <c r="BF539" s="146"/>
      <c r="BG539" s="146"/>
      <c r="BH539" s="146"/>
    </row>
    <row r="540" spans="1:60" outlineLevel="1" x14ac:dyDescent="0.2">
      <c r="A540" s="179">
        <v>134</v>
      </c>
      <c r="B540" s="180" t="s">
        <v>660</v>
      </c>
      <c r="C540" s="188" t="s">
        <v>661</v>
      </c>
      <c r="D540" s="181" t="s">
        <v>500</v>
      </c>
      <c r="E540" s="182">
        <v>50.40063</v>
      </c>
      <c r="F540" s="183"/>
      <c r="G540" s="184">
        <f t="shared" si="35"/>
        <v>0</v>
      </c>
      <c r="H540" s="183"/>
      <c r="I540" s="184">
        <f t="shared" si="36"/>
        <v>0</v>
      </c>
      <c r="J540" s="183"/>
      <c r="K540" s="184">
        <f t="shared" si="37"/>
        <v>0</v>
      </c>
      <c r="L540" s="184">
        <v>21</v>
      </c>
      <c r="M540" s="184">
        <f t="shared" si="38"/>
        <v>0</v>
      </c>
      <c r="N540" s="182">
        <v>0</v>
      </c>
      <c r="O540" s="182">
        <f t="shared" si="39"/>
        <v>0</v>
      </c>
      <c r="P540" s="182">
        <v>0</v>
      </c>
      <c r="Q540" s="182">
        <f t="shared" si="40"/>
        <v>0</v>
      </c>
      <c r="R540" s="184"/>
      <c r="S540" s="184" t="s">
        <v>157</v>
      </c>
      <c r="T540" s="185" t="s">
        <v>157</v>
      </c>
      <c r="U540" s="156">
        <v>0.49</v>
      </c>
      <c r="V540" s="156">
        <f t="shared" si="41"/>
        <v>24.7</v>
      </c>
      <c r="W540" s="156"/>
      <c r="X540" s="156" t="s">
        <v>658</v>
      </c>
      <c r="Y540" s="156" t="s">
        <v>159</v>
      </c>
      <c r="Z540" s="146"/>
      <c r="AA540" s="146"/>
      <c r="AB540" s="146"/>
      <c r="AC540" s="146"/>
      <c r="AD540" s="146"/>
      <c r="AE540" s="146"/>
      <c r="AF540" s="146"/>
      <c r="AG540" s="146" t="s">
        <v>659</v>
      </c>
      <c r="AH540" s="146"/>
      <c r="AI540" s="146"/>
      <c r="AJ540" s="146"/>
      <c r="AK540" s="146"/>
      <c r="AL540" s="146"/>
      <c r="AM540" s="146"/>
      <c r="AN540" s="146"/>
      <c r="AO540" s="146"/>
      <c r="AP540" s="146"/>
      <c r="AQ540" s="146"/>
      <c r="AR540" s="146"/>
      <c r="AS540" s="146"/>
      <c r="AT540" s="146"/>
      <c r="AU540" s="146"/>
      <c r="AV540" s="146"/>
      <c r="AW540" s="146"/>
      <c r="AX540" s="146"/>
      <c r="AY540" s="146"/>
      <c r="AZ540" s="146"/>
      <c r="BA540" s="146"/>
      <c r="BB540" s="146"/>
      <c r="BC540" s="146"/>
      <c r="BD540" s="146"/>
      <c r="BE540" s="146"/>
      <c r="BF540" s="146"/>
      <c r="BG540" s="146"/>
      <c r="BH540" s="146"/>
    </row>
    <row r="541" spans="1:60" outlineLevel="1" x14ac:dyDescent="0.2">
      <c r="A541" s="179">
        <v>135</v>
      </c>
      <c r="B541" s="180" t="s">
        <v>662</v>
      </c>
      <c r="C541" s="188" t="s">
        <v>663</v>
      </c>
      <c r="D541" s="181" t="s">
        <v>500</v>
      </c>
      <c r="E541" s="182">
        <v>1461.6182699999999</v>
      </c>
      <c r="F541" s="183"/>
      <c r="G541" s="184">
        <f t="shared" si="35"/>
        <v>0</v>
      </c>
      <c r="H541" s="183"/>
      <c r="I541" s="184">
        <f t="shared" si="36"/>
        <v>0</v>
      </c>
      <c r="J541" s="183"/>
      <c r="K541" s="184">
        <f t="shared" si="37"/>
        <v>0</v>
      </c>
      <c r="L541" s="184">
        <v>21</v>
      </c>
      <c r="M541" s="184">
        <f t="shared" si="38"/>
        <v>0</v>
      </c>
      <c r="N541" s="182">
        <v>0</v>
      </c>
      <c r="O541" s="182">
        <f t="shared" si="39"/>
        <v>0</v>
      </c>
      <c r="P541" s="182">
        <v>0</v>
      </c>
      <c r="Q541" s="182">
        <f t="shared" si="40"/>
        <v>0</v>
      </c>
      <c r="R541" s="184"/>
      <c r="S541" s="184" t="s">
        <v>157</v>
      </c>
      <c r="T541" s="185" t="s">
        <v>157</v>
      </c>
      <c r="U541" s="156">
        <v>0</v>
      </c>
      <c r="V541" s="156">
        <f t="shared" si="41"/>
        <v>0</v>
      </c>
      <c r="W541" s="156"/>
      <c r="X541" s="156" t="s">
        <v>658</v>
      </c>
      <c r="Y541" s="156" t="s">
        <v>159</v>
      </c>
      <c r="Z541" s="146"/>
      <c r="AA541" s="146"/>
      <c r="AB541" s="146"/>
      <c r="AC541" s="146"/>
      <c r="AD541" s="146"/>
      <c r="AE541" s="146"/>
      <c r="AF541" s="146"/>
      <c r="AG541" s="146" t="s">
        <v>659</v>
      </c>
      <c r="AH541" s="146"/>
      <c r="AI541" s="146"/>
      <c r="AJ541" s="146"/>
      <c r="AK541" s="146"/>
      <c r="AL541" s="146"/>
      <c r="AM541" s="146"/>
      <c r="AN541" s="146"/>
      <c r="AO541" s="146"/>
      <c r="AP541" s="146"/>
      <c r="AQ541" s="146"/>
      <c r="AR541" s="146"/>
      <c r="AS541" s="146"/>
      <c r="AT541" s="146"/>
      <c r="AU541" s="146"/>
      <c r="AV541" s="146"/>
      <c r="AW541" s="146"/>
      <c r="AX541" s="146"/>
      <c r="AY541" s="146"/>
      <c r="AZ541" s="146"/>
      <c r="BA541" s="146"/>
      <c r="BB541" s="146"/>
      <c r="BC541" s="146"/>
      <c r="BD541" s="146"/>
      <c r="BE541" s="146"/>
      <c r="BF541" s="146"/>
      <c r="BG541" s="146"/>
      <c r="BH541" s="146"/>
    </row>
    <row r="542" spans="1:60" outlineLevel="1" x14ac:dyDescent="0.2">
      <c r="A542" s="179">
        <v>136</v>
      </c>
      <c r="B542" s="180" t="s">
        <v>664</v>
      </c>
      <c r="C542" s="188" t="s">
        <v>665</v>
      </c>
      <c r="D542" s="181" t="s">
        <v>500</v>
      </c>
      <c r="E542" s="182">
        <v>50.40063</v>
      </c>
      <c r="F542" s="183"/>
      <c r="G542" s="184">
        <f t="shared" si="35"/>
        <v>0</v>
      </c>
      <c r="H542" s="183"/>
      <c r="I542" s="184">
        <f t="shared" si="36"/>
        <v>0</v>
      </c>
      <c r="J542" s="183"/>
      <c r="K542" s="184">
        <f t="shared" si="37"/>
        <v>0</v>
      </c>
      <c r="L542" s="184">
        <v>21</v>
      </c>
      <c r="M542" s="184">
        <f t="shared" si="38"/>
        <v>0</v>
      </c>
      <c r="N542" s="182">
        <v>0</v>
      </c>
      <c r="O542" s="182">
        <f t="shared" si="39"/>
        <v>0</v>
      </c>
      <c r="P542" s="182">
        <v>0</v>
      </c>
      <c r="Q542" s="182">
        <f t="shared" si="40"/>
        <v>0</v>
      </c>
      <c r="R542" s="184"/>
      <c r="S542" s="184" t="s">
        <v>157</v>
      </c>
      <c r="T542" s="185" t="s">
        <v>157</v>
      </c>
      <c r="U542" s="156">
        <v>0.94199999999999995</v>
      </c>
      <c r="V542" s="156">
        <f t="shared" si="41"/>
        <v>47.48</v>
      </c>
      <c r="W542" s="156"/>
      <c r="X542" s="156" t="s">
        <v>658</v>
      </c>
      <c r="Y542" s="156" t="s">
        <v>159</v>
      </c>
      <c r="Z542" s="146"/>
      <c r="AA542" s="146"/>
      <c r="AB542" s="146"/>
      <c r="AC542" s="146"/>
      <c r="AD542" s="146"/>
      <c r="AE542" s="146"/>
      <c r="AF542" s="146"/>
      <c r="AG542" s="146" t="s">
        <v>659</v>
      </c>
      <c r="AH542" s="146"/>
      <c r="AI542" s="146"/>
      <c r="AJ542" s="146"/>
      <c r="AK542" s="146"/>
      <c r="AL542" s="146"/>
      <c r="AM542" s="146"/>
      <c r="AN542" s="146"/>
      <c r="AO542" s="146"/>
      <c r="AP542" s="146"/>
      <c r="AQ542" s="146"/>
      <c r="AR542" s="146"/>
      <c r="AS542" s="146"/>
      <c r="AT542" s="146"/>
      <c r="AU542" s="146"/>
      <c r="AV542" s="146"/>
      <c r="AW542" s="146"/>
      <c r="AX542" s="146"/>
      <c r="AY542" s="146"/>
      <c r="AZ542" s="146"/>
      <c r="BA542" s="146"/>
      <c r="BB542" s="146"/>
      <c r="BC542" s="146"/>
      <c r="BD542" s="146"/>
      <c r="BE542" s="146"/>
      <c r="BF542" s="146"/>
      <c r="BG542" s="146"/>
      <c r="BH542" s="146"/>
    </row>
    <row r="543" spans="1:60" outlineLevel="1" x14ac:dyDescent="0.2">
      <c r="A543" s="179">
        <v>137</v>
      </c>
      <c r="B543" s="180" t="s">
        <v>666</v>
      </c>
      <c r="C543" s="188" t="s">
        <v>667</v>
      </c>
      <c r="D543" s="181" t="s">
        <v>500</v>
      </c>
      <c r="E543" s="182">
        <v>252.00315000000001</v>
      </c>
      <c r="F543" s="183"/>
      <c r="G543" s="184">
        <f t="shared" si="35"/>
        <v>0</v>
      </c>
      <c r="H543" s="183"/>
      <c r="I543" s="184">
        <f t="shared" si="36"/>
        <v>0</v>
      </c>
      <c r="J543" s="183"/>
      <c r="K543" s="184">
        <f t="shared" si="37"/>
        <v>0</v>
      </c>
      <c r="L543" s="184">
        <v>21</v>
      </c>
      <c r="M543" s="184">
        <f t="shared" si="38"/>
        <v>0</v>
      </c>
      <c r="N543" s="182">
        <v>0</v>
      </c>
      <c r="O543" s="182">
        <f t="shared" si="39"/>
        <v>0</v>
      </c>
      <c r="P543" s="182">
        <v>0</v>
      </c>
      <c r="Q543" s="182">
        <f t="shared" si="40"/>
        <v>0</v>
      </c>
      <c r="R543" s="184"/>
      <c r="S543" s="184" t="s">
        <v>157</v>
      </c>
      <c r="T543" s="185" t="s">
        <v>157</v>
      </c>
      <c r="U543" s="156">
        <v>0.105</v>
      </c>
      <c r="V543" s="156">
        <f t="shared" si="41"/>
        <v>26.46</v>
      </c>
      <c r="W543" s="156"/>
      <c r="X543" s="156" t="s">
        <v>658</v>
      </c>
      <c r="Y543" s="156" t="s">
        <v>159</v>
      </c>
      <c r="Z543" s="146"/>
      <c r="AA543" s="146"/>
      <c r="AB543" s="146"/>
      <c r="AC543" s="146"/>
      <c r="AD543" s="146"/>
      <c r="AE543" s="146"/>
      <c r="AF543" s="146"/>
      <c r="AG543" s="146" t="s">
        <v>659</v>
      </c>
      <c r="AH543" s="146"/>
      <c r="AI543" s="146"/>
      <c r="AJ543" s="146"/>
      <c r="AK543" s="146"/>
      <c r="AL543" s="146"/>
      <c r="AM543" s="146"/>
      <c r="AN543" s="146"/>
      <c r="AO543" s="146"/>
      <c r="AP543" s="146"/>
      <c r="AQ543" s="146"/>
      <c r="AR543" s="146"/>
      <c r="AS543" s="146"/>
      <c r="AT543" s="146"/>
      <c r="AU543" s="146"/>
      <c r="AV543" s="146"/>
      <c r="AW543" s="146"/>
      <c r="AX543" s="146"/>
      <c r="AY543" s="146"/>
      <c r="AZ543" s="146"/>
      <c r="BA543" s="146"/>
      <c r="BB543" s="146"/>
      <c r="BC543" s="146"/>
      <c r="BD543" s="146"/>
      <c r="BE543" s="146"/>
      <c r="BF543" s="146"/>
      <c r="BG543" s="146"/>
      <c r="BH543" s="146"/>
    </row>
    <row r="544" spans="1:60" ht="22.5" outlineLevel="1" x14ac:dyDescent="0.2">
      <c r="A544" s="172">
        <v>138</v>
      </c>
      <c r="B544" s="173" t="s">
        <v>668</v>
      </c>
      <c r="C544" s="189" t="s">
        <v>669</v>
      </c>
      <c r="D544" s="174" t="s">
        <v>500</v>
      </c>
      <c r="E544" s="175">
        <v>50.40063</v>
      </c>
      <c r="F544" s="176"/>
      <c r="G544" s="177">
        <f t="shared" si="35"/>
        <v>0</v>
      </c>
      <c r="H544" s="176"/>
      <c r="I544" s="177">
        <f t="shared" si="36"/>
        <v>0</v>
      </c>
      <c r="J544" s="176"/>
      <c r="K544" s="177">
        <f t="shared" si="37"/>
        <v>0</v>
      </c>
      <c r="L544" s="177">
        <v>21</v>
      </c>
      <c r="M544" s="177">
        <f t="shared" si="38"/>
        <v>0</v>
      </c>
      <c r="N544" s="175">
        <v>0</v>
      </c>
      <c r="O544" s="175">
        <f t="shared" si="39"/>
        <v>0</v>
      </c>
      <c r="P544" s="175">
        <v>0</v>
      </c>
      <c r="Q544" s="175">
        <f t="shared" si="40"/>
        <v>0</v>
      </c>
      <c r="R544" s="177"/>
      <c r="S544" s="177" t="s">
        <v>157</v>
      </c>
      <c r="T544" s="178" t="s">
        <v>157</v>
      </c>
      <c r="U544" s="156">
        <v>0</v>
      </c>
      <c r="V544" s="156">
        <f t="shared" si="41"/>
        <v>0</v>
      </c>
      <c r="W544" s="156"/>
      <c r="X544" s="156" t="s">
        <v>658</v>
      </c>
      <c r="Y544" s="156" t="s">
        <v>159</v>
      </c>
      <c r="Z544" s="146"/>
      <c r="AA544" s="146"/>
      <c r="AB544" s="146"/>
      <c r="AC544" s="146"/>
      <c r="AD544" s="146"/>
      <c r="AE544" s="146"/>
      <c r="AF544" s="146"/>
      <c r="AG544" s="146" t="s">
        <v>659</v>
      </c>
      <c r="AH544" s="146"/>
      <c r="AI544" s="146"/>
      <c r="AJ544" s="146"/>
      <c r="AK544" s="146"/>
      <c r="AL544" s="146"/>
      <c r="AM544" s="146"/>
      <c r="AN544" s="146"/>
      <c r="AO544" s="146"/>
      <c r="AP544" s="146"/>
      <c r="AQ544" s="146"/>
      <c r="AR544" s="146"/>
      <c r="AS544" s="146"/>
      <c r="AT544" s="146"/>
      <c r="AU544" s="146"/>
      <c r="AV544" s="146"/>
      <c r="AW544" s="146"/>
      <c r="AX544" s="146"/>
      <c r="AY544" s="146"/>
      <c r="AZ544" s="146"/>
      <c r="BA544" s="146"/>
      <c r="BB544" s="146"/>
      <c r="BC544" s="146"/>
      <c r="BD544" s="146"/>
      <c r="BE544" s="146"/>
      <c r="BF544" s="146"/>
      <c r="BG544" s="146"/>
      <c r="BH544" s="146"/>
    </row>
    <row r="545" spans="1:33" x14ac:dyDescent="0.2">
      <c r="A545" s="3"/>
      <c r="B545" s="4"/>
      <c r="C545" s="193"/>
      <c r="D545" s="6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AE545">
        <v>15</v>
      </c>
      <c r="AF545">
        <v>21</v>
      </c>
      <c r="AG545" t="s">
        <v>138</v>
      </c>
    </row>
    <row r="546" spans="1:33" x14ac:dyDescent="0.2">
      <c r="A546" s="149"/>
      <c r="B546" s="150" t="s">
        <v>31</v>
      </c>
      <c r="C546" s="194"/>
      <c r="D546" s="151"/>
      <c r="E546" s="152"/>
      <c r="F546" s="152"/>
      <c r="G546" s="171">
        <f>G8+G21+G65+G68+G181+G193+G200+G203+G242+G325+G327+G352+G389+G394+G405+G407+G409+G412+G426+G433+G453+G484+G491+G535+G538</f>
        <v>0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AE546">
        <f>SUMIF(L7:L544,AE545,G7:G544)</f>
        <v>0</v>
      </c>
      <c r="AF546">
        <f>SUMIF(L7:L544,AF545,G7:G544)</f>
        <v>0</v>
      </c>
      <c r="AG546" t="s">
        <v>679</v>
      </c>
    </row>
    <row r="547" spans="1:33" x14ac:dyDescent="0.2">
      <c r="A547" s="3"/>
      <c r="B547" s="4"/>
      <c r="C547" s="193"/>
      <c r="D547" s="6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33" x14ac:dyDescent="0.2">
      <c r="A548" s="3"/>
      <c r="B548" s="4"/>
      <c r="C548" s="193"/>
      <c r="D548" s="6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33" x14ac:dyDescent="0.2">
      <c r="A549" s="793" t="s">
        <v>680</v>
      </c>
      <c r="B549" s="793"/>
      <c r="C549" s="794"/>
      <c r="D549" s="6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33" x14ac:dyDescent="0.2">
      <c r="A550" s="770"/>
      <c r="B550" s="771"/>
      <c r="C550" s="772"/>
      <c r="D550" s="771"/>
      <c r="E550" s="771"/>
      <c r="F550" s="771"/>
      <c r="G550" s="77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AG550" t="s">
        <v>681</v>
      </c>
    </row>
    <row r="551" spans="1:33" x14ac:dyDescent="0.2">
      <c r="A551" s="774"/>
      <c r="B551" s="775"/>
      <c r="C551" s="776"/>
      <c r="D551" s="775"/>
      <c r="E551" s="775"/>
      <c r="F551" s="775"/>
      <c r="G551" s="777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33" x14ac:dyDescent="0.2">
      <c r="A552" s="774"/>
      <c r="B552" s="775"/>
      <c r="C552" s="776"/>
      <c r="D552" s="775"/>
      <c r="E552" s="775"/>
      <c r="F552" s="775"/>
      <c r="G552" s="777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33" x14ac:dyDescent="0.2">
      <c r="A553" s="774"/>
      <c r="B553" s="775"/>
      <c r="C553" s="776"/>
      <c r="D553" s="775"/>
      <c r="E553" s="775"/>
      <c r="F553" s="775"/>
      <c r="G553" s="777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33" x14ac:dyDescent="0.2">
      <c r="A554" s="778"/>
      <c r="B554" s="779"/>
      <c r="C554" s="780"/>
      <c r="D554" s="779"/>
      <c r="E554" s="779"/>
      <c r="F554" s="779"/>
      <c r="G554" s="78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33" x14ac:dyDescent="0.2">
      <c r="A555" s="3"/>
      <c r="B555" s="4"/>
      <c r="C555" s="193"/>
      <c r="D555" s="6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33" x14ac:dyDescent="0.2">
      <c r="C556" s="195"/>
      <c r="D556" s="10"/>
      <c r="AG556" t="s">
        <v>682</v>
      </c>
    </row>
    <row r="557" spans="1:33" x14ac:dyDescent="0.2">
      <c r="D557" s="10"/>
    </row>
    <row r="558" spans="1:33" x14ac:dyDescent="0.2">
      <c r="D558" s="10"/>
    </row>
    <row r="559" spans="1:33" x14ac:dyDescent="0.2">
      <c r="D559" s="10"/>
    </row>
    <row r="560" spans="1:33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4">
    <mergeCell ref="C486:G486"/>
    <mergeCell ref="C366:G366"/>
    <mergeCell ref="C368:G368"/>
    <mergeCell ref="C370:G370"/>
    <mergeCell ref="C372:G372"/>
    <mergeCell ref="C379:G379"/>
    <mergeCell ref="C382:G382"/>
    <mergeCell ref="C362:G362"/>
    <mergeCell ref="C363:G363"/>
    <mergeCell ref="C428:G428"/>
    <mergeCell ref="C449:G449"/>
    <mergeCell ref="C450:G450"/>
    <mergeCell ref="A1:G1"/>
    <mergeCell ref="C2:G2"/>
    <mergeCell ref="C3:G3"/>
    <mergeCell ref="C4:G4"/>
    <mergeCell ref="A549:C549"/>
    <mergeCell ref="C241:G241"/>
    <mergeCell ref="C227:G227"/>
    <mergeCell ref="C229:G229"/>
    <mergeCell ref="C231:G231"/>
    <mergeCell ref="C232:G232"/>
    <mergeCell ref="C233:G233"/>
    <mergeCell ref="C234:G234"/>
    <mergeCell ref="C236:G236"/>
    <mergeCell ref="C237:G237"/>
    <mergeCell ref="C238:G238"/>
    <mergeCell ref="C239:G239"/>
    <mergeCell ref="A550:G554"/>
    <mergeCell ref="C23:G23"/>
    <mergeCell ref="C27:G27"/>
    <mergeCell ref="C70:G70"/>
    <mergeCell ref="C205:G205"/>
    <mergeCell ref="C240:G240"/>
    <mergeCell ref="C365:G365"/>
    <mergeCell ref="C267:G267"/>
    <mergeCell ref="C270:G270"/>
    <mergeCell ref="C329:G329"/>
    <mergeCell ref="C332:G332"/>
    <mergeCell ref="C334:G334"/>
    <mergeCell ref="C336:G336"/>
    <mergeCell ref="C338:G338"/>
    <mergeCell ref="C359:G359"/>
    <mergeCell ref="C360:G360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E38-D7AD-4AFB-9F9F-AE677F43A9C5}">
  <dimension ref="A2:K186"/>
  <sheetViews>
    <sheetView topLeftCell="A121" workbookViewId="0">
      <selection activeCell="P177" sqref="P177"/>
    </sheetView>
  </sheetViews>
  <sheetFormatPr defaultRowHeight="12.75" x14ac:dyDescent="0.2"/>
  <cols>
    <col min="1" max="1" width="8.7109375" customWidth="1"/>
    <col min="2" max="2" width="40.7109375" customWidth="1"/>
    <col min="3" max="3" width="5.7109375" customWidth="1"/>
    <col min="4" max="4" width="8.7109375" customWidth="1"/>
    <col min="5" max="5" width="10.7109375" customWidth="1"/>
    <col min="6" max="6" width="15.7109375" customWidth="1"/>
    <col min="7" max="7" width="10.7109375" customWidth="1"/>
    <col min="8" max="9" width="15.7109375" customWidth="1"/>
    <col min="10" max="10" width="10.7109375" customWidth="1"/>
    <col min="11" max="11" width="15.7109375" customWidth="1"/>
  </cols>
  <sheetData>
    <row r="2" spans="1:11" ht="15.75" x14ac:dyDescent="0.25">
      <c r="B2" s="119" t="s">
        <v>1065</v>
      </c>
    </row>
    <row r="3" spans="1:11" ht="13.5" thickBot="1" x14ac:dyDescent="0.25"/>
    <row r="4" spans="1:11" x14ac:dyDescent="0.2">
      <c r="A4" s="196" t="s">
        <v>1066</v>
      </c>
      <c r="B4" s="197" t="s">
        <v>1067</v>
      </c>
      <c r="C4" s="198" t="s">
        <v>133</v>
      </c>
      <c r="D4" s="198" t="s">
        <v>134</v>
      </c>
      <c r="E4" s="198" t="s">
        <v>1068</v>
      </c>
      <c r="F4" s="198" t="s">
        <v>1069</v>
      </c>
      <c r="G4" s="198" t="s">
        <v>33</v>
      </c>
      <c r="H4" s="198" t="s">
        <v>1070</v>
      </c>
      <c r="I4" s="198" t="s">
        <v>1</v>
      </c>
      <c r="J4" s="198" t="s">
        <v>1071</v>
      </c>
      <c r="K4" s="199" t="s">
        <v>1072</v>
      </c>
    </row>
    <row r="5" spans="1:11" x14ac:dyDescent="0.2">
      <c r="A5" s="200"/>
      <c r="B5" s="201" t="s">
        <v>1073</v>
      </c>
      <c r="C5" s="202"/>
      <c r="D5" s="203"/>
      <c r="E5" s="204"/>
      <c r="F5" s="204"/>
      <c r="G5" s="204"/>
      <c r="H5" s="204"/>
      <c r="I5" s="204"/>
      <c r="J5" s="205"/>
      <c r="K5" s="206"/>
    </row>
    <row r="6" spans="1:11" ht="15" x14ac:dyDescent="0.25">
      <c r="A6" s="207"/>
      <c r="B6" s="208" t="s">
        <v>1074</v>
      </c>
      <c r="C6" s="209"/>
      <c r="D6" s="210"/>
      <c r="E6" s="211"/>
      <c r="F6" s="212"/>
      <c r="G6" s="211"/>
      <c r="H6" s="212"/>
      <c r="I6" s="212">
        <f>I7</f>
        <v>0</v>
      </c>
      <c r="J6" s="213"/>
      <c r="K6" s="214">
        <v>1376</v>
      </c>
    </row>
    <row r="7" spans="1:11" ht="135" x14ac:dyDescent="0.2">
      <c r="A7" s="215" t="s">
        <v>1075</v>
      </c>
      <c r="B7" s="216" t="s">
        <v>1076</v>
      </c>
      <c r="C7" s="217" t="s">
        <v>1077</v>
      </c>
      <c r="D7" s="218">
        <v>1</v>
      </c>
      <c r="E7" s="219"/>
      <c r="F7" s="219">
        <f>D7*E7</f>
        <v>0</v>
      </c>
      <c r="G7" s="219"/>
      <c r="H7" s="219">
        <f>D7*G7</f>
        <v>0</v>
      </c>
      <c r="I7" s="219">
        <f>F7+H7</f>
        <v>0</v>
      </c>
      <c r="J7" s="220">
        <v>1376</v>
      </c>
      <c r="K7" s="221">
        <v>1376</v>
      </c>
    </row>
    <row r="8" spans="1:11" ht="45" x14ac:dyDescent="0.2">
      <c r="A8" s="222"/>
      <c r="B8" s="223" t="s">
        <v>1078</v>
      </c>
      <c r="C8" s="224" t="s">
        <v>1079</v>
      </c>
      <c r="D8" s="224" t="s">
        <v>1079</v>
      </c>
      <c r="E8" s="224"/>
      <c r="F8" s="224" t="s">
        <v>1079</v>
      </c>
      <c r="G8" s="224"/>
      <c r="H8" s="224" t="s">
        <v>1079</v>
      </c>
      <c r="I8" s="224" t="s">
        <v>1079</v>
      </c>
      <c r="J8" s="224" t="s">
        <v>1079</v>
      </c>
      <c r="K8" s="225" t="s">
        <v>1079</v>
      </c>
    </row>
    <row r="9" spans="1:11" ht="15" x14ac:dyDescent="0.25">
      <c r="A9" s="207"/>
      <c r="B9" s="226" t="s">
        <v>1080</v>
      </c>
      <c r="C9" s="209"/>
      <c r="D9" s="210"/>
      <c r="E9" s="211"/>
      <c r="F9" s="212"/>
      <c r="G9" s="211"/>
      <c r="H9" s="212"/>
      <c r="I9" s="212">
        <f>SUM(I10+I11+I12+I13+I14+I15+I16+I17+I18)</f>
        <v>0</v>
      </c>
      <c r="J9" s="213"/>
      <c r="K9" s="214">
        <v>116.16</v>
      </c>
    </row>
    <row r="10" spans="1:11" ht="22.5" x14ac:dyDescent="0.2">
      <c r="A10" s="215" t="s">
        <v>1081</v>
      </c>
      <c r="B10" s="227" t="s">
        <v>1082</v>
      </c>
      <c r="C10" s="217" t="s">
        <v>1077</v>
      </c>
      <c r="D10" s="218">
        <v>1</v>
      </c>
      <c r="E10" s="219"/>
      <c r="F10" s="219">
        <f t="shared" ref="F10:F18" si="0">D10*E10</f>
        <v>0</v>
      </c>
      <c r="G10" s="219"/>
      <c r="H10" s="219">
        <f t="shared" ref="H10:H18" si="1">D10*G10</f>
        <v>0</v>
      </c>
      <c r="I10" s="219">
        <f t="shared" ref="I10:I18" si="2">F10+H10</f>
        <v>0</v>
      </c>
      <c r="J10" s="220">
        <v>9.6999999999999993</v>
      </c>
      <c r="K10" s="221">
        <v>9.6999999999999993</v>
      </c>
    </row>
    <row r="11" spans="1:11" ht="22.5" x14ac:dyDescent="0.2">
      <c r="A11" s="215" t="s">
        <v>1083</v>
      </c>
      <c r="B11" s="227" t="s">
        <v>1084</v>
      </c>
      <c r="C11" s="217" t="s">
        <v>1077</v>
      </c>
      <c r="D11" s="218">
        <v>3</v>
      </c>
      <c r="E11" s="219"/>
      <c r="F11" s="219">
        <f t="shared" si="0"/>
        <v>0</v>
      </c>
      <c r="G11" s="219"/>
      <c r="H11" s="219">
        <f t="shared" si="1"/>
        <v>0</v>
      </c>
      <c r="I11" s="219">
        <f t="shared" si="2"/>
        <v>0</v>
      </c>
      <c r="J11" s="220">
        <v>9.5</v>
      </c>
      <c r="K11" s="221">
        <v>28.5</v>
      </c>
    </row>
    <row r="12" spans="1:11" ht="22.5" x14ac:dyDescent="0.2">
      <c r="A12" s="215"/>
      <c r="B12" s="227" t="s">
        <v>1085</v>
      </c>
      <c r="C12" s="217" t="s">
        <v>1077</v>
      </c>
      <c r="D12" s="218">
        <v>2</v>
      </c>
      <c r="E12" s="219"/>
      <c r="F12" s="219">
        <f t="shared" si="0"/>
        <v>0</v>
      </c>
      <c r="G12" s="219"/>
      <c r="H12" s="219">
        <f t="shared" si="1"/>
        <v>0</v>
      </c>
      <c r="I12" s="219">
        <f t="shared" si="2"/>
        <v>0</v>
      </c>
      <c r="J12" s="220">
        <v>0.47</v>
      </c>
      <c r="K12" s="221">
        <v>0.94</v>
      </c>
    </row>
    <row r="13" spans="1:11" ht="22.5" x14ac:dyDescent="0.2">
      <c r="A13" s="215"/>
      <c r="B13" s="227" t="s">
        <v>1086</v>
      </c>
      <c r="C13" s="217" t="s">
        <v>1077</v>
      </c>
      <c r="D13" s="218">
        <v>2</v>
      </c>
      <c r="E13" s="219"/>
      <c r="F13" s="219">
        <f t="shared" si="0"/>
        <v>0</v>
      </c>
      <c r="G13" s="219"/>
      <c r="H13" s="219">
        <f t="shared" si="1"/>
        <v>0</v>
      </c>
      <c r="I13" s="219">
        <f t="shared" si="2"/>
        <v>0</v>
      </c>
      <c r="J13" s="220">
        <v>0.46</v>
      </c>
      <c r="K13" s="221">
        <v>0.92</v>
      </c>
    </row>
    <row r="14" spans="1:11" x14ac:dyDescent="0.2">
      <c r="A14" s="215" t="s">
        <v>1087</v>
      </c>
      <c r="B14" s="227" t="s">
        <v>1088</v>
      </c>
      <c r="C14" s="217" t="s">
        <v>1077</v>
      </c>
      <c r="D14" s="218">
        <v>11</v>
      </c>
      <c r="E14" s="219"/>
      <c r="F14" s="219">
        <f t="shared" si="0"/>
        <v>0</v>
      </c>
      <c r="G14" s="219"/>
      <c r="H14" s="219">
        <f t="shared" si="1"/>
        <v>0</v>
      </c>
      <c r="I14" s="219">
        <f t="shared" si="2"/>
        <v>0</v>
      </c>
      <c r="J14" s="220">
        <v>3.5</v>
      </c>
      <c r="K14" s="221">
        <v>38.5</v>
      </c>
    </row>
    <row r="15" spans="1:11" x14ac:dyDescent="0.2">
      <c r="A15" s="215" t="s">
        <v>1089</v>
      </c>
      <c r="B15" s="227" t="s">
        <v>1090</v>
      </c>
      <c r="C15" s="217" t="s">
        <v>1077</v>
      </c>
      <c r="D15" s="218">
        <v>2</v>
      </c>
      <c r="E15" s="219"/>
      <c r="F15" s="219">
        <f t="shared" si="0"/>
        <v>0</v>
      </c>
      <c r="G15" s="219"/>
      <c r="H15" s="219">
        <f t="shared" si="1"/>
        <v>0</v>
      </c>
      <c r="I15" s="219">
        <f t="shared" si="2"/>
        <v>0</v>
      </c>
      <c r="J15" s="220">
        <v>6.8</v>
      </c>
      <c r="K15" s="221">
        <v>13.6</v>
      </c>
    </row>
    <row r="16" spans="1:11" x14ac:dyDescent="0.2">
      <c r="A16" s="215" t="s">
        <v>1091</v>
      </c>
      <c r="B16" s="227" t="s">
        <v>1092</v>
      </c>
      <c r="C16" s="217" t="s">
        <v>1077</v>
      </c>
      <c r="D16" s="218">
        <v>10</v>
      </c>
      <c r="E16" s="219"/>
      <c r="F16" s="219">
        <f t="shared" si="0"/>
        <v>0</v>
      </c>
      <c r="G16" s="219"/>
      <c r="H16" s="219">
        <f t="shared" si="1"/>
        <v>0</v>
      </c>
      <c r="I16" s="219">
        <f t="shared" si="2"/>
        <v>0</v>
      </c>
      <c r="J16" s="220">
        <v>1.9</v>
      </c>
      <c r="K16" s="221">
        <v>19</v>
      </c>
    </row>
    <row r="17" spans="1:11" x14ac:dyDescent="0.2">
      <c r="A17" s="215" t="s">
        <v>1093</v>
      </c>
      <c r="B17" s="227" t="s">
        <v>1094</v>
      </c>
      <c r="C17" s="217" t="s">
        <v>1077</v>
      </c>
      <c r="D17" s="218">
        <v>1</v>
      </c>
      <c r="E17" s="219"/>
      <c r="F17" s="219">
        <f t="shared" si="0"/>
        <v>0</v>
      </c>
      <c r="G17" s="219"/>
      <c r="H17" s="219">
        <f t="shared" si="1"/>
        <v>0</v>
      </c>
      <c r="I17" s="219">
        <f t="shared" si="2"/>
        <v>0</v>
      </c>
      <c r="J17" s="220">
        <v>2.4</v>
      </c>
      <c r="K17" s="221">
        <v>2.4</v>
      </c>
    </row>
    <row r="18" spans="1:11" x14ac:dyDescent="0.2">
      <c r="A18" s="215" t="s">
        <v>1095</v>
      </c>
      <c r="B18" s="227" t="s">
        <v>1096</v>
      </c>
      <c r="C18" s="217" t="s">
        <v>1077</v>
      </c>
      <c r="D18" s="218">
        <v>2</v>
      </c>
      <c r="E18" s="219"/>
      <c r="F18" s="219">
        <f t="shared" si="0"/>
        <v>0</v>
      </c>
      <c r="G18" s="219"/>
      <c r="H18" s="219">
        <f t="shared" si="1"/>
        <v>0</v>
      </c>
      <c r="I18" s="219">
        <f t="shared" si="2"/>
        <v>0</v>
      </c>
      <c r="J18" s="220">
        <v>1.3</v>
      </c>
      <c r="K18" s="221">
        <v>2.6</v>
      </c>
    </row>
    <row r="19" spans="1:11" ht="15" x14ac:dyDescent="0.25">
      <c r="A19" s="207"/>
      <c r="B19" s="226" t="s">
        <v>1097</v>
      </c>
      <c r="C19" s="209"/>
      <c r="D19" s="210"/>
      <c r="E19" s="211"/>
      <c r="F19" s="212"/>
      <c r="G19" s="211"/>
      <c r="H19" s="212"/>
      <c r="I19" s="212">
        <f>I20</f>
        <v>0</v>
      </c>
      <c r="J19" s="213"/>
      <c r="K19" s="214">
        <v>630</v>
      </c>
    </row>
    <row r="20" spans="1:11" x14ac:dyDescent="0.2">
      <c r="A20" s="215" t="s">
        <v>1098</v>
      </c>
      <c r="B20" s="227" t="s">
        <v>1099</v>
      </c>
      <c r="C20" s="217" t="s">
        <v>1077</v>
      </c>
      <c r="D20" s="218">
        <v>63</v>
      </c>
      <c r="E20" s="219"/>
      <c r="F20" s="219">
        <f>D20*E20</f>
        <v>0</v>
      </c>
      <c r="G20" s="219"/>
      <c r="H20" s="219">
        <f>D20*G20</f>
        <v>0</v>
      </c>
      <c r="I20" s="219">
        <f>F20+H20</f>
        <v>0</v>
      </c>
      <c r="J20" s="220">
        <v>10</v>
      </c>
      <c r="K20" s="221">
        <v>630</v>
      </c>
    </row>
    <row r="21" spans="1:11" ht="15" x14ac:dyDescent="0.25">
      <c r="A21" s="207"/>
      <c r="B21" s="208" t="s">
        <v>1100</v>
      </c>
      <c r="C21" s="209"/>
      <c r="D21" s="210"/>
      <c r="E21" s="211"/>
      <c r="F21" s="212"/>
      <c r="G21" s="211"/>
      <c r="H21" s="212"/>
      <c r="I21" s="212">
        <f>SUM(I22+I23+I24+I25)</f>
        <v>0</v>
      </c>
      <c r="J21" s="213"/>
      <c r="K21" s="214">
        <v>53.16</v>
      </c>
    </row>
    <row r="22" spans="1:11" ht="36" x14ac:dyDescent="0.25">
      <c r="A22" s="215" t="s">
        <v>1101</v>
      </c>
      <c r="B22" s="227" t="s">
        <v>1350</v>
      </c>
      <c r="C22" s="217" t="s">
        <v>1077</v>
      </c>
      <c r="D22" s="218">
        <v>1</v>
      </c>
      <c r="E22" s="219"/>
      <c r="F22" s="219">
        <f t="shared" ref="F22:F25" si="3">D22*E22</f>
        <v>0</v>
      </c>
      <c r="G22" s="219"/>
      <c r="H22" s="219">
        <f t="shared" ref="H22:H25" si="4">D22*G22</f>
        <v>0</v>
      </c>
      <c r="I22" s="219">
        <f t="shared" ref="I22:I25" si="5">F22+H22</f>
        <v>0</v>
      </c>
      <c r="J22" s="220">
        <v>7.28</v>
      </c>
      <c r="K22" s="221">
        <v>7.28</v>
      </c>
    </row>
    <row r="23" spans="1:11" ht="36" x14ac:dyDescent="0.25">
      <c r="A23" s="215" t="s">
        <v>1102</v>
      </c>
      <c r="B23" s="227" t="s">
        <v>1351</v>
      </c>
      <c r="C23" s="217" t="s">
        <v>1077</v>
      </c>
      <c r="D23" s="218">
        <v>1</v>
      </c>
      <c r="E23" s="219"/>
      <c r="F23" s="219">
        <f t="shared" si="3"/>
        <v>0</v>
      </c>
      <c r="G23" s="219"/>
      <c r="H23" s="219">
        <f t="shared" si="4"/>
        <v>0</v>
      </c>
      <c r="I23" s="219">
        <f t="shared" si="5"/>
        <v>0</v>
      </c>
      <c r="J23" s="220">
        <v>7.28</v>
      </c>
      <c r="K23" s="221">
        <v>7.28</v>
      </c>
    </row>
    <row r="24" spans="1:11" ht="56.25" x14ac:dyDescent="0.2">
      <c r="A24" s="215" t="s">
        <v>1103</v>
      </c>
      <c r="B24" s="227" t="s">
        <v>1104</v>
      </c>
      <c r="C24" s="217" t="s">
        <v>1077</v>
      </c>
      <c r="D24" s="218">
        <v>2</v>
      </c>
      <c r="E24" s="219"/>
      <c r="F24" s="219">
        <f t="shared" si="3"/>
        <v>0</v>
      </c>
      <c r="G24" s="219"/>
      <c r="H24" s="219">
        <f t="shared" si="4"/>
        <v>0</v>
      </c>
      <c r="I24" s="219">
        <f t="shared" si="5"/>
        <v>0</v>
      </c>
      <c r="J24" s="220">
        <v>13.1</v>
      </c>
      <c r="K24" s="221">
        <v>26.2</v>
      </c>
    </row>
    <row r="25" spans="1:11" ht="33.75" x14ac:dyDescent="0.2">
      <c r="A25" s="215" t="s">
        <v>1105</v>
      </c>
      <c r="B25" s="227" t="s">
        <v>1106</v>
      </c>
      <c r="C25" s="217" t="s">
        <v>1077</v>
      </c>
      <c r="D25" s="218">
        <v>4</v>
      </c>
      <c r="E25" s="219"/>
      <c r="F25" s="219">
        <f t="shared" si="3"/>
        <v>0</v>
      </c>
      <c r="G25" s="219"/>
      <c r="H25" s="219">
        <f t="shared" si="4"/>
        <v>0</v>
      </c>
      <c r="I25" s="219">
        <f t="shared" si="5"/>
        <v>0</v>
      </c>
      <c r="J25" s="220">
        <v>3.1</v>
      </c>
      <c r="K25" s="221">
        <v>12.4</v>
      </c>
    </row>
    <row r="26" spans="1:11" ht="15" x14ac:dyDescent="0.25">
      <c r="A26" s="207"/>
      <c r="B26" s="208" t="s">
        <v>1107</v>
      </c>
      <c r="C26" s="209"/>
      <c r="D26" s="210"/>
      <c r="E26" s="211"/>
      <c r="F26" s="212"/>
      <c r="G26" s="211"/>
      <c r="H26" s="212"/>
      <c r="I26" s="212">
        <f>SUM(I27+I28+I29+I30+I31+I32+I33+I34+I35+I36+I37+I38+I39+I40+I41+I42+I43+I44+I46+I45+I47+I48+I49+I50+I51+I51+I52+I53+I54+I55+I56+I57+I58+I59+I60+I61+I62+I63+I64+I65+I66+I67+I68+I69+I70+I71+I72+I73+I74+I75+I76+I77+I78+I79+I80+I81+I82+I83+I84+I85+I86+I87+I88+I89+I90+I91+I92+I93+I94+I95+I96+I97+I98+I99+I100+I101+I102+I103+I104+I105+I106+I107+I108)</f>
        <v>0</v>
      </c>
      <c r="J26" s="213"/>
      <c r="K26" s="214">
        <v>2052.0033333333331</v>
      </c>
    </row>
    <row r="27" spans="1:11" x14ac:dyDescent="0.2">
      <c r="A27" s="215" t="s">
        <v>1108</v>
      </c>
      <c r="B27" s="227" t="s">
        <v>1109</v>
      </c>
      <c r="C27" s="227" t="s">
        <v>1110</v>
      </c>
      <c r="D27" s="218">
        <v>4.25</v>
      </c>
      <c r="E27" s="219"/>
      <c r="F27" s="219">
        <f t="shared" ref="F27:F90" si="6">D27*E27</f>
        <v>0</v>
      </c>
      <c r="G27" s="219"/>
      <c r="H27" s="219">
        <f t="shared" ref="H27:H90" si="7">D27*G27</f>
        <v>0</v>
      </c>
      <c r="I27" s="219">
        <f t="shared" ref="I27:I90" si="8">F27+H27</f>
        <v>0</v>
      </c>
      <c r="J27" s="220">
        <v>4.6111111111111116</v>
      </c>
      <c r="K27" s="221">
        <v>19.597222222222225</v>
      </c>
    </row>
    <row r="28" spans="1:11" x14ac:dyDescent="0.2">
      <c r="A28" s="215" t="s">
        <v>1111</v>
      </c>
      <c r="B28" s="227" t="s">
        <v>1112</v>
      </c>
      <c r="C28" s="227" t="s">
        <v>1110</v>
      </c>
      <c r="D28" s="218">
        <v>2</v>
      </c>
      <c r="E28" s="219"/>
      <c r="F28" s="219">
        <f t="shared" si="6"/>
        <v>0</v>
      </c>
      <c r="G28" s="219"/>
      <c r="H28" s="219">
        <f t="shared" si="7"/>
        <v>0</v>
      </c>
      <c r="I28" s="219">
        <f t="shared" si="8"/>
        <v>0</v>
      </c>
      <c r="J28" s="220">
        <v>6.3888888888888884</v>
      </c>
      <c r="K28" s="221">
        <v>12.777777777777777</v>
      </c>
    </row>
    <row r="29" spans="1:11" x14ac:dyDescent="0.2">
      <c r="A29" s="215" t="s">
        <v>1113</v>
      </c>
      <c r="B29" s="227" t="s">
        <v>1114</v>
      </c>
      <c r="C29" s="227" t="s">
        <v>1110</v>
      </c>
      <c r="D29" s="218">
        <v>3</v>
      </c>
      <c r="E29" s="219"/>
      <c r="F29" s="219">
        <f t="shared" si="6"/>
        <v>0</v>
      </c>
      <c r="G29" s="219"/>
      <c r="H29" s="219">
        <f t="shared" si="7"/>
        <v>0</v>
      </c>
      <c r="I29" s="219">
        <f t="shared" si="8"/>
        <v>0</v>
      </c>
      <c r="J29" s="220">
        <v>7.6111111111111107</v>
      </c>
      <c r="K29" s="221">
        <v>22.833333333333332</v>
      </c>
    </row>
    <row r="30" spans="1:11" x14ac:dyDescent="0.2">
      <c r="A30" s="215" t="s">
        <v>1115</v>
      </c>
      <c r="B30" s="227" t="s">
        <v>1116</v>
      </c>
      <c r="C30" s="227" t="s">
        <v>1110</v>
      </c>
      <c r="D30" s="218">
        <v>1.25</v>
      </c>
      <c r="E30" s="219"/>
      <c r="F30" s="219">
        <f t="shared" si="6"/>
        <v>0</v>
      </c>
      <c r="G30" s="219"/>
      <c r="H30" s="219">
        <f t="shared" si="7"/>
        <v>0</v>
      </c>
      <c r="I30" s="219">
        <f t="shared" si="8"/>
        <v>0</v>
      </c>
      <c r="J30" s="220">
        <v>8.1111111111111107</v>
      </c>
      <c r="K30" s="221">
        <v>10.138888888888889</v>
      </c>
    </row>
    <row r="31" spans="1:11" x14ac:dyDescent="0.2">
      <c r="A31" s="215" t="s">
        <v>1117</v>
      </c>
      <c r="B31" s="227" t="s">
        <v>1118</v>
      </c>
      <c r="C31" s="227" t="s">
        <v>1110</v>
      </c>
      <c r="D31" s="218">
        <v>0.75</v>
      </c>
      <c r="E31" s="219"/>
      <c r="F31" s="219">
        <f t="shared" si="6"/>
        <v>0</v>
      </c>
      <c r="G31" s="219"/>
      <c r="H31" s="219">
        <f t="shared" si="7"/>
        <v>0</v>
      </c>
      <c r="I31" s="219">
        <f t="shared" si="8"/>
        <v>0</v>
      </c>
      <c r="J31" s="220">
        <v>9.6111111111111107</v>
      </c>
      <c r="K31" s="221">
        <v>7.208333333333333</v>
      </c>
    </row>
    <row r="32" spans="1:11" x14ac:dyDescent="0.2">
      <c r="A32" s="215" t="s">
        <v>1119</v>
      </c>
      <c r="B32" s="227" t="s">
        <v>1120</v>
      </c>
      <c r="C32" s="227" t="s">
        <v>1110</v>
      </c>
      <c r="D32" s="218">
        <v>1.25</v>
      </c>
      <c r="E32" s="219"/>
      <c r="F32" s="219">
        <f t="shared" si="6"/>
        <v>0</v>
      </c>
      <c r="G32" s="219"/>
      <c r="H32" s="219">
        <f t="shared" si="7"/>
        <v>0</v>
      </c>
      <c r="I32" s="219">
        <f t="shared" si="8"/>
        <v>0</v>
      </c>
      <c r="J32" s="220">
        <v>10.611111111111111</v>
      </c>
      <c r="K32" s="221">
        <v>13.263888888888889</v>
      </c>
    </row>
    <row r="33" spans="1:11" x14ac:dyDescent="0.2">
      <c r="A33" s="215" t="s">
        <v>1121</v>
      </c>
      <c r="B33" s="227" t="s">
        <v>1122</v>
      </c>
      <c r="C33" s="227" t="s">
        <v>1110</v>
      </c>
      <c r="D33" s="218">
        <v>4</v>
      </c>
      <c r="E33" s="219"/>
      <c r="F33" s="219">
        <f t="shared" si="6"/>
        <v>0</v>
      </c>
      <c r="G33" s="219"/>
      <c r="H33" s="219">
        <f t="shared" si="7"/>
        <v>0</v>
      </c>
      <c r="I33" s="219">
        <f t="shared" si="8"/>
        <v>0</v>
      </c>
      <c r="J33" s="220">
        <v>11.222222222222221</v>
      </c>
      <c r="K33" s="221">
        <v>44.888888888888886</v>
      </c>
    </row>
    <row r="34" spans="1:11" x14ac:dyDescent="0.2">
      <c r="A34" s="215" t="s">
        <v>1123</v>
      </c>
      <c r="B34" s="227" t="s">
        <v>1124</v>
      </c>
      <c r="C34" s="227" t="s">
        <v>1110</v>
      </c>
      <c r="D34" s="218">
        <v>2</v>
      </c>
      <c r="E34" s="219"/>
      <c r="F34" s="219">
        <f t="shared" si="6"/>
        <v>0</v>
      </c>
      <c r="G34" s="219"/>
      <c r="H34" s="219">
        <f t="shared" si="7"/>
        <v>0</v>
      </c>
      <c r="I34" s="219">
        <f t="shared" si="8"/>
        <v>0</v>
      </c>
      <c r="J34" s="220">
        <v>11.555555555555554</v>
      </c>
      <c r="K34" s="221">
        <v>23.111111111111107</v>
      </c>
    </row>
    <row r="35" spans="1:11" x14ac:dyDescent="0.2">
      <c r="A35" s="215" t="s">
        <v>1125</v>
      </c>
      <c r="B35" s="227" t="s">
        <v>1126</v>
      </c>
      <c r="C35" s="227" t="s">
        <v>1110</v>
      </c>
      <c r="D35" s="218">
        <v>1</v>
      </c>
      <c r="E35" s="219"/>
      <c r="F35" s="219">
        <f t="shared" si="6"/>
        <v>0</v>
      </c>
      <c r="G35" s="219"/>
      <c r="H35" s="219">
        <f t="shared" si="7"/>
        <v>0</v>
      </c>
      <c r="I35" s="219">
        <f t="shared" si="8"/>
        <v>0</v>
      </c>
      <c r="J35" s="220">
        <v>11.5</v>
      </c>
      <c r="K35" s="221">
        <v>11.5</v>
      </c>
    </row>
    <row r="36" spans="1:11" x14ac:dyDescent="0.2">
      <c r="A36" s="215" t="s">
        <v>1127</v>
      </c>
      <c r="B36" s="227" t="s">
        <v>1128</v>
      </c>
      <c r="C36" s="227" t="s">
        <v>1110</v>
      </c>
      <c r="D36" s="218">
        <v>0.5</v>
      </c>
      <c r="E36" s="219"/>
      <c r="F36" s="219">
        <f t="shared" si="6"/>
        <v>0</v>
      </c>
      <c r="G36" s="219"/>
      <c r="H36" s="219">
        <f t="shared" si="7"/>
        <v>0</v>
      </c>
      <c r="I36" s="219">
        <f t="shared" si="8"/>
        <v>0</v>
      </c>
      <c r="J36" s="220">
        <v>11.777777777777779</v>
      </c>
      <c r="K36" s="221">
        <v>5.8888888888888893</v>
      </c>
    </row>
    <row r="37" spans="1:11" x14ac:dyDescent="0.2">
      <c r="A37" s="215" t="s">
        <v>1129</v>
      </c>
      <c r="B37" s="227" t="s">
        <v>1130</v>
      </c>
      <c r="C37" s="227" t="s">
        <v>1110</v>
      </c>
      <c r="D37" s="218">
        <v>1.25</v>
      </c>
      <c r="E37" s="219"/>
      <c r="F37" s="219">
        <f t="shared" si="6"/>
        <v>0</v>
      </c>
      <c r="G37" s="219"/>
      <c r="H37" s="219">
        <f t="shared" si="7"/>
        <v>0</v>
      </c>
      <c r="I37" s="219">
        <f t="shared" si="8"/>
        <v>0</v>
      </c>
      <c r="J37" s="220">
        <v>12.444444444444445</v>
      </c>
      <c r="K37" s="221">
        <v>15.555555555555555</v>
      </c>
    </row>
    <row r="38" spans="1:11" x14ac:dyDescent="0.2">
      <c r="A38" s="215" t="s">
        <v>1131</v>
      </c>
      <c r="B38" s="227" t="s">
        <v>1132</v>
      </c>
      <c r="C38" s="227" t="s">
        <v>1110</v>
      </c>
      <c r="D38" s="218">
        <v>1.5</v>
      </c>
      <c r="E38" s="219"/>
      <c r="F38" s="219">
        <f t="shared" si="6"/>
        <v>0</v>
      </c>
      <c r="G38" s="219"/>
      <c r="H38" s="219">
        <f t="shared" si="7"/>
        <v>0</v>
      </c>
      <c r="I38" s="219">
        <f t="shared" si="8"/>
        <v>0</v>
      </c>
      <c r="J38" s="220">
        <v>12.666666666666666</v>
      </c>
      <c r="K38" s="221">
        <v>19</v>
      </c>
    </row>
    <row r="39" spans="1:11" x14ac:dyDescent="0.2">
      <c r="A39" s="215" t="s">
        <v>1133</v>
      </c>
      <c r="B39" s="227" t="s">
        <v>1134</v>
      </c>
      <c r="C39" s="227" t="s">
        <v>1110</v>
      </c>
      <c r="D39" s="218">
        <v>4.5</v>
      </c>
      <c r="E39" s="219"/>
      <c r="F39" s="219">
        <f t="shared" si="6"/>
        <v>0</v>
      </c>
      <c r="G39" s="219"/>
      <c r="H39" s="219">
        <f t="shared" si="7"/>
        <v>0</v>
      </c>
      <c r="I39" s="219">
        <f t="shared" si="8"/>
        <v>0</v>
      </c>
      <c r="J39" s="220">
        <v>12.888888888888889</v>
      </c>
      <c r="K39" s="221">
        <v>58</v>
      </c>
    </row>
    <row r="40" spans="1:11" x14ac:dyDescent="0.2">
      <c r="A40" s="215" t="s">
        <v>1135</v>
      </c>
      <c r="B40" s="227" t="s">
        <v>1136</v>
      </c>
      <c r="C40" s="227" t="s">
        <v>1110</v>
      </c>
      <c r="D40" s="218">
        <v>3</v>
      </c>
      <c r="E40" s="219"/>
      <c r="F40" s="219">
        <f t="shared" si="6"/>
        <v>0</v>
      </c>
      <c r="G40" s="219"/>
      <c r="H40" s="219">
        <f t="shared" si="7"/>
        <v>0</v>
      </c>
      <c r="I40" s="219">
        <f t="shared" si="8"/>
        <v>0</v>
      </c>
      <c r="J40" s="220">
        <v>13.222222222222221</v>
      </c>
      <c r="K40" s="221">
        <v>39.666666666666664</v>
      </c>
    </row>
    <row r="41" spans="1:11" x14ac:dyDescent="0.2">
      <c r="A41" s="215" t="s">
        <v>1137</v>
      </c>
      <c r="B41" s="227" t="s">
        <v>1138</v>
      </c>
      <c r="C41" s="227" t="s">
        <v>1110</v>
      </c>
      <c r="D41" s="218">
        <v>1.25</v>
      </c>
      <c r="E41" s="219"/>
      <c r="F41" s="219">
        <f t="shared" si="6"/>
        <v>0</v>
      </c>
      <c r="G41" s="219"/>
      <c r="H41" s="219">
        <f t="shared" si="7"/>
        <v>0</v>
      </c>
      <c r="I41" s="219">
        <f t="shared" si="8"/>
        <v>0</v>
      </c>
      <c r="J41" s="220">
        <v>13.444444444444446</v>
      </c>
      <c r="K41" s="221">
        <v>16.805555555555557</v>
      </c>
    </row>
    <row r="42" spans="1:11" x14ac:dyDescent="0.2">
      <c r="A42" s="215" t="s">
        <v>1139</v>
      </c>
      <c r="B42" s="227" t="s">
        <v>1140</v>
      </c>
      <c r="C42" s="227" t="s">
        <v>1110</v>
      </c>
      <c r="D42" s="218">
        <v>1</v>
      </c>
      <c r="E42" s="219"/>
      <c r="F42" s="219">
        <f t="shared" si="6"/>
        <v>0</v>
      </c>
      <c r="G42" s="219"/>
      <c r="H42" s="219">
        <f t="shared" si="7"/>
        <v>0</v>
      </c>
      <c r="I42" s="219">
        <f t="shared" si="8"/>
        <v>0</v>
      </c>
      <c r="J42" s="220">
        <v>13.611111111111111</v>
      </c>
      <c r="K42" s="221">
        <v>13.611111111111111</v>
      </c>
    </row>
    <row r="43" spans="1:11" x14ac:dyDescent="0.2">
      <c r="A43" s="215" t="s">
        <v>1141</v>
      </c>
      <c r="B43" s="227" t="s">
        <v>1142</v>
      </c>
      <c r="C43" s="227" t="s">
        <v>1110</v>
      </c>
      <c r="D43" s="218">
        <v>0.5</v>
      </c>
      <c r="E43" s="219"/>
      <c r="F43" s="219">
        <f t="shared" si="6"/>
        <v>0</v>
      </c>
      <c r="G43" s="219"/>
      <c r="H43" s="219">
        <f t="shared" si="7"/>
        <v>0</v>
      </c>
      <c r="I43" s="219">
        <f t="shared" si="8"/>
        <v>0</v>
      </c>
      <c r="J43" s="220">
        <v>14.555555555555555</v>
      </c>
      <c r="K43" s="221">
        <v>7.2777777777777777</v>
      </c>
    </row>
    <row r="44" spans="1:11" x14ac:dyDescent="0.2">
      <c r="A44" s="215" t="s">
        <v>1143</v>
      </c>
      <c r="B44" s="227" t="s">
        <v>1144</v>
      </c>
      <c r="C44" s="227" t="s">
        <v>1110</v>
      </c>
      <c r="D44" s="218">
        <v>2</v>
      </c>
      <c r="E44" s="219"/>
      <c r="F44" s="219">
        <f t="shared" si="6"/>
        <v>0</v>
      </c>
      <c r="G44" s="219"/>
      <c r="H44" s="219">
        <f t="shared" si="7"/>
        <v>0</v>
      </c>
      <c r="I44" s="219">
        <f t="shared" si="8"/>
        <v>0</v>
      </c>
      <c r="J44" s="220">
        <v>14.722222222222223</v>
      </c>
      <c r="K44" s="221">
        <v>29.444444444444446</v>
      </c>
    </row>
    <row r="45" spans="1:11" x14ac:dyDescent="0.2">
      <c r="A45" s="215" t="s">
        <v>1145</v>
      </c>
      <c r="B45" s="227" t="s">
        <v>1146</v>
      </c>
      <c r="C45" s="227" t="s">
        <v>1110</v>
      </c>
      <c r="D45" s="218">
        <v>1</v>
      </c>
      <c r="E45" s="219"/>
      <c r="F45" s="219">
        <f t="shared" si="6"/>
        <v>0</v>
      </c>
      <c r="G45" s="219"/>
      <c r="H45" s="219">
        <f t="shared" si="7"/>
        <v>0</v>
      </c>
      <c r="I45" s="219">
        <f t="shared" si="8"/>
        <v>0</v>
      </c>
      <c r="J45" s="220">
        <v>14.944444444444445</v>
      </c>
      <c r="K45" s="221">
        <v>14.944444444444445</v>
      </c>
    </row>
    <row r="46" spans="1:11" x14ac:dyDescent="0.2">
      <c r="A46" s="215" t="s">
        <v>1147</v>
      </c>
      <c r="B46" s="227" t="s">
        <v>1148</v>
      </c>
      <c r="C46" s="227" t="s">
        <v>1110</v>
      </c>
      <c r="D46" s="218">
        <v>17.5</v>
      </c>
      <c r="E46" s="219"/>
      <c r="F46" s="219">
        <f t="shared" si="6"/>
        <v>0</v>
      </c>
      <c r="G46" s="219"/>
      <c r="H46" s="219">
        <f t="shared" si="7"/>
        <v>0</v>
      </c>
      <c r="I46" s="219">
        <f t="shared" si="8"/>
        <v>0</v>
      </c>
      <c r="J46" s="220">
        <v>15.611111111111111</v>
      </c>
      <c r="K46" s="221">
        <v>273.19444444444446</v>
      </c>
    </row>
    <row r="47" spans="1:11" x14ac:dyDescent="0.2">
      <c r="A47" s="215" t="s">
        <v>1149</v>
      </c>
      <c r="B47" s="227" t="s">
        <v>1150</v>
      </c>
      <c r="C47" s="227" t="s">
        <v>1110</v>
      </c>
      <c r="D47" s="218">
        <v>1</v>
      </c>
      <c r="E47" s="219"/>
      <c r="F47" s="219">
        <f t="shared" si="6"/>
        <v>0</v>
      </c>
      <c r="G47" s="219"/>
      <c r="H47" s="219">
        <f t="shared" si="7"/>
        <v>0</v>
      </c>
      <c r="I47" s="219">
        <f t="shared" si="8"/>
        <v>0</v>
      </c>
      <c r="J47" s="220">
        <v>15.611111111111111</v>
      </c>
      <c r="K47" s="221">
        <v>15.611111111111111</v>
      </c>
    </row>
    <row r="48" spans="1:11" x14ac:dyDescent="0.2">
      <c r="A48" s="215" t="s">
        <v>1151</v>
      </c>
      <c r="B48" s="227" t="s">
        <v>1152</v>
      </c>
      <c r="C48" s="227" t="s">
        <v>1110</v>
      </c>
      <c r="D48" s="218">
        <v>6.75</v>
      </c>
      <c r="E48" s="219"/>
      <c r="F48" s="219">
        <f t="shared" si="6"/>
        <v>0</v>
      </c>
      <c r="G48" s="219"/>
      <c r="H48" s="219">
        <f t="shared" si="7"/>
        <v>0</v>
      </c>
      <c r="I48" s="219">
        <f t="shared" si="8"/>
        <v>0</v>
      </c>
      <c r="J48" s="220">
        <v>16.722222222222221</v>
      </c>
      <c r="K48" s="221">
        <v>112.875</v>
      </c>
    </row>
    <row r="49" spans="1:11" x14ac:dyDescent="0.2">
      <c r="A49" s="215" t="s">
        <v>1153</v>
      </c>
      <c r="B49" s="227" t="s">
        <v>1154</v>
      </c>
      <c r="C49" s="227" t="s">
        <v>1110</v>
      </c>
      <c r="D49" s="218">
        <v>1.25</v>
      </c>
      <c r="E49" s="219"/>
      <c r="F49" s="219">
        <f t="shared" si="6"/>
        <v>0</v>
      </c>
      <c r="G49" s="219"/>
      <c r="H49" s="219">
        <f t="shared" si="7"/>
        <v>0</v>
      </c>
      <c r="I49" s="219">
        <f t="shared" si="8"/>
        <v>0</v>
      </c>
      <c r="J49" s="220">
        <v>17.833333333333336</v>
      </c>
      <c r="K49" s="221">
        <v>22.291666666666671</v>
      </c>
    </row>
    <row r="50" spans="1:11" x14ac:dyDescent="0.2">
      <c r="A50" s="215" t="s">
        <v>1155</v>
      </c>
      <c r="B50" s="227" t="s">
        <v>1156</v>
      </c>
      <c r="C50" s="227" t="s">
        <v>1110</v>
      </c>
      <c r="D50" s="218">
        <v>2.5</v>
      </c>
      <c r="E50" s="219"/>
      <c r="F50" s="219">
        <f t="shared" si="6"/>
        <v>0</v>
      </c>
      <c r="G50" s="219"/>
      <c r="H50" s="219">
        <f t="shared" si="7"/>
        <v>0</v>
      </c>
      <c r="I50" s="219">
        <f t="shared" si="8"/>
        <v>0</v>
      </c>
      <c r="J50" s="220">
        <v>17.944444444444446</v>
      </c>
      <c r="K50" s="221">
        <v>44.861111111111114</v>
      </c>
    </row>
    <row r="51" spans="1:11" x14ac:dyDescent="0.2">
      <c r="A51" s="215" t="s">
        <v>1157</v>
      </c>
      <c r="B51" s="227" t="s">
        <v>1158</v>
      </c>
      <c r="C51" s="227" t="s">
        <v>1110</v>
      </c>
      <c r="D51" s="218">
        <v>1</v>
      </c>
      <c r="E51" s="219"/>
      <c r="F51" s="219">
        <f t="shared" si="6"/>
        <v>0</v>
      </c>
      <c r="G51" s="219"/>
      <c r="H51" s="219">
        <f t="shared" si="7"/>
        <v>0</v>
      </c>
      <c r="I51" s="219">
        <f t="shared" si="8"/>
        <v>0</v>
      </c>
      <c r="J51" s="220">
        <v>18.888888888888889</v>
      </c>
      <c r="K51" s="221">
        <v>18.888888888888889</v>
      </c>
    </row>
    <row r="52" spans="1:11" x14ac:dyDescent="0.2">
      <c r="A52" s="215" t="s">
        <v>1159</v>
      </c>
      <c r="B52" s="227" t="s">
        <v>1160</v>
      </c>
      <c r="C52" s="227" t="s">
        <v>1110</v>
      </c>
      <c r="D52" s="218">
        <v>9.5</v>
      </c>
      <c r="E52" s="219"/>
      <c r="F52" s="219">
        <f t="shared" si="6"/>
        <v>0</v>
      </c>
      <c r="G52" s="219"/>
      <c r="H52" s="219">
        <f t="shared" si="7"/>
        <v>0</v>
      </c>
      <c r="I52" s="219">
        <f t="shared" si="8"/>
        <v>0</v>
      </c>
      <c r="J52" s="220">
        <v>21.111111111111111</v>
      </c>
      <c r="K52" s="221">
        <v>200.55555555555554</v>
      </c>
    </row>
    <row r="53" spans="1:11" x14ac:dyDescent="0.2">
      <c r="A53" s="215" t="s">
        <v>1161</v>
      </c>
      <c r="B53" s="227" t="s">
        <v>1162</v>
      </c>
      <c r="C53" s="227" t="s">
        <v>1110</v>
      </c>
      <c r="D53" s="218">
        <v>1.5</v>
      </c>
      <c r="E53" s="219"/>
      <c r="F53" s="219">
        <f t="shared" si="6"/>
        <v>0</v>
      </c>
      <c r="G53" s="219"/>
      <c r="H53" s="219">
        <f t="shared" si="7"/>
        <v>0</v>
      </c>
      <c r="I53" s="219">
        <f t="shared" si="8"/>
        <v>0</v>
      </c>
      <c r="J53" s="220">
        <v>24.444444444444446</v>
      </c>
      <c r="K53" s="221">
        <v>36.666666666666671</v>
      </c>
    </row>
    <row r="54" spans="1:11" x14ac:dyDescent="0.2">
      <c r="A54" s="215" t="s">
        <v>1163</v>
      </c>
      <c r="B54" s="227" t="s">
        <v>1164</v>
      </c>
      <c r="C54" s="217" t="s">
        <v>1077</v>
      </c>
      <c r="D54" s="218">
        <v>5</v>
      </c>
      <c r="E54" s="219"/>
      <c r="F54" s="219">
        <f t="shared" si="6"/>
        <v>0</v>
      </c>
      <c r="G54" s="219"/>
      <c r="H54" s="219">
        <f t="shared" si="7"/>
        <v>0</v>
      </c>
      <c r="I54" s="219">
        <f t="shared" si="8"/>
        <v>0</v>
      </c>
      <c r="J54" s="220">
        <v>2.09</v>
      </c>
      <c r="K54" s="221">
        <v>10.45</v>
      </c>
    </row>
    <row r="55" spans="1:11" x14ac:dyDescent="0.2">
      <c r="A55" s="215" t="s">
        <v>1165</v>
      </c>
      <c r="B55" s="227" t="s">
        <v>1166</v>
      </c>
      <c r="C55" s="217" t="s">
        <v>1077</v>
      </c>
      <c r="D55" s="218">
        <v>7</v>
      </c>
      <c r="E55" s="219"/>
      <c r="F55" s="219">
        <f t="shared" si="6"/>
        <v>0</v>
      </c>
      <c r="G55" s="219"/>
      <c r="H55" s="219">
        <f t="shared" si="7"/>
        <v>0</v>
      </c>
      <c r="I55" s="219">
        <f t="shared" si="8"/>
        <v>0</v>
      </c>
      <c r="J55" s="220">
        <v>2.75</v>
      </c>
      <c r="K55" s="221">
        <v>19.25</v>
      </c>
    </row>
    <row r="56" spans="1:11" x14ac:dyDescent="0.2">
      <c r="A56" s="215" t="s">
        <v>1167</v>
      </c>
      <c r="B56" s="227" t="s">
        <v>1168</v>
      </c>
      <c r="C56" s="217" t="s">
        <v>1077</v>
      </c>
      <c r="D56" s="218">
        <v>1</v>
      </c>
      <c r="E56" s="219"/>
      <c r="F56" s="219">
        <f t="shared" si="6"/>
        <v>0</v>
      </c>
      <c r="G56" s="219"/>
      <c r="H56" s="219">
        <f t="shared" si="7"/>
        <v>0</v>
      </c>
      <c r="I56" s="219">
        <f t="shared" si="8"/>
        <v>0</v>
      </c>
      <c r="J56" s="220">
        <v>4.6199999999999992</v>
      </c>
      <c r="K56" s="221">
        <v>4.6199999999999992</v>
      </c>
    </row>
    <row r="57" spans="1:11" x14ac:dyDescent="0.2">
      <c r="A57" s="215" t="s">
        <v>1169</v>
      </c>
      <c r="B57" s="227" t="s">
        <v>1170</v>
      </c>
      <c r="C57" s="217" t="s">
        <v>1077</v>
      </c>
      <c r="D57" s="218">
        <v>3</v>
      </c>
      <c r="E57" s="219"/>
      <c r="F57" s="219">
        <f t="shared" si="6"/>
        <v>0</v>
      </c>
      <c r="G57" s="219"/>
      <c r="H57" s="219">
        <f t="shared" si="7"/>
        <v>0</v>
      </c>
      <c r="I57" s="219">
        <f t="shared" si="8"/>
        <v>0</v>
      </c>
      <c r="J57" s="220">
        <v>5.28</v>
      </c>
      <c r="K57" s="221">
        <v>15.84</v>
      </c>
    </row>
    <row r="58" spans="1:11" x14ac:dyDescent="0.2">
      <c r="A58" s="215" t="s">
        <v>1171</v>
      </c>
      <c r="B58" s="227" t="s">
        <v>1172</v>
      </c>
      <c r="C58" s="217" t="s">
        <v>1077</v>
      </c>
      <c r="D58" s="218">
        <v>11</v>
      </c>
      <c r="E58" s="219"/>
      <c r="F58" s="219">
        <f t="shared" si="6"/>
        <v>0</v>
      </c>
      <c r="G58" s="219"/>
      <c r="H58" s="219">
        <f t="shared" si="7"/>
        <v>0</v>
      </c>
      <c r="I58" s="219">
        <f t="shared" si="8"/>
        <v>0</v>
      </c>
      <c r="J58" s="220">
        <v>4.95</v>
      </c>
      <c r="K58" s="221">
        <v>54.45</v>
      </c>
    </row>
    <row r="59" spans="1:11" x14ac:dyDescent="0.2">
      <c r="A59" s="215" t="s">
        <v>1173</v>
      </c>
      <c r="B59" s="227" t="s">
        <v>1174</v>
      </c>
      <c r="C59" s="217" t="s">
        <v>1077</v>
      </c>
      <c r="D59" s="218">
        <v>1</v>
      </c>
      <c r="E59" s="219"/>
      <c r="F59" s="219">
        <f t="shared" si="6"/>
        <v>0</v>
      </c>
      <c r="G59" s="219"/>
      <c r="H59" s="219">
        <f t="shared" si="7"/>
        <v>0</v>
      </c>
      <c r="I59" s="219">
        <f t="shared" si="8"/>
        <v>0</v>
      </c>
      <c r="J59" s="220">
        <v>11.77</v>
      </c>
      <c r="K59" s="221">
        <v>11.77</v>
      </c>
    </row>
    <row r="60" spans="1:11" x14ac:dyDescent="0.2">
      <c r="A60" s="215" t="s">
        <v>1175</v>
      </c>
      <c r="B60" s="227" t="s">
        <v>1176</v>
      </c>
      <c r="C60" s="217" t="s">
        <v>1077</v>
      </c>
      <c r="D60" s="218">
        <v>1</v>
      </c>
      <c r="E60" s="219"/>
      <c r="F60" s="219">
        <f t="shared" si="6"/>
        <v>0</v>
      </c>
      <c r="G60" s="219"/>
      <c r="H60" s="219">
        <f t="shared" si="7"/>
        <v>0</v>
      </c>
      <c r="I60" s="219">
        <f t="shared" si="8"/>
        <v>0</v>
      </c>
      <c r="J60" s="220">
        <v>16.445</v>
      </c>
      <c r="K60" s="221">
        <v>16.445</v>
      </c>
    </row>
    <row r="61" spans="1:11" x14ac:dyDescent="0.2">
      <c r="A61" s="215" t="s">
        <v>1177</v>
      </c>
      <c r="B61" s="227" t="s">
        <v>1178</v>
      </c>
      <c r="C61" s="217" t="s">
        <v>1077</v>
      </c>
      <c r="D61" s="218">
        <v>1</v>
      </c>
      <c r="E61" s="219"/>
      <c r="F61" s="219">
        <f t="shared" si="6"/>
        <v>0</v>
      </c>
      <c r="G61" s="219"/>
      <c r="H61" s="219">
        <f t="shared" si="7"/>
        <v>0</v>
      </c>
      <c r="I61" s="219">
        <f t="shared" si="8"/>
        <v>0</v>
      </c>
      <c r="J61" s="220">
        <v>14.795</v>
      </c>
      <c r="K61" s="221">
        <v>14.795</v>
      </c>
    </row>
    <row r="62" spans="1:11" x14ac:dyDescent="0.2">
      <c r="A62" s="215" t="s">
        <v>1179</v>
      </c>
      <c r="B62" s="227" t="s">
        <v>1180</v>
      </c>
      <c r="C62" s="217" t="s">
        <v>1077</v>
      </c>
      <c r="D62" s="218">
        <v>4</v>
      </c>
      <c r="E62" s="219"/>
      <c r="F62" s="219">
        <f t="shared" si="6"/>
        <v>0</v>
      </c>
      <c r="G62" s="219"/>
      <c r="H62" s="219">
        <f t="shared" si="7"/>
        <v>0</v>
      </c>
      <c r="I62" s="219">
        <f t="shared" si="8"/>
        <v>0</v>
      </c>
      <c r="J62" s="220">
        <v>18.7</v>
      </c>
      <c r="K62" s="221">
        <v>74.8</v>
      </c>
    </row>
    <row r="63" spans="1:11" x14ac:dyDescent="0.2">
      <c r="A63" s="215" t="s">
        <v>1181</v>
      </c>
      <c r="B63" s="227" t="s">
        <v>1182</v>
      </c>
      <c r="C63" s="217" t="s">
        <v>1077</v>
      </c>
      <c r="D63" s="218">
        <v>1</v>
      </c>
      <c r="E63" s="219"/>
      <c r="F63" s="219">
        <f t="shared" si="6"/>
        <v>0</v>
      </c>
      <c r="G63" s="219"/>
      <c r="H63" s="219">
        <f t="shared" si="7"/>
        <v>0</v>
      </c>
      <c r="I63" s="219">
        <f t="shared" si="8"/>
        <v>0</v>
      </c>
      <c r="J63" s="220">
        <v>17.16</v>
      </c>
      <c r="K63" s="221">
        <v>17.16</v>
      </c>
    </row>
    <row r="64" spans="1:11" x14ac:dyDescent="0.2">
      <c r="A64" s="215" t="s">
        <v>1183</v>
      </c>
      <c r="B64" s="227" t="s">
        <v>1184</v>
      </c>
      <c r="C64" s="217" t="s">
        <v>1077</v>
      </c>
      <c r="D64" s="218">
        <v>1</v>
      </c>
      <c r="E64" s="219"/>
      <c r="F64" s="219">
        <f t="shared" si="6"/>
        <v>0</v>
      </c>
      <c r="G64" s="219"/>
      <c r="H64" s="219">
        <f t="shared" si="7"/>
        <v>0</v>
      </c>
      <c r="I64" s="219">
        <f t="shared" si="8"/>
        <v>0</v>
      </c>
      <c r="J64" s="220">
        <v>35.805</v>
      </c>
      <c r="K64" s="221">
        <v>35.805</v>
      </c>
    </row>
    <row r="65" spans="1:11" x14ac:dyDescent="0.2">
      <c r="A65" s="215" t="s">
        <v>1185</v>
      </c>
      <c r="B65" s="227" t="s">
        <v>1186</v>
      </c>
      <c r="C65" s="217" t="s">
        <v>1077</v>
      </c>
      <c r="D65" s="218">
        <v>2</v>
      </c>
      <c r="E65" s="219"/>
      <c r="F65" s="219">
        <f t="shared" si="6"/>
        <v>0</v>
      </c>
      <c r="G65" s="219"/>
      <c r="H65" s="219">
        <f t="shared" si="7"/>
        <v>0</v>
      </c>
      <c r="I65" s="219">
        <f t="shared" si="8"/>
        <v>0</v>
      </c>
      <c r="J65" s="220">
        <v>15.069999999999999</v>
      </c>
      <c r="K65" s="221">
        <v>30.139999999999997</v>
      </c>
    </row>
    <row r="66" spans="1:11" x14ac:dyDescent="0.2">
      <c r="A66" s="215" t="s">
        <v>1187</v>
      </c>
      <c r="B66" s="227" t="s">
        <v>1188</v>
      </c>
      <c r="C66" s="217" t="s">
        <v>1077</v>
      </c>
      <c r="D66" s="218">
        <v>1</v>
      </c>
      <c r="E66" s="219"/>
      <c r="F66" s="219">
        <f t="shared" si="6"/>
        <v>0</v>
      </c>
      <c r="G66" s="219"/>
      <c r="H66" s="219">
        <f t="shared" si="7"/>
        <v>0</v>
      </c>
      <c r="I66" s="219">
        <f t="shared" si="8"/>
        <v>0</v>
      </c>
      <c r="J66" s="220">
        <v>13.09</v>
      </c>
      <c r="K66" s="221">
        <v>13.09</v>
      </c>
    </row>
    <row r="67" spans="1:11" x14ac:dyDescent="0.2">
      <c r="A67" s="215" t="s">
        <v>1189</v>
      </c>
      <c r="B67" s="227" t="s">
        <v>1190</v>
      </c>
      <c r="C67" s="217" t="s">
        <v>1077</v>
      </c>
      <c r="D67" s="218">
        <v>1</v>
      </c>
      <c r="E67" s="219"/>
      <c r="F67" s="219">
        <f t="shared" si="6"/>
        <v>0</v>
      </c>
      <c r="G67" s="219"/>
      <c r="H67" s="219">
        <f t="shared" si="7"/>
        <v>0</v>
      </c>
      <c r="I67" s="219">
        <f t="shared" si="8"/>
        <v>0</v>
      </c>
      <c r="J67" s="220">
        <v>23.704999999999998</v>
      </c>
      <c r="K67" s="221">
        <v>23.704999999999998</v>
      </c>
    </row>
    <row r="68" spans="1:11" x14ac:dyDescent="0.2">
      <c r="A68" s="215" t="s">
        <v>1191</v>
      </c>
      <c r="B68" s="227" t="s">
        <v>1192</v>
      </c>
      <c r="C68" s="217" t="s">
        <v>1077</v>
      </c>
      <c r="D68" s="218">
        <v>1</v>
      </c>
      <c r="E68" s="219"/>
      <c r="F68" s="219">
        <f t="shared" si="6"/>
        <v>0</v>
      </c>
      <c r="G68" s="219"/>
      <c r="H68" s="219">
        <f t="shared" si="7"/>
        <v>0</v>
      </c>
      <c r="I68" s="219">
        <f t="shared" si="8"/>
        <v>0</v>
      </c>
      <c r="J68" s="220">
        <v>15.29</v>
      </c>
      <c r="K68" s="221">
        <v>15.29</v>
      </c>
    </row>
    <row r="69" spans="1:11" x14ac:dyDescent="0.2">
      <c r="A69" s="215" t="s">
        <v>1193</v>
      </c>
      <c r="B69" s="227" t="s">
        <v>1194</v>
      </c>
      <c r="C69" s="217" t="s">
        <v>1077</v>
      </c>
      <c r="D69" s="218">
        <v>1</v>
      </c>
      <c r="E69" s="219"/>
      <c r="F69" s="219">
        <f t="shared" si="6"/>
        <v>0</v>
      </c>
      <c r="G69" s="219"/>
      <c r="H69" s="219">
        <f t="shared" si="7"/>
        <v>0</v>
      </c>
      <c r="I69" s="219">
        <f t="shared" si="8"/>
        <v>0</v>
      </c>
      <c r="J69" s="220">
        <v>22.494999999999997</v>
      </c>
      <c r="K69" s="221">
        <v>22.494999999999997</v>
      </c>
    </row>
    <row r="70" spans="1:11" x14ac:dyDescent="0.2">
      <c r="A70" s="215" t="s">
        <v>1195</v>
      </c>
      <c r="B70" s="227" t="s">
        <v>1196</v>
      </c>
      <c r="C70" s="217" t="s">
        <v>1077</v>
      </c>
      <c r="D70" s="218">
        <v>1</v>
      </c>
      <c r="E70" s="219"/>
      <c r="F70" s="219">
        <f t="shared" si="6"/>
        <v>0</v>
      </c>
      <c r="G70" s="219"/>
      <c r="H70" s="219">
        <f t="shared" si="7"/>
        <v>0</v>
      </c>
      <c r="I70" s="219">
        <f t="shared" si="8"/>
        <v>0</v>
      </c>
      <c r="J70" s="220">
        <v>28.82</v>
      </c>
      <c r="K70" s="221">
        <v>28.82</v>
      </c>
    </row>
    <row r="71" spans="1:11" x14ac:dyDescent="0.2">
      <c r="A71" s="215" t="s">
        <v>1197</v>
      </c>
      <c r="B71" s="227" t="s">
        <v>1198</v>
      </c>
      <c r="C71" s="217" t="s">
        <v>1077</v>
      </c>
      <c r="D71" s="218">
        <v>1</v>
      </c>
      <c r="E71" s="219"/>
      <c r="F71" s="219">
        <f t="shared" si="6"/>
        <v>0</v>
      </c>
      <c r="G71" s="219"/>
      <c r="H71" s="219">
        <f t="shared" si="7"/>
        <v>0</v>
      </c>
      <c r="I71" s="219">
        <f t="shared" si="8"/>
        <v>0</v>
      </c>
      <c r="J71" s="220">
        <v>10.065</v>
      </c>
      <c r="K71" s="221">
        <v>10.065</v>
      </c>
    </row>
    <row r="72" spans="1:11" x14ac:dyDescent="0.2">
      <c r="A72" s="215" t="s">
        <v>1199</v>
      </c>
      <c r="B72" s="227" t="s">
        <v>1200</v>
      </c>
      <c r="C72" s="217" t="s">
        <v>1077</v>
      </c>
      <c r="D72" s="218">
        <v>1</v>
      </c>
      <c r="E72" s="219"/>
      <c r="F72" s="219">
        <f t="shared" si="6"/>
        <v>0</v>
      </c>
      <c r="G72" s="219"/>
      <c r="H72" s="219">
        <f t="shared" si="7"/>
        <v>0</v>
      </c>
      <c r="I72" s="219">
        <f t="shared" si="8"/>
        <v>0</v>
      </c>
      <c r="J72" s="220">
        <v>9.9</v>
      </c>
      <c r="K72" s="221">
        <v>9.9</v>
      </c>
    </row>
    <row r="73" spans="1:11" x14ac:dyDescent="0.2">
      <c r="A73" s="215" t="s">
        <v>1201</v>
      </c>
      <c r="B73" s="227" t="s">
        <v>1202</v>
      </c>
      <c r="C73" s="217" t="s">
        <v>1077</v>
      </c>
      <c r="D73" s="218">
        <v>1</v>
      </c>
      <c r="E73" s="219"/>
      <c r="F73" s="219">
        <f t="shared" si="6"/>
        <v>0</v>
      </c>
      <c r="G73" s="219"/>
      <c r="H73" s="219">
        <f t="shared" si="7"/>
        <v>0</v>
      </c>
      <c r="I73" s="219">
        <f t="shared" si="8"/>
        <v>0</v>
      </c>
      <c r="J73" s="220">
        <v>11.55</v>
      </c>
      <c r="K73" s="221">
        <v>11.55</v>
      </c>
    </row>
    <row r="74" spans="1:11" x14ac:dyDescent="0.2">
      <c r="A74" s="215" t="s">
        <v>1203</v>
      </c>
      <c r="B74" s="227" t="s">
        <v>1204</v>
      </c>
      <c r="C74" s="217" t="s">
        <v>1077</v>
      </c>
      <c r="D74" s="218">
        <v>3</v>
      </c>
      <c r="E74" s="219"/>
      <c r="F74" s="219">
        <f t="shared" si="6"/>
        <v>0</v>
      </c>
      <c r="G74" s="219"/>
      <c r="H74" s="219">
        <f t="shared" si="7"/>
        <v>0</v>
      </c>
      <c r="I74" s="219">
        <f t="shared" si="8"/>
        <v>0</v>
      </c>
      <c r="J74" s="220">
        <v>16.830000000000002</v>
      </c>
      <c r="K74" s="221">
        <v>50.490000000000009</v>
      </c>
    </row>
    <row r="75" spans="1:11" x14ac:dyDescent="0.2">
      <c r="A75" s="215" t="s">
        <v>1205</v>
      </c>
      <c r="B75" s="227" t="s">
        <v>1206</v>
      </c>
      <c r="C75" s="217" t="s">
        <v>1077</v>
      </c>
      <c r="D75" s="218">
        <v>2</v>
      </c>
      <c r="E75" s="219"/>
      <c r="F75" s="219">
        <f t="shared" si="6"/>
        <v>0</v>
      </c>
      <c r="G75" s="219"/>
      <c r="H75" s="219">
        <f t="shared" si="7"/>
        <v>0</v>
      </c>
      <c r="I75" s="219">
        <f t="shared" si="8"/>
        <v>0</v>
      </c>
      <c r="J75" s="220">
        <v>15.619999999999997</v>
      </c>
      <c r="K75" s="221">
        <v>31.239999999999995</v>
      </c>
    </row>
    <row r="76" spans="1:11" x14ac:dyDescent="0.2">
      <c r="A76" s="215" t="s">
        <v>1207</v>
      </c>
      <c r="B76" s="227" t="s">
        <v>1208</v>
      </c>
      <c r="C76" s="217" t="s">
        <v>1077</v>
      </c>
      <c r="D76" s="218">
        <v>1</v>
      </c>
      <c r="E76" s="219"/>
      <c r="F76" s="219">
        <f t="shared" si="6"/>
        <v>0</v>
      </c>
      <c r="G76" s="219"/>
      <c r="H76" s="219">
        <f t="shared" si="7"/>
        <v>0</v>
      </c>
      <c r="I76" s="219">
        <f t="shared" si="8"/>
        <v>0</v>
      </c>
      <c r="J76" s="220">
        <v>2.75</v>
      </c>
      <c r="K76" s="221">
        <v>2.75</v>
      </c>
    </row>
    <row r="77" spans="1:11" x14ac:dyDescent="0.2">
      <c r="A77" s="215" t="s">
        <v>1209</v>
      </c>
      <c r="B77" s="227" t="s">
        <v>1210</v>
      </c>
      <c r="C77" s="217" t="s">
        <v>1077</v>
      </c>
      <c r="D77" s="218">
        <v>1</v>
      </c>
      <c r="E77" s="219"/>
      <c r="F77" s="219">
        <f t="shared" si="6"/>
        <v>0</v>
      </c>
      <c r="G77" s="219"/>
      <c r="H77" s="219">
        <f t="shared" si="7"/>
        <v>0</v>
      </c>
      <c r="I77" s="219">
        <f t="shared" si="8"/>
        <v>0</v>
      </c>
      <c r="J77" s="220">
        <v>9.9550000000000001</v>
      </c>
      <c r="K77" s="221">
        <v>9.9550000000000001</v>
      </c>
    </row>
    <row r="78" spans="1:11" x14ac:dyDescent="0.2">
      <c r="A78" s="215" t="s">
        <v>1211</v>
      </c>
      <c r="B78" s="227" t="s">
        <v>1212</v>
      </c>
      <c r="C78" s="217" t="s">
        <v>1077</v>
      </c>
      <c r="D78" s="218">
        <v>1</v>
      </c>
      <c r="E78" s="219"/>
      <c r="F78" s="219">
        <f t="shared" si="6"/>
        <v>0</v>
      </c>
      <c r="G78" s="219"/>
      <c r="H78" s="219">
        <f t="shared" si="7"/>
        <v>0</v>
      </c>
      <c r="I78" s="219">
        <f t="shared" si="8"/>
        <v>0</v>
      </c>
      <c r="J78" s="220">
        <v>11.11</v>
      </c>
      <c r="K78" s="221">
        <v>11.11</v>
      </c>
    </row>
    <row r="79" spans="1:11" x14ac:dyDescent="0.2">
      <c r="A79" s="215" t="s">
        <v>1213</v>
      </c>
      <c r="B79" s="227" t="s">
        <v>1214</v>
      </c>
      <c r="C79" s="217" t="s">
        <v>1077</v>
      </c>
      <c r="D79" s="218">
        <v>1</v>
      </c>
      <c r="E79" s="219"/>
      <c r="F79" s="219">
        <f t="shared" si="6"/>
        <v>0</v>
      </c>
      <c r="G79" s="219"/>
      <c r="H79" s="219">
        <f t="shared" si="7"/>
        <v>0</v>
      </c>
      <c r="I79" s="219">
        <f t="shared" si="8"/>
        <v>0</v>
      </c>
      <c r="J79" s="220">
        <v>18.425000000000001</v>
      </c>
      <c r="K79" s="221">
        <v>18.425000000000001</v>
      </c>
    </row>
    <row r="80" spans="1:11" x14ac:dyDescent="0.2">
      <c r="A80" s="215" t="s">
        <v>1215</v>
      </c>
      <c r="B80" s="227" t="s">
        <v>1216</v>
      </c>
      <c r="C80" s="217" t="s">
        <v>1077</v>
      </c>
      <c r="D80" s="218">
        <v>2</v>
      </c>
      <c r="E80" s="219"/>
      <c r="F80" s="219">
        <f t="shared" si="6"/>
        <v>0</v>
      </c>
      <c r="G80" s="219"/>
      <c r="H80" s="219">
        <f t="shared" si="7"/>
        <v>0</v>
      </c>
      <c r="I80" s="219">
        <f t="shared" si="8"/>
        <v>0</v>
      </c>
      <c r="J80" s="220">
        <v>1.4300000000000002</v>
      </c>
      <c r="K80" s="221">
        <v>2.8600000000000003</v>
      </c>
    </row>
    <row r="81" spans="1:11" x14ac:dyDescent="0.2">
      <c r="A81" s="215" t="s">
        <v>1217</v>
      </c>
      <c r="B81" s="227" t="s">
        <v>1218</v>
      </c>
      <c r="C81" s="217" t="s">
        <v>1077</v>
      </c>
      <c r="D81" s="218">
        <v>1</v>
      </c>
      <c r="E81" s="219"/>
      <c r="F81" s="219">
        <f t="shared" si="6"/>
        <v>0</v>
      </c>
      <c r="G81" s="219"/>
      <c r="H81" s="219">
        <f t="shared" si="7"/>
        <v>0</v>
      </c>
      <c r="I81" s="219">
        <f t="shared" si="8"/>
        <v>0</v>
      </c>
      <c r="J81" s="220">
        <v>1.21</v>
      </c>
      <c r="K81" s="221">
        <v>1.21</v>
      </c>
    </row>
    <row r="82" spans="1:11" x14ac:dyDescent="0.2">
      <c r="A82" s="215" t="s">
        <v>1219</v>
      </c>
      <c r="B82" s="227" t="s">
        <v>1220</v>
      </c>
      <c r="C82" s="217" t="s">
        <v>1077</v>
      </c>
      <c r="D82" s="218">
        <v>1</v>
      </c>
      <c r="E82" s="219"/>
      <c r="F82" s="219">
        <f t="shared" si="6"/>
        <v>0</v>
      </c>
      <c r="G82" s="219"/>
      <c r="H82" s="219">
        <f t="shared" si="7"/>
        <v>0</v>
      </c>
      <c r="I82" s="219">
        <f t="shared" si="8"/>
        <v>0</v>
      </c>
      <c r="J82" s="220">
        <v>16.225000000000001</v>
      </c>
      <c r="K82" s="221">
        <v>16.225000000000001</v>
      </c>
    </row>
    <row r="83" spans="1:11" ht="22.5" x14ac:dyDescent="0.2">
      <c r="A83" s="215" t="s">
        <v>1221</v>
      </c>
      <c r="B83" s="227" t="s">
        <v>1222</v>
      </c>
      <c r="C83" s="217" t="s">
        <v>1077</v>
      </c>
      <c r="D83" s="218">
        <v>1</v>
      </c>
      <c r="E83" s="219"/>
      <c r="F83" s="219">
        <f t="shared" si="6"/>
        <v>0</v>
      </c>
      <c r="G83" s="219"/>
      <c r="H83" s="219">
        <f t="shared" si="7"/>
        <v>0</v>
      </c>
      <c r="I83" s="219">
        <f t="shared" si="8"/>
        <v>0</v>
      </c>
      <c r="J83" s="220">
        <v>11.77</v>
      </c>
      <c r="K83" s="221">
        <v>11.77</v>
      </c>
    </row>
    <row r="84" spans="1:11" ht="22.5" x14ac:dyDescent="0.2">
      <c r="A84" s="215" t="s">
        <v>1223</v>
      </c>
      <c r="B84" s="227" t="s">
        <v>1224</v>
      </c>
      <c r="C84" s="217" t="s">
        <v>1077</v>
      </c>
      <c r="D84" s="218">
        <v>1</v>
      </c>
      <c r="E84" s="219"/>
      <c r="F84" s="219">
        <f t="shared" si="6"/>
        <v>0</v>
      </c>
      <c r="G84" s="219"/>
      <c r="H84" s="219">
        <f t="shared" si="7"/>
        <v>0</v>
      </c>
      <c r="I84" s="219">
        <f t="shared" si="8"/>
        <v>0</v>
      </c>
      <c r="J84" s="220">
        <v>13.035</v>
      </c>
      <c r="K84" s="221">
        <v>13.035</v>
      </c>
    </row>
    <row r="85" spans="1:11" ht="22.5" x14ac:dyDescent="0.2">
      <c r="A85" s="215" t="s">
        <v>1225</v>
      </c>
      <c r="B85" s="227" t="s">
        <v>1226</v>
      </c>
      <c r="C85" s="217" t="s">
        <v>1077</v>
      </c>
      <c r="D85" s="218">
        <v>1</v>
      </c>
      <c r="E85" s="219"/>
      <c r="F85" s="219">
        <f t="shared" si="6"/>
        <v>0</v>
      </c>
      <c r="G85" s="219"/>
      <c r="H85" s="219">
        <f t="shared" si="7"/>
        <v>0</v>
      </c>
      <c r="I85" s="219">
        <f t="shared" si="8"/>
        <v>0</v>
      </c>
      <c r="J85" s="220">
        <v>10.780000000000001</v>
      </c>
      <c r="K85" s="221">
        <v>10.780000000000001</v>
      </c>
    </row>
    <row r="86" spans="1:11" ht="22.5" x14ac:dyDescent="0.2">
      <c r="A86" s="215" t="s">
        <v>1227</v>
      </c>
      <c r="B86" s="227" t="s">
        <v>1228</v>
      </c>
      <c r="C86" s="217" t="s">
        <v>1077</v>
      </c>
      <c r="D86" s="218">
        <v>1</v>
      </c>
      <c r="E86" s="219"/>
      <c r="F86" s="219">
        <f t="shared" si="6"/>
        <v>0</v>
      </c>
      <c r="G86" s="219"/>
      <c r="H86" s="219">
        <f t="shared" si="7"/>
        <v>0</v>
      </c>
      <c r="I86" s="219">
        <f t="shared" si="8"/>
        <v>0</v>
      </c>
      <c r="J86" s="220">
        <v>28.105000000000004</v>
      </c>
      <c r="K86" s="221">
        <v>28.105000000000004</v>
      </c>
    </row>
    <row r="87" spans="1:11" ht="22.5" x14ac:dyDescent="0.2">
      <c r="A87" s="215" t="s">
        <v>1229</v>
      </c>
      <c r="B87" s="227" t="s">
        <v>1230</v>
      </c>
      <c r="C87" s="217" t="s">
        <v>1077</v>
      </c>
      <c r="D87" s="218">
        <v>1</v>
      </c>
      <c r="E87" s="219"/>
      <c r="F87" s="219">
        <f t="shared" si="6"/>
        <v>0</v>
      </c>
      <c r="G87" s="219"/>
      <c r="H87" s="219">
        <f t="shared" si="7"/>
        <v>0</v>
      </c>
      <c r="I87" s="219">
        <f t="shared" si="8"/>
        <v>0</v>
      </c>
      <c r="J87" s="220">
        <v>11.440000000000001</v>
      </c>
      <c r="K87" s="221">
        <v>11.440000000000001</v>
      </c>
    </row>
    <row r="88" spans="1:11" ht="22.5" x14ac:dyDescent="0.2">
      <c r="A88" s="215" t="s">
        <v>1231</v>
      </c>
      <c r="B88" s="227" t="s">
        <v>1232</v>
      </c>
      <c r="C88" s="217" t="s">
        <v>1077</v>
      </c>
      <c r="D88" s="218">
        <v>1</v>
      </c>
      <c r="E88" s="219"/>
      <c r="F88" s="219">
        <f t="shared" si="6"/>
        <v>0</v>
      </c>
      <c r="G88" s="219"/>
      <c r="H88" s="219">
        <f t="shared" si="7"/>
        <v>0</v>
      </c>
      <c r="I88" s="219">
        <f t="shared" si="8"/>
        <v>0</v>
      </c>
      <c r="J88" s="220">
        <v>6.2149999999999999</v>
      </c>
      <c r="K88" s="221">
        <v>6.2149999999999999</v>
      </c>
    </row>
    <row r="89" spans="1:11" ht="22.5" x14ac:dyDescent="0.2">
      <c r="A89" s="215" t="s">
        <v>1233</v>
      </c>
      <c r="B89" s="227" t="s">
        <v>1234</v>
      </c>
      <c r="C89" s="217" t="s">
        <v>1077</v>
      </c>
      <c r="D89" s="218">
        <v>1</v>
      </c>
      <c r="E89" s="219"/>
      <c r="F89" s="219">
        <f t="shared" si="6"/>
        <v>0</v>
      </c>
      <c r="G89" s="219"/>
      <c r="H89" s="219">
        <f t="shared" si="7"/>
        <v>0</v>
      </c>
      <c r="I89" s="219">
        <f t="shared" si="8"/>
        <v>0</v>
      </c>
      <c r="J89" s="220">
        <v>6.49</v>
      </c>
      <c r="K89" s="221">
        <v>6.49</v>
      </c>
    </row>
    <row r="90" spans="1:11" ht="22.5" x14ac:dyDescent="0.2">
      <c r="A90" s="215" t="s">
        <v>1235</v>
      </c>
      <c r="B90" s="227" t="s">
        <v>1236</v>
      </c>
      <c r="C90" s="217" t="s">
        <v>1077</v>
      </c>
      <c r="D90" s="218">
        <v>1</v>
      </c>
      <c r="E90" s="219"/>
      <c r="F90" s="219">
        <f t="shared" si="6"/>
        <v>0</v>
      </c>
      <c r="G90" s="219"/>
      <c r="H90" s="219">
        <f t="shared" si="7"/>
        <v>0</v>
      </c>
      <c r="I90" s="219">
        <f t="shared" si="8"/>
        <v>0</v>
      </c>
      <c r="J90" s="220">
        <v>12.044999999999998</v>
      </c>
      <c r="K90" s="221">
        <v>12.044999999999998</v>
      </c>
    </row>
    <row r="91" spans="1:11" ht="22.5" x14ac:dyDescent="0.2">
      <c r="A91" s="215" t="s">
        <v>1237</v>
      </c>
      <c r="B91" s="227" t="s">
        <v>1238</v>
      </c>
      <c r="C91" s="217" t="s">
        <v>1077</v>
      </c>
      <c r="D91" s="218">
        <v>1</v>
      </c>
      <c r="E91" s="219"/>
      <c r="F91" s="219">
        <f t="shared" ref="F91:F108" si="9">D91*E91</f>
        <v>0</v>
      </c>
      <c r="G91" s="219"/>
      <c r="H91" s="219">
        <f t="shared" ref="H91:H108" si="10">D91*G91</f>
        <v>0</v>
      </c>
      <c r="I91" s="219">
        <f t="shared" ref="I91:I108" si="11">F91+H91</f>
        <v>0</v>
      </c>
      <c r="J91" s="220">
        <v>5.5549999999999997</v>
      </c>
      <c r="K91" s="221">
        <v>5.5549999999999997</v>
      </c>
    </row>
    <row r="92" spans="1:11" ht="22.5" x14ac:dyDescent="0.2">
      <c r="A92" s="215" t="s">
        <v>1239</v>
      </c>
      <c r="B92" s="227" t="s">
        <v>1240</v>
      </c>
      <c r="C92" s="217" t="s">
        <v>1077</v>
      </c>
      <c r="D92" s="218">
        <v>1</v>
      </c>
      <c r="E92" s="219"/>
      <c r="F92" s="219">
        <f t="shared" si="9"/>
        <v>0</v>
      </c>
      <c r="G92" s="219"/>
      <c r="H92" s="219">
        <f t="shared" si="10"/>
        <v>0</v>
      </c>
      <c r="I92" s="219">
        <f t="shared" si="11"/>
        <v>0</v>
      </c>
      <c r="J92" s="220">
        <v>7.8099999999999987</v>
      </c>
      <c r="K92" s="221">
        <v>7.8099999999999987</v>
      </c>
    </row>
    <row r="93" spans="1:11" ht="22.5" x14ac:dyDescent="0.2">
      <c r="A93" s="215" t="s">
        <v>1241</v>
      </c>
      <c r="B93" s="227" t="s">
        <v>1242</v>
      </c>
      <c r="C93" s="217" t="s">
        <v>1077</v>
      </c>
      <c r="D93" s="218">
        <v>1</v>
      </c>
      <c r="E93" s="219"/>
      <c r="F93" s="219">
        <f t="shared" si="9"/>
        <v>0</v>
      </c>
      <c r="G93" s="219"/>
      <c r="H93" s="219">
        <f t="shared" si="10"/>
        <v>0</v>
      </c>
      <c r="I93" s="219">
        <f t="shared" si="11"/>
        <v>0</v>
      </c>
      <c r="J93" s="220">
        <v>13.97</v>
      </c>
      <c r="K93" s="221">
        <v>13.97</v>
      </c>
    </row>
    <row r="94" spans="1:11" ht="22.5" x14ac:dyDescent="0.2">
      <c r="A94" s="215" t="s">
        <v>1243</v>
      </c>
      <c r="B94" s="227" t="s">
        <v>1244</v>
      </c>
      <c r="C94" s="217" t="s">
        <v>1077</v>
      </c>
      <c r="D94" s="218">
        <v>1</v>
      </c>
      <c r="E94" s="219"/>
      <c r="F94" s="219">
        <f t="shared" si="9"/>
        <v>0</v>
      </c>
      <c r="G94" s="219"/>
      <c r="H94" s="219">
        <f t="shared" si="10"/>
        <v>0</v>
      </c>
      <c r="I94" s="219">
        <f t="shared" si="11"/>
        <v>0</v>
      </c>
      <c r="J94" s="220">
        <v>6.1050000000000004</v>
      </c>
      <c r="K94" s="221">
        <v>6.1050000000000004</v>
      </c>
    </row>
    <row r="95" spans="1:11" ht="22.5" x14ac:dyDescent="0.2">
      <c r="A95" s="215" t="s">
        <v>1245</v>
      </c>
      <c r="B95" s="227" t="s">
        <v>1246</v>
      </c>
      <c r="C95" s="217" t="s">
        <v>1077</v>
      </c>
      <c r="D95" s="218">
        <v>1</v>
      </c>
      <c r="E95" s="219"/>
      <c r="F95" s="219">
        <f t="shared" si="9"/>
        <v>0</v>
      </c>
      <c r="G95" s="219"/>
      <c r="H95" s="219">
        <f t="shared" si="10"/>
        <v>0</v>
      </c>
      <c r="I95" s="219">
        <f t="shared" si="11"/>
        <v>0</v>
      </c>
      <c r="J95" s="220">
        <v>8.8550000000000004</v>
      </c>
      <c r="K95" s="221">
        <v>8.8550000000000004</v>
      </c>
    </row>
    <row r="96" spans="1:11" ht="22.5" x14ac:dyDescent="0.2">
      <c r="A96" s="215" t="s">
        <v>1247</v>
      </c>
      <c r="B96" s="227" t="s">
        <v>1248</v>
      </c>
      <c r="C96" s="217" t="s">
        <v>1077</v>
      </c>
      <c r="D96" s="218">
        <v>1</v>
      </c>
      <c r="E96" s="219"/>
      <c r="F96" s="219">
        <f t="shared" si="9"/>
        <v>0</v>
      </c>
      <c r="G96" s="219"/>
      <c r="H96" s="219">
        <f t="shared" si="10"/>
        <v>0</v>
      </c>
      <c r="I96" s="219">
        <f t="shared" si="11"/>
        <v>0</v>
      </c>
      <c r="J96" s="220">
        <v>15.399999999999999</v>
      </c>
      <c r="K96" s="221">
        <v>15.399999999999999</v>
      </c>
    </row>
    <row r="97" spans="1:11" ht="22.5" x14ac:dyDescent="0.2">
      <c r="A97" s="215" t="s">
        <v>1249</v>
      </c>
      <c r="B97" s="227" t="s">
        <v>1250</v>
      </c>
      <c r="C97" s="217" t="s">
        <v>1077</v>
      </c>
      <c r="D97" s="218">
        <v>2</v>
      </c>
      <c r="E97" s="219"/>
      <c r="F97" s="219">
        <f t="shared" si="9"/>
        <v>0</v>
      </c>
      <c r="G97" s="219"/>
      <c r="H97" s="219">
        <f t="shared" si="10"/>
        <v>0</v>
      </c>
      <c r="I97" s="219">
        <f t="shared" si="11"/>
        <v>0</v>
      </c>
      <c r="J97" s="220">
        <v>6.7649999999999997</v>
      </c>
      <c r="K97" s="221">
        <v>13.53</v>
      </c>
    </row>
    <row r="98" spans="1:11" ht="22.5" x14ac:dyDescent="0.2">
      <c r="A98" s="215" t="s">
        <v>1251</v>
      </c>
      <c r="B98" s="227" t="s">
        <v>1252</v>
      </c>
      <c r="C98" s="217" t="s">
        <v>1077</v>
      </c>
      <c r="D98" s="218">
        <v>1</v>
      </c>
      <c r="E98" s="219"/>
      <c r="F98" s="219">
        <f t="shared" si="9"/>
        <v>0</v>
      </c>
      <c r="G98" s="219"/>
      <c r="H98" s="219">
        <f t="shared" si="10"/>
        <v>0</v>
      </c>
      <c r="I98" s="219">
        <f t="shared" si="11"/>
        <v>0</v>
      </c>
      <c r="J98" s="220">
        <v>15.73</v>
      </c>
      <c r="K98" s="221">
        <v>15.73</v>
      </c>
    </row>
    <row r="99" spans="1:11" ht="22.5" x14ac:dyDescent="0.2">
      <c r="A99" s="215" t="s">
        <v>1253</v>
      </c>
      <c r="B99" s="227" t="s">
        <v>1254</v>
      </c>
      <c r="C99" s="217" t="s">
        <v>1077</v>
      </c>
      <c r="D99" s="218">
        <v>1</v>
      </c>
      <c r="E99" s="219"/>
      <c r="F99" s="219">
        <f t="shared" si="9"/>
        <v>0</v>
      </c>
      <c r="G99" s="219"/>
      <c r="H99" s="219">
        <f t="shared" si="10"/>
        <v>0</v>
      </c>
      <c r="I99" s="219">
        <f t="shared" si="11"/>
        <v>0</v>
      </c>
      <c r="J99" s="220">
        <v>9.4049999999999994</v>
      </c>
      <c r="K99" s="221">
        <v>9.4049999999999994</v>
      </c>
    </row>
    <row r="100" spans="1:11" ht="22.5" x14ac:dyDescent="0.2">
      <c r="A100" s="215" t="s">
        <v>1255</v>
      </c>
      <c r="B100" s="227" t="s">
        <v>1256</v>
      </c>
      <c r="C100" s="217" t="s">
        <v>1077</v>
      </c>
      <c r="D100" s="218">
        <v>1</v>
      </c>
      <c r="E100" s="219"/>
      <c r="F100" s="219">
        <f t="shared" si="9"/>
        <v>0</v>
      </c>
      <c r="G100" s="219"/>
      <c r="H100" s="219">
        <f t="shared" si="10"/>
        <v>0</v>
      </c>
      <c r="I100" s="219">
        <f t="shared" si="11"/>
        <v>0</v>
      </c>
      <c r="J100" s="220">
        <v>9.35</v>
      </c>
      <c r="K100" s="221">
        <v>9.35</v>
      </c>
    </row>
    <row r="101" spans="1:11" ht="22.5" x14ac:dyDescent="0.2">
      <c r="A101" s="215" t="s">
        <v>1257</v>
      </c>
      <c r="B101" s="227" t="s">
        <v>1258</v>
      </c>
      <c r="C101" s="217" t="s">
        <v>1077</v>
      </c>
      <c r="D101" s="218">
        <v>1</v>
      </c>
      <c r="E101" s="219"/>
      <c r="F101" s="219">
        <f t="shared" si="9"/>
        <v>0</v>
      </c>
      <c r="G101" s="219"/>
      <c r="H101" s="219">
        <f t="shared" si="10"/>
        <v>0</v>
      </c>
      <c r="I101" s="219">
        <f t="shared" si="11"/>
        <v>0</v>
      </c>
      <c r="J101" s="220">
        <v>10.065</v>
      </c>
      <c r="K101" s="221">
        <v>10.065</v>
      </c>
    </row>
    <row r="102" spans="1:11" ht="22.5" x14ac:dyDescent="0.2">
      <c r="A102" s="215" t="s">
        <v>1259</v>
      </c>
      <c r="B102" s="227" t="s">
        <v>1260</v>
      </c>
      <c r="C102" s="217" t="s">
        <v>1077</v>
      </c>
      <c r="D102" s="218">
        <v>1</v>
      </c>
      <c r="E102" s="219"/>
      <c r="F102" s="219">
        <f t="shared" si="9"/>
        <v>0</v>
      </c>
      <c r="G102" s="219"/>
      <c r="H102" s="219">
        <f t="shared" si="10"/>
        <v>0</v>
      </c>
      <c r="I102" s="219">
        <f t="shared" si="11"/>
        <v>0</v>
      </c>
      <c r="J102" s="220">
        <v>25.355000000000004</v>
      </c>
      <c r="K102" s="221">
        <v>25.355000000000004</v>
      </c>
    </row>
    <row r="103" spans="1:11" ht="22.5" x14ac:dyDescent="0.2">
      <c r="A103" s="215" t="s">
        <v>1261</v>
      </c>
      <c r="B103" s="227" t="s">
        <v>1262</v>
      </c>
      <c r="C103" s="217" t="s">
        <v>1077</v>
      </c>
      <c r="D103" s="218">
        <v>1</v>
      </c>
      <c r="E103" s="219"/>
      <c r="F103" s="219">
        <f t="shared" si="9"/>
        <v>0</v>
      </c>
      <c r="G103" s="219"/>
      <c r="H103" s="219">
        <f t="shared" si="10"/>
        <v>0</v>
      </c>
      <c r="I103" s="219">
        <f t="shared" si="11"/>
        <v>0</v>
      </c>
      <c r="J103" s="220">
        <v>10.780000000000001</v>
      </c>
      <c r="K103" s="221">
        <v>10.780000000000001</v>
      </c>
    </row>
    <row r="104" spans="1:11" x14ac:dyDescent="0.2">
      <c r="A104" s="215" t="s">
        <v>1263</v>
      </c>
      <c r="B104" s="227" t="s">
        <v>1264</v>
      </c>
      <c r="C104" s="217" t="s">
        <v>1077</v>
      </c>
      <c r="D104" s="218">
        <v>2</v>
      </c>
      <c r="E104" s="219"/>
      <c r="F104" s="219">
        <f t="shared" si="9"/>
        <v>0</v>
      </c>
      <c r="G104" s="219"/>
      <c r="H104" s="219">
        <f t="shared" si="10"/>
        <v>0</v>
      </c>
      <c r="I104" s="219">
        <f t="shared" si="11"/>
        <v>0</v>
      </c>
      <c r="J104" s="220">
        <v>4.6199999999999992</v>
      </c>
      <c r="K104" s="221">
        <v>9.2399999999999984</v>
      </c>
    </row>
    <row r="105" spans="1:11" x14ac:dyDescent="0.2">
      <c r="A105" s="215" t="s">
        <v>1265</v>
      </c>
      <c r="B105" s="227" t="s">
        <v>1266</v>
      </c>
      <c r="C105" s="217" t="s">
        <v>1077</v>
      </c>
      <c r="D105" s="218">
        <v>1</v>
      </c>
      <c r="E105" s="219"/>
      <c r="F105" s="219">
        <f t="shared" si="9"/>
        <v>0</v>
      </c>
      <c r="G105" s="219"/>
      <c r="H105" s="219">
        <f t="shared" si="10"/>
        <v>0</v>
      </c>
      <c r="I105" s="219">
        <f t="shared" si="11"/>
        <v>0</v>
      </c>
      <c r="J105" s="220">
        <v>15.785</v>
      </c>
      <c r="K105" s="221">
        <v>15.785</v>
      </c>
    </row>
    <row r="106" spans="1:11" x14ac:dyDescent="0.2">
      <c r="A106" s="215" t="s">
        <v>1267</v>
      </c>
      <c r="B106" s="227" t="s">
        <v>1268</v>
      </c>
      <c r="C106" s="217" t="s">
        <v>1077</v>
      </c>
      <c r="D106" s="218">
        <v>1</v>
      </c>
      <c r="E106" s="219"/>
      <c r="F106" s="219">
        <f t="shared" si="9"/>
        <v>0</v>
      </c>
      <c r="G106" s="219"/>
      <c r="H106" s="219">
        <f t="shared" si="10"/>
        <v>0</v>
      </c>
      <c r="I106" s="219">
        <f t="shared" si="11"/>
        <v>0</v>
      </c>
      <c r="J106" s="220">
        <v>28.71</v>
      </c>
      <c r="K106" s="221">
        <v>28.71</v>
      </c>
    </row>
    <row r="107" spans="1:11" x14ac:dyDescent="0.2">
      <c r="A107" s="215" t="s">
        <v>1269</v>
      </c>
      <c r="B107" s="227" t="s">
        <v>1270</v>
      </c>
      <c r="C107" s="217" t="s">
        <v>1077</v>
      </c>
      <c r="D107" s="218">
        <v>1</v>
      </c>
      <c r="E107" s="219"/>
      <c r="F107" s="219">
        <f t="shared" si="9"/>
        <v>0</v>
      </c>
      <c r="G107" s="219"/>
      <c r="H107" s="219">
        <f t="shared" si="10"/>
        <v>0</v>
      </c>
      <c r="I107" s="219">
        <f t="shared" si="11"/>
        <v>0</v>
      </c>
      <c r="J107" s="220">
        <v>21.285000000000004</v>
      </c>
      <c r="K107" s="221">
        <v>21.285000000000004</v>
      </c>
    </row>
    <row r="108" spans="1:11" x14ac:dyDescent="0.2">
      <c r="A108" s="215" t="s">
        <v>1271</v>
      </c>
      <c r="B108" s="227" t="s">
        <v>1272</v>
      </c>
      <c r="C108" s="217" t="s">
        <v>1077</v>
      </c>
      <c r="D108" s="218">
        <v>1</v>
      </c>
      <c r="E108" s="219"/>
      <c r="F108" s="219">
        <f t="shared" si="9"/>
        <v>0</v>
      </c>
      <c r="G108" s="219"/>
      <c r="H108" s="219">
        <f t="shared" si="10"/>
        <v>0</v>
      </c>
      <c r="I108" s="219">
        <f t="shared" si="11"/>
        <v>0</v>
      </c>
      <c r="J108" s="220">
        <v>30.03</v>
      </c>
      <c r="K108" s="221">
        <v>30.03</v>
      </c>
    </row>
    <row r="109" spans="1:11" ht="15" x14ac:dyDescent="0.25">
      <c r="A109" s="207"/>
      <c r="B109" s="208" t="s">
        <v>1273</v>
      </c>
      <c r="C109" s="209"/>
      <c r="D109" s="210"/>
      <c r="E109" s="211"/>
      <c r="F109" s="212"/>
      <c r="G109" s="211"/>
      <c r="H109" s="212"/>
      <c r="I109" s="212">
        <f>SUM(I110+I111+I112+I113+I114+I115)</f>
        <v>0</v>
      </c>
      <c r="J109" s="213"/>
      <c r="K109" s="214">
        <v>10.55</v>
      </c>
    </row>
    <row r="110" spans="1:11" x14ac:dyDescent="0.2">
      <c r="A110" s="215" t="s">
        <v>1274</v>
      </c>
      <c r="B110" s="227" t="s">
        <v>1275</v>
      </c>
      <c r="C110" s="217" t="s">
        <v>1110</v>
      </c>
      <c r="D110" s="218">
        <v>1</v>
      </c>
      <c r="E110" s="219"/>
      <c r="F110" s="219">
        <f t="shared" ref="F110:F115" si="12">D110*E110</f>
        <v>0</v>
      </c>
      <c r="G110" s="219"/>
      <c r="H110" s="219">
        <f t="shared" ref="H110:H115" si="13">D110*G110</f>
        <v>0</v>
      </c>
      <c r="I110" s="219">
        <f t="shared" ref="I110:I115" si="14">F110+H110</f>
        <v>0</v>
      </c>
      <c r="J110" s="220">
        <v>1.89</v>
      </c>
      <c r="K110" s="221">
        <v>1.89</v>
      </c>
    </row>
    <row r="111" spans="1:11" x14ac:dyDescent="0.2">
      <c r="A111" s="215" t="s">
        <v>1276</v>
      </c>
      <c r="B111" s="227" t="s">
        <v>1277</v>
      </c>
      <c r="C111" s="217" t="s">
        <v>1110</v>
      </c>
      <c r="D111" s="218">
        <v>1</v>
      </c>
      <c r="E111" s="219"/>
      <c r="F111" s="219">
        <f t="shared" si="12"/>
        <v>0</v>
      </c>
      <c r="G111" s="219"/>
      <c r="H111" s="219">
        <f t="shared" si="13"/>
        <v>0</v>
      </c>
      <c r="I111" s="219">
        <f t="shared" si="14"/>
        <v>0</v>
      </c>
      <c r="J111" s="220">
        <v>2.56</v>
      </c>
      <c r="K111" s="221">
        <v>2.56</v>
      </c>
    </row>
    <row r="112" spans="1:11" x14ac:dyDescent="0.2">
      <c r="A112" s="215" t="s">
        <v>1278</v>
      </c>
      <c r="B112" s="227" t="s">
        <v>1279</v>
      </c>
      <c r="C112" s="217" t="s">
        <v>1077</v>
      </c>
      <c r="D112" s="218">
        <v>2</v>
      </c>
      <c r="E112" s="219"/>
      <c r="F112" s="219">
        <f t="shared" si="12"/>
        <v>0</v>
      </c>
      <c r="G112" s="219"/>
      <c r="H112" s="219">
        <f t="shared" si="13"/>
        <v>0</v>
      </c>
      <c r="I112" s="219">
        <f t="shared" si="14"/>
        <v>0</v>
      </c>
      <c r="J112" s="220">
        <v>1</v>
      </c>
      <c r="K112" s="221">
        <v>2</v>
      </c>
    </row>
    <row r="113" spans="1:11" x14ac:dyDescent="0.2">
      <c r="A113" s="215" t="s">
        <v>1280</v>
      </c>
      <c r="B113" s="227" t="s">
        <v>1281</v>
      </c>
      <c r="C113" s="217" t="s">
        <v>1077</v>
      </c>
      <c r="D113" s="218">
        <v>2</v>
      </c>
      <c r="E113" s="219"/>
      <c r="F113" s="219">
        <f t="shared" si="12"/>
        <v>0</v>
      </c>
      <c r="G113" s="219"/>
      <c r="H113" s="219">
        <f t="shared" si="13"/>
        <v>0</v>
      </c>
      <c r="I113" s="219">
        <f t="shared" si="14"/>
        <v>0</v>
      </c>
      <c r="J113" s="220">
        <v>1.6</v>
      </c>
      <c r="K113" s="221">
        <v>3.2</v>
      </c>
    </row>
    <row r="114" spans="1:11" x14ac:dyDescent="0.2">
      <c r="A114" s="215" t="s">
        <v>1282</v>
      </c>
      <c r="B114" s="227" t="s">
        <v>1283</v>
      </c>
      <c r="C114" s="217" t="s">
        <v>1077</v>
      </c>
      <c r="D114" s="218">
        <v>3</v>
      </c>
      <c r="E114" s="219"/>
      <c r="F114" s="219">
        <f t="shared" si="12"/>
        <v>0</v>
      </c>
      <c r="G114" s="219"/>
      <c r="H114" s="219">
        <f t="shared" si="13"/>
        <v>0</v>
      </c>
      <c r="I114" s="219">
        <f t="shared" si="14"/>
        <v>0</v>
      </c>
      <c r="J114" s="220">
        <v>0.2</v>
      </c>
      <c r="K114" s="221">
        <v>0.60000000000000009</v>
      </c>
    </row>
    <row r="115" spans="1:11" x14ac:dyDescent="0.2">
      <c r="A115" s="215" t="s">
        <v>1284</v>
      </c>
      <c r="B115" s="227" t="s">
        <v>1285</v>
      </c>
      <c r="C115" s="217" t="s">
        <v>1077</v>
      </c>
      <c r="D115" s="218">
        <v>1</v>
      </c>
      <c r="E115" s="219"/>
      <c r="F115" s="219">
        <f t="shared" si="12"/>
        <v>0</v>
      </c>
      <c r="G115" s="219"/>
      <c r="H115" s="219">
        <f t="shared" si="13"/>
        <v>0</v>
      </c>
      <c r="I115" s="219">
        <f t="shared" si="14"/>
        <v>0</v>
      </c>
      <c r="J115" s="220">
        <v>0.3</v>
      </c>
      <c r="K115" s="221">
        <v>0.3</v>
      </c>
    </row>
    <row r="116" spans="1:11" ht="15" x14ac:dyDescent="0.25">
      <c r="A116" s="207"/>
      <c r="B116" s="208" t="s">
        <v>1286</v>
      </c>
      <c r="C116" s="209"/>
      <c r="D116" s="210"/>
      <c r="E116" s="211"/>
      <c r="F116" s="212"/>
      <c r="G116" s="211"/>
      <c r="H116" s="212"/>
      <c r="I116" s="212">
        <f>I117+I118</f>
        <v>0</v>
      </c>
      <c r="J116" s="213"/>
      <c r="K116" s="214">
        <v>304.3</v>
      </c>
    </row>
    <row r="117" spans="1:11" ht="22.5" x14ac:dyDescent="0.2">
      <c r="A117" s="215" t="s">
        <v>1287</v>
      </c>
      <c r="B117" s="227" t="s">
        <v>1352</v>
      </c>
      <c r="C117" s="217" t="s">
        <v>1353</v>
      </c>
      <c r="D117" s="218">
        <v>180</v>
      </c>
      <c r="E117" s="219"/>
      <c r="F117" s="219">
        <f t="shared" ref="F117:F118" si="15">D117*E117</f>
        <v>0</v>
      </c>
      <c r="G117" s="219"/>
      <c r="H117" s="219">
        <f t="shared" ref="H117:H118" si="16">D117*G117</f>
        <v>0</v>
      </c>
      <c r="I117" s="219">
        <f t="shared" ref="I117:I118" si="17">F117+H117</f>
        <v>0</v>
      </c>
      <c r="J117" s="220">
        <v>0.73</v>
      </c>
      <c r="K117" s="221">
        <v>131.4</v>
      </c>
    </row>
    <row r="118" spans="1:11" ht="22.5" x14ac:dyDescent="0.2">
      <c r="A118" s="215" t="s">
        <v>1288</v>
      </c>
      <c r="B118" s="227" t="s">
        <v>1354</v>
      </c>
      <c r="C118" s="217" t="s">
        <v>1353</v>
      </c>
      <c r="D118" s="218">
        <v>95</v>
      </c>
      <c r="E118" s="219"/>
      <c r="F118" s="219">
        <f t="shared" si="15"/>
        <v>0</v>
      </c>
      <c r="G118" s="219"/>
      <c r="H118" s="219">
        <f t="shared" si="16"/>
        <v>0</v>
      </c>
      <c r="I118" s="219">
        <f t="shared" si="17"/>
        <v>0</v>
      </c>
      <c r="J118" s="220">
        <v>1.82</v>
      </c>
      <c r="K118" s="221">
        <v>172.9</v>
      </c>
    </row>
    <row r="119" spans="1:11" ht="26.25" x14ac:dyDescent="0.25">
      <c r="A119" s="207"/>
      <c r="B119" s="208" t="s">
        <v>1289</v>
      </c>
      <c r="C119" s="209"/>
      <c r="D119" s="210"/>
      <c r="E119" s="211"/>
      <c r="F119" s="212"/>
      <c r="G119" s="211"/>
      <c r="H119" s="212"/>
      <c r="I119" s="212">
        <f>I120</f>
        <v>0</v>
      </c>
      <c r="J119" s="213"/>
      <c r="K119" s="214">
        <v>6.7</v>
      </c>
    </row>
    <row r="120" spans="1:11" x14ac:dyDescent="0.2">
      <c r="A120" s="215" t="s">
        <v>1290</v>
      </c>
      <c r="B120" s="227" t="s">
        <v>1291</v>
      </c>
      <c r="C120" s="217" t="s">
        <v>1292</v>
      </c>
      <c r="D120" s="218">
        <v>1</v>
      </c>
      <c r="E120" s="219"/>
      <c r="F120" s="219">
        <f>D120*E120</f>
        <v>0</v>
      </c>
      <c r="G120" s="219"/>
      <c r="H120" s="219">
        <f>D120*G120</f>
        <v>0</v>
      </c>
      <c r="I120" s="219">
        <f>F120+H120</f>
        <v>0</v>
      </c>
      <c r="J120" s="220">
        <v>6.7</v>
      </c>
      <c r="K120" s="221">
        <v>6.7</v>
      </c>
    </row>
    <row r="121" spans="1:11" ht="33.75" x14ac:dyDescent="0.2">
      <c r="A121" s="222"/>
      <c r="B121" s="228" t="s">
        <v>1293</v>
      </c>
      <c r="C121" s="224" t="s">
        <v>1079</v>
      </c>
      <c r="D121" s="224" t="s">
        <v>1079</v>
      </c>
      <c r="E121" s="224"/>
      <c r="F121" s="224" t="s">
        <v>1079</v>
      </c>
      <c r="G121" s="224"/>
      <c r="H121" s="224" t="s">
        <v>1079</v>
      </c>
      <c r="I121" s="224" t="s">
        <v>1079</v>
      </c>
      <c r="J121" s="224" t="s">
        <v>1079</v>
      </c>
      <c r="K121" s="225" t="s">
        <v>1079</v>
      </c>
    </row>
    <row r="122" spans="1:11" ht="15" x14ac:dyDescent="0.25">
      <c r="A122" s="207"/>
      <c r="B122" s="208" t="s">
        <v>1294</v>
      </c>
      <c r="C122" s="209"/>
      <c r="D122" s="210"/>
      <c r="E122" s="211"/>
      <c r="F122" s="212"/>
      <c r="G122" s="211"/>
      <c r="H122" s="212"/>
      <c r="I122" s="212">
        <f>I123+I125</f>
        <v>0</v>
      </c>
      <c r="J122" s="213"/>
      <c r="K122" s="214">
        <v>0</v>
      </c>
    </row>
    <row r="123" spans="1:11" x14ac:dyDescent="0.2">
      <c r="A123" s="215" t="s">
        <v>1295</v>
      </c>
      <c r="B123" s="227" t="s">
        <v>1294</v>
      </c>
      <c r="C123" s="217" t="s">
        <v>1292</v>
      </c>
      <c r="D123" s="218">
        <v>1</v>
      </c>
      <c r="E123" s="219"/>
      <c r="F123" s="219">
        <f>D123*E123</f>
        <v>0</v>
      </c>
      <c r="G123" s="219"/>
      <c r="H123" s="219">
        <f>D123*G123</f>
        <v>0</v>
      </c>
      <c r="I123" s="219">
        <f>F123+H123</f>
        <v>0</v>
      </c>
      <c r="J123" s="220">
        <v>0</v>
      </c>
      <c r="K123" s="221">
        <v>0</v>
      </c>
    </row>
    <row r="124" spans="1:11" ht="22.5" x14ac:dyDescent="0.2">
      <c r="A124" s="222"/>
      <c r="B124" s="228" t="s">
        <v>1296</v>
      </c>
      <c r="C124" s="224" t="s">
        <v>1079</v>
      </c>
      <c r="D124" s="224" t="s">
        <v>1079</v>
      </c>
      <c r="E124" s="224"/>
      <c r="F124" s="224" t="s">
        <v>1079</v>
      </c>
      <c r="G124" s="224"/>
      <c r="H124" s="224" t="s">
        <v>1079</v>
      </c>
      <c r="I124" s="224" t="s">
        <v>1079</v>
      </c>
      <c r="J124" s="224" t="s">
        <v>1079</v>
      </c>
      <c r="K124" s="225" t="s">
        <v>1079</v>
      </c>
    </row>
    <row r="125" spans="1:11" x14ac:dyDescent="0.2">
      <c r="A125" s="215" t="s">
        <v>1297</v>
      </c>
      <c r="B125" s="227" t="s">
        <v>1298</v>
      </c>
      <c r="C125" s="217" t="s">
        <v>156</v>
      </c>
      <c r="D125" s="218">
        <v>495</v>
      </c>
      <c r="E125" s="219"/>
      <c r="F125" s="219">
        <f>D125*E125</f>
        <v>0</v>
      </c>
      <c r="G125" s="219"/>
      <c r="H125" s="219">
        <f>D125*G125</f>
        <v>0</v>
      </c>
      <c r="I125" s="219">
        <f>F125+H125</f>
        <v>0</v>
      </c>
      <c r="J125" s="220">
        <v>0</v>
      </c>
      <c r="K125" s="221">
        <v>0</v>
      </c>
    </row>
    <row r="126" spans="1:11" ht="15" x14ac:dyDescent="0.25">
      <c r="A126" s="207"/>
      <c r="B126" s="208" t="s">
        <v>501</v>
      </c>
      <c r="C126" s="209"/>
      <c r="D126" s="210"/>
      <c r="E126" s="211"/>
      <c r="F126" s="212"/>
      <c r="G126" s="211"/>
      <c r="H126" s="212"/>
      <c r="I126" s="212">
        <f>I127</f>
        <v>0</v>
      </c>
      <c r="J126" s="213"/>
      <c r="K126" s="214">
        <v>4548.873333333333</v>
      </c>
    </row>
    <row r="127" spans="1:11" x14ac:dyDescent="0.2">
      <c r="A127" s="215" t="s">
        <v>1299</v>
      </c>
      <c r="B127" s="227" t="s">
        <v>1300</v>
      </c>
      <c r="C127" s="217" t="s">
        <v>1301</v>
      </c>
      <c r="D127" s="218">
        <v>4548.873333333333</v>
      </c>
      <c r="E127" s="219"/>
      <c r="F127" s="219">
        <f>D127*E127</f>
        <v>0</v>
      </c>
      <c r="G127" s="219"/>
      <c r="H127" s="219">
        <f>D127*G127</f>
        <v>0</v>
      </c>
      <c r="I127" s="219">
        <f>F127+H127</f>
        <v>0</v>
      </c>
      <c r="J127" s="220">
        <v>4548.873333333333</v>
      </c>
      <c r="K127" s="221">
        <v>4548.873333333333</v>
      </c>
    </row>
    <row r="128" spans="1:11" ht="15" x14ac:dyDescent="0.25">
      <c r="A128" s="207"/>
      <c r="B128" s="208" t="s">
        <v>1302</v>
      </c>
      <c r="C128" s="209"/>
      <c r="D128" s="210"/>
      <c r="E128" s="211"/>
      <c r="F128" s="212"/>
      <c r="G128" s="211"/>
      <c r="H128" s="212"/>
      <c r="I128" s="212">
        <f>I129</f>
        <v>0</v>
      </c>
      <c r="J128" s="213"/>
      <c r="K128" s="214">
        <v>0</v>
      </c>
    </row>
    <row r="129" spans="1:11" x14ac:dyDescent="0.2">
      <c r="A129" s="215" t="s">
        <v>1303</v>
      </c>
      <c r="B129" s="227" t="s">
        <v>1302</v>
      </c>
      <c r="C129" s="217" t="s">
        <v>1292</v>
      </c>
      <c r="D129" s="218">
        <v>1</v>
      </c>
      <c r="E129" s="219"/>
      <c r="F129" s="219">
        <f>D129*E129</f>
        <v>0</v>
      </c>
      <c r="G129" s="219"/>
      <c r="H129" s="219">
        <f>D129*G129</f>
        <v>0</v>
      </c>
      <c r="I129" s="219">
        <f>F129+H129</f>
        <v>0</v>
      </c>
      <c r="J129" s="220">
        <v>0</v>
      </c>
      <c r="K129" s="221">
        <v>0</v>
      </c>
    </row>
    <row r="130" spans="1:11" ht="15.75" x14ac:dyDescent="0.25">
      <c r="A130" s="229"/>
      <c r="B130" s="230" t="s">
        <v>1304</v>
      </c>
      <c r="C130" s="230"/>
      <c r="D130" s="231"/>
      <c r="E130" s="232"/>
      <c r="F130" s="232"/>
      <c r="G130" s="232"/>
      <c r="H130" s="232"/>
      <c r="I130" s="232">
        <f>I6+I9+I19+I21+I26+I109+I116+I119+I122+I126+I128</f>
        <v>0</v>
      </c>
      <c r="J130" s="232"/>
      <c r="K130" s="233">
        <v>4548.873333333333</v>
      </c>
    </row>
    <row r="131" spans="1:11" x14ac:dyDescent="0.2">
      <c r="A131" s="215"/>
      <c r="B131" s="217"/>
      <c r="C131" s="217"/>
      <c r="D131" s="218"/>
      <c r="E131" s="219"/>
      <c r="F131" s="219"/>
      <c r="G131" s="219"/>
      <c r="H131" s="219"/>
      <c r="I131" s="219"/>
      <c r="J131" s="219"/>
      <c r="K131" s="234"/>
    </row>
    <row r="132" spans="1:11" x14ac:dyDescent="0.2">
      <c r="A132" s="200"/>
      <c r="B132" s="201" t="s">
        <v>1305</v>
      </c>
      <c r="C132" s="202"/>
      <c r="D132" s="203"/>
      <c r="E132" s="204"/>
      <c r="F132" s="204"/>
      <c r="G132" s="204"/>
      <c r="H132" s="204"/>
      <c r="I132" s="204"/>
      <c r="J132" s="205"/>
      <c r="K132" s="206"/>
    </row>
    <row r="133" spans="1:11" ht="15" x14ac:dyDescent="0.25">
      <c r="A133" s="207"/>
      <c r="B133" s="208" t="s">
        <v>1306</v>
      </c>
      <c r="C133" s="209"/>
      <c r="D133" s="210"/>
      <c r="E133" s="211"/>
      <c r="F133" s="212"/>
      <c r="G133" s="211"/>
      <c r="H133" s="212"/>
      <c r="I133" s="212">
        <f>I134+I135+I136+I137</f>
        <v>0</v>
      </c>
      <c r="J133" s="213"/>
      <c r="K133" s="214">
        <v>343.1</v>
      </c>
    </row>
    <row r="134" spans="1:11" ht="90" x14ac:dyDescent="0.2">
      <c r="A134" s="215" t="s">
        <v>1307</v>
      </c>
      <c r="B134" s="216" t="s">
        <v>1308</v>
      </c>
      <c r="C134" s="217" t="s">
        <v>1077</v>
      </c>
      <c r="D134" s="218">
        <v>2</v>
      </c>
      <c r="E134" s="219"/>
      <c r="F134" s="219">
        <f t="shared" ref="F134:F137" si="18">D134*E134</f>
        <v>0</v>
      </c>
      <c r="G134" s="219"/>
      <c r="H134" s="219">
        <f t="shared" ref="H134:H137" si="19">D134*G134</f>
        <v>0</v>
      </c>
      <c r="I134" s="219">
        <f t="shared" ref="I134:I137" si="20">F134+H134</f>
        <v>0</v>
      </c>
      <c r="J134" s="220">
        <v>129</v>
      </c>
      <c r="K134" s="221">
        <v>258</v>
      </c>
    </row>
    <row r="135" spans="1:11" x14ac:dyDescent="0.2">
      <c r="A135" s="215" t="s">
        <v>1309</v>
      </c>
      <c r="B135" s="216" t="s">
        <v>1310</v>
      </c>
      <c r="C135" s="217" t="s">
        <v>1077</v>
      </c>
      <c r="D135" s="218">
        <v>2</v>
      </c>
      <c r="E135" s="219"/>
      <c r="F135" s="219">
        <f t="shared" si="18"/>
        <v>0</v>
      </c>
      <c r="G135" s="219"/>
      <c r="H135" s="219">
        <f t="shared" si="19"/>
        <v>0</v>
      </c>
      <c r="I135" s="219">
        <f t="shared" si="20"/>
        <v>0</v>
      </c>
      <c r="J135" s="220">
        <v>2.5</v>
      </c>
      <c r="K135" s="221">
        <v>5</v>
      </c>
    </row>
    <row r="136" spans="1:11" x14ac:dyDescent="0.2">
      <c r="A136" s="215" t="s">
        <v>1311</v>
      </c>
      <c r="B136" s="216" t="s">
        <v>1312</v>
      </c>
      <c r="C136" s="217" t="s">
        <v>1077</v>
      </c>
      <c r="D136" s="218">
        <v>2</v>
      </c>
      <c r="E136" s="219"/>
      <c r="F136" s="219">
        <f t="shared" si="18"/>
        <v>0</v>
      </c>
      <c r="G136" s="219"/>
      <c r="H136" s="219">
        <f t="shared" si="19"/>
        <v>0</v>
      </c>
      <c r="I136" s="219">
        <f t="shared" si="20"/>
        <v>0</v>
      </c>
      <c r="J136" s="220">
        <v>32</v>
      </c>
      <c r="K136" s="221">
        <v>64</v>
      </c>
    </row>
    <row r="137" spans="1:11" x14ac:dyDescent="0.2">
      <c r="A137" s="215" t="s">
        <v>1313</v>
      </c>
      <c r="B137" s="216" t="s">
        <v>1314</v>
      </c>
      <c r="C137" s="217" t="s">
        <v>1110</v>
      </c>
      <c r="D137" s="218">
        <v>32.199999999999996</v>
      </c>
      <c r="E137" s="219"/>
      <c r="F137" s="219">
        <f t="shared" si="18"/>
        <v>0</v>
      </c>
      <c r="G137" s="219"/>
      <c r="H137" s="219">
        <f t="shared" si="19"/>
        <v>0</v>
      </c>
      <c r="I137" s="219">
        <f t="shared" si="20"/>
        <v>0</v>
      </c>
      <c r="J137" s="220">
        <v>0.5</v>
      </c>
      <c r="K137" s="221">
        <v>16.099999999999998</v>
      </c>
    </row>
    <row r="138" spans="1:11" x14ac:dyDescent="0.2">
      <c r="A138" s="215"/>
      <c r="B138" s="223" t="s">
        <v>1315</v>
      </c>
      <c r="C138" s="235" t="s">
        <v>1079</v>
      </c>
      <c r="D138" s="235" t="s">
        <v>1079</v>
      </c>
      <c r="E138" s="235"/>
      <c r="F138" s="235" t="s">
        <v>1079</v>
      </c>
      <c r="G138" s="235"/>
      <c r="H138" s="235" t="s">
        <v>1079</v>
      </c>
      <c r="I138" s="235"/>
      <c r="J138" s="235" t="s">
        <v>1079</v>
      </c>
      <c r="K138" s="236" t="s">
        <v>1079</v>
      </c>
    </row>
    <row r="139" spans="1:11" ht="26.25" x14ac:dyDescent="0.25">
      <c r="A139" s="207"/>
      <c r="B139" s="208" t="s">
        <v>1289</v>
      </c>
      <c r="C139" s="209"/>
      <c r="D139" s="210"/>
      <c r="E139" s="211"/>
      <c r="F139" s="212"/>
      <c r="G139" s="211"/>
      <c r="H139" s="212"/>
      <c r="I139" s="212">
        <f>I140</f>
        <v>0</v>
      </c>
      <c r="J139" s="213"/>
      <c r="K139" s="214">
        <v>6.7</v>
      </c>
    </row>
    <row r="140" spans="1:11" x14ac:dyDescent="0.2">
      <c r="A140" s="215" t="s">
        <v>1316</v>
      </c>
      <c r="B140" s="227" t="s">
        <v>1291</v>
      </c>
      <c r="C140" s="217" t="s">
        <v>1292</v>
      </c>
      <c r="D140" s="218">
        <v>1</v>
      </c>
      <c r="E140" s="219"/>
      <c r="F140" s="219">
        <f>D140*E140</f>
        <v>0</v>
      </c>
      <c r="G140" s="219"/>
      <c r="H140" s="219">
        <f>D140*G140</f>
        <v>0</v>
      </c>
      <c r="I140" s="219">
        <f>F140+H140</f>
        <v>0</v>
      </c>
      <c r="J140" s="220">
        <v>6.7</v>
      </c>
      <c r="K140" s="221">
        <v>6.7</v>
      </c>
    </row>
    <row r="141" spans="1:11" ht="33.75" x14ac:dyDescent="0.2">
      <c r="A141" s="222"/>
      <c r="B141" s="228" t="s">
        <v>1293</v>
      </c>
      <c r="C141" s="224" t="s">
        <v>1079</v>
      </c>
      <c r="D141" s="224" t="s">
        <v>1079</v>
      </c>
      <c r="E141" s="224"/>
      <c r="F141" s="224" t="s">
        <v>1079</v>
      </c>
      <c r="G141" s="224"/>
      <c r="H141" s="224" t="s">
        <v>1079</v>
      </c>
      <c r="I141" s="224" t="s">
        <v>1079</v>
      </c>
      <c r="J141" s="224" t="s">
        <v>1079</v>
      </c>
      <c r="K141" s="225" t="s">
        <v>1079</v>
      </c>
    </row>
    <row r="142" spans="1:11" ht="15" x14ac:dyDescent="0.25">
      <c r="A142" s="207"/>
      <c r="B142" s="208" t="s">
        <v>1294</v>
      </c>
      <c r="C142" s="209"/>
      <c r="D142" s="210"/>
      <c r="E142" s="211"/>
      <c r="F142" s="212"/>
      <c r="G142" s="211"/>
      <c r="H142" s="212"/>
      <c r="I142" s="212">
        <f>I143</f>
        <v>0</v>
      </c>
      <c r="J142" s="213"/>
      <c r="K142" s="214">
        <v>0</v>
      </c>
    </row>
    <row r="143" spans="1:11" x14ac:dyDescent="0.2">
      <c r="A143" s="215" t="s">
        <v>1317</v>
      </c>
      <c r="B143" s="227" t="s">
        <v>1294</v>
      </c>
      <c r="C143" s="217" t="s">
        <v>1292</v>
      </c>
      <c r="D143" s="218">
        <v>1</v>
      </c>
      <c r="E143" s="219"/>
      <c r="F143" s="219">
        <f>D143*E143</f>
        <v>0</v>
      </c>
      <c r="G143" s="219"/>
      <c r="H143" s="219">
        <f>D143*G143</f>
        <v>0</v>
      </c>
      <c r="I143" s="219">
        <f>F143+H143</f>
        <v>0</v>
      </c>
      <c r="J143" s="220">
        <v>0</v>
      </c>
      <c r="K143" s="221">
        <v>0</v>
      </c>
    </row>
    <row r="144" spans="1:11" ht="22.5" x14ac:dyDescent="0.2">
      <c r="A144" s="222"/>
      <c r="B144" s="228" t="s">
        <v>1318</v>
      </c>
      <c r="C144" s="224" t="s">
        <v>1079</v>
      </c>
      <c r="D144" s="224" t="s">
        <v>1079</v>
      </c>
      <c r="E144" s="224"/>
      <c r="F144" s="224" t="s">
        <v>1079</v>
      </c>
      <c r="G144" s="224"/>
      <c r="H144" s="224" t="s">
        <v>1079</v>
      </c>
      <c r="I144" s="224" t="s">
        <v>1079</v>
      </c>
      <c r="J144" s="224" t="s">
        <v>1079</v>
      </c>
      <c r="K144" s="225" t="s">
        <v>1079</v>
      </c>
    </row>
    <row r="145" spans="1:11" ht="15" x14ac:dyDescent="0.25">
      <c r="A145" s="207"/>
      <c r="B145" s="208" t="s">
        <v>501</v>
      </c>
      <c r="C145" s="209"/>
      <c r="D145" s="210"/>
      <c r="E145" s="211"/>
      <c r="F145" s="212"/>
      <c r="G145" s="211"/>
      <c r="H145" s="212"/>
      <c r="I145" s="212">
        <f>I148</f>
        <v>0</v>
      </c>
      <c r="J145" s="213"/>
      <c r="K145" s="214">
        <v>349.8</v>
      </c>
    </row>
    <row r="146" spans="1:11" x14ac:dyDescent="0.2">
      <c r="A146" s="215" t="s">
        <v>1319</v>
      </c>
      <c r="B146" s="227" t="s">
        <v>1320</v>
      </c>
      <c r="C146" s="217" t="s">
        <v>1301</v>
      </c>
      <c r="D146" s="218">
        <v>349.8</v>
      </c>
      <c r="E146" s="219"/>
      <c r="F146" s="219">
        <f>D146*E146</f>
        <v>0</v>
      </c>
      <c r="G146" s="219"/>
      <c r="H146" s="219">
        <f>D146*G146</f>
        <v>0</v>
      </c>
      <c r="I146" s="219">
        <f>F146+H146</f>
        <v>0</v>
      </c>
      <c r="J146" s="220">
        <v>349.8</v>
      </c>
      <c r="K146" s="221">
        <v>349.8</v>
      </c>
    </row>
    <row r="147" spans="1:11" ht="15" x14ac:dyDescent="0.25">
      <c r="A147" s="207"/>
      <c r="B147" s="208" t="s">
        <v>1302</v>
      </c>
      <c r="C147" s="209"/>
      <c r="D147" s="210"/>
      <c r="E147" s="211"/>
      <c r="F147" s="212"/>
      <c r="G147" s="211"/>
      <c r="H147" s="212"/>
      <c r="I147" s="212">
        <f>I148</f>
        <v>0</v>
      </c>
      <c r="J147" s="213"/>
      <c r="K147" s="214">
        <v>0</v>
      </c>
    </row>
    <row r="148" spans="1:11" x14ac:dyDescent="0.2">
      <c r="A148" s="215" t="s">
        <v>1321</v>
      </c>
      <c r="B148" s="227" t="s">
        <v>1302</v>
      </c>
      <c r="C148" s="217" t="s">
        <v>1292</v>
      </c>
      <c r="D148" s="218">
        <v>1</v>
      </c>
      <c r="E148" s="219"/>
      <c r="F148" s="219">
        <f>D148*E148</f>
        <v>0</v>
      </c>
      <c r="G148" s="219"/>
      <c r="H148" s="219">
        <f>D148*G148</f>
        <v>0</v>
      </c>
      <c r="I148" s="219">
        <f>F148+H148</f>
        <v>0</v>
      </c>
      <c r="J148" s="220">
        <v>0</v>
      </c>
      <c r="K148" s="221">
        <v>0</v>
      </c>
    </row>
    <row r="149" spans="1:11" ht="15.75" x14ac:dyDescent="0.25">
      <c r="A149" s="229"/>
      <c r="B149" s="230" t="s">
        <v>1322</v>
      </c>
      <c r="C149" s="230"/>
      <c r="D149" s="231"/>
      <c r="E149" s="232"/>
      <c r="F149" s="232"/>
      <c r="G149" s="232"/>
      <c r="H149" s="232"/>
      <c r="I149" s="232">
        <f>I133+I139+I142+I145+I147</f>
        <v>0</v>
      </c>
      <c r="J149" s="232"/>
      <c r="K149" s="233">
        <v>349.8</v>
      </c>
    </row>
    <row r="150" spans="1:11" x14ac:dyDescent="0.2">
      <c r="A150" s="215"/>
      <c r="B150" s="217"/>
      <c r="C150" s="217"/>
      <c r="D150" s="218"/>
      <c r="E150" s="219"/>
      <c r="F150" s="219"/>
      <c r="G150" s="219"/>
      <c r="H150" s="219"/>
      <c r="I150" s="219"/>
      <c r="J150" s="219"/>
      <c r="K150" s="234"/>
    </row>
    <row r="151" spans="1:11" x14ac:dyDescent="0.2">
      <c r="A151" s="200"/>
      <c r="B151" s="201" t="s">
        <v>1323</v>
      </c>
      <c r="C151" s="202"/>
      <c r="D151" s="203"/>
      <c r="E151" s="204"/>
      <c r="F151" s="204"/>
      <c r="G151" s="204"/>
      <c r="H151" s="204"/>
      <c r="I151" s="204"/>
      <c r="J151" s="205"/>
      <c r="K151" s="206"/>
    </row>
    <row r="152" spans="1:11" ht="15" x14ac:dyDescent="0.25">
      <c r="A152" s="207"/>
      <c r="B152" s="208" t="s">
        <v>1324</v>
      </c>
      <c r="C152" s="209"/>
      <c r="D152" s="210"/>
      <c r="E152" s="211"/>
      <c r="F152" s="212"/>
      <c r="G152" s="211"/>
      <c r="H152" s="212"/>
      <c r="I152" s="212">
        <f>I153</f>
        <v>0</v>
      </c>
      <c r="J152" s="213"/>
      <c r="K152" s="214">
        <v>4175</v>
      </c>
    </row>
    <row r="153" spans="1:11" ht="67.5" x14ac:dyDescent="0.2">
      <c r="A153" s="215" t="s">
        <v>1325</v>
      </c>
      <c r="B153" s="216" t="s">
        <v>1326</v>
      </c>
      <c r="C153" s="217" t="s">
        <v>1353</v>
      </c>
      <c r="D153" s="218">
        <v>167</v>
      </c>
      <c r="E153" s="219"/>
      <c r="F153" s="219">
        <f>D153*E153</f>
        <v>0</v>
      </c>
      <c r="G153" s="219"/>
      <c r="H153" s="219">
        <f>D153*G153</f>
        <v>0</v>
      </c>
      <c r="I153" s="219">
        <f>F153+H153</f>
        <v>0</v>
      </c>
      <c r="J153" s="220">
        <v>25</v>
      </c>
      <c r="K153" s="221">
        <v>4175</v>
      </c>
    </row>
    <row r="154" spans="1:11" ht="15" x14ac:dyDescent="0.25">
      <c r="A154" s="207"/>
      <c r="B154" s="208" t="s">
        <v>501</v>
      </c>
      <c r="C154" s="209"/>
      <c r="D154" s="210"/>
      <c r="E154" s="211"/>
      <c r="F154" s="212"/>
      <c r="G154" s="211"/>
      <c r="H154" s="212"/>
      <c r="I154" s="212">
        <f>I155</f>
        <v>0</v>
      </c>
      <c r="J154" s="213"/>
      <c r="K154" s="214">
        <v>4175</v>
      </c>
    </row>
    <row r="155" spans="1:11" x14ac:dyDescent="0.2">
      <c r="A155" s="215" t="s">
        <v>1327</v>
      </c>
      <c r="B155" s="227" t="s">
        <v>1328</v>
      </c>
      <c r="C155" s="217" t="s">
        <v>1301</v>
      </c>
      <c r="D155" s="218">
        <v>4175</v>
      </c>
      <c r="E155" s="219"/>
      <c r="F155" s="219">
        <f>D155*E155</f>
        <v>0</v>
      </c>
      <c r="G155" s="219"/>
      <c r="H155" s="219">
        <f>D155*G155</f>
        <v>0</v>
      </c>
      <c r="I155" s="219">
        <f>F155+H155</f>
        <v>0</v>
      </c>
      <c r="J155" s="220">
        <v>4175</v>
      </c>
      <c r="K155" s="221">
        <v>4175</v>
      </c>
    </row>
    <row r="156" spans="1:11" ht="15" x14ac:dyDescent="0.25">
      <c r="A156" s="207"/>
      <c r="B156" s="208" t="s">
        <v>1302</v>
      </c>
      <c r="C156" s="209"/>
      <c r="D156" s="210"/>
      <c r="E156" s="211"/>
      <c r="F156" s="212"/>
      <c r="G156" s="211"/>
      <c r="H156" s="212"/>
      <c r="I156" s="212">
        <f>I157</f>
        <v>0</v>
      </c>
      <c r="J156" s="213"/>
      <c r="K156" s="214">
        <v>0</v>
      </c>
    </row>
    <row r="157" spans="1:11" x14ac:dyDescent="0.2">
      <c r="A157" s="215" t="s">
        <v>1329</v>
      </c>
      <c r="B157" s="227" t="s">
        <v>1302</v>
      </c>
      <c r="C157" s="217" t="s">
        <v>1292</v>
      </c>
      <c r="D157" s="218">
        <v>1</v>
      </c>
      <c r="E157" s="219"/>
      <c r="F157" s="219">
        <f>D157*E157</f>
        <v>0</v>
      </c>
      <c r="G157" s="219"/>
      <c r="H157" s="219">
        <f>D157*G157</f>
        <v>0</v>
      </c>
      <c r="I157" s="219">
        <f>F157+H157</f>
        <v>0</v>
      </c>
      <c r="J157" s="220">
        <v>0</v>
      </c>
      <c r="K157" s="221">
        <v>0</v>
      </c>
    </row>
    <row r="158" spans="1:11" ht="15.75" x14ac:dyDescent="0.25">
      <c r="A158" s="229"/>
      <c r="B158" s="230" t="s">
        <v>1330</v>
      </c>
      <c r="C158" s="230"/>
      <c r="D158" s="231"/>
      <c r="E158" s="232"/>
      <c r="F158" s="232"/>
      <c r="G158" s="232"/>
      <c r="H158" s="232"/>
      <c r="I158" s="232">
        <f>I152+I154+I156</f>
        <v>0</v>
      </c>
      <c r="J158" s="232"/>
      <c r="K158" s="237">
        <v>4175</v>
      </c>
    </row>
    <row r="159" spans="1:11" x14ac:dyDescent="0.2">
      <c r="A159" s="222"/>
      <c r="B159" s="238"/>
      <c r="C159" s="238"/>
      <c r="D159" s="238"/>
      <c r="E159" s="238"/>
      <c r="F159" s="238"/>
      <c r="G159" s="238"/>
      <c r="H159" s="238"/>
      <c r="I159" s="238"/>
      <c r="J159" s="238"/>
      <c r="K159" s="225"/>
    </row>
    <row r="160" spans="1:11" x14ac:dyDescent="0.2">
      <c r="A160" s="200"/>
      <c r="B160" s="201" t="s">
        <v>1331</v>
      </c>
      <c r="C160" s="202"/>
      <c r="D160" s="203"/>
      <c r="E160" s="204"/>
      <c r="F160" s="204"/>
      <c r="G160" s="204"/>
      <c r="H160" s="204"/>
      <c r="I160" s="204"/>
      <c r="J160" s="205"/>
      <c r="K160" s="206"/>
    </row>
    <row r="161" spans="1:11" ht="15" x14ac:dyDescent="0.25">
      <c r="A161" s="207"/>
      <c r="B161" s="208" t="s">
        <v>1332</v>
      </c>
      <c r="C161" s="209"/>
      <c r="D161" s="210"/>
      <c r="E161" s="211"/>
      <c r="F161" s="212"/>
      <c r="G161" s="211"/>
      <c r="H161" s="212"/>
      <c r="I161" s="212">
        <f>I162+I163+I164+I165+I166+I167</f>
        <v>0</v>
      </c>
      <c r="J161" s="213"/>
      <c r="K161" s="214">
        <v>1991.3875</v>
      </c>
    </row>
    <row r="162" spans="1:11" x14ac:dyDescent="0.2">
      <c r="A162" s="215" t="s">
        <v>1079</v>
      </c>
      <c r="B162" s="227" t="s">
        <v>1333</v>
      </c>
      <c r="C162" s="217" t="s">
        <v>365</v>
      </c>
      <c r="D162" s="218">
        <v>88.55</v>
      </c>
      <c r="E162" s="219"/>
      <c r="F162" s="219">
        <f t="shared" ref="F162:F167" si="21">D162*E162</f>
        <v>0</v>
      </c>
      <c r="G162" s="219"/>
      <c r="H162" s="219">
        <f t="shared" ref="H162:H167" si="22">D162*G162</f>
        <v>0</v>
      </c>
      <c r="I162" s="219">
        <f t="shared" ref="I162:I166" si="23">F162+H162</f>
        <v>0</v>
      </c>
      <c r="J162" s="220">
        <v>10.050000000000001</v>
      </c>
      <c r="K162" s="221">
        <v>889.92750000000001</v>
      </c>
    </row>
    <row r="163" spans="1:11" x14ac:dyDescent="0.2">
      <c r="A163" s="215" t="s">
        <v>1079</v>
      </c>
      <c r="B163" s="227" t="s">
        <v>1334</v>
      </c>
      <c r="C163" s="217" t="s">
        <v>1077</v>
      </c>
      <c r="D163" s="218">
        <v>6</v>
      </c>
      <c r="E163" s="219"/>
      <c r="F163" s="219">
        <f t="shared" si="21"/>
        <v>0</v>
      </c>
      <c r="G163" s="219"/>
      <c r="H163" s="219">
        <f t="shared" si="22"/>
        <v>0</v>
      </c>
      <c r="I163" s="219">
        <f t="shared" si="23"/>
        <v>0</v>
      </c>
      <c r="J163" s="220">
        <v>60</v>
      </c>
      <c r="K163" s="221">
        <v>360</v>
      </c>
    </row>
    <row r="164" spans="1:11" x14ac:dyDescent="0.2">
      <c r="A164" s="222" t="s">
        <v>1079</v>
      </c>
      <c r="B164" s="227" t="s">
        <v>1335</v>
      </c>
      <c r="C164" s="217" t="s">
        <v>1077</v>
      </c>
      <c r="D164" s="218">
        <v>3</v>
      </c>
      <c r="E164" s="219"/>
      <c r="F164" s="219">
        <f t="shared" si="21"/>
        <v>0</v>
      </c>
      <c r="G164" s="219"/>
      <c r="H164" s="219">
        <f t="shared" si="22"/>
        <v>0</v>
      </c>
      <c r="I164" s="219">
        <f t="shared" si="23"/>
        <v>0</v>
      </c>
      <c r="J164" s="220">
        <v>5.82</v>
      </c>
      <c r="K164" s="221">
        <v>17.46</v>
      </c>
    </row>
    <row r="165" spans="1:11" x14ac:dyDescent="0.2">
      <c r="A165" s="222" t="s">
        <v>1079</v>
      </c>
      <c r="B165" s="227" t="s">
        <v>1336</v>
      </c>
      <c r="C165" s="217" t="s">
        <v>1077</v>
      </c>
      <c r="D165" s="218">
        <v>2</v>
      </c>
      <c r="E165" s="219"/>
      <c r="F165" s="219">
        <f t="shared" si="21"/>
        <v>0</v>
      </c>
      <c r="G165" s="219"/>
      <c r="H165" s="219">
        <f t="shared" si="22"/>
        <v>0</v>
      </c>
      <c r="I165" s="219">
        <f t="shared" si="23"/>
        <v>0</v>
      </c>
      <c r="J165" s="220">
        <v>52</v>
      </c>
      <c r="K165" s="221">
        <v>104</v>
      </c>
    </row>
    <row r="166" spans="1:11" x14ac:dyDescent="0.2">
      <c r="A166" s="222" t="s">
        <v>1079</v>
      </c>
      <c r="B166" s="227" t="s">
        <v>1337</v>
      </c>
      <c r="C166" s="217" t="s">
        <v>1077</v>
      </c>
      <c r="D166" s="218">
        <v>1</v>
      </c>
      <c r="E166" s="219"/>
      <c r="F166" s="219">
        <f t="shared" si="21"/>
        <v>0</v>
      </c>
      <c r="G166" s="219"/>
      <c r="H166" s="219">
        <f t="shared" si="22"/>
        <v>0</v>
      </c>
      <c r="I166" s="219">
        <f t="shared" si="23"/>
        <v>0</v>
      </c>
      <c r="J166" s="220">
        <v>620</v>
      </c>
      <c r="K166" s="221">
        <v>620</v>
      </c>
    </row>
    <row r="167" spans="1:11" ht="33.75" x14ac:dyDescent="0.2">
      <c r="A167" s="222"/>
      <c r="B167" s="228" t="s">
        <v>1795</v>
      </c>
      <c r="C167" s="235" t="s">
        <v>1077</v>
      </c>
      <c r="D167" s="235">
        <v>2</v>
      </c>
      <c r="E167" s="235">
        <v>0</v>
      </c>
      <c r="F167" s="235">
        <f t="shared" si="21"/>
        <v>0</v>
      </c>
      <c r="G167" s="235">
        <v>0</v>
      </c>
      <c r="H167" s="714">
        <f t="shared" si="22"/>
        <v>0</v>
      </c>
      <c r="I167" s="714">
        <f>F167+H167</f>
        <v>0</v>
      </c>
      <c r="J167" s="235" t="s">
        <v>1079</v>
      </c>
      <c r="K167" s="236" t="s">
        <v>1079</v>
      </c>
    </row>
    <row r="168" spans="1:11" ht="15" x14ac:dyDescent="0.25">
      <c r="A168" s="207"/>
      <c r="B168" s="208" t="s">
        <v>1294</v>
      </c>
      <c r="C168" s="209"/>
      <c r="D168" s="210"/>
      <c r="E168" s="211"/>
      <c r="F168" s="212"/>
      <c r="G168" s="211"/>
      <c r="H168" s="212"/>
      <c r="I168" s="212">
        <f>I169</f>
        <v>0</v>
      </c>
      <c r="J168" s="213"/>
      <c r="K168" s="214">
        <v>0</v>
      </c>
    </row>
    <row r="169" spans="1:11" x14ac:dyDescent="0.2">
      <c r="A169" s="215" t="s">
        <v>1079</v>
      </c>
      <c r="B169" s="227" t="s">
        <v>1294</v>
      </c>
      <c r="C169" s="217" t="s">
        <v>1292</v>
      </c>
      <c r="D169" s="218">
        <v>1</v>
      </c>
      <c r="E169" s="219"/>
      <c r="F169" s="219">
        <f>D169*E169</f>
        <v>0</v>
      </c>
      <c r="G169" s="219"/>
      <c r="H169" s="219">
        <f>D169*G169</f>
        <v>0</v>
      </c>
      <c r="I169" s="219">
        <f>F169+H169</f>
        <v>0</v>
      </c>
      <c r="J169" s="220">
        <v>0</v>
      </c>
      <c r="K169" s="221">
        <v>0</v>
      </c>
    </row>
    <row r="170" spans="1:11" ht="22.5" x14ac:dyDescent="0.2">
      <c r="A170" s="222"/>
      <c r="B170" s="228" t="s">
        <v>1338</v>
      </c>
      <c r="C170" s="224" t="s">
        <v>1079</v>
      </c>
      <c r="D170" s="224" t="s">
        <v>1079</v>
      </c>
      <c r="E170" s="224"/>
      <c r="F170" s="224" t="s">
        <v>1079</v>
      </c>
      <c r="G170" s="224"/>
      <c r="H170" s="224" t="s">
        <v>1079</v>
      </c>
      <c r="I170" s="224" t="s">
        <v>1079</v>
      </c>
      <c r="J170" s="224" t="s">
        <v>1079</v>
      </c>
      <c r="K170" s="225" t="s">
        <v>1079</v>
      </c>
    </row>
    <row r="171" spans="1:11" ht="15" x14ac:dyDescent="0.25">
      <c r="A171" s="207"/>
      <c r="B171" s="208" t="s">
        <v>501</v>
      </c>
      <c r="C171" s="209"/>
      <c r="D171" s="210"/>
      <c r="E171" s="211"/>
      <c r="F171" s="212"/>
      <c r="G171" s="211"/>
      <c r="H171" s="212"/>
      <c r="I171" s="212">
        <f>I172</f>
        <v>0</v>
      </c>
      <c r="J171" s="213"/>
      <c r="K171" s="214">
        <v>1991.3875</v>
      </c>
    </row>
    <row r="172" spans="1:11" ht="22.5" x14ac:dyDescent="0.2">
      <c r="A172" s="215" t="s">
        <v>1079</v>
      </c>
      <c r="B172" s="227" t="s">
        <v>1339</v>
      </c>
      <c r="C172" s="217" t="s">
        <v>1301</v>
      </c>
      <c r="D172" s="218">
        <v>1991.3875</v>
      </c>
      <c r="E172" s="219"/>
      <c r="F172" s="219">
        <f>D172*E172</f>
        <v>0</v>
      </c>
      <c r="G172" s="219"/>
      <c r="H172" s="219">
        <f>D172*G172</f>
        <v>0</v>
      </c>
      <c r="I172" s="219">
        <f>F172+H172</f>
        <v>0</v>
      </c>
      <c r="J172" s="220">
        <v>1991.3875</v>
      </c>
      <c r="K172" s="221">
        <v>1991.3875</v>
      </c>
    </row>
    <row r="173" spans="1:11" ht="15" x14ac:dyDescent="0.25">
      <c r="A173" s="207"/>
      <c r="B173" s="208" t="s">
        <v>1302</v>
      </c>
      <c r="C173" s="209"/>
      <c r="D173" s="210"/>
      <c r="E173" s="211"/>
      <c r="F173" s="212"/>
      <c r="G173" s="211"/>
      <c r="H173" s="212"/>
      <c r="I173" s="212">
        <f>I174</f>
        <v>0</v>
      </c>
      <c r="J173" s="213"/>
      <c r="K173" s="214">
        <v>1991.3875</v>
      </c>
    </row>
    <row r="174" spans="1:11" x14ac:dyDescent="0.2">
      <c r="A174" s="215" t="s">
        <v>1079</v>
      </c>
      <c r="B174" s="227" t="s">
        <v>1302</v>
      </c>
      <c r="C174" s="217" t="s">
        <v>1292</v>
      </c>
      <c r="D174" s="218">
        <v>1</v>
      </c>
      <c r="E174" s="219"/>
      <c r="F174" s="219">
        <f>D174*E174</f>
        <v>0</v>
      </c>
      <c r="G174" s="219"/>
      <c r="H174" s="219">
        <f>D174*G174</f>
        <v>0</v>
      </c>
      <c r="I174" s="219">
        <f>F174+H174</f>
        <v>0</v>
      </c>
      <c r="J174" s="220">
        <v>1991.3875</v>
      </c>
      <c r="K174" s="221">
        <v>1991.3875</v>
      </c>
    </row>
    <row r="175" spans="1:11" ht="15.75" x14ac:dyDescent="0.25">
      <c r="A175" s="229"/>
      <c r="B175" s="230" t="s">
        <v>1340</v>
      </c>
      <c r="C175" s="230"/>
      <c r="D175" s="231"/>
      <c r="E175" s="232"/>
      <c r="F175" s="232"/>
      <c r="G175" s="232"/>
      <c r="H175" s="232"/>
      <c r="I175" s="232">
        <f>I161+I168+I171+I173</f>
        <v>0</v>
      </c>
      <c r="J175" s="232"/>
      <c r="K175" s="233">
        <v>1991.3875</v>
      </c>
    </row>
    <row r="176" spans="1:11" x14ac:dyDescent="0.2">
      <c r="A176" s="222"/>
      <c r="B176" s="238"/>
      <c r="C176" s="238"/>
      <c r="D176" s="238"/>
      <c r="E176" s="238"/>
      <c r="F176" s="238"/>
      <c r="G176" s="238"/>
      <c r="H176" s="238"/>
      <c r="I176" s="238"/>
      <c r="J176" s="238"/>
      <c r="K176" s="225"/>
    </row>
    <row r="177" spans="1:11" x14ac:dyDescent="0.2">
      <c r="A177" s="239"/>
      <c r="B177" s="201" t="s">
        <v>1341</v>
      </c>
      <c r="C177" s="201"/>
      <c r="D177" s="201"/>
      <c r="E177" s="201"/>
      <c r="F177" s="201"/>
      <c r="G177" s="201"/>
      <c r="H177" s="201"/>
      <c r="I177" s="201"/>
      <c r="J177" s="201"/>
      <c r="K177" s="240"/>
    </row>
    <row r="178" spans="1:11" x14ac:dyDescent="0.2">
      <c r="A178" s="215"/>
      <c r="B178" s="227" t="s">
        <v>1342</v>
      </c>
      <c r="C178" s="217" t="s">
        <v>1292</v>
      </c>
      <c r="D178" s="218">
        <v>1</v>
      </c>
      <c r="E178" s="219"/>
      <c r="F178" s="219">
        <f t="shared" ref="F178:F183" si="24">D178*E178</f>
        <v>0</v>
      </c>
      <c r="G178" s="219"/>
      <c r="H178" s="219">
        <f t="shared" ref="H178:H183" si="25">D178*G178</f>
        <v>0</v>
      </c>
      <c r="I178" s="219">
        <f t="shared" ref="I178:I183" si="26">F178+H178</f>
        <v>0</v>
      </c>
      <c r="J178" s="220">
        <v>0</v>
      </c>
      <c r="K178" s="221">
        <v>0</v>
      </c>
    </row>
    <row r="179" spans="1:11" ht="22.5" x14ac:dyDescent="0.2">
      <c r="A179" s="215"/>
      <c r="B179" s="227" t="s">
        <v>1343</v>
      </c>
      <c r="C179" s="217" t="s">
        <v>1292</v>
      </c>
      <c r="D179" s="218">
        <v>1</v>
      </c>
      <c r="E179" s="219"/>
      <c r="F179" s="219">
        <f t="shared" si="24"/>
        <v>0</v>
      </c>
      <c r="G179" s="219"/>
      <c r="H179" s="219">
        <f t="shared" si="25"/>
        <v>0</v>
      </c>
      <c r="I179" s="219">
        <f t="shared" si="26"/>
        <v>0</v>
      </c>
      <c r="J179" s="220">
        <v>0</v>
      </c>
      <c r="K179" s="221">
        <v>0</v>
      </c>
    </row>
    <row r="180" spans="1:11" x14ac:dyDescent="0.2">
      <c r="A180" s="215"/>
      <c r="B180" s="227" t="s">
        <v>1344</v>
      </c>
      <c r="C180" s="217" t="s">
        <v>1292</v>
      </c>
      <c r="D180" s="218">
        <v>1</v>
      </c>
      <c r="E180" s="219"/>
      <c r="F180" s="219">
        <f t="shared" si="24"/>
        <v>0</v>
      </c>
      <c r="G180" s="219"/>
      <c r="H180" s="219">
        <f t="shared" si="25"/>
        <v>0</v>
      </c>
      <c r="I180" s="219">
        <f t="shared" si="26"/>
        <v>0</v>
      </c>
      <c r="J180" s="220">
        <v>0</v>
      </c>
      <c r="K180" s="221">
        <v>0</v>
      </c>
    </row>
    <row r="181" spans="1:11" x14ac:dyDescent="0.2">
      <c r="A181" s="215"/>
      <c r="B181" s="227" t="s">
        <v>1345</v>
      </c>
      <c r="C181" s="217" t="s">
        <v>1292</v>
      </c>
      <c r="D181" s="218">
        <v>1</v>
      </c>
      <c r="E181" s="219"/>
      <c r="F181" s="219">
        <f t="shared" si="24"/>
        <v>0</v>
      </c>
      <c r="G181" s="219"/>
      <c r="H181" s="219">
        <f t="shared" si="25"/>
        <v>0</v>
      </c>
      <c r="I181" s="219">
        <f t="shared" si="26"/>
        <v>0</v>
      </c>
      <c r="J181" s="220">
        <v>0</v>
      </c>
      <c r="K181" s="221">
        <v>0</v>
      </c>
    </row>
    <row r="182" spans="1:11" x14ac:dyDescent="0.2">
      <c r="A182" s="215"/>
      <c r="B182" s="227" t="s">
        <v>1346</v>
      </c>
      <c r="C182" s="217" t="s">
        <v>1292</v>
      </c>
      <c r="D182" s="218">
        <v>1</v>
      </c>
      <c r="E182" s="219"/>
      <c r="F182" s="219">
        <f t="shared" si="24"/>
        <v>0</v>
      </c>
      <c r="G182" s="219"/>
      <c r="H182" s="219">
        <f t="shared" si="25"/>
        <v>0</v>
      </c>
      <c r="I182" s="219">
        <f t="shared" si="26"/>
        <v>0</v>
      </c>
      <c r="J182" s="220">
        <v>0</v>
      </c>
      <c r="K182" s="221">
        <v>0</v>
      </c>
    </row>
    <row r="183" spans="1:11" x14ac:dyDescent="0.2">
      <c r="A183" s="215"/>
      <c r="B183" s="227" t="s">
        <v>1347</v>
      </c>
      <c r="C183" s="217" t="s">
        <v>1292</v>
      </c>
      <c r="D183" s="218">
        <v>1</v>
      </c>
      <c r="E183" s="219"/>
      <c r="F183" s="219">
        <f t="shared" si="24"/>
        <v>0</v>
      </c>
      <c r="G183" s="219"/>
      <c r="H183" s="219">
        <f t="shared" si="25"/>
        <v>0</v>
      </c>
      <c r="I183" s="219">
        <f t="shared" si="26"/>
        <v>0</v>
      </c>
      <c r="J183" s="220">
        <v>0</v>
      </c>
      <c r="K183" s="221">
        <v>0</v>
      </c>
    </row>
    <row r="184" spans="1:11" ht="16.5" thickBot="1" x14ac:dyDescent="0.3">
      <c r="A184" s="241"/>
      <c r="B184" s="242" t="s">
        <v>1348</v>
      </c>
      <c r="C184" s="242"/>
      <c r="D184" s="243"/>
      <c r="E184" s="244"/>
      <c r="F184" s="244"/>
      <c r="G184" s="244"/>
      <c r="H184" s="244"/>
      <c r="I184" s="244">
        <f>SUM(I178:I183)</f>
        <v>0</v>
      </c>
      <c r="J184" s="244"/>
      <c r="K184" s="245"/>
    </row>
    <row r="186" spans="1:11" ht="15" x14ac:dyDescent="0.25">
      <c r="B186" s="246" t="s">
        <v>1349</v>
      </c>
      <c r="C186" s="247"/>
      <c r="D186" s="247"/>
      <c r="E186" s="247"/>
      <c r="F186" s="247"/>
      <c r="G186" s="247"/>
      <c r="H186" s="247"/>
      <c r="I186" s="248">
        <f>I130+I149+I158+I175+I184</f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4D20-0875-40D9-856A-65AD79A1D645}">
  <dimension ref="A1:G153"/>
  <sheetViews>
    <sheetView topLeftCell="A55" workbookViewId="0">
      <selection activeCell="K69" sqref="K69"/>
    </sheetView>
  </sheetViews>
  <sheetFormatPr defaultRowHeight="12.75" x14ac:dyDescent="0.2"/>
  <cols>
    <col min="1" max="1" width="6.140625" customWidth="1"/>
    <col min="2" max="2" width="11.85546875" customWidth="1"/>
    <col min="3" max="3" width="71.42578125" customWidth="1"/>
    <col min="4" max="4" width="7.28515625" customWidth="1"/>
    <col min="5" max="5" width="9.28515625" bestFit="1" customWidth="1"/>
    <col min="6" max="6" width="11.85546875" customWidth="1"/>
    <col min="7" max="7" width="17.28515625" customWidth="1"/>
  </cols>
  <sheetData>
    <row r="1" spans="1:7" ht="33" x14ac:dyDescent="0.2">
      <c r="A1" s="249"/>
      <c r="B1" s="250"/>
      <c r="C1" s="251" t="str">
        <f>[2]Souhrn!C6</f>
        <v>STAVEBNÍ ÚPRAVY BUDOVY KUCHYNĚ
A JÍDELNY Tyršova 949/4, Rumburk</v>
      </c>
      <c r="D1" s="250"/>
      <c r="E1" s="250"/>
      <c r="F1" s="250"/>
      <c r="G1" s="252"/>
    </row>
    <row r="2" spans="1:7" ht="16.5" x14ac:dyDescent="0.2">
      <c r="A2" s="253"/>
      <c r="B2" s="254"/>
      <c r="C2" s="251" t="str">
        <f>[2]Souhrn!C15</f>
        <v>Otopná soustava</v>
      </c>
      <c r="D2" s="254"/>
      <c r="E2" s="254"/>
      <c r="F2" s="254"/>
      <c r="G2" s="255"/>
    </row>
    <row r="3" spans="1:7" ht="24" x14ac:dyDescent="0.2">
      <c r="A3" s="256" t="s">
        <v>1355</v>
      </c>
      <c r="B3" s="257"/>
      <c r="C3" s="258" t="s">
        <v>1356</v>
      </c>
      <c r="D3" s="258" t="s">
        <v>133</v>
      </c>
      <c r="E3" s="258" t="s">
        <v>1357</v>
      </c>
      <c r="F3" s="258" t="s">
        <v>1358</v>
      </c>
      <c r="G3" s="259" t="s">
        <v>1359</v>
      </c>
    </row>
    <row r="4" spans="1:7" x14ac:dyDescent="0.2">
      <c r="A4" s="795"/>
      <c r="B4" s="796"/>
      <c r="C4" s="796"/>
      <c r="D4" s="796"/>
      <c r="E4" s="796"/>
      <c r="F4" s="796"/>
      <c r="G4" s="797"/>
    </row>
    <row r="5" spans="1:7" ht="15.75" x14ac:dyDescent="0.2">
      <c r="A5" s="260"/>
      <c r="B5" s="261"/>
      <c r="C5" s="262" t="s">
        <v>1360</v>
      </c>
      <c r="D5" s="263"/>
      <c r="E5" s="264"/>
      <c r="F5" s="265"/>
      <c r="G5" s="266">
        <f>G9+G46+G22</f>
        <v>0</v>
      </c>
    </row>
    <row r="6" spans="1:7" ht="15.75" x14ac:dyDescent="0.2">
      <c r="A6" s="260"/>
      <c r="B6" s="261"/>
      <c r="C6" s="262" t="s">
        <v>1361</v>
      </c>
      <c r="D6" s="263"/>
      <c r="E6" s="264"/>
      <c r="F6" s="265"/>
      <c r="G6" s="266">
        <f>G5*2%</f>
        <v>0</v>
      </c>
    </row>
    <row r="7" spans="1:7" ht="15.75" x14ac:dyDescent="0.2">
      <c r="A7" s="267"/>
      <c r="B7" s="268"/>
      <c r="C7" s="269" t="s">
        <v>1360</v>
      </c>
      <c r="D7" s="270"/>
      <c r="E7" s="271"/>
      <c r="F7" s="272"/>
      <c r="G7" s="273">
        <f>G6+G5</f>
        <v>0</v>
      </c>
    </row>
    <row r="8" spans="1:7" ht="15.75" x14ac:dyDescent="0.2">
      <c r="A8" s="274"/>
      <c r="B8" s="275"/>
      <c r="C8" s="276"/>
      <c r="D8" s="277"/>
      <c r="E8" s="278"/>
      <c r="F8" s="279"/>
      <c r="G8" s="280"/>
    </row>
    <row r="9" spans="1:7" x14ac:dyDescent="0.2">
      <c r="A9" s="281">
        <v>1</v>
      </c>
      <c r="B9" s="282"/>
      <c r="C9" s="283" t="s">
        <v>1362</v>
      </c>
      <c r="D9" s="284"/>
      <c r="E9" s="285"/>
      <c r="F9" s="286"/>
      <c r="G9" s="287">
        <f>SUM(G10:G21)</f>
        <v>0</v>
      </c>
    </row>
    <row r="10" spans="1:7" x14ac:dyDescent="0.2">
      <c r="A10" s="288">
        <v>1</v>
      </c>
      <c r="B10" s="289"/>
      <c r="C10" s="290" t="s">
        <v>1363</v>
      </c>
      <c r="D10" s="291" t="s">
        <v>1077</v>
      </c>
      <c r="E10" s="292">
        <v>3</v>
      </c>
      <c r="F10" s="293">
        <v>0</v>
      </c>
      <c r="G10" s="294">
        <f>PRODUCT(F10,E10)</f>
        <v>0</v>
      </c>
    </row>
    <row r="11" spans="1:7" x14ac:dyDescent="0.2">
      <c r="A11" s="288">
        <v>2</v>
      </c>
      <c r="B11" s="289"/>
      <c r="C11" s="290" t="s">
        <v>1364</v>
      </c>
      <c r="D11" s="291" t="s">
        <v>1077</v>
      </c>
      <c r="E11" s="292">
        <v>1</v>
      </c>
      <c r="F11" s="293">
        <v>0</v>
      </c>
      <c r="G11" s="294">
        <f t="shared" ref="G11:G21" si="0">PRODUCT(F11,E11)</f>
        <v>0</v>
      </c>
    </row>
    <row r="12" spans="1:7" x14ac:dyDescent="0.2">
      <c r="A12" s="288">
        <v>3</v>
      </c>
      <c r="B12" s="289"/>
      <c r="C12" s="290" t="s">
        <v>1365</v>
      </c>
      <c r="D12" s="291" t="s">
        <v>1077</v>
      </c>
      <c r="E12" s="292">
        <v>2</v>
      </c>
      <c r="F12" s="293">
        <v>0</v>
      </c>
      <c r="G12" s="294">
        <f t="shared" si="0"/>
        <v>0</v>
      </c>
    </row>
    <row r="13" spans="1:7" x14ac:dyDescent="0.2">
      <c r="A13" s="288">
        <v>4</v>
      </c>
      <c r="B13" s="289"/>
      <c r="C13" s="290" t="s">
        <v>1366</v>
      </c>
      <c r="D13" s="291" t="s">
        <v>1077</v>
      </c>
      <c r="E13" s="292">
        <v>3</v>
      </c>
      <c r="F13" s="293">
        <v>0</v>
      </c>
      <c r="G13" s="294">
        <f t="shared" si="0"/>
        <v>0</v>
      </c>
    </row>
    <row r="14" spans="1:7" x14ac:dyDescent="0.2">
      <c r="A14" s="288">
        <v>5</v>
      </c>
      <c r="B14" s="289"/>
      <c r="C14" s="290" t="s">
        <v>1367</v>
      </c>
      <c r="D14" s="291" t="s">
        <v>1077</v>
      </c>
      <c r="E14" s="292">
        <v>21</v>
      </c>
      <c r="F14" s="293">
        <v>0</v>
      </c>
      <c r="G14" s="294">
        <f t="shared" si="0"/>
        <v>0</v>
      </c>
    </row>
    <row r="15" spans="1:7" x14ac:dyDescent="0.2">
      <c r="A15" s="288">
        <v>6</v>
      </c>
      <c r="B15" s="289"/>
      <c r="C15" s="290" t="s">
        <v>1368</v>
      </c>
      <c r="D15" s="291" t="s">
        <v>1077</v>
      </c>
      <c r="E15" s="292">
        <v>1</v>
      </c>
      <c r="F15" s="293">
        <v>0</v>
      </c>
      <c r="G15" s="294">
        <f t="shared" si="0"/>
        <v>0</v>
      </c>
    </row>
    <row r="16" spans="1:7" x14ac:dyDescent="0.2">
      <c r="A16" s="288">
        <v>7</v>
      </c>
      <c r="B16" s="289"/>
      <c r="C16" s="290" t="s">
        <v>1369</v>
      </c>
      <c r="D16" s="291" t="s">
        <v>1077</v>
      </c>
      <c r="E16" s="292">
        <v>1</v>
      </c>
      <c r="F16" s="293">
        <v>0</v>
      </c>
      <c r="G16" s="294">
        <f t="shared" si="0"/>
        <v>0</v>
      </c>
    </row>
    <row r="17" spans="1:7" x14ac:dyDescent="0.2">
      <c r="A17" s="288">
        <v>8</v>
      </c>
      <c r="B17" s="289"/>
      <c r="C17" s="290" t="s">
        <v>1370</v>
      </c>
      <c r="D17" s="291" t="s">
        <v>1077</v>
      </c>
      <c r="E17" s="292">
        <v>4</v>
      </c>
      <c r="F17" s="293">
        <v>0</v>
      </c>
      <c r="G17" s="294">
        <f t="shared" si="0"/>
        <v>0</v>
      </c>
    </row>
    <row r="18" spans="1:7" ht="24" x14ac:dyDescent="0.2">
      <c r="A18" s="288">
        <v>9</v>
      </c>
      <c r="B18" s="289"/>
      <c r="C18" s="290" t="s">
        <v>1371</v>
      </c>
      <c r="D18" s="291" t="s">
        <v>1077</v>
      </c>
      <c r="E18" s="292">
        <v>36</v>
      </c>
      <c r="F18" s="293">
        <v>0</v>
      </c>
      <c r="G18" s="294">
        <f t="shared" si="0"/>
        <v>0</v>
      </c>
    </row>
    <row r="19" spans="1:7" x14ac:dyDescent="0.2">
      <c r="A19" s="288">
        <v>10</v>
      </c>
      <c r="B19" s="289"/>
      <c r="C19" s="290" t="s">
        <v>1372</v>
      </c>
      <c r="D19" s="291" t="s">
        <v>1077</v>
      </c>
      <c r="E19" s="292">
        <v>36</v>
      </c>
      <c r="F19" s="293">
        <v>0</v>
      </c>
      <c r="G19" s="294">
        <f t="shared" si="0"/>
        <v>0</v>
      </c>
    </row>
    <row r="20" spans="1:7" x14ac:dyDescent="0.2">
      <c r="A20" s="288">
        <v>11</v>
      </c>
      <c r="B20" s="289"/>
      <c r="C20" s="290" t="s">
        <v>1373</v>
      </c>
      <c r="D20" s="291" t="s">
        <v>1077</v>
      </c>
      <c r="E20" s="292">
        <v>36</v>
      </c>
      <c r="F20" s="293">
        <v>0</v>
      </c>
      <c r="G20" s="294">
        <f t="shared" si="0"/>
        <v>0</v>
      </c>
    </row>
    <row r="21" spans="1:7" x14ac:dyDescent="0.2">
      <c r="A21" s="288">
        <v>12</v>
      </c>
      <c r="B21" s="289"/>
      <c r="C21" s="290" t="s">
        <v>1374</v>
      </c>
      <c r="D21" s="291" t="s">
        <v>1077</v>
      </c>
      <c r="E21" s="292">
        <v>36</v>
      </c>
      <c r="F21" s="293">
        <v>0</v>
      </c>
      <c r="G21" s="294">
        <f t="shared" si="0"/>
        <v>0</v>
      </c>
    </row>
    <row r="22" spans="1:7" x14ac:dyDescent="0.2">
      <c r="A22" s="281">
        <v>2</v>
      </c>
      <c r="B22" s="282"/>
      <c r="C22" s="283" t="s">
        <v>1375</v>
      </c>
      <c r="D22" s="284"/>
      <c r="E22" s="285"/>
      <c r="F22" s="286"/>
      <c r="G22" s="287">
        <f>SUM(G23:G45)</f>
        <v>0</v>
      </c>
    </row>
    <row r="23" spans="1:7" x14ac:dyDescent="0.2">
      <c r="A23" s="288">
        <v>1</v>
      </c>
      <c r="B23" s="289"/>
      <c r="C23" s="290" t="s">
        <v>1376</v>
      </c>
      <c r="D23" s="291" t="s">
        <v>1077</v>
      </c>
      <c r="E23" s="292">
        <v>58</v>
      </c>
      <c r="F23" s="293">
        <v>0</v>
      </c>
      <c r="G23" s="294">
        <f t="shared" ref="G23:G45" si="1">PRODUCT(F23,E23)</f>
        <v>0</v>
      </c>
    </row>
    <row r="24" spans="1:7" x14ac:dyDescent="0.2">
      <c r="A24" s="288">
        <v>2</v>
      </c>
      <c r="B24" s="289"/>
      <c r="C24" s="290" t="s">
        <v>1377</v>
      </c>
      <c r="D24" s="291" t="s">
        <v>1077</v>
      </c>
      <c r="E24" s="292">
        <v>48</v>
      </c>
      <c r="F24" s="293">
        <v>0</v>
      </c>
      <c r="G24" s="294">
        <f t="shared" si="1"/>
        <v>0</v>
      </c>
    </row>
    <row r="25" spans="1:7" x14ac:dyDescent="0.2">
      <c r="A25" s="288">
        <v>3</v>
      </c>
      <c r="B25" s="289"/>
      <c r="C25" s="290" t="s">
        <v>1378</v>
      </c>
      <c r="D25" s="291" t="s">
        <v>1077</v>
      </c>
      <c r="E25" s="292">
        <v>42</v>
      </c>
      <c r="F25" s="293">
        <v>0</v>
      </c>
      <c r="G25" s="294">
        <f t="shared" si="1"/>
        <v>0</v>
      </c>
    </row>
    <row r="26" spans="1:7" x14ac:dyDescent="0.2">
      <c r="A26" s="288">
        <v>4</v>
      </c>
      <c r="B26" s="289"/>
      <c r="C26" s="290" t="s">
        <v>1379</v>
      </c>
      <c r="D26" s="291" t="s">
        <v>1077</v>
      </c>
      <c r="E26" s="292">
        <v>18</v>
      </c>
      <c r="F26" s="293">
        <v>0</v>
      </c>
      <c r="G26" s="294">
        <f t="shared" si="1"/>
        <v>0</v>
      </c>
    </row>
    <row r="27" spans="1:7" x14ac:dyDescent="0.2">
      <c r="A27" s="288">
        <v>5</v>
      </c>
      <c r="B27" s="289"/>
      <c r="C27" s="290" t="s">
        <v>1380</v>
      </c>
      <c r="D27" s="291" t="s">
        <v>1077</v>
      </c>
      <c r="E27" s="292">
        <v>8</v>
      </c>
      <c r="F27" s="293">
        <v>0</v>
      </c>
      <c r="G27" s="294">
        <f t="shared" si="1"/>
        <v>0</v>
      </c>
    </row>
    <row r="28" spans="1:7" x14ac:dyDescent="0.2">
      <c r="A28" s="288">
        <v>6</v>
      </c>
      <c r="B28" s="289"/>
      <c r="C28" s="290" t="s">
        <v>1381</v>
      </c>
      <c r="D28" s="291" t="s">
        <v>1077</v>
      </c>
      <c r="E28" s="292">
        <v>4</v>
      </c>
      <c r="F28" s="293">
        <v>0</v>
      </c>
      <c r="G28" s="294">
        <f t="shared" si="1"/>
        <v>0</v>
      </c>
    </row>
    <row r="29" spans="1:7" x14ac:dyDescent="0.2">
      <c r="A29" s="288">
        <v>7</v>
      </c>
      <c r="B29" s="289"/>
      <c r="C29" s="290" t="s">
        <v>1382</v>
      </c>
      <c r="D29" s="291" t="s">
        <v>1077</v>
      </c>
      <c r="E29" s="292">
        <v>12</v>
      </c>
      <c r="F29" s="293">
        <v>0</v>
      </c>
      <c r="G29" s="294">
        <f t="shared" si="1"/>
        <v>0</v>
      </c>
    </row>
    <row r="30" spans="1:7" x14ac:dyDescent="0.2">
      <c r="A30" s="288">
        <v>8</v>
      </c>
      <c r="B30" s="289"/>
      <c r="C30" s="290" t="s">
        <v>1383</v>
      </c>
      <c r="D30" s="291" t="s">
        <v>1077</v>
      </c>
      <c r="E30" s="292">
        <v>12</v>
      </c>
      <c r="F30" s="293">
        <v>0</v>
      </c>
      <c r="G30" s="294">
        <f t="shared" si="1"/>
        <v>0</v>
      </c>
    </row>
    <row r="31" spans="1:7" x14ac:dyDescent="0.2">
      <c r="A31" s="288">
        <v>9</v>
      </c>
      <c r="B31" s="289"/>
      <c r="C31" s="290" t="s">
        <v>1384</v>
      </c>
      <c r="D31" s="291" t="s">
        <v>365</v>
      </c>
      <c r="E31" s="292">
        <v>112</v>
      </c>
      <c r="F31" s="293">
        <v>0</v>
      </c>
      <c r="G31" s="294">
        <f t="shared" si="1"/>
        <v>0</v>
      </c>
    </row>
    <row r="32" spans="1:7" x14ac:dyDescent="0.2">
      <c r="A32" s="288">
        <v>10</v>
      </c>
      <c r="B32" s="289"/>
      <c r="C32" s="290" t="s">
        <v>1385</v>
      </c>
      <c r="D32" s="291" t="s">
        <v>365</v>
      </c>
      <c r="E32" s="292">
        <v>56</v>
      </c>
      <c r="F32" s="293">
        <v>0</v>
      </c>
      <c r="G32" s="294">
        <f t="shared" si="1"/>
        <v>0</v>
      </c>
    </row>
    <row r="33" spans="1:7" x14ac:dyDescent="0.2">
      <c r="A33" s="288">
        <v>11</v>
      </c>
      <c r="B33" s="289"/>
      <c r="C33" s="290" t="s">
        <v>1386</v>
      </c>
      <c r="D33" s="291" t="s">
        <v>365</v>
      </c>
      <c r="E33" s="292">
        <v>152</v>
      </c>
      <c r="F33" s="293">
        <v>0</v>
      </c>
      <c r="G33" s="294">
        <f t="shared" si="1"/>
        <v>0</v>
      </c>
    </row>
    <row r="34" spans="1:7" x14ac:dyDescent="0.2">
      <c r="A34" s="288">
        <v>12</v>
      </c>
      <c r="B34" s="289"/>
      <c r="C34" s="290" t="s">
        <v>1387</v>
      </c>
      <c r="D34" s="291" t="s">
        <v>365</v>
      </c>
      <c r="E34" s="292">
        <v>122</v>
      </c>
      <c r="F34" s="293">
        <v>0</v>
      </c>
      <c r="G34" s="294">
        <f t="shared" si="1"/>
        <v>0</v>
      </c>
    </row>
    <row r="35" spans="1:7" x14ac:dyDescent="0.2">
      <c r="A35" s="288">
        <v>13</v>
      </c>
      <c r="B35" s="289"/>
      <c r="C35" s="290" t="s">
        <v>1388</v>
      </c>
      <c r="D35" s="291" t="s">
        <v>365</v>
      </c>
      <c r="E35" s="292">
        <v>42</v>
      </c>
      <c r="F35" s="293">
        <v>0</v>
      </c>
      <c r="G35" s="294">
        <f t="shared" si="1"/>
        <v>0</v>
      </c>
    </row>
    <row r="36" spans="1:7" x14ac:dyDescent="0.2">
      <c r="A36" s="288">
        <v>14</v>
      </c>
      <c r="B36" s="289"/>
      <c r="C36" s="290" t="s">
        <v>1389</v>
      </c>
      <c r="D36" s="291" t="s">
        <v>365</v>
      </c>
      <c r="E36" s="292">
        <v>34</v>
      </c>
      <c r="F36" s="293">
        <v>0</v>
      </c>
      <c r="G36" s="294">
        <f t="shared" si="1"/>
        <v>0</v>
      </c>
    </row>
    <row r="37" spans="1:7" x14ac:dyDescent="0.2">
      <c r="A37" s="288">
        <v>15</v>
      </c>
      <c r="B37" s="289"/>
      <c r="C37" s="290" t="s">
        <v>1390</v>
      </c>
      <c r="D37" s="291" t="s">
        <v>365</v>
      </c>
      <c r="E37" s="292">
        <v>56</v>
      </c>
      <c r="F37" s="293">
        <v>0</v>
      </c>
      <c r="G37" s="294">
        <f t="shared" si="1"/>
        <v>0</v>
      </c>
    </row>
    <row r="38" spans="1:7" x14ac:dyDescent="0.2">
      <c r="A38" s="288">
        <v>16</v>
      </c>
      <c r="B38" s="289"/>
      <c r="C38" s="290" t="s">
        <v>1391</v>
      </c>
      <c r="D38" s="291" t="s">
        <v>365</v>
      </c>
      <c r="E38" s="292">
        <v>42</v>
      </c>
      <c r="F38" s="293">
        <v>0</v>
      </c>
      <c r="G38" s="294">
        <f t="shared" si="1"/>
        <v>0</v>
      </c>
    </row>
    <row r="39" spans="1:7" x14ac:dyDescent="0.2">
      <c r="A39" s="288">
        <v>17</v>
      </c>
      <c r="B39" s="289"/>
      <c r="C39" s="290" t="s">
        <v>1392</v>
      </c>
      <c r="D39" s="291" t="s">
        <v>365</v>
      </c>
      <c r="E39" s="292">
        <v>484</v>
      </c>
      <c r="F39" s="293">
        <v>0</v>
      </c>
      <c r="G39" s="294">
        <f t="shared" si="1"/>
        <v>0</v>
      </c>
    </row>
    <row r="40" spans="1:7" x14ac:dyDescent="0.2">
      <c r="A40" s="288">
        <v>18</v>
      </c>
      <c r="B40" s="289"/>
      <c r="C40" s="290" t="s">
        <v>1393</v>
      </c>
      <c r="D40" s="291" t="s">
        <v>365</v>
      </c>
      <c r="E40" s="292">
        <v>484</v>
      </c>
      <c r="F40" s="293">
        <v>0</v>
      </c>
      <c r="G40" s="294">
        <f t="shared" si="1"/>
        <v>0</v>
      </c>
    </row>
    <row r="41" spans="1:7" x14ac:dyDescent="0.2">
      <c r="A41" s="288">
        <v>19</v>
      </c>
      <c r="B41" s="289"/>
      <c r="C41" s="290" t="s">
        <v>1394</v>
      </c>
      <c r="D41" s="291" t="s">
        <v>365</v>
      </c>
      <c r="E41" s="292">
        <v>484</v>
      </c>
      <c r="F41" s="293">
        <v>0</v>
      </c>
      <c r="G41" s="294">
        <f t="shared" si="1"/>
        <v>0</v>
      </c>
    </row>
    <row r="42" spans="1:7" x14ac:dyDescent="0.2">
      <c r="A42" s="288">
        <v>20</v>
      </c>
      <c r="B42" s="289"/>
      <c r="C42" s="290" t="s">
        <v>1395</v>
      </c>
      <c r="D42" s="291" t="s">
        <v>365</v>
      </c>
      <c r="E42" s="292">
        <v>484</v>
      </c>
      <c r="F42" s="293">
        <v>0</v>
      </c>
      <c r="G42" s="294">
        <f t="shared" si="1"/>
        <v>0</v>
      </c>
    </row>
    <row r="43" spans="1:7" x14ac:dyDescent="0.2">
      <c r="A43" s="288">
        <v>21</v>
      </c>
      <c r="B43" s="289"/>
      <c r="C43" s="290" t="s">
        <v>1396</v>
      </c>
      <c r="D43" s="291" t="s">
        <v>365</v>
      </c>
      <c r="E43" s="292">
        <v>255</v>
      </c>
      <c r="F43" s="293">
        <v>0</v>
      </c>
      <c r="G43" s="294">
        <f t="shared" si="1"/>
        <v>0</v>
      </c>
    </row>
    <row r="44" spans="1:7" x14ac:dyDescent="0.2">
      <c r="A44" s="288">
        <v>22</v>
      </c>
      <c r="B44" s="289"/>
      <c r="C44" s="290" t="s">
        <v>1397</v>
      </c>
      <c r="D44" s="291" t="s">
        <v>1398</v>
      </c>
      <c r="E44" s="292">
        <v>125</v>
      </c>
      <c r="F44" s="293">
        <v>0</v>
      </c>
      <c r="G44" s="294">
        <f t="shared" si="1"/>
        <v>0</v>
      </c>
    </row>
    <row r="45" spans="1:7" x14ac:dyDescent="0.2">
      <c r="A45" s="288">
        <v>23</v>
      </c>
      <c r="B45" s="289"/>
      <c r="C45" s="290" t="s">
        <v>1399</v>
      </c>
      <c r="D45" s="291" t="s">
        <v>1077</v>
      </c>
      <c r="E45" s="292">
        <v>29</v>
      </c>
      <c r="F45" s="293">
        <v>0</v>
      </c>
      <c r="G45" s="294">
        <f t="shared" si="1"/>
        <v>0</v>
      </c>
    </row>
    <row r="46" spans="1:7" x14ac:dyDescent="0.2">
      <c r="A46" s="281">
        <v>3</v>
      </c>
      <c r="B46" s="282"/>
      <c r="C46" s="283" t="s">
        <v>1400</v>
      </c>
      <c r="D46" s="284"/>
      <c r="E46" s="285"/>
      <c r="F46" s="286"/>
      <c r="G46" s="287">
        <f>SUM(G47:G55)</f>
        <v>0</v>
      </c>
    </row>
    <row r="47" spans="1:7" x14ac:dyDescent="0.2">
      <c r="A47" s="288">
        <v>1</v>
      </c>
      <c r="B47" s="289"/>
      <c r="C47" s="290" t="s">
        <v>1401</v>
      </c>
      <c r="D47" s="291" t="s">
        <v>1292</v>
      </c>
      <c r="E47" s="292">
        <v>1</v>
      </c>
      <c r="F47" s="293">
        <v>0</v>
      </c>
      <c r="G47" s="294">
        <f t="shared" ref="G47:G55" si="2">PRODUCT(F47,E47)</f>
        <v>0</v>
      </c>
    </row>
    <row r="48" spans="1:7" x14ac:dyDescent="0.2">
      <c r="A48" s="288">
        <v>2</v>
      </c>
      <c r="B48" s="289"/>
      <c r="C48" s="290" t="s">
        <v>1402</v>
      </c>
      <c r="D48" s="291" t="s">
        <v>1398</v>
      </c>
      <c r="E48" s="292">
        <v>24</v>
      </c>
      <c r="F48" s="293">
        <v>0</v>
      </c>
      <c r="G48" s="294">
        <f t="shared" si="2"/>
        <v>0</v>
      </c>
    </row>
    <row r="49" spans="1:7" x14ac:dyDescent="0.2">
      <c r="A49" s="288">
        <v>3</v>
      </c>
      <c r="B49" s="289"/>
      <c r="C49" s="290" t="s">
        <v>1403</v>
      </c>
      <c r="D49" s="291" t="s">
        <v>1398</v>
      </c>
      <c r="E49" s="292">
        <v>8</v>
      </c>
      <c r="F49" s="293">
        <v>0</v>
      </c>
      <c r="G49" s="294">
        <f t="shared" si="2"/>
        <v>0</v>
      </c>
    </row>
    <row r="50" spans="1:7" x14ac:dyDescent="0.2">
      <c r="A50" s="288">
        <v>4</v>
      </c>
      <c r="B50" s="289"/>
      <c r="C50" s="290" t="s">
        <v>1404</v>
      </c>
      <c r="D50" s="291" t="s">
        <v>1398</v>
      </c>
      <c r="E50" s="292">
        <v>12</v>
      </c>
      <c r="F50" s="293">
        <v>0</v>
      </c>
      <c r="G50" s="294">
        <f t="shared" si="2"/>
        <v>0</v>
      </c>
    </row>
    <row r="51" spans="1:7" x14ac:dyDescent="0.2">
      <c r="A51" s="288">
        <v>5</v>
      </c>
      <c r="B51" s="289"/>
      <c r="C51" s="290" t="s">
        <v>1405</v>
      </c>
      <c r="D51" s="291" t="s">
        <v>1398</v>
      </c>
      <c r="E51" s="292">
        <v>10</v>
      </c>
      <c r="F51" s="293">
        <v>0</v>
      </c>
      <c r="G51" s="294">
        <f t="shared" si="2"/>
        <v>0</v>
      </c>
    </row>
    <row r="52" spans="1:7" x14ac:dyDescent="0.2">
      <c r="A52" s="288">
        <v>6</v>
      </c>
      <c r="B52" s="289"/>
      <c r="C52" s="290" t="s">
        <v>1406</v>
      </c>
      <c r="D52" s="291" t="s">
        <v>1407</v>
      </c>
      <c r="E52" s="292">
        <v>950</v>
      </c>
      <c r="F52" s="293">
        <v>0</v>
      </c>
      <c r="G52" s="294">
        <f t="shared" si="2"/>
        <v>0</v>
      </c>
    </row>
    <row r="53" spans="1:7" x14ac:dyDescent="0.2">
      <c r="A53" s="288">
        <v>7</v>
      </c>
      <c r="B53" s="289"/>
      <c r="C53" s="290" t="s">
        <v>1408</v>
      </c>
      <c r="D53" s="291" t="s">
        <v>1398</v>
      </c>
      <c r="E53" s="292">
        <v>40</v>
      </c>
      <c r="F53" s="293">
        <v>0</v>
      </c>
      <c r="G53" s="294">
        <f t="shared" si="2"/>
        <v>0</v>
      </c>
    </row>
    <row r="54" spans="1:7" x14ac:dyDescent="0.2">
      <c r="A54" s="288">
        <v>8</v>
      </c>
      <c r="B54" s="289"/>
      <c r="C54" s="290" t="s">
        <v>1409</v>
      </c>
      <c r="D54" s="291" t="s">
        <v>1077</v>
      </c>
      <c r="E54" s="292">
        <v>1</v>
      </c>
      <c r="F54" s="293">
        <v>0</v>
      </c>
      <c r="G54" s="294">
        <f t="shared" si="2"/>
        <v>0</v>
      </c>
    </row>
    <row r="55" spans="1:7" x14ac:dyDescent="0.2">
      <c r="A55" s="288">
        <v>9</v>
      </c>
      <c r="B55" s="289"/>
      <c r="C55" s="290" t="s">
        <v>1410</v>
      </c>
      <c r="D55" s="291" t="s">
        <v>500</v>
      </c>
      <c r="E55" s="292">
        <v>4.5</v>
      </c>
      <c r="F55" s="293">
        <v>0</v>
      </c>
      <c r="G55" s="294">
        <f t="shared" si="2"/>
        <v>0</v>
      </c>
    </row>
    <row r="58" spans="1:7" ht="16.5" x14ac:dyDescent="0.2">
      <c r="A58" s="249"/>
      <c r="B58" s="250"/>
      <c r="C58" s="251"/>
      <c r="D58" s="250"/>
      <c r="E58" s="250"/>
      <c r="F58" s="250"/>
      <c r="G58" s="252"/>
    </row>
    <row r="59" spans="1:7" ht="16.5" x14ac:dyDescent="0.2">
      <c r="A59" s="253"/>
      <c r="B59" s="254"/>
      <c r="C59" s="251" t="s">
        <v>1411</v>
      </c>
      <c r="D59" s="254"/>
      <c r="E59" s="254"/>
      <c r="F59" s="254"/>
      <c r="G59" s="255"/>
    </row>
    <row r="60" spans="1:7" ht="24" x14ac:dyDescent="0.2">
      <c r="A60" s="256" t="s">
        <v>1355</v>
      </c>
      <c r="B60" s="257"/>
      <c r="C60" s="258" t="s">
        <v>1356</v>
      </c>
      <c r="D60" s="258" t="s">
        <v>133</v>
      </c>
      <c r="E60" s="258" t="s">
        <v>1357</v>
      </c>
      <c r="F60" s="258" t="s">
        <v>1358</v>
      </c>
      <c r="G60" s="259" t="s">
        <v>1359</v>
      </c>
    </row>
    <row r="61" spans="1:7" x14ac:dyDescent="0.2">
      <c r="A61" s="795"/>
      <c r="B61" s="796"/>
      <c r="C61" s="796"/>
      <c r="D61" s="796"/>
      <c r="E61" s="796"/>
      <c r="F61" s="796"/>
      <c r="G61" s="797"/>
    </row>
    <row r="62" spans="1:7" ht="15.75" x14ac:dyDescent="0.2">
      <c r="A62" s="260"/>
      <c r="B62" s="261"/>
      <c r="C62" s="262" t="s">
        <v>1360</v>
      </c>
      <c r="D62" s="263"/>
      <c r="E62" s="264"/>
      <c r="F62" s="265"/>
      <c r="G62" s="266">
        <f>G66+G141+G88+G131</f>
        <v>0</v>
      </c>
    </row>
    <row r="63" spans="1:7" ht="15.75" x14ac:dyDescent="0.2">
      <c r="A63" s="260"/>
      <c r="B63" s="261"/>
      <c r="C63" s="262" t="s">
        <v>1361</v>
      </c>
      <c r="D63" s="263"/>
      <c r="E63" s="264"/>
      <c r="F63" s="265"/>
      <c r="G63" s="266">
        <f>G62*2%</f>
        <v>0</v>
      </c>
    </row>
    <row r="64" spans="1:7" ht="15.75" x14ac:dyDescent="0.2">
      <c r="A64" s="267"/>
      <c r="B64" s="268"/>
      <c r="C64" s="269" t="s">
        <v>1360</v>
      </c>
      <c r="D64" s="270"/>
      <c r="E64" s="271"/>
      <c r="F64" s="272"/>
      <c r="G64" s="273">
        <f>G63+G62</f>
        <v>0</v>
      </c>
    </row>
    <row r="65" spans="1:7" ht="15.75" x14ac:dyDescent="0.2">
      <c r="A65" s="274"/>
      <c r="B65" s="275"/>
      <c r="C65" s="276"/>
      <c r="D65" s="277"/>
      <c r="E65" s="278"/>
      <c r="F65" s="279"/>
      <c r="G65" s="280"/>
    </row>
    <row r="66" spans="1:7" x14ac:dyDescent="0.2">
      <c r="A66" s="281">
        <v>1</v>
      </c>
      <c r="B66" s="282"/>
      <c r="C66" s="283" t="s">
        <v>1412</v>
      </c>
      <c r="D66" s="284"/>
      <c r="E66" s="285"/>
      <c r="F66" s="286"/>
      <c r="G66" s="287">
        <f>SUM(G67:G87)</f>
        <v>0</v>
      </c>
    </row>
    <row r="67" spans="1:7" ht="57.75" x14ac:dyDescent="0.2">
      <c r="A67" s="288">
        <v>1</v>
      </c>
      <c r="B67" s="289"/>
      <c r="C67" s="290" t="s">
        <v>1482</v>
      </c>
      <c r="D67" s="291" t="s">
        <v>1077</v>
      </c>
      <c r="E67" s="292">
        <v>3</v>
      </c>
      <c r="F67" s="293">
        <v>0</v>
      </c>
      <c r="G67" s="294">
        <f t="shared" ref="G67:G87" si="3">PRODUCT(F67,E67)</f>
        <v>0</v>
      </c>
    </row>
    <row r="68" spans="1:7" ht="36" x14ac:dyDescent="0.2">
      <c r="A68" s="288">
        <v>2</v>
      </c>
      <c r="B68" s="289"/>
      <c r="C68" s="290" t="s">
        <v>1794</v>
      </c>
      <c r="D68" s="291" t="s">
        <v>1077</v>
      </c>
      <c r="E68" s="292">
        <v>3</v>
      </c>
      <c r="F68" s="293">
        <v>0</v>
      </c>
      <c r="G68" s="294">
        <f t="shared" si="3"/>
        <v>0</v>
      </c>
    </row>
    <row r="69" spans="1:7" ht="60" x14ac:dyDescent="0.2">
      <c r="A69" s="288">
        <v>3</v>
      </c>
      <c r="B69" s="289"/>
      <c r="C69" s="290" t="s">
        <v>1413</v>
      </c>
      <c r="D69" s="291" t="s">
        <v>1077</v>
      </c>
      <c r="E69" s="292">
        <v>1</v>
      </c>
      <c r="F69" s="293">
        <v>0</v>
      </c>
      <c r="G69" s="294">
        <f t="shared" si="3"/>
        <v>0</v>
      </c>
    </row>
    <row r="70" spans="1:7" x14ac:dyDescent="0.2">
      <c r="A70" s="288">
        <v>4</v>
      </c>
      <c r="B70" s="289"/>
      <c r="C70" s="290" t="s">
        <v>1414</v>
      </c>
      <c r="D70" s="291" t="s">
        <v>365</v>
      </c>
      <c r="E70" s="292">
        <v>24</v>
      </c>
      <c r="F70" s="293">
        <v>0</v>
      </c>
      <c r="G70" s="294">
        <f t="shared" si="3"/>
        <v>0</v>
      </c>
    </row>
    <row r="71" spans="1:7" x14ac:dyDescent="0.2">
      <c r="A71" s="288">
        <v>5</v>
      </c>
      <c r="B71" s="289"/>
      <c r="C71" s="290" t="s">
        <v>1415</v>
      </c>
      <c r="D71" s="291" t="s">
        <v>1077</v>
      </c>
      <c r="E71" s="292">
        <v>1</v>
      </c>
      <c r="F71" s="293">
        <v>0</v>
      </c>
      <c r="G71" s="294">
        <f t="shared" si="3"/>
        <v>0</v>
      </c>
    </row>
    <row r="72" spans="1:7" x14ac:dyDescent="0.2">
      <c r="A72" s="288">
        <v>6</v>
      </c>
      <c r="B72" s="289"/>
      <c r="C72" s="290" t="s">
        <v>1416</v>
      </c>
      <c r="D72" s="291" t="s">
        <v>1077</v>
      </c>
      <c r="E72" s="292">
        <v>1</v>
      </c>
      <c r="F72" s="293">
        <v>0</v>
      </c>
      <c r="G72" s="294">
        <f t="shared" si="3"/>
        <v>0</v>
      </c>
    </row>
    <row r="73" spans="1:7" ht="36" x14ac:dyDescent="0.2">
      <c r="A73" s="288">
        <v>7</v>
      </c>
      <c r="B73" s="289"/>
      <c r="C73" s="290" t="s">
        <v>1417</v>
      </c>
      <c r="D73" s="291" t="s">
        <v>1077</v>
      </c>
      <c r="E73" s="292">
        <v>1</v>
      </c>
      <c r="F73" s="293">
        <v>0</v>
      </c>
      <c r="G73" s="294">
        <f t="shared" si="3"/>
        <v>0</v>
      </c>
    </row>
    <row r="74" spans="1:7" ht="36" x14ac:dyDescent="0.2">
      <c r="A74" s="288">
        <v>8</v>
      </c>
      <c r="B74" s="289"/>
      <c r="C74" s="290" t="s">
        <v>1418</v>
      </c>
      <c r="D74" s="291" t="s">
        <v>1077</v>
      </c>
      <c r="E74" s="292">
        <v>1</v>
      </c>
      <c r="F74" s="293">
        <v>0</v>
      </c>
      <c r="G74" s="294">
        <f t="shared" si="3"/>
        <v>0</v>
      </c>
    </row>
    <row r="75" spans="1:7" ht="36" x14ac:dyDescent="0.2">
      <c r="A75" s="288">
        <v>9</v>
      </c>
      <c r="B75" s="289"/>
      <c r="C75" s="290" t="s">
        <v>1419</v>
      </c>
      <c r="D75" s="291" t="s">
        <v>1077</v>
      </c>
      <c r="E75" s="292">
        <v>1</v>
      </c>
      <c r="F75" s="293">
        <v>0</v>
      </c>
      <c r="G75" s="294">
        <f t="shared" si="3"/>
        <v>0</v>
      </c>
    </row>
    <row r="76" spans="1:7" ht="24" x14ac:dyDescent="0.2">
      <c r="A76" s="288">
        <v>10</v>
      </c>
      <c r="B76" s="289"/>
      <c r="C76" s="290" t="s">
        <v>1420</v>
      </c>
      <c r="D76" s="291" t="s">
        <v>1077</v>
      </c>
      <c r="E76" s="292">
        <v>1</v>
      </c>
      <c r="F76" s="293">
        <v>0</v>
      </c>
      <c r="G76" s="294">
        <f t="shared" si="3"/>
        <v>0</v>
      </c>
    </row>
    <row r="77" spans="1:7" ht="36" x14ac:dyDescent="0.2">
      <c r="A77" s="288">
        <v>11</v>
      </c>
      <c r="B77" s="289"/>
      <c r="C77" s="290" t="s">
        <v>1421</v>
      </c>
      <c r="D77" s="291" t="s">
        <v>1077</v>
      </c>
      <c r="E77" s="292">
        <v>1</v>
      </c>
      <c r="F77" s="293">
        <v>0</v>
      </c>
      <c r="G77" s="294">
        <f t="shared" si="3"/>
        <v>0</v>
      </c>
    </row>
    <row r="78" spans="1:7" ht="24" x14ac:dyDescent="0.2">
      <c r="A78" s="288">
        <v>12</v>
      </c>
      <c r="B78" s="289"/>
      <c r="C78" s="290" t="s">
        <v>1422</v>
      </c>
      <c r="D78" s="291" t="s">
        <v>1077</v>
      </c>
      <c r="E78" s="292">
        <v>1</v>
      </c>
      <c r="F78" s="293">
        <v>0</v>
      </c>
      <c r="G78" s="294">
        <f t="shared" si="3"/>
        <v>0</v>
      </c>
    </row>
    <row r="79" spans="1:7" ht="24" x14ac:dyDescent="0.2">
      <c r="A79" s="288">
        <v>13</v>
      </c>
      <c r="B79" s="289"/>
      <c r="C79" s="290" t="s">
        <v>1423</v>
      </c>
      <c r="D79" s="291" t="s">
        <v>1077</v>
      </c>
      <c r="E79" s="292">
        <v>1</v>
      </c>
      <c r="F79" s="293">
        <v>0</v>
      </c>
      <c r="G79" s="294">
        <f t="shared" si="3"/>
        <v>0</v>
      </c>
    </row>
    <row r="80" spans="1:7" x14ac:dyDescent="0.2">
      <c r="A80" s="288">
        <v>14</v>
      </c>
      <c r="B80" s="289"/>
      <c r="C80" s="290" t="s">
        <v>1424</v>
      </c>
      <c r="D80" s="291" t="s">
        <v>1077</v>
      </c>
      <c r="E80" s="292">
        <v>1</v>
      </c>
      <c r="F80" s="293">
        <v>0</v>
      </c>
      <c r="G80" s="294">
        <f t="shared" si="3"/>
        <v>0</v>
      </c>
    </row>
    <row r="81" spans="1:7" x14ac:dyDescent="0.2">
      <c r="A81" s="288">
        <v>15</v>
      </c>
      <c r="B81" s="289"/>
      <c r="C81" s="290" t="s">
        <v>1425</v>
      </c>
      <c r="D81" s="291" t="s">
        <v>1077</v>
      </c>
      <c r="E81" s="292">
        <v>1</v>
      </c>
      <c r="F81" s="293">
        <v>0</v>
      </c>
      <c r="G81" s="294">
        <f t="shared" si="3"/>
        <v>0</v>
      </c>
    </row>
    <row r="82" spans="1:7" x14ac:dyDescent="0.2">
      <c r="A82" s="288">
        <v>16</v>
      </c>
      <c r="B82" s="289"/>
      <c r="C82" s="290" t="s">
        <v>1426</v>
      </c>
      <c r="D82" s="291" t="s">
        <v>1077</v>
      </c>
      <c r="E82" s="292">
        <v>1</v>
      </c>
      <c r="F82" s="293">
        <v>0</v>
      </c>
      <c r="G82" s="294">
        <f t="shared" si="3"/>
        <v>0</v>
      </c>
    </row>
    <row r="83" spans="1:7" x14ac:dyDescent="0.2">
      <c r="A83" s="288">
        <v>17</v>
      </c>
      <c r="B83" s="289"/>
      <c r="C83" s="290" t="s">
        <v>1427</v>
      </c>
      <c r="D83" s="291" t="s">
        <v>1077</v>
      </c>
      <c r="E83" s="292">
        <v>1</v>
      </c>
      <c r="F83" s="293">
        <v>0</v>
      </c>
      <c r="G83" s="294">
        <f t="shared" si="3"/>
        <v>0</v>
      </c>
    </row>
    <row r="84" spans="1:7" x14ac:dyDescent="0.2">
      <c r="A84" s="288">
        <v>18</v>
      </c>
      <c r="B84" s="289"/>
      <c r="C84" s="290" t="s">
        <v>1428</v>
      </c>
      <c r="D84" s="291" t="s">
        <v>1077</v>
      </c>
      <c r="E84" s="292">
        <v>1</v>
      </c>
      <c r="F84" s="293">
        <v>0</v>
      </c>
      <c r="G84" s="294">
        <f t="shared" si="3"/>
        <v>0</v>
      </c>
    </row>
    <row r="85" spans="1:7" ht="24" x14ac:dyDescent="0.2">
      <c r="A85" s="288">
        <v>19</v>
      </c>
      <c r="B85" s="289"/>
      <c r="C85" s="290" t="s">
        <v>1429</v>
      </c>
      <c r="D85" s="291" t="s">
        <v>1077</v>
      </c>
      <c r="E85" s="292">
        <v>3</v>
      </c>
      <c r="F85" s="293">
        <v>0</v>
      </c>
      <c r="G85" s="294">
        <f t="shared" si="3"/>
        <v>0</v>
      </c>
    </row>
    <row r="86" spans="1:7" x14ac:dyDescent="0.2">
      <c r="A86" s="288">
        <v>20</v>
      </c>
      <c r="B86" s="289"/>
      <c r="C86" s="290" t="s">
        <v>1430</v>
      </c>
      <c r="D86" s="291" t="s">
        <v>1077</v>
      </c>
      <c r="E86" s="292">
        <v>14</v>
      </c>
      <c r="F86" s="293">
        <v>0</v>
      </c>
      <c r="G86" s="294">
        <f t="shared" si="3"/>
        <v>0</v>
      </c>
    </row>
    <row r="87" spans="1:7" x14ac:dyDescent="0.2">
      <c r="A87" s="288">
        <v>21</v>
      </c>
      <c r="B87" s="289"/>
      <c r="C87" s="290" t="s">
        <v>1431</v>
      </c>
      <c r="D87" s="291" t="s">
        <v>1077</v>
      </c>
      <c r="E87" s="292">
        <v>3</v>
      </c>
      <c r="F87" s="293">
        <v>0</v>
      </c>
      <c r="G87" s="294">
        <f t="shared" si="3"/>
        <v>0</v>
      </c>
    </row>
    <row r="88" spans="1:7" x14ac:dyDescent="0.2">
      <c r="A88" s="281">
        <v>2</v>
      </c>
      <c r="B88" s="282"/>
      <c r="C88" s="283" t="s">
        <v>1432</v>
      </c>
      <c r="D88" s="284"/>
      <c r="E88" s="285"/>
      <c r="F88" s="286"/>
      <c r="G88" s="287">
        <f>SUM(G89:G130)</f>
        <v>0</v>
      </c>
    </row>
    <row r="89" spans="1:7" x14ac:dyDescent="0.2">
      <c r="A89" s="288">
        <v>1</v>
      </c>
      <c r="B89" s="289"/>
      <c r="C89" s="290" t="s">
        <v>1376</v>
      </c>
      <c r="D89" s="291" t="s">
        <v>1077</v>
      </c>
      <c r="E89" s="292">
        <v>10</v>
      </c>
      <c r="F89" s="293">
        <v>0</v>
      </c>
      <c r="G89" s="294">
        <f t="shared" ref="G89:G130" si="4">PRODUCT(F89,E89)</f>
        <v>0</v>
      </c>
    </row>
    <row r="90" spans="1:7" x14ac:dyDescent="0.2">
      <c r="A90" s="288">
        <v>2</v>
      </c>
      <c r="B90" s="289"/>
      <c r="C90" s="290" t="s">
        <v>1377</v>
      </c>
      <c r="D90" s="291" t="s">
        <v>1077</v>
      </c>
      <c r="E90" s="292">
        <v>10</v>
      </c>
      <c r="F90" s="293">
        <v>0</v>
      </c>
      <c r="G90" s="294">
        <f t="shared" si="4"/>
        <v>0</v>
      </c>
    </row>
    <row r="91" spans="1:7" x14ac:dyDescent="0.2">
      <c r="A91" s="288">
        <v>3</v>
      </c>
      <c r="B91" s="289"/>
      <c r="C91" s="290" t="s">
        <v>1378</v>
      </c>
      <c r="D91" s="291" t="s">
        <v>1077</v>
      </c>
      <c r="E91" s="292">
        <v>38</v>
      </c>
      <c r="F91" s="293">
        <v>0</v>
      </c>
      <c r="G91" s="294">
        <f t="shared" si="4"/>
        <v>0</v>
      </c>
    </row>
    <row r="92" spans="1:7" x14ac:dyDescent="0.2">
      <c r="A92" s="288">
        <v>4</v>
      </c>
      <c r="B92" s="289"/>
      <c r="C92" s="290" t="s">
        <v>1379</v>
      </c>
      <c r="D92" s="291" t="s">
        <v>1077</v>
      </c>
      <c r="E92" s="292">
        <v>24</v>
      </c>
      <c r="F92" s="293">
        <v>0</v>
      </c>
      <c r="G92" s="294">
        <f t="shared" si="4"/>
        <v>0</v>
      </c>
    </row>
    <row r="93" spans="1:7" x14ac:dyDescent="0.2">
      <c r="A93" s="288">
        <v>5</v>
      </c>
      <c r="B93" s="289"/>
      <c r="C93" s="290" t="s">
        <v>1433</v>
      </c>
      <c r="D93" s="291" t="s">
        <v>1077</v>
      </c>
      <c r="E93" s="292">
        <v>14</v>
      </c>
      <c r="F93" s="293">
        <v>0</v>
      </c>
      <c r="G93" s="294">
        <f t="shared" si="4"/>
        <v>0</v>
      </c>
    </row>
    <row r="94" spans="1:7" x14ac:dyDescent="0.2">
      <c r="A94" s="288">
        <v>6</v>
      </c>
      <c r="B94" s="289"/>
      <c r="C94" s="290" t="s">
        <v>1434</v>
      </c>
      <c r="D94" s="291" t="s">
        <v>1077</v>
      </c>
      <c r="E94" s="292">
        <v>12</v>
      </c>
      <c r="F94" s="293">
        <v>0</v>
      </c>
      <c r="G94" s="294">
        <f t="shared" si="4"/>
        <v>0</v>
      </c>
    </row>
    <row r="95" spans="1:7" x14ac:dyDescent="0.2">
      <c r="A95" s="288">
        <v>7</v>
      </c>
      <c r="B95" s="289"/>
      <c r="C95" s="290" t="s">
        <v>1435</v>
      </c>
      <c r="D95" s="291" t="s">
        <v>1077</v>
      </c>
      <c r="E95" s="292">
        <v>4</v>
      </c>
      <c r="F95" s="293">
        <v>0</v>
      </c>
      <c r="G95" s="294">
        <f t="shared" si="4"/>
        <v>0</v>
      </c>
    </row>
    <row r="96" spans="1:7" x14ac:dyDescent="0.2">
      <c r="A96" s="288">
        <v>8</v>
      </c>
      <c r="B96" s="289"/>
      <c r="C96" s="290" t="s">
        <v>1436</v>
      </c>
      <c r="D96" s="291" t="s">
        <v>1077</v>
      </c>
      <c r="E96" s="292">
        <v>2</v>
      </c>
      <c r="F96" s="293">
        <v>0</v>
      </c>
      <c r="G96" s="294">
        <f t="shared" si="4"/>
        <v>0</v>
      </c>
    </row>
    <row r="97" spans="1:7" x14ac:dyDescent="0.2">
      <c r="A97" s="288">
        <v>9</v>
      </c>
      <c r="B97" s="289"/>
      <c r="C97" s="290" t="s">
        <v>1437</v>
      </c>
      <c r="D97" s="291" t="s">
        <v>1077</v>
      </c>
      <c r="E97" s="292">
        <v>16</v>
      </c>
      <c r="F97" s="293">
        <v>0</v>
      </c>
      <c r="G97" s="294">
        <f t="shared" si="4"/>
        <v>0</v>
      </c>
    </row>
    <row r="98" spans="1:7" x14ac:dyDescent="0.2">
      <c r="A98" s="288">
        <v>10</v>
      </c>
      <c r="B98" s="289"/>
      <c r="C98" s="290" t="s">
        <v>1438</v>
      </c>
      <c r="D98" s="291" t="s">
        <v>1077</v>
      </c>
      <c r="E98" s="292">
        <v>9</v>
      </c>
      <c r="F98" s="293">
        <v>0</v>
      </c>
      <c r="G98" s="294">
        <f t="shared" si="4"/>
        <v>0</v>
      </c>
    </row>
    <row r="99" spans="1:7" x14ac:dyDescent="0.2">
      <c r="A99" s="288">
        <v>11</v>
      </c>
      <c r="B99" s="289"/>
      <c r="C99" s="290" t="s">
        <v>1439</v>
      </c>
      <c r="D99" s="291" t="s">
        <v>1077</v>
      </c>
      <c r="E99" s="292">
        <v>4</v>
      </c>
      <c r="F99" s="293">
        <v>0</v>
      </c>
      <c r="G99" s="294">
        <f t="shared" si="4"/>
        <v>0</v>
      </c>
    </row>
    <row r="100" spans="1:7" x14ac:dyDescent="0.2">
      <c r="A100" s="288">
        <v>12</v>
      </c>
      <c r="B100" s="289"/>
      <c r="C100" s="290" t="s">
        <v>1440</v>
      </c>
      <c r="D100" s="291" t="s">
        <v>1077</v>
      </c>
      <c r="E100" s="292">
        <v>6</v>
      </c>
      <c r="F100" s="293">
        <v>0</v>
      </c>
      <c r="G100" s="294">
        <f t="shared" si="4"/>
        <v>0</v>
      </c>
    </row>
    <row r="101" spans="1:7" x14ac:dyDescent="0.2">
      <c r="A101" s="288">
        <v>13</v>
      </c>
      <c r="B101" s="289"/>
      <c r="C101" s="290" t="s">
        <v>1441</v>
      </c>
      <c r="D101" s="291" t="s">
        <v>1077</v>
      </c>
      <c r="E101" s="292">
        <v>1</v>
      </c>
      <c r="F101" s="293">
        <v>0</v>
      </c>
      <c r="G101" s="294">
        <f t="shared" si="4"/>
        <v>0</v>
      </c>
    </row>
    <row r="102" spans="1:7" x14ac:dyDescent="0.2">
      <c r="A102" s="288">
        <v>14</v>
      </c>
      <c r="B102" s="289"/>
      <c r="C102" s="290" t="s">
        <v>1442</v>
      </c>
      <c r="D102" s="291" t="s">
        <v>1077</v>
      </c>
      <c r="E102" s="292">
        <v>2</v>
      </c>
      <c r="F102" s="293">
        <v>0</v>
      </c>
      <c r="G102" s="294">
        <f t="shared" si="4"/>
        <v>0</v>
      </c>
    </row>
    <row r="103" spans="1:7" x14ac:dyDescent="0.2">
      <c r="A103" s="288">
        <v>15</v>
      </c>
      <c r="B103" s="289"/>
      <c r="C103" s="290" t="s">
        <v>1443</v>
      </c>
      <c r="D103" s="291" t="s">
        <v>1077</v>
      </c>
      <c r="E103" s="292">
        <v>2</v>
      </c>
      <c r="F103" s="293">
        <v>0</v>
      </c>
      <c r="G103" s="294">
        <f t="shared" si="4"/>
        <v>0</v>
      </c>
    </row>
    <row r="104" spans="1:7" x14ac:dyDescent="0.2">
      <c r="A104" s="288">
        <v>16</v>
      </c>
      <c r="B104" s="289"/>
      <c r="C104" s="290" t="s">
        <v>1444</v>
      </c>
      <c r="D104" s="291" t="s">
        <v>1077</v>
      </c>
      <c r="E104" s="292">
        <v>1</v>
      </c>
      <c r="F104" s="293">
        <v>0</v>
      </c>
      <c r="G104" s="294">
        <f t="shared" si="4"/>
        <v>0</v>
      </c>
    </row>
    <row r="105" spans="1:7" x14ac:dyDescent="0.2">
      <c r="A105" s="288">
        <v>17</v>
      </c>
      <c r="B105" s="289"/>
      <c r="C105" s="290" t="s">
        <v>1445</v>
      </c>
      <c r="D105" s="291" t="s">
        <v>1077</v>
      </c>
      <c r="E105" s="292">
        <v>3</v>
      </c>
      <c r="F105" s="293">
        <v>0</v>
      </c>
      <c r="G105" s="294">
        <f t="shared" si="4"/>
        <v>0</v>
      </c>
    </row>
    <row r="106" spans="1:7" x14ac:dyDescent="0.2">
      <c r="A106" s="288">
        <v>18</v>
      </c>
      <c r="B106" s="289"/>
      <c r="C106" s="290" t="s">
        <v>1446</v>
      </c>
      <c r="D106" s="291" t="s">
        <v>1077</v>
      </c>
      <c r="E106" s="292">
        <v>1</v>
      </c>
      <c r="F106" s="293">
        <v>0</v>
      </c>
      <c r="G106" s="294">
        <f t="shared" si="4"/>
        <v>0</v>
      </c>
    </row>
    <row r="107" spans="1:7" x14ac:dyDescent="0.2">
      <c r="A107" s="288">
        <v>19</v>
      </c>
      <c r="B107" s="289"/>
      <c r="C107" s="290" t="s">
        <v>1447</v>
      </c>
      <c r="D107" s="291" t="s">
        <v>1077</v>
      </c>
      <c r="E107" s="292">
        <v>5</v>
      </c>
      <c r="F107" s="293">
        <v>0</v>
      </c>
      <c r="G107" s="294">
        <f t="shared" si="4"/>
        <v>0</v>
      </c>
    </row>
    <row r="108" spans="1:7" x14ac:dyDescent="0.2">
      <c r="A108" s="288">
        <v>20</v>
      </c>
      <c r="B108" s="289"/>
      <c r="C108" s="290" t="s">
        <v>1448</v>
      </c>
      <c r="D108" s="291" t="s">
        <v>1077</v>
      </c>
      <c r="E108" s="292">
        <v>2</v>
      </c>
      <c r="F108" s="293">
        <v>0</v>
      </c>
      <c r="G108" s="294">
        <f t="shared" si="4"/>
        <v>0</v>
      </c>
    </row>
    <row r="109" spans="1:7" x14ac:dyDescent="0.2">
      <c r="A109" s="288">
        <v>21</v>
      </c>
      <c r="B109" s="289"/>
      <c r="C109" s="290" t="s">
        <v>1449</v>
      </c>
      <c r="D109" s="291" t="s">
        <v>1077</v>
      </c>
      <c r="E109" s="292">
        <v>1</v>
      </c>
      <c r="F109" s="293">
        <v>0</v>
      </c>
      <c r="G109" s="294">
        <f t="shared" si="4"/>
        <v>0</v>
      </c>
    </row>
    <row r="110" spans="1:7" x14ac:dyDescent="0.2">
      <c r="A110" s="288">
        <v>22</v>
      </c>
      <c r="B110" s="289"/>
      <c r="C110" s="290" t="s">
        <v>1382</v>
      </c>
      <c r="D110" s="291" t="s">
        <v>1077</v>
      </c>
      <c r="E110" s="292">
        <v>12</v>
      </c>
      <c r="F110" s="293">
        <v>0</v>
      </c>
      <c r="G110" s="294">
        <f t="shared" si="4"/>
        <v>0</v>
      </c>
    </row>
    <row r="111" spans="1:7" x14ac:dyDescent="0.2">
      <c r="A111" s="288">
        <v>23</v>
      </c>
      <c r="B111" s="289"/>
      <c r="C111" s="290" t="s">
        <v>1450</v>
      </c>
      <c r="D111" s="291" t="s">
        <v>1077</v>
      </c>
      <c r="E111" s="292">
        <v>19</v>
      </c>
      <c r="F111" s="293">
        <v>0</v>
      </c>
      <c r="G111" s="294">
        <f t="shared" si="4"/>
        <v>0</v>
      </c>
    </row>
    <row r="112" spans="1:7" x14ac:dyDescent="0.2">
      <c r="A112" s="288">
        <v>24</v>
      </c>
      <c r="B112" s="289"/>
      <c r="C112" s="290" t="s">
        <v>1451</v>
      </c>
      <c r="D112" s="291" t="s">
        <v>1077</v>
      </c>
      <c r="E112" s="292">
        <v>4</v>
      </c>
      <c r="F112" s="293">
        <v>0</v>
      </c>
      <c r="G112" s="294">
        <f t="shared" si="4"/>
        <v>0</v>
      </c>
    </row>
    <row r="113" spans="1:7" x14ac:dyDescent="0.2">
      <c r="A113" s="288">
        <v>25</v>
      </c>
      <c r="B113" s="289"/>
      <c r="C113" s="290" t="s">
        <v>1383</v>
      </c>
      <c r="D113" s="291" t="s">
        <v>1077</v>
      </c>
      <c r="E113" s="292">
        <v>8</v>
      </c>
      <c r="F113" s="293">
        <v>0</v>
      </c>
      <c r="G113" s="294">
        <f t="shared" si="4"/>
        <v>0</v>
      </c>
    </row>
    <row r="114" spans="1:7" x14ac:dyDescent="0.2">
      <c r="A114" s="288">
        <v>26</v>
      </c>
      <c r="B114" s="289"/>
      <c r="C114" s="290" t="s">
        <v>1452</v>
      </c>
      <c r="D114" s="291" t="s">
        <v>365</v>
      </c>
      <c r="E114" s="292">
        <v>10</v>
      </c>
      <c r="F114" s="293">
        <v>0</v>
      </c>
      <c r="G114" s="294">
        <f t="shared" si="4"/>
        <v>0</v>
      </c>
    </row>
    <row r="115" spans="1:7" x14ac:dyDescent="0.2">
      <c r="A115" s="288">
        <v>27</v>
      </c>
      <c r="B115" s="289"/>
      <c r="C115" s="290" t="s">
        <v>1453</v>
      </c>
      <c r="D115" s="291" t="s">
        <v>365</v>
      </c>
      <c r="E115" s="292">
        <v>24</v>
      </c>
      <c r="F115" s="293">
        <v>0</v>
      </c>
      <c r="G115" s="294">
        <f t="shared" si="4"/>
        <v>0</v>
      </c>
    </row>
    <row r="116" spans="1:7" x14ac:dyDescent="0.2">
      <c r="A116" s="288">
        <v>28</v>
      </c>
      <c r="B116" s="289"/>
      <c r="C116" s="290" t="s">
        <v>1454</v>
      </c>
      <c r="D116" s="291" t="s">
        <v>365</v>
      </c>
      <c r="E116" s="292">
        <v>14</v>
      </c>
      <c r="F116" s="293">
        <v>0</v>
      </c>
      <c r="G116" s="294">
        <f t="shared" si="4"/>
        <v>0</v>
      </c>
    </row>
    <row r="117" spans="1:7" x14ac:dyDescent="0.2">
      <c r="A117" s="288">
        <v>29</v>
      </c>
      <c r="B117" s="289"/>
      <c r="C117" s="290" t="s">
        <v>1455</v>
      </c>
      <c r="D117" s="291" t="s">
        <v>365</v>
      </c>
      <c r="E117" s="292">
        <v>12</v>
      </c>
      <c r="F117" s="293">
        <v>0</v>
      </c>
      <c r="G117" s="294">
        <f t="shared" si="4"/>
        <v>0</v>
      </c>
    </row>
    <row r="118" spans="1:7" x14ac:dyDescent="0.2">
      <c r="A118" s="288">
        <v>30</v>
      </c>
      <c r="B118" s="289"/>
      <c r="C118" s="290" t="s">
        <v>1456</v>
      </c>
      <c r="D118" s="291" t="s">
        <v>365</v>
      </c>
      <c r="E118" s="292">
        <v>14</v>
      </c>
      <c r="F118" s="293">
        <v>0</v>
      </c>
      <c r="G118" s="294">
        <f t="shared" si="4"/>
        <v>0</v>
      </c>
    </row>
    <row r="119" spans="1:7" x14ac:dyDescent="0.2">
      <c r="A119" s="288">
        <v>31</v>
      </c>
      <c r="B119" s="289"/>
      <c r="C119" s="290" t="s">
        <v>1457</v>
      </c>
      <c r="D119" s="291" t="s">
        <v>365</v>
      </c>
      <c r="E119" s="292">
        <v>10</v>
      </c>
      <c r="F119" s="293">
        <v>0</v>
      </c>
      <c r="G119" s="294">
        <f t="shared" si="4"/>
        <v>0</v>
      </c>
    </row>
    <row r="120" spans="1:7" x14ac:dyDescent="0.2">
      <c r="A120" s="288">
        <v>32</v>
      </c>
      <c r="B120" s="289"/>
      <c r="C120" s="290" t="s">
        <v>1458</v>
      </c>
      <c r="D120" s="291" t="s">
        <v>365</v>
      </c>
      <c r="E120" s="292">
        <v>24</v>
      </c>
      <c r="F120" s="293">
        <v>0</v>
      </c>
      <c r="G120" s="294">
        <f t="shared" si="4"/>
        <v>0</v>
      </c>
    </row>
    <row r="121" spans="1:7" x14ac:dyDescent="0.2">
      <c r="A121" s="288">
        <v>33</v>
      </c>
      <c r="B121" s="289"/>
      <c r="C121" s="290" t="s">
        <v>1459</v>
      </c>
      <c r="D121" s="291" t="s">
        <v>365</v>
      </c>
      <c r="E121" s="292">
        <v>14</v>
      </c>
      <c r="F121" s="293">
        <v>0</v>
      </c>
      <c r="G121" s="294">
        <f t="shared" si="4"/>
        <v>0</v>
      </c>
    </row>
    <row r="122" spans="1:7" x14ac:dyDescent="0.2">
      <c r="A122" s="288">
        <v>34</v>
      </c>
      <c r="B122" s="289"/>
      <c r="C122" s="290" t="s">
        <v>1460</v>
      </c>
      <c r="D122" s="291" t="s">
        <v>365</v>
      </c>
      <c r="E122" s="292">
        <v>12</v>
      </c>
      <c r="F122" s="293">
        <v>0</v>
      </c>
      <c r="G122" s="294">
        <f t="shared" si="4"/>
        <v>0</v>
      </c>
    </row>
    <row r="123" spans="1:7" x14ac:dyDescent="0.2">
      <c r="A123" s="288">
        <v>35</v>
      </c>
      <c r="B123" s="289"/>
      <c r="C123" s="290" t="s">
        <v>1461</v>
      </c>
      <c r="D123" s="291" t="s">
        <v>365</v>
      </c>
      <c r="E123" s="292">
        <v>14</v>
      </c>
      <c r="F123" s="293">
        <v>0</v>
      </c>
      <c r="G123" s="294">
        <f t="shared" si="4"/>
        <v>0</v>
      </c>
    </row>
    <row r="124" spans="1:7" x14ac:dyDescent="0.2">
      <c r="A124" s="288">
        <v>36</v>
      </c>
      <c r="B124" s="289"/>
      <c r="C124" s="290" t="s">
        <v>1462</v>
      </c>
      <c r="D124" s="291" t="s">
        <v>365</v>
      </c>
      <c r="E124" s="292">
        <v>4</v>
      </c>
      <c r="F124" s="293">
        <v>0</v>
      </c>
      <c r="G124" s="294">
        <f t="shared" si="4"/>
        <v>0</v>
      </c>
    </row>
    <row r="125" spans="1:7" x14ac:dyDescent="0.2">
      <c r="A125" s="288">
        <v>37</v>
      </c>
      <c r="B125" s="289"/>
      <c r="C125" s="290" t="s">
        <v>1392</v>
      </c>
      <c r="D125" s="291" t="s">
        <v>365</v>
      </c>
      <c r="E125" s="292">
        <v>78</v>
      </c>
      <c r="F125" s="293">
        <v>0</v>
      </c>
      <c r="G125" s="294">
        <f t="shared" si="4"/>
        <v>0</v>
      </c>
    </row>
    <row r="126" spans="1:7" x14ac:dyDescent="0.2">
      <c r="A126" s="288">
        <v>38</v>
      </c>
      <c r="B126" s="289"/>
      <c r="C126" s="290" t="s">
        <v>1463</v>
      </c>
      <c r="D126" s="291" t="s">
        <v>365</v>
      </c>
      <c r="E126" s="292">
        <v>78</v>
      </c>
      <c r="F126" s="293">
        <v>0</v>
      </c>
      <c r="G126" s="294">
        <f t="shared" si="4"/>
        <v>0</v>
      </c>
    </row>
    <row r="127" spans="1:7" x14ac:dyDescent="0.2">
      <c r="A127" s="288">
        <v>39</v>
      </c>
      <c r="B127" s="289"/>
      <c r="C127" s="290" t="s">
        <v>1464</v>
      </c>
      <c r="D127" s="291" t="s">
        <v>365</v>
      </c>
      <c r="E127" s="292">
        <v>78</v>
      </c>
      <c r="F127" s="293">
        <v>0</v>
      </c>
      <c r="G127" s="294">
        <f t="shared" si="4"/>
        <v>0</v>
      </c>
    </row>
    <row r="128" spans="1:7" x14ac:dyDescent="0.2">
      <c r="A128" s="288">
        <v>40</v>
      </c>
      <c r="B128" s="289"/>
      <c r="C128" s="290" t="s">
        <v>1465</v>
      </c>
      <c r="D128" s="291" t="s">
        <v>365</v>
      </c>
      <c r="E128" s="292">
        <v>78</v>
      </c>
      <c r="F128" s="293">
        <v>0</v>
      </c>
      <c r="G128" s="294">
        <f t="shared" si="4"/>
        <v>0</v>
      </c>
    </row>
    <row r="129" spans="1:7" x14ac:dyDescent="0.2">
      <c r="A129" s="288">
        <v>41</v>
      </c>
      <c r="B129" s="289"/>
      <c r="C129" s="290" t="s">
        <v>1466</v>
      </c>
      <c r="D129" s="291" t="s">
        <v>1398</v>
      </c>
      <c r="E129" s="292">
        <v>85</v>
      </c>
      <c r="F129" s="293">
        <v>0</v>
      </c>
      <c r="G129" s="294">
        <f t="shared" si="4"/>
        <v>0</v>
      </c>
    </row>
    <row r="130" spans="1:7" ht="24" x14ac:dyDescent="0.2">
      <c r="A130" s="288">
        <v>42</v>
      </c>
      <c r="B130" s="289"/>
      <c r="C130" s="290" t="s">
        <v>1467</v>
      </c>
      <c r="D130" s="291" t="s">
        <v>1077</v>
      </c>
      <c r="E130" s="292">
        <v>10</v>
      </c>
      <c r="F130" s="293">
        <v>0</v>
      </c>
      <c r="G130" s="294">
        <f t="shared" si="4"/>
        <v>0</v>
      </c>
    </row>
    <row r="131" spans="1:7" x14ac:dyDescent="0.2">
      <c r="A131" s="281">
        <v>3</v>
      </c>
      <c r="B131" s="282"/>
      <c r="C131" s="283" t="s">
        <v>1468</v>
      </c>
      <c r="D131" s="284"/>
      <c r="E131" s="285"/>
      <c r="F131" s="286"/>
      <c r="G131" s="287">
        <f>SUM(G132:G140)</f>
        <v>0</v>
      </c>
    </row>
    <row r="132" spans="1:7" ht="60" x14ac:dyDescent="0.2">
      <c r="A132" s="288">
        <v>1</v>
      </c>
      <c r="B132" s="289"/>
      <c r="C132" s="290" t="s">
        <v>1469</v>
      </c>
      <c r="D132" s="291" t="s">
        <v>1077</v>
      </c>
      <c r="E132" s="292">
        <v>1</v>
      </c>
      <c r="F132" s="293">
        <v>0</v>
      </c>
      <c r="G132" s="294">
        <f t="shared" ref="G132:G140" si="5">PRODUCT(F132,E132)</f>
        <v>0</v>
      </c>
    </row>
    <row r="133" spans="1:7" ht="24" x14ac:dyDescent="0.2">
      <c r="A133" s="288">
        <v>2</v>
      </c>
      <c r="B133" s="289"/>
      <c r="C133" s="290" t="s">
        <v>1470</v>
      </c>
      <c r="D133" s="291" t="s">
        <v>1077</v>
      </c>
      <c r="E133" s="292">
        <v>6</v>
      </c>
      <c r="F133" s="293">
        <v>0</v>
      </c>
      <c r="G133" s="294">
        <f t="shared" si="5"/>
        <v>0</v>
      </c>
    </row>
    <row r="134" spans="1:7" x14ac:dyDescent="0.2">
      <c r="A134" s="288">
        <v>3</v>
      </c>
      <c r="B134" s="289"/>
      <c r="C134" s="290" t="s">
        <v>1471</v>
      </c>
      <c r="D134" s="291" t="s">
        <v>1077</v>
      </c>
      <c r="E134" s="292">
        <v>3</v>
      </c>
      <c r="F134" s="293">
        <v>0</v>
      </c>
      <c r="G134" s="294">
        <f t="shared" si="5"/>
        <v>0</v>
      </c>
    </row>
    <row r="135" spans="1:7" x14ac:dyDescent="0.2">
      <c r="A135" s="288">
        <v>4</v>
      </c>
      <c r="B135" s="289"/>
      <c r="C135" s="290" t="s">
        <v>1472</v>
      </c>
      <c r="D135" s="291" t="s">
        <v>1077</v>
      </c>
      <c r="E135" s="292">
        <v>3</v>
      </c>
      <c r="F135" s="293">
        <v>0</v>
      </c>
      <c r="G135" s="294">
        <f t="shared" si="5"/>
        <v>0</v>
      </c>
    </row>
    <row r="136" spans="1:7" ht="24" x14ac:dyDescent="0.2">
      <c r="A136" s="288">
        <v>5</v>
      </c>
      <c r="B136" s="289"/>
      <c r="C136" s="290" t="s">
        <v>1473</v>
      </c>
      <c r="D136" s="291" t="s">
        <v>1077</v>
      </c>
      <c r="E136" s="292">
        <v>2</v>
      </c>
      <c r="F136" s="293">
        <v>0</v>
      </c>
      <c r="G136" s="294">
        <f t="shared" si="5"/>
        <v>0</v>
      </c>
    </row>
    <row r="137" spans="1:7" ht="24" x14ac:dyDescent="0.2">
      <c r="A137" s="288">
        <v>6</v>
      </c>
      <c r="B137" s="289"/>
      <c r="C137" s="290" t="s">
        <v>1474</v>
      </c>
      <c r="D137" s="291" t="s">
        <v>1077</v>
      </c>
      <c r="E137" s="292">
        <v>2</v>
      </c>
      <c r="F137" s="293">
        <v>0</v>
      </c>
      <c r="G137" s="294">
        <f t="shared" si="5"/>
        <v>0</v>
      </c>
    </row>
    <row r="138" spans="1:7" x14ac:dyDescent="0.2">
      <c r="A138" s="288">
        <v>7</v>
      </c>
      <c r="B138" s="289"/>
      <c r="C138" s="290" t="s">
        <v>1475</v>
      </c>
      <c r="D138" s="291" t="s">
        <v>1077</v>
      </c>
      <c r="E138" s="292">
        <v>1</v>
      </c>
      <c r="F138" s="293">
        <v>0</v>
      </c>
      <c r="G138" s="294">
        <f t="shared" si="5"/>
        <v>0</v>
      </c>
    </row>
    <row r="139" spans="1:7" x14ac:dyDescent="0.2">
      <c r="A139" s="288">
        <v>8</v>
      </c>
      <c r="B139" s="289"/>
      <c r="C139" s="290" t="s">
        <v>1476</v>
      </c>
      <c r="D139" s="291" t="s">
        <v>365</v>
      </c>
      <c r="E139" s="292">
        <v>16</v>
      </c>
      <c r="F139" s="293">
        <v>0</v>
      </c>
      <c r="G139" s="294">
        <f t="shared" si="5"/>
        <v>0</v>
      </c>
    </row>
    <row r="140" spans="1:7" x14ac:dyDescent="0.2">
      <c r="A140" s="288">
        <v>9</v>
      </c>
      <c r="B140" s="289"/>
      <c r="C140" s="290" t="s">
        <v>1477</v>
      </c>
      <c r="D140" s="291" t="s">
        <v>365</v>
      </c>
      <c r="E140" s="292">
        <v>9</v>
      </c>
      <c r="F140" s="293">
        <v>0</v>
      </c>
      <c r="G140" s="294">
        <f t="shared" si="5"/>
        <v>0</v>
      </c>
    </row>
    <row r="141" spans="1:7" x14ac:dyDescent="0.2">
      <c r="A141" s="281">
        <v>4</v>
      </c>
      <c r="B141" s="282"/>
      <c r="C141" s="283" t="s">
        <v>1400</v>
      </c>
      <c r="D141" s="284"/>
      <c r="E141" s="285"/>
      <c r="F141" s="286"/>
      <c r="G141" s="287">
        <f>SUM(G142:G149)</f>
        <v>0</v>
      </c>
    </row>
    <row r="142" spans="1:7" x14ac:dyDescent="0.2">
      <c r="A142" s="288">
        <v>1</v>
      </c>
      <c r="B142" s="289"/>
      <c r="C142" s="290" t="s">
        <v>1478</v>
      </c>
      <c r="D142" s="291" t="s">
        <v>983</v>
      </c>
      <c r="E142" s="292">
        <v>1</v>
      </c>
      <c r="F142" s="293">
        <v>0</v>
      </c>
      <c r="G142" s="294">
        <f t="shared" ref="G142:G149" si="6">PRODUCT(F142,E142)</f>
        <v>0</v>
      </c>
    </row>
    <row r="143" spans="1:7" x14ac:dyDescent="0.2">
      <c r="A143" s="288">
        <v>2</v>
      </c>
      <c r="B143" s="289"/>
      <c r="C143" s="290" t="s">
        <v>1479</v>
      </c>
      <c r="D143" s="291" t="s">
        <v>1398</v>
      </c>
      <c r="E143" s="292">
        <v>10</v>
      </c>
      <c r="F143" s="293">
        <v>0</v>
      </c>
      <c r="G143" s="294">
        <f t="shared" si="6"/>
        <v>0</v>
      </c>
    </row>
    <row r="144" spans="1:7" x14ac:dyDescent="0.2">
      <c r="A144" s="288">
        <v>3</v>
      </c>
      <c r="B144" s="289"/>
      <c r="C144" s="290" t="s">
        <v>1404</v>
      </c>
      <c r="D144" s="291" t="s">
        <v>1398</v>
      </c>
      <c r="E144" s="292">
        <v>18</v>
      </c>
      <c r="F144" s="293">
        <v>0</v>
      </c>
      <c r="G144" s="294">
        <f t="shared" si="6"/>
        <v>0</v>
      </c>
    </row>
    <row r="145" spans="1:7" x14ac:dyDescent="0.2">
      <c r="A145" s="288">
        <v>4</v>
      </c>
      <c r="B145" s="289"/>
      <c r="C145" s="290" t="s">
        <v>1406</v>
      </c>
      <c r="D145" s="291" t="s">
        <v>1407</v>
      </c>
      <c r="E145" s="292">
        <v>120</v>
      </c>
      <c r="F145" s="293">
        <v>0</v>
      </c>
      <c r="G145" s="294">
        <f t="shared" si="6"/>
        <v>0</v>
      </c>
    </row>
    <row r="146" spans="1:7" x14ac:dyDescent="0.2">
      <c r="A146" s="288">
        <v>5</v>
      </c>
      <c r="B146" s="289"/>
      <c r="C146" s="290" t="s">
        <v>1408</v>
      </c>
      <c r="D146" s="291" t="s">
        <v>1398</v>
      </c>
      <c r="E146" s="292">
        <v>10</v>
      </c>
      <c r="F146" s="293">
        <v>0</v>
      </c>
      <c r="G146" s="294">
        <f t="shared" si="6"/>
        <v>0</v>
      </c>
    </row>
    <row r="147" spans="1:7" x14ac:dyDescent="0.2">
      <c r="A147" s="288">
        <v>6</v>
      </c>
      <c r="B147" s="289"/>
      <c r="C147" s="290" t="s">
        <v>1480</v>
      </c>
      <c r="D147" s="291" t="s">
        <v>1077</v>
      </c>
      <c r="E147" s="292">
        <v>1</v>
      </c>
      <c r="F147" s="293">
        <v>0</v>
      </c>
      <c r="G147" s="294">
        <f t="shared" si="6"/>
        <v>0</v>
      </c>
    </row>
    <row r="148" spans="1:7" x14ac:dyDescent="0.2">
      <c r="A148" s="288">
        <v>7</v>
      </c>
      <c r="B148" s="289"/>
      <c r="C148" s="290" t="s">
        <v>1409</v>
      </c>
      <c r="D148" s="291" t="s">
        <v>1077</v>
      </c>
      <c r="E148" s="292">
        <v>1</v>
      </c>
      <c r="F148" s="293">
        <v>0</v>
      </c>
      <c r="G148" s="294">
        <f t="shared" si="6"/>
        <v>0</v>
      </c>
    </row>
    <row r="149" spans="1:7" x14ac:dyDescent="0.2">
      <c r="A149" s="288">
        <v>8</v>
      </c>
      <c r="B149" s="289"/>
      <c r="C149" s="290" t="s">
        <v>1481</v>
      </c>
      <c r="D149" s="291" t="s">
        <v>500</v>
      </c>
      <c r="E149" s="292">
        <v>0.35</v>
      </c>
      <c r="F149" s="293">
        <v>0</v>
      </c>
      <c r="G149" s="294">
        <f t="shared" si="6"/>
        <v>0</v>
      </c>
    </row>
    <row r="153" spans="1:7" ht="15.75" x14ac:dyDescent="0.25">
      <c r="C153" s="119" t="s">
        <v>1349</v>
      </c>
      <c r="D153" s="119"/>
      <c r="E153" s="119"/>
      <c r="F153" s="119"/>
      <c r="G153" s="295">
        <f>G7+G64</f>
        <v>0</v>
      </c>
    </row>
  </sheetData>
  <mergeCells count="2">
    <mergeCell ref="A4:G4"/>
    <mergeCell ref="A61:G6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8EE0-E88B-4DA4-A044-722B45A443A4}">
  <dimension ref="A1:H207"/>
  <sheetViews>
    <sheetView topLeftCell="A178" workbookViewId="0">
      <selection activeCell="E85" sqref="E85"/>
    </sheetView>
  </sheetViews>
  <sheetFormatPr defaultRowHeight="12.75" x14ac:dyDescent="0.2"/>
  <cols>
    <col min="1" max="1" width="6.85546875" customWidth="1"/>
    <col min="2" max="2" width="11.7109375" customWidth="1"/>
    <col min="3" max="3" width="39.5703125" customWidth="1"/>
    <col min="4" max="4" width="5.140625" customWidth="1"/>
    <col min="5" max="5" width="6.42578125" customWidth="1"/>
    <col min="6" max="6" width="7.5703125" customWidth="1"/>
    <col min="7" max="7" width="15.7109375" customWidth="1"/>
    <col min="8" max="8" width="11.85546875" customWidth="1"/>
  </cols>
  <sheetData>
    <row r="1" spans="1:8" x14ac:dyDescent="0.2">
      <c r="A1" s="296" t="s">
        <v>1483</v>
      </c>
      <c r="B1" s="296" t="s">
        <v>1484</v>
      </c>
      <c r="C1" s="296"/>
      <c r="D1" s="296"/>
      <c r="E1" s="296"/>
      <c r="F1" s="296"/>
      <c r="G1" s="296"/>
      <c r="H1" s="297"/>
    </row>
    <row r="2" spans="1:8" x14ac:dyDescent="0.2">
      <c r="A2" s="296" t="s">
        <v>1485</v>
      </c>
      <c r="B2" s="296" t="s">
        <v>1486</v>
      </c>
      <c r="C2" s="296"/>
      <c r="D2" s="296"/>
      <c r="E2" s="296"/>
      <c r="F2" s="296"/>
      <c r="G2" s="296"/>
      <c r="H2" s="297"/>
    </row>
    <row r="3" spans="1:8" ht="13.5" thickBot="1" x14ac:dyDescent="0.25">
      <c r="A3" s="296"/>
      <c r="B3" s="296"/>
      <c r="C3" s="296"/>
      <c r="D3" s="296"/>
      <c r="E3" s="296"/>
      <c r="F3" s="296"/>
      <c r="G3" s="296"/>
      <c r="H3" s="297"/>
    </row>
    <row r="4" spans="1:8" x14ac:dyDescent="0.2">
      <c r="A4" s="298"/>
      <c r="B4" s="299"/>
      <c r="C4" s="300"/>
      <c r="D4" s="299"/>
      <c r="E4" s="301"/>
      <c r="F4" s="798" t="s">
        <v>1487</v>
      </c>
      <c r="G4" s="799"/>
      <c r="H4" s="302"/>
    </row>
    <row r="5" spans="1:8" ht="13.5" thickBot="1" x14ac:dyDescent="0.25">
      <c r="A5" s="303" t="s">
        <v>1488</v>
      </c>
      <c r="B5" s="304" t="s">
        <v>1489</v>
      </c>
      <c r="C5" s="305" t="s">
        <v>1490</v>
      </c>
      <c r="D5" s="306" t="s">
        <v>133</v>
      </c>
      <c r="E5" s="307" t="s">
        <v>1357</v>
      </c>
      <c r="F5" s="307" t="s">
        <v>1491</v>
      </c>
      <c r="G5" s="308" t="s">
        <v>1492</v>
      </c>
      <c r="H5" s="309" t="s">
        <v>1493</v>
      </c>
    </row>
    <row r="6" spans="1:8" x14ac:dyDescent="0.2">
      <c r="A6" s="310"/>
      <c r="B6" s="311"/>
      <c r="C6" s="312"/>
      <c r="D6" s="311"/>
      <c r="E6" s="313"/>
      <c r="F6" s="311"/>
      <c r="G6" s="311"/>
      <c r="H6" s="314"/>
    </row>
    <row r="7" spans="1:8" x14ac:dyDescent="0.2">
      <c r="A7" s="315" t="s">
        <v>1494</v>
      </c>
      <c r="B7" s="316"/>
      <c r="C7" s="317"/>
      <c r="D7" s="318"/>
      <c r="E7" s="319"/>
      <c r="F7" s="320"/>
      <c r="G7" s="321"/>
      <c r="H7" s="322"/>
    </row>
    <row r="8" spans="1:8" x14ac:dyDescent="0.2">
      <c r="A8" s="323"/>
      <c r="B8" s="324"/>
      <c r="C8" s="325"/>
      <c r="D8" s="318"/>
      <c r="E8" s="319"/>
      <c r="F8" s="320"/>
      <c r="G8" s="321"/>
      <c r="H8" s="322"/>
    </row>
    <row r="9" spans="1:8" ht="38.25" x14ac:dyDescent="0.2">
      <c r="A9" s="323" t="s">
        <v>1495</v>
      </c>
      <c r="B9" s="326">
        <v>345128102</v>
      </c>
      <c r="C9" s="327" t="s">
        <v>1496</v>
      </c>
      <c r="D9" s="328" t="s">
        <v>416</v>
      </c>
      <c r="E9" s="319">
        <v>1</v>
      </c>
      <c r="F9" s="320">
        <v>0</v>
      </c>
      <c r="G9" s="321">
        <f>E9*F9</f>
        <v>0</v>
      </c>
      <c r="H9" s="322" t="s">
        <v>1497</v>
      </c>
    </row>
    <row r="10" spans="1:8" x14ac:dyDescent="0.2">
      <c r="A10" s="323"/>
      <c r="B10" s="329"/>
      <c r="C10" s="330"/>
      <c r="D10" s="331"/>
      <c r="E10" s="320"/>
      <c r="F10" s="320"/>
      <c r="G10" s="321"/>
      <c r="H10" s="322"/>
    </row>
    <row r="11" spans="1:8" x14ac:dyDescent="0.2">
      <c r="A11" s="332" t="s">
        <v>1498</v>
      </c>
      <c r="B11" s="324"/>
      <c r="C11" s="330"/>
      <c r="D11" s="331"/>
      <c r="E11" s="320"/>
      <c r="F11" s="320"/>
      <c r="G11" s="321"/>
      <c r="H11" s="322"/>
    </row>
    <row r="12" spans="1:8" x14ac:dyDescent="0.2">
      <c r="A12" s="332"/>
      <c r="B12" s="333"/>
      <c r="C12" s="330"/>
      <c r="D12" s="334"/>
      <c r="E12" s="320"/>
      <c r="F12" s="320"/>
      <c r="G12" s="321"/>
      <c r="H12" s="322"/>
    </row>
    <row r="13" spans="1:8" ht="25.5" x14ac:dyDescent="0.2">
      <c r="A13" s="323" t="s">
        <v>1499</v>
      </c>
      <c r="B13" s="326">
        <v>345128101</v>
      </c>
      <c r="C13" s="327" t="s">
        <v>1500</v>
      </c>
      <c r="D13" s="331" t="s">
        <v>416</v>
      </c>
      <c r="E13" s="320">
        <v>1</v>
      </c>
      <c r="F13" s="320">
        <v>0</v>
      </c>
      <c r="G13" s="321">
        <f t="shared" ref="G13:G76" si="0">E13*F13</f>
        <v>0</v>
      </c>
      <c r="H13" s="322" t="s">
        <v>1497</v>
      </c>
    </row>
    <row r="14" spans="1:8" x14ac:dyDescent="0.2">
      <c r="A14" s="323"/>
      <c r="B14" s="335"/>
      <c r="C14" s="336"/>
      <c r="D14" s="318"/>
      <c r="E14" s="319"/>
      <c r="F14" s="320"/>
      <c r="G14" s="321"/>
      <c r="H14" s="322"/>
    </row>
    <row r="15" spans="1:8" x14ac:dyDescent="0.2">
      <c r="A15" s="332" t="s">
        <v>1501</v>
      </c>
      <c r="B15" s="337"/>
      <c r="C15" s="338"/>
      <c r="D15" s="318"/>
      <c r="E15" s="319"/>
      <c r="F15" s="339"/>
      <c r="G15" s="321"/>
      <c r="H15" s="322"/>
    </row>
    <row r="16" spans="1:8" x14ac:dyDescent="0.2">
      <c r="A16" s="323"/>
      <c r="B16" s="324"/>
      <c r="C16" s="330"/>
      <c r="D16" s="331"/>
      <c r="E16" s="320"/>
      <c r="F16" s="320"/>
      <c r="G16" s="321"/>
      <c r="H16" s="322"/>
    </row>
    <row r="17" spans="1:8" ht="51" x14ac:dyDescent="0.2">
      <c r="A17" s="323" t="s">
        <v>1502</v>
      </c>
      <c r="B17" s="340">
        <v>341581064</v>
      </c>
      <c r="C17" s="341" t="s">
        <v>1503</v>
      </c>
      <c r="D17" s="331" t="s">
        <v>365</v>
      </c>
      <c r="E17" s="320">
        <v>35</v>
      </c>
      <c r="F17" s="320">
        <v>0</v>
      </c>
      <c r="G17" s="321">
        <f t="shared" si="0"/>
        <v>0</v>
      </c>
      <c r="H17" s="322" t="s">
        <v>1497</v>
      </c>
    </row>
    <row r="18" spans="1:8" x14ac:dyDescent="0.2">
      <c r="A18" s="323"/>
      <c r="B18" s="335"/>
      <c r="C18" s="336"/>
      <c r="D18" s="331"/>
      <c r="E18" s="320"/>
      <c r="F18" s="320"/>
      <c r="G18" s="321"/>
      <c r="H18" s="322"/>
    </row>
    <row r="19" spans="1:8" x14ac:dyDescent="0.2">
      <c r="A19" s="332" t="s">
        <v>1504</v>
      </c>
      <c r="B19" s="333"/>
      <c r="C19" s="325"/>
      <c r="D19" s="331"/>
      <c r="E19" s="320"/>
      <c r="F19" s="320"/>
      <c r="G19" s="321"/>
      <c r="H19" s="322"/>
    </row>
    <row r="20" spans="1:8" x14ac:dyDescent="0.2">
      <c r="A20" s="323"/>
      <c r="B20" s="324"/>
      <c r="C20" s="330"/>
      <c r="D20" s="331"/>
      <c r="E20" s="320"/>
      <c r="F20" s="320"/>
      <c r="G20" s="321"/>
      <c r="H20" s="322"/>
    </row>
    <row r="21" spans="1:8" ht="76.5" x14ac:dyDescent="0.2">
      <c r="A21" s="323" t="s">
        <v>1505</v>
      </c>
      <c r="B21" s="342">
        <v>345128103</v>
      </c>
      <c r="C21" s="330" t="s">
        <v>1506</v>
      </c>
      <c r="D21" s="318" t="s">
        <v>416</v>
      </c>
      <c r="E21" s="320">
        <v>2</v>
      </c>
      <c r="F21" s="320">
        <v>0</v>
      </c>
      <c r="G21" s="321">
        <f t="shared" si="0"/>
        <v>0</v>
      </c>
      <c r="H21" s="322" t="s">
        <v>1497</v>
      </c>
    </row>
    <row r="22" spans="1:8" ht="51" x14ac:dyDescent="0.2">
      <c r="A22" s="323" t="s">
        <v>1507</v>
      </c>
      <c r="B22" s="343">
        <v>344136167</v>
      </c>
      <c r="C22" s="327" t="s">
        <v>1508</v>
      </c>
      <c r="D22" s="328" t="s">
        <v>416</v>
      </c>
      <c r="E22" s="320">
        <v>1</v>
      </c>
      <c r="F22" s="320">
        <v>0</v>
      </c>
      <c r="G22" s="321">
        <f t="shared" si="0"/>
        <v>0</v>
      </c>
      <c r="H22" s="322" t="s">
        <v>1497</v>
      </c>
    </row>
    <row r="23" spans="1:8" x14ac:dyDescent="0.2">
      <c r="A23" s="323" t="s">
        <v>1509</v>
      </c>
      <c r="B23" s="344">
        <v>345355768</v>
      </c>
      <c r="C23" s="330" t="s">
        <v>1510</v>
      </c>
      <c r="D23" s="318" t="s">
        <v>416</v>
      </c>
      <c r="E23" s="320">
        <v>1</v>
      </c>
      <c r="F23" s="320">
        <v>0</v>
      </c>
      <c r="G23" s="321">
        <f t="shared" si="0"/>
        <v>0</v>
      </c>
      <c r="H23" s="322" t="s">
        <v>1497</v>
      </c>
    </row>
    <row r="24" spans="1:8" x14ac:dyDescent="0.2">
      <c r="A24" s="323" t="s">
        <v>1511</v>
      </c>
      <c r="B24" s="343">
        <v>344136158</v>
      </c>
      <c r="C24" s="327" t="s">
        <v>1512</v>
      </c>
      <c r="D24" s="328" t="s">
        <v>416</v>
      </c>
      <c r="E24" s="320">
        <v>1</v>
      </c>
      <c r="F24" s="320">
        <v>0</v>
      </c>
      <c r="G24" s="321">
        <f t="shared" si="0"/>
        <v>0</v>
      </c>
      <c r="H24" s="322" t="s">
        <v>1497</v>
      </c>
    </row>
    <row r="25" spans="1:8" x14ac:dyDescent="0.2">
      <c r="A25" s="323" t="s">
        <v>1513</v>
      </c>
      <c r="B25" s="345">
        <v>344136154</v>
      </c>
      <c r="C25" s="330" t="s">
        <v>1514</v>
      </c>
      <c r="D25" s="318" t="s">
        <v>416</v>
      </c>
      <c r="E25" s="320">
        <v>3</v>
      </c>
      <c r="F25" s="320">
        <v>0</v>
      </c>
      <c r="G25" s="321">
        <f t="shared" si="0"/>
        <v>0</v>
      </c>
      <c r="H25" s="322" t="s">
        <v>1497</v>
      </c>
    </row>
    <row r="26" spans="1:8" x14ac:dyDescent="0.2">
      <c r="A26" s="323" t="s">
        <v>1516</v>
      </c>
      <c r="B26" s="345">
        <v>344136146</v>
      </c>
      <c r="C26" s="330" t="s">
        <v>1517</v>
      </c>
      <c r="D26" s="318" t="s">
        <v>416</v>
      </c>
      <c r="E26" s="320">
        <v>2</v>
      </c>
      <c r="F26" s="320">
        <v>0</v>
      </c>
      <c r="G26" s="321">
        <f t="shared" si="0"/>
        <v>0</v>
      </c>
      <c r="H26" s="322" t="s">
        <v>1497</v>
      </c>
    </row>
    <row r="27" spans="1:8" x14ac:dyDescent="0.2">
      <c r="A27" s="323" t="s">
        <v>1518</v>
      </c>
      <c r="B27" s="343">
        <v>344136144</v>
      </c>
      <c r="C27" s="327" t="s">
        <v>1519</v>
      </c>
      <c r="D27" s="328" t="s">
        <v>416</v>
      </c>
      <c r="E27" s="320">
        <v>2</v>
      </c>
      <c r="F27" s="320">
        <v>0</v>
      </c>
      <c r="G27" s="321">
        <f t="shared" si="0"/>
        <v>0</v>
      </c>
      <c r="H27" s="322" t="s">
        <v>1497</v>
      </c>
    </row>
    <row r="28" spans="1:8" x14ac:dyDescent="0.2">
      <c r="A28" s="323" t="s">
        <v>1520</v>
      </c>
      <c r="B28" s="345">
        <v>344136217</v>
      </c>
      <c r="C28" s="330" t="s">
        <v>1521</v>
      </c>
      <c r="D28" s="318" t="s">
        <v>416</v>
      </c>
      <c r="E28" s="320">
        <v>2</v>
      </c>
      <c r="F28" s="320">
        <v>0</v>
      </c>
      <c r="G28" s="321">
        <f t="shared" si="0"/>
        <v>0</v>
      </c>
      <c r="H28" s="322" t="s">
        <v>1497</v>
      </c>
    </row>
    <row r="29" spans="1:8" x14ac:dyDescent="0.2">
      <c r="A29" s="323" t="s">
        <v>1522</v>
      </c>
      <c r="B29" s="343">
        <v>344136141</v>
      </c>
      <c r="C29" s="327" t="s">
        <v>1523</v>
      </c>
      <c r="D29" s="328" t="s">
        <v>416</v>
      </c>
      <c r="E29" s="320">
        <v>2</v>
      </c>
      <c r="F29" s="320">
        <v>0</v>
      </c>
      <c r="G29" s="321">
        <f t="shared" si="0"/>
        <v>0</v>
      </c>
      <c r="H29" s="322" t="s">
        <v>1497</v>
      </c>
    </row>
    <row r="30" spans="1:8" x14ac:dyDescent="0.2">
      <c r="A30" s="323" t="s">
        <v>1524</v>
      </c>
      <c r="B30" s="345">
        <v>344136140</v>
      </c>
      <c r="C30" s="330" t="s">
        <v>1525</v>
      </c>
      <c r="D30" s="318" t="s">
        <v>416</v>
      </c>
      <c r="E30" s="320">
        <v>1</v>
      </c>
      <c r="F30" s="320">
        <v>0</v>
      </c>
      <c r="G30" s="321">
        <f t="shared" si="0"/>
        <v>0</v>
      </c>
      <c r="H30" s="322" t="s">
        <v>1497</v>
      </c>
    </row>
    <row r="31" spans="1:8" x14ac:dyDescent="0.2">
      <c r="A31" s="323" t="s">
        <v>1526</v>
      </c>
      <c r="B31" s="343">
        <v>344136214</v>
      </c>
      <c r="C31" s="327" t="s">
        <v>1527</v>
      </c>
      <c r="D31" s="328" t="s">
        <v>416</v>
      </c>
      <c r="E31" s="320">
        <v>1</v>
      </c>
      <c r="F31" s="320">
        <v>0</v>
      </c>
      <c r="G31" s="321">
        <f t="shared" si="0"/>
        <v>0</v>
      </c>
      <c r="H31" s="322" t="s">
        <v>1497</v>
      </c>
    </row>
    <row r="32" spans="1:8" x14ac:dyDescent="0.2">
      <c r="A32" s="323" t="s">
        <v>1528</v>
      </c>
      <c r="B32" s="345">
        <v>344136139</v>
      </c>
      <c r="C32" s="330" t="s">
        <v>1529</v>
      </c>
      <c r="D32" s="318" t="s">
        <v>416</v>
      </c>
      <c r="E32" s="320">
        <v>3</v>
      </c>
      <c r="F32" s="320">
        <v>0</v>
      </c>
      <c r="G32" s="321">
        <f t="shared" si="0"/>
        <v>0</v>
      </c>
      <c r="H32" s="322" t="s">
        <v>1497</v>
      </c>
    </row>
    <row r="33" spans="1:8" x14ac:dyDescent="0.2">
      <c r="A33" s="323" t="s">
        <v>1530</v>
      </c>
      <c r="B33" s="343">
        <v>344136144</v>
      </c>
      <c r="C33" s="327" t="s">
        <v>1531</v>
      </c>
      <c r="D33" s="328" t="s">
        <v>416</v>
      </c>
      <c r="E33" s="320">
        <v>27</v>
      </c>
      <c r="F33" s="320">
        <v>0</v>
      </c>
      <c r="G33" s="321">
        <f t="shared" si="0"/>
        <v>0</v>
      </c>
      <c r="H33" s="322" t="s">
        <v>1497</v>
      </c>
    </row>
    <row r="34" spans="1:8" x14ac:dyDescent="0.2">
      <c r="A34" s="323" t="s">
        <v>1532</v>
      </c>
      <c r="B34" s="345">
        <v>344136312</v>
      </c>
      <c r="C34" s="330" t="s">
        <v>1533</v>
      </c>
      <c r="D34" s="318" t="s">
        <v>416</v>
      </c>
      <c r="E34" s="320">
        <v>16</v>
      </c>
      <c r="F34" s="320">
        <v>0</v>
      </c>
      <c r="G34" s="321">
        <f t="shared" si="0"/>
        <v>0</v>
      </c>
      <c r="H34" s="322" t="s">
        <v>1497</v>
      </c>
    </row>
    <row r="35" spans="1:8" ht="25.5" x14ac:dyDescent="0.2">
      <c r="A35" s="323" t="s">
        <v>1534</v>
      </c>
      <c r="B35" s="343">
        <v>344135331</v>
      </c>
      <c r="C35" s="346" t="s">
        <v>1535</v>
      </c>
      <c r="D35" s="328" t="s">
        <v>416</v>
      </c>
      <c r="E35" s="320">
        <v>8</v>
      </c>
      <c r="F35" s="320">
        <v>0</v>
      </c>
      <c r="G35" s="321">
        <f t="shared" si="0"/>
        <v>0</v>
      </c>
      <c r="H35" s="322" t="s">
        <v>1497</v>
      </c>
    </row>
    <row r="36" spans="1:8" x14ac:dyDescent="0.2">
      <c r="A36" s="323" t="s">
        <v>1536</v>
      </c>
      <c r="B36" s="345">
        <v>344135385</v>
      </c>
      <c r="C36" s="341" t="s">
        <v>1537</v>
      </c>
      <c r="D36" s="318" t="s">
        <v>416</v>
      </c>
      <c r="E36" s="320">
        <v>4</v>
      </c>
      <c r="F36" s="320">
        <v>0</v>
      </c>
      <c r="G36" s="321">
        <f t="shared" si="0"/>
        <v>0</v>
      </c>
      <c r="H36" s="322" t="s">
        <v>1497</v>
      </c>
    </row>
    <row r="37" spans="1:8" x14ac:dyDescent="0.2">
      <c r="A37" s="323" t="s">
        <v>1538</v>
      </c>
      <c r="B37" s="343">
        <v>344135387</v>
      </c>
      <c r="C37" s="346" t="s">
        <v>1539</v>
      </c>
      <c r="D37" s="328" t="s">
        <v>416</v>
      </c>
      <c r="E37" s="320">
        <v>5</v>
      </c>
      <c r="F37" s="320">
        <v>0</v>
      </c>
      <c r="G37" s="321">
        <f t="shared" si="0"/>
        <v>0</v>
      </c>
      <c r="H37" s="322" t="s">
        <v>1497</v>
      </c>
    </row>
    <row r="38" spans="1:8" x14ac:dyDescent="0.2">
      <c r="A38" s="323" t="s">
        <v>1540</v>
      </c>
      <c r="B38" s="345">
        <v>344135389</v>
      </c>
      <c r="C38" s="341" t="s">
        <v>1541</v>
      </c>
      <c r="D38" s="318" t="s">
        <v>416</v>
      </c>
      <c r="E38" s="320">
        <v>3</v>
      </c>
      <c r="F38" s="320">
        <v>0</v>
      </c>
      <c r="G38" s="321">
        <f t="shared" si="0"/>
        <v>0</v>
      </c>
      <c r="H38" s="322" t="s">
        <v>1497</v>
      </c>
    </row>
    <row r="39" spans="1:8" x14ac:dyDescent="0.2">
      <c r="A39" s="323" t="s">
        <v>1542</v>
      </c>
      <c r="B39" s="347">
        <v>354236060</v>
      </c>
      <c r="C39" s="348" t="s">
        <v>1543</v>
      </c>
      <c r="D39" s="348" t="s">
        <v>416</v>
      </c>
      <c r="E39" s="348">
        <v>1</v>
      </c>
      <c r="F39" s="348">
        <v>0</v>
      </c>
      <c r="G39" s="321">
        <f t="shared" si="0"/>
        <v>0</v>
      </c>
      <c r="H39" s="349" t="s">
        <v>1497</v>
      </c>
    </row>
    <row r="40" spans="1:8" x14ac:dyDescent="0.2">
      <c r="A40" s="323" t="s">
        <v>1544</v>
      </c>
      <c r="B40" s="337">
        <v>345000000</v>
      </c>
      <c r="C40" s="350" t="s">
        <v>1545</v>
      </c>
      <c r="D40" s="351" t="s">
        <v>416</v>
      </c>
      <c r="E40" s="352">
        <v>1</v>
      </c>
      <c r="F40" s="351">
        <v>0</v>
      </c>
      <c r="G40" s="321">
        <f t="shared" si="0"/>
        <v>0</v>
      </c>
      <c r="H40" s="353" t="s">
        <v>1497</v>
      </c>
    </row>
    <row r="41" spans="1:8" x14ac:dyDescent="0.2">
      <c r="A41" s="354"/>
      <c r="B41" s="337"/>
      <c r="C41" s="355"/>
      <c r="D41" s="356"/>
      <c r="E41" s="319"/>
      <c r="F41" s="320"/>
      <c r="G41" s="321"/>
      <c r="H41" s="353"/>
    </row>
    <row r="42" spans="1:8" x14ac:dyDescent="0.2">
      <c r="A42" s="357" t="s">
        <v>1546</v>
      </c>
      <c r="B42" s="358"/>
      <c r="C42" s="359"/>
      <c r="D42" s="360"/>
      <c r="E42" s="319"/>
      <c r="F42" s="320"/>
      <c r="G42" s="321"/>
      <c r="H42" s="322"/>
    </row>
    <row r="43" spans="1:8" x14ac:dyDescent="0.2">
      <c r="A43" s="361"/>
      <c r="B43" s="362"/>
      <c r="C43" s="359"/>
      <c r="D43" s="360"/>
      <c r="E43" s="319"/>
      <c r="F43" s="320"/>
      <c r="G43" s="321"/>
      <c r="H43" s="322"/>
    </row>
    <row r="44" spans="1:8" ht="25.5" x14ac:dyDescent="0.2">
      <c r="A44" s="363" t="s">
        <v>1547</v>
      </c>
      <c r="B44" s="347">
        <v>358111232</v>
      </c>
      <c r="C44" s="364" t="s">
        <v>1548</v>
      </c>
      <c r="D44" s="365" t="s">
        <v>416</v>
      </c>
      <c r="E44" s="366">
        <v>24</v>
      </c>
      <c r="F44" s="366">
        <v>0</v>
      </c>
      <c r="G44" s="321">
        <f t="shared" si="0"/>
        <v>0</v>
      </c>
      <c r="H44" s="353" t="s">
        <v>1549</v>
      </c>
    </row>
    <row r="45" spans="1:8" x14ac:dyDescent="0.2">
      <c r="A45" s="363" t="s">
        <v>1550</v>
      </c>
      <c r="B45" s="345">
        <v>345355104</v>
      </c>
      <c r="C45" s="367" t="s">
        <v>1551</v>
      </c>
      <c r="D45" s="368" t="s">
        <v>416</v>
      </c>
      <c r="E45" s="369">
        <v>24</v>
      </c>
      <c r="F45" s="370">
        <v>0</v>
      </c>
      <c r="G45" s="321">
        <f t="shared" si="0"/>
        <v>0</v>
      </c>
      <c r="H45" s="353" t="s">
        <v>1497</v>
      </c>
    </row>
    <row r="46" spans="1:8" x14ac:dyDescent="0.2">
      <c r="A46" s="371"/>
      <c r="B46" s="345"/>
      <c r="C46" s="325"/>
      <c r="D46" s="318"/>
      <c r="E46" s="319"/>
      <c r="F46" s="320"/>
      <c r="G46" s="321"/>
      <c r="H46" s="322"/>
    </row>
    <row r="47" spans="1:8" x14ac:dyDescent="0.2">
      <c r="A47" s="372" t="s">
        <v>1552</v>
      </c>
      <c r="B47" s="373"/>
      <c r="C47" s="374"/>
      <c r="D47" s="375"/>
      <c r="E47" s="376"/>
      <c r="F47" s="377"/>
      <c r="G47" s="321"/>
      <c r="H47" s="322"/>
    </row>
    <row r="48" spans="1:8" x14ac:dyDescent="0.2">
      <c r="A48" s="371"/>
      <c r="B48" s="333"/>
      <c r="C48" s="325"/>
      <c r="D48" s="318"/>
      <c r="E48" s="319"/>
      <c r="F48" s="320"/>
      <c r="G48" s="321"/>
      <c r="H48" s="322"/>
    </row>
    <row r="49" spans="1:8" x14ac:dyDescent="0.2">
      <c r="A49" s="363" t="s">
        <v>1553</v>
      </c>
      <c r="B49" s="378">
        <v>345355721</v>
      </c>
      <c r="C49" s="330" t="s">
        <v>1554</v>
      </c>
      <c r="D49" s="379" t="s">
        <v>416</v>
      </c>
      <c r="E49" s="380">
        <v>5</v>
      </c>
      <c r="F49" s="369">
        <v>0</v>
      </c>
      <c r="G49" s="321">
        <f t="shared" si="0"/>
        <v>0</v>
      </c>
      <c r="H49" s="322" t="s">
        <v>1497</v>
      </c>
    </row>
    <row r="50" spans="1:8" x14ac:dyDescent="0.2">
      <c r="A50" s="363" t="s">
        <v>1555</v>
      </c>
      <c r="B50" s="378">
        <v>345355718</v>
      </c>
      <c r="C50" s="330" t="s">
        <v>1556</v>
      </c>
      <c r="D50" s="379" t="s">
        <v>416</v>
      </c>
      <c r="E50" s="380">
        <v>5</v>
      </c>
      <c r="F50" s="381">
        <v>0</v>
      </c>
      <c r="G50" s="382">
        <f t="shared" si="0"/>
        <v>0</v>
      </c>
      <c r="H50" s="383" t="s">
        <v>1497</v>
      </c>
    </row>
    <row r="51" spans="1:8" ht="25.5" x14ac:dyDescent="0.2">
      <c r="A51" s="363" t="s">
        <v>1557</v>
      </c>
      <c r="B51" s="384">
        <v>345355146</v>
      </c>
      <c r="C51" s="385" t="s">
        <v>1558</v>
      </c>
      <c r="D51" s="386" t="s">
        <v>416</v>
      </c>
      <c r="E51" s="387">
        <v>16</v>
      </c>
      <c r="F51" s="388">
        <v>0</v>
      </c>
      <c r="G51" s="382">
        <f t="shared" si="0"/>
        <v>0</v>
      </c>
      <c r="H51" s="389" t="s">
        <v>1497</v>
      </c>
    </row>
    <row r="52" spans="1:8" x14ac:dyDescent="0.2">
      <c r="A52" s="363" t="s">
        <v>1559</v>
      </c>
      <c r="B52" s="390">
        <v>345355211</v>
      </c>
      <c r="C52" s="391" t="s">
        <v>1560</v>
      </c>
      <c r="D52" s="392" t="s">
        <v>416</v>
      </c>
      <c r="E52" s="387">
        <v>16</v>
      </c>
      <c r="F52" s="388">
        <v>0</v>
      </c>
      <c r="G52" s="382">
        <f t="shared" si="0"/>
        <v>0</v>
      </c>
      <c r="H52" s="389" t="s">
        <v>1497</v>
      </c>
    </row>
    <row r="53" spans="1:8" x14ac:dyDescent="0.2">
      <c r="A53" s="363" t="s">
        <v>1561</v>
      </c>
      <c r="B53" s="393">
        <v>345355104</v>
      </c>
      <c r="C53" s="394" t="s">
        <v>1551</v>
      </c>
      <c r="D53" s="395" t="s">
        <v>416</v>
      </c>
      <c r="E53" s="387">
        <v>16</v>
      </c>
      <c r="F53" s="388">
        <v>0</v>
      </c>
      <c r="G53" s="382">
        <f t="shared" si="0"/>
        <v>0</v>
      </c>
      <c r="H53" s="389" t="s">
        <v>1497</v>
      </c>
    </row>
    <row r="54" spans="1:8" ht="25.5" x14ac:dyDescent="0.2">
      <c r="A54" s="363" t="s">
        <v>1562</v>
      </c>
      <c r="B54" s="396">
        <v>345355151</v>
      </c>
      <c r="C54" s="397" t="s">
        <v>1563</v>
      </c>
      <c r="D54" s="398" t="s">
        <v>416</v>
      </c>
      <c r="E54" s="387">
        <v>8</v>
      </c>
      <c r="F54" s="385">
        <v>0</v>
      </c>
      <c r="G54" s="382">
        <f t="shared" si="0"/>
        <v>0</v>
      </c>
      <c r="H54" s="389" t="s">
        <v>1497</v>
      </c>
    </row>
    <row r="55" spans="1:8" x14ac:dyDescent="0.2">
      <c r="A55" s="363" t="s">
        <v>1564</v>
      </c>
      <c r="B55" s="399">
        <v>345355211</v>
      </c>
      <c r="C55" s="391" t="s">
        <v>1560</v>
      </c>
      <c r="D55" s="400" t="s">
        <v>416</v>
      </c>
      <c r="E55" s="387">
        <v>8</v>
      </c>
      <c r="F55" s="401">
        <v>0</v>
      </c>
      <c r="G55" s="382">
        <f t="shared" si="0"/>
        <v>0</v>
      </c>
      <c r="H55" s="389" t="s">
        <v>1497</v>
      </c>
    </row>
    <row r="56" spans="1:8" x14ac:dyDescent="0.2">
      <c r="A56" s="363" t="s">
        <v>1565</v>
      </c>
      <c r="B56" s="393">
        <v>345355104</v>
      </c>
      <c r="C56" s="394" t="s">
        <v>1551</v>
      </c>
      <c r="D56" s="400" t="s">
        <v>416</v>
      </c>
      <c r="E56" s="387">
        <v>8</v>
      </c>
      <c r="F56" s="402">
        <v>0</v>
      </c>
      <c r="G56" s="382">
        <f t="shared" si="0"/>
        <v>0</v>
      </c>
      <c r="H56" s="389" t="s">
        <v>1497</v>
      </c>
    </row>
    <row r="57" spans="1:8" ht="25.5" x14ac:dyDescent="0.2">
      <c r="A57" s="363" t="s">
        <v>1566</v>
      </c>
      <c r="B57" s="403">
        <v>345355166</v>
      </c>
      <c r="C57" s="385" t="s">
        <v>1567</v>
      </c>
      <c r="D57" s="404" t="s">
        <v>416</v>
      </c>
      <c r="E57" s="387">
        <v>15</v>
      </c>
      <c r="F57" s="405">
        <v>0</v>
      </c>
      <c r="G57" s="382">
        <f t="shared" si="0"/>
        <v>0</v>
      </c>
      <c r="H57" s="406" t="s">
        <v>1497</v>
      </c>
    </row>
    <row r="58" spans="1:8" x14ac:dyDescent="0.2">
      <c r="A58" s="363" t="s">
        <v>1568</v>
      </c>
      <c r="B58" s="390">
        <v>345355211</v>
      </c>
      <c r="C58" s="391" t="s">
        <v>1560</v>
      </c>
      <c r="D58" s="404" t="s">
        <v>416</v>
      </c>
      <c r="E58" s="387">
        <v>15</v>
      </c>
      <c r="F58" s="388">
        <v>0</v>
      </c>
      <c r="G58" s="382">
        <f t="shared" si="0"/>
        <v>0</v>
      </c>
      <c r="H58" s="389" t="s">
        <v>1497</v>
      </c>
    </row>
    <row r="59" spans="1:8" x14ac:dyDescent="0.2">
      <c r="A59" s="363" t="s">
        <v>1569</v>
      </c>
      <c r="B59" s="393">
        <v>345355104</v>
      </c>
      <c r="C59" s="394" t="s">
        <v>1551</v>
      </c>
      <c r="D59" s="404" t="s">
        <v>416</v>
      </c>
      <c r="E59" s="387">
        <v>15</v>
      </c>
      <c r="F59" s="388">
        <v>0</v>
      </c>
      <c r="G59" s="382">
        <f t="shared" si="0"/>
        <v>0</v>
      </c>
      <c r="H59" s="389" t="s">
        <v>1497</v>
      </c>
    </row>
    <row r="60" spans="1:8" ht="38.25" x14ac:dyDescent="0.2">
      <c r="A60" s="363" t="s">
        <v>1570</v>
      </c>
      <c r="B60" s="393">
        <v>345355499</v>
      </c>
      <c r="C60" s="407" t="s">
        <v>1571</v>
      </c>
      <c r="D60" s="408" t="s">
        <v>416</v>
      </c>
      <c r="E60" s="394">
        <v>1</v>
      </c>
      <c r="F60" s="387">
        <v>0</v>
      </c>
      <c r="G60" s="409">
        <f t="shared" si="0"/>
        <v>0</v>
      </c>
      <c r="H60" s="410" t="s">
        <v>1549</v>
      </c>
    </row>
    <row r="61" spans="1:8" x14ac:dyDescent="0.2">
      <c r="A61" s="363"/>
      <c r="B61" s="393"/>
      <c r="C61" s="394"/>
      <c r="D61" s="404"/>
      <c r="E61" s="405"/>
      <c r="F61" s="388"/>
      <c r="G61" s="382"/>
      <c r="H61" s="383"/>
    </row>
    <row r="62" spans="1:8" x14ac:dyDescent="0.2">
      <c r="A62" s="372" t="s">
        <v>1572</v>
      </c>
      <c r="B62" s="373"/>
      <c r="C62" s="374"/>
      <c r="D62" s="375"/>
      <c r="E62" s="376"/>
      <c r="F62" s="377"/>
      <c r="G62" s="382"/>
      <c r="H62" s="383"/>
    </row>
    <row r="63" spans="1:8" x14ac:dyDescent="0.2">
      <c r="A63" s="363"/>
      <c r="B63" s="393"/>
      <c r="C63" s="411"/>
      <c r="D63" s="404"/>
      <c r="E63" s="405"/>
      <c r="F63" s="388"/>
      <c r="G63" s="382"/>
      <c r="H63" s="383"/>
    </row>
    <row r="64" spans="1:8" ht="25.5" x14ac:dyDescent="0.2">
      <c r="A64" s="363" t="s">
        <v>1573</v>
      </c>
      <c r="B64" s="412">
        <v>348531000</v>
      </c>
      <c r="C64" s="411" t="s">
        <v>1574</v>
      </c>
      <c r="D64" s="404" t="s">
        <v>416</v>
      </c>
      <c r="E64" s="405">
        <v>38</v>
      </c>
      <c r="F64" s="388">
        <v>0</v>
      </c>
      <c r="G64" s="382">
        <f t="shared" si="0"/>
        <v>0</v>
      </c>
      <c r="H64" s="383" t="s">
        <v>1497</v>
      </c>
    </row>
    <row r="65" spans="1:8" ht="25.5" x14ac:dyDescent="0.2">
      <c r="A65" s="363" t="s">
        <v>1575</v>
      </c>
      <c r="B65" s="396">
        <v>348531001</v>
      </c>
      <c r="C65" s="411" t="s">
        <v>1576</v>
      </c>
      <c r="D65" s="404" t="s">
        <v>416</v>
      </c>
      <c r="E65" s="405">
        <v>24</v>
      </c>
      <c r="F65" s="388">
        <v>0</v>
      </c>
      <c r="G65" s="382">
        <f t="shared" si="0"/>
        <v>0</v>
      </c>
      <c r="H65" s="383" t="s">
        <v>1497</v>
      </c>
    </row>
    <row r="66" spans="1:8" ht="25.5" x14ac:dyDescent="0.2">
      <c r="A66" s="363" t="s">
        <v>1577</v>
      </c>
      <c r="B66" s="396">
        <v>348531002</v>
      </c>
      <c r="C66" s="411" t="s">
        <v>1578</v>
      </c>
      <c r="D66" s="404" t="s">
        <v>416</v>
      </c>
      <c r="E66" s="405">
        <v>9</v>
      </c>
      <c r="F66" s="388">
        <v>0</v>
      </c>
      <c r="G66" s="382">
        <f t="shared" si="0"/>
        <v>0</v>
      </c>
      <c r="H66" s="383" t="s">
        <v>1497</v>
      </c>
    </row>
    <row r="67" spans="1:8" x14ac:dyDescent="0.2">
      <c r="A67" s="363" t="s">
        <v>1579</v>
      </c>
      <c r="B67" s="396">
        <v>348531003</v>
      </c>
      <c r="C67" s="411" t="s">
        <v>1580</v>
      </c>
      <c r="D67" s="404" t="s">
        <v>416</v>
      </c>
      <c r="E67" s="405">
        <v>16</v>
      </c>
      <c r="F67" s="388">
        <v>0</v>
      </c>
      <c r="G67" s="382">
        <f t="shared" si="0"/>
        <v>0</v>
      </c>
      <c r="H67" s="383" t="s">
        <v>1497</v>
      </c>
    </row>
    <row r="68" spans="1:8" ht="24.6" customHeight="1" x14ac:dyDescent="0.2">
      <c r="A68" s="363" t="s">
        <v>1581</v>
      </c>
      <c r="B68" s="709">
        <v>348531004</v>
      </c>
      <c r="C68" s="710" t="s">
        <v>1793</v>
      </c>
      <c r="D68" s="711" t="s">
        <v>416</v>
      </c>
      <c r="E68" s="712">
        <v>1</v>
      </c>
      <c r="F68" s="713">
        <v>0</v>
      </c>
      <c r="G68" s="382">
        <f t="shared" si="0"/>
        <v>0</v>
      </c>
      <c r="H68" s="383" t="s">
        <v>1497</v>
      </c>
    </row>
    <row r="69" spans="1:8" ht="25.5" x14ac:dyDescent="0.2">
      <c r="A69" s="363" t="s">
        <v>1585</v>
      </c>
      <c r="B69" s="413" t="s">
        <v>1582</v>
      </c>
      <c r="C69" s="414" t="s">
        <v>1583</v>
      </c>
      <c r="D69" s="387" t="s">
        <v>416</v>
      </c>
      <c r="E69" s="387">
        <v>88</v>
      </c>
      <c r="F69" s="387">
        <v>0</v>
      </c>
      <c r="G69" s="382">
        <f t="shared" si="0"/>
        <v>0</v>
      </c>
      <c r="H69" s="406" t="s">
        <v>1497</v>
      </c>
    </row>
    <row r="70" spans="1:8" x14ac:dyDescent="0.2">
      <c r="A70" s="363"/>
      <c r="B70" s="393"/>
      <c r="C70" s="411"/>
      <c r="D70" s="404"/>
      <c r="E70" s="405"/>
      <c r="F70" s="388"/>
      <c r="G70" s="382"/>
      <c r="H70" s="383"/>
    </row>
    <row r="71" spans="1:8" x14ac:dyDescent="0.2">
      <c r="A71" s="361" t="s">
        <v>1584</v>
      </c>
      <c r="B71" s="393"/>
      <c r="C71" s="411"/>
      <c r="D71" s="404"/>
      <c r="E71" s="405"/>
      <c r="F71" s="388"/>
      <c r="G71" s="382"/>
      <c r="H71" s="383"/>
    </row>
    <row r="72" spans="1:8" x14ac:dyDescent="0.2">
      <c r="A72" s="363"/>
      <c r="B72" s="393"/>
      <c r="C72" s="411"/>
      <c r="D72" s="404"/>
      <c r="E72" s="405"/>
      <c r="F72" s="388"/>
      <c r="G72" s="382"/>
      <c r="H72" s="383"/>
    </row>
    <row r="73" spans="1:8" x14ac:dyDescent="0.2">
      <c r="A73" s="363" t="s">
        <v>1585</v>
      </c>
      <c r="B73" s="412">
        <v>345711232</v>
      </c>
      <c r="C73" s="415" t="s">
        <v>1586</v>
      </c>
      <c r="D73" s="416" t="s">
        <v>416</v>
      </c>
      <c r="E73" s="417">
        <v>64</v>
      </c>
      <c r="F73" s="417">
        <v>0</v>
      </c>
      <c r="G73" s="382">
        <f t="shared" si="0"/>
        <v>0</v>
      </c>
      <c r="H73" s="389" t="s">
        <v>1497</v>
      </c>
    </row>
    <row r="74" spans="1:8" x14ac:dyDescent="0.2">
      <c r="A74" s="363" t="s">
        <v>1587</v>
      </c>
      <c r="B74" s="418">
        <v>345711241</v>
      </c>
      <c r="C74" s="419" t="s">
        <v>1588</v>
      </c>
      <c r="D74" s="420" t="s">
        <v>416</v>
      </c>
      <c r="E74" s="421">
        <v>30</v>
      </c>
      <c r="F74" s="422">
        <v>0</v>
      </c>
      <c r="G74" s="382">
        <f t="shared" si="0"/>
        <v>0</v>
      </c>
      <c r="H74" s="410" t="s">
        <v>1497</v>
      </c>
    </row>
    <row r="75" spans="1:8" x14ac:dyDescent="0.2">
      <c r="A75" s="363" t="s">
        <v>1589</v>
      </c>
      <c r="B75" s="412">
        <v>345711264</v>
      </c>
      <c r="C75" s="415" t="s">
        <v>1590</v>
      </c>
      <c r="D75" s="416" t="s">
        <v>416</v>
      </c>
      <c r="E75" s="423">
        <v>12</v>
      </c>
      <c r="F75" s="423">
        <v>0</v>
      </c>
      <c r="G75" s="382">
        <f t="shared" si="0"/>
        <v>0</v>
      </c>
      <c r="H75" s="410" t="s">
        <v>1497</v>
      </c>
    </row>
    <row r="76" spans="1:8" x14ac:dyDescent="0.2">
      <c r="A76" s="363" t="s">
        <v>1591</v>
      </c>
      <c r="B76" s="412">
        <v>211126000</v>
      </c>
      <c r="C76" s="424" t="s">
        <v>1592</v>
      </c>
      <c r="D76" s="420" t="s">
        <v>1301</v>
      </c>
      <c r="E76" s="387">
        <v>20</v>
      </c>
      <c r="F76" s="387">
        <v>0</v>
      </c>
      <c r="G76" s="382">
        <f t="shared" si="0"/>
        <v>0</v>
      </c>
      <c r="H76" s="425" t="s">
        <v>1497</v>
      </c>
    </row>
    <row r="77" spans="1:8" x14ac:dyDescent="0.2">
      <c r="A77" s="363" t="s">
        <v>1593</v>
      </c>
      <c r="B77" s="412">
        <v>314324118</v>
      </c>
      <c r="C77" s="426" t="s">
        <v>1594</v>
      </c>
      <c r="D77" s="420" t="s">
        <v>416</v>
      </c>
      <c r="E77" s="387">
        <v>520</v>
      </c>
      <c r="F77" s="427">
        <v>0</v>
      </c>
      <c r="G77" s="382">
        <f t="shared" ref="G77:G99" si="1">E77*F77</f>
        <v>0</v>
      </c>
      <c r="H77" s="389" t="s">
        <v>1549</v>
      </c>
    </row>
    <row r="78" spans="1:8" x14ac:dyDescent="0.2">
      <c r="A78" s="363"/>
      <c r="B78" s="428"/>
      <c r="C78" s="429"/>
      <c r="D78" s="404"/>
      <c r="E78" s="405"/>
      <c r="F78" s="388"/>
      <c r="G78" s="382"/>
      <c r="H78" s="383"/>
    </row>
    <row r="79" spans="1:8" x14ac:dyDescent="0.2">
      <c r="A79" s="430" t="s">
        <v>1595</v>
      </c>
      <c r="B79" s="428"/>
      <c r="C79" s="429"/>
      <c r="D79" s="404"/>
      <c r="E79" s="405"/>
      <c r="F79" s="388"/>
      <c r="G79" s="382"/>
      <c r="H79" s="383"/>
    </row>
    <row r="80" spans="1:8" x14ac:dyDescent="0.2">
      <c r="A80" s="363"/>
      <c r="B80" s="428"/>
      <c r="C80" s="429"/>
      <c r="D80" s="404"/>
      <c r="E80" s="405"/>
      <c r="F80" s="388">
        <v>0</v>
      </c>
      <c r="G80" s="382"/>
      <c r="H80" s="383"/>
    </row>
    <row r="81" spans="1:8" x14ac:dyDescent="0.2">
      <c r="A81" s="363" t="s">
        <v>1596</v>
      </c>
      <c r="B81" s="431">
        <v>246122186</v>
      </c>
      <c r="C81" s="420" t="s">
        <v>1597</v>
      </c>
      <c r="D81" s="397" t="s">
        <v>156</v>
      </c>
      <c r="E81" s="432">
        <v>0.4</v>
      </c>
      <c r="F81" s="397">
        <v>0</v>
      </c>
      <c r="G81" s="382">
        <f t="shared" si="1"/>
        <v>0</v>
      </c>
      <c r="H81" s="433" t="s">
        <v>1497</v>
      </c>
    </row>
    <row r="82" spans="1:8" x14ac:dyDescent="0.2">
      <c r="A82" s="363"/>
      <c r="B82" s="428"/>
      <c r="C82" s="429"/>
      <c r="D82" s="331"/>
      <c r="E82" s="402"/>
      <c r="F82" s="402"/>
      <c r="G82" s="382"/>
      <c r="H82" s="383"/>
    </row>
    <row r="83" spans="1:8" x14ac:dyDescent="0.2">
      <c r="A83" s="332" t="s">
        <v>1598</v>
      </c>
      <c r="B83" s="434"/>
      <c r="C83" s="385"/>
      <c r="D83" s="331"/>
      <c r="E83" s="402"/>
      <c r="F83" s="402"/>
      <c r="G83" s="382"/>
      <c r="H83" s="383"/>
    </row>
    <row r="84" spans="1:8" x14ac:dyDescent="0.2">
      <c r="A84" s="323"/>
      <c r="B84" s="434"/>
      <c r="C84" s="385"/>
      <c r="D84" s="331"/>
      <c r="E84" s="402"/>
      <c r="F84" s="402"/>
      <c r="G84" s="382"/>
      <c r="H84" s="383"/>
    </row>
    <row r="85" spans="1:8" ht="38.25" x14ac:dyDescent="0.2">
      <c r="A85" s="363" t="s">
        <v>1600</v>
      </c>
      <c r="B85" s="340">
        <v>341581119</v>
      </c>
      <c r="C85" s="435" t="s">
        <v>1601</v>
      </c>
      <c r="D85" s="438" t="s">
        <v>365</v>
      </c>
      <c r="E85" s="402">
        <v>140</v>
      </c>
      <c r="F85" s="439">
        <v>0</v>
      </c>
      <c r="G85" s="382">
        <f t="shared" si="1"/>
        <v>0</v>
      </c>
      <c r="H85" s="383" t="s">
        <v>1497</v>
      </c>
    </row>
    <row r="86" spans="1:8" ht="38.25" x14ac:dyDescent="0.2">
      <c r="A86" s="363" t="s">
        <v>1602</v>
      </c>
      <c r="B86" s="340">
        <v>341581118</v>
      </c>
      <c r="C86" s="435" t="s">
        <v>1603</v>
      </c>
      <c r="D86" s="435" t="s">
        <v>365</v>
      </c>
      <c r="E86" s="440">
        <v>60</v>
      </c>
      <c r="F86" s="439">
        <v>0</v>
      </c>
      <c r="G86" s="382">
        <f t="shared" si="1"/>
        <v>0</v>
      </c>
      <c r="H86" s="383" t="s">
        <v>1497</v>
      </c>
    </row>
    <row r="87" spans="1:8" ht="38.25" x14ac:dyDescent="0.2">
      <c r="A87" s="363" t="s">
        <v>1604</v>
      </c>
      <c r="B87" s="340">
        <v>341581116</v>
      </c>
      <c r="C87" s="435" t="s">
        <v>1605</v>
      </c>
      <c r="D87" s="441" t="s">
        <v>365</v>
      </c>
      <c r="E87" s="437">
        <v>105</v>
      </c>
      <c r="F87" s="387">
        <v>0</v>
      </c>
      <c r="G87" s="382">
        <f t="shared" si="1"/>
        <v>0</v>
      </c>
      <c r="H87" s="383" t="s">
        <v>1497</v>
      </c>
    </row>
    <row r="88" spans="1:8" ht="38.25" x14ac:dyDescent="0.2">
      <c r="A88" s="363" t="s">
        <v>1606</v>
      </c>
      <c r="B88" s="340">
        <v>341581110</v>
      </c>
      <c r="C88" s="435" t="s">
        <v>1607</v>
      </c>
      <c r="D88" s="442" t="s">
        <v>365</v>
      </c>
      <c r="E88" s="423">
        <v>210</v>
      </c>
      <c r="F88" s="387">
        <v>0</v>
      </c>
      <c r="G88" s="382">
        <f t="shared" si="1"/>
        <v>0</v>
      </c>
      <c r="H88" s="383" t="s">
        <v>1497</v>
      </c>
    </row>
    <row r="89" spans="1:8" ht="38.25" x14ac:dyDescent="0.2">
      <c r="A89" s="363" t="s">
        <v>1608</v>
      </c>
      <c r="B89" s="340">
        <v>341581109</v>
      </c>
      <c r="C89" s="435" t="s">
        <v>1609</v>
      </c>
      <c r="D89" s="438" t="s">
        <v>365</v>
      </c>
      <c r="E89" s="443">
        <v>80</v>
      </c>
      <c r="F89" s="444">
        <v>0</v>
      </c>
      <c r="G89" s="382">
        <f t="shared" si="1"/>
        <v>0</v>
      </c>
      <c r="H89" s="383" t="s">
        <v>1497</v>
      </c>
    </row>
    <row r="90" spans="1:8" ht="38.25" x14ac:dyDescent="0.2">
      <c r="A90" s="363" t="s">
        <v>1610</v>
      </c>
      <c r="B90" s="340">
        <v>341581041</v>
      </c>
      <c r="C90" s="435" t="s">
        <v>1611</v>
      </c>
      <c r="D90" s="438" t="s">
        <v>365</v>
      </c>
      <c r="E90" s="443">
        <v>1050</v>
      </c>
      <c r="F90" s="444">
        <v>0</v>
      </c>
      <c r="G90" s="382">
        <f t="shared" si="1"/>
        <v>0</v>
      </c>
      <c r="H90" s="383" t="s">
        <v>1497</v>
      </c>
    </row>
    <row r="91" spans="1:8" ht="38.25" x14ac:dyDescent="0.2">
      <c r="A91" s="363" t="s">
        <v>1612</v>
      </c>
      <c r="B91" s="340">
        <v>341581040</v>
      </c>
      <c r="C91" s="435" t="s">
        <v>1613</v>
      </c>
      <c r="D91" s="438" t="s">
        <v>365</v>
      </c>
      <c r="E91" s="443">
        <v>400</v>
      </c>
      <c r="F91" s="444">
        <v>0</v>
      </c>
      <c r="G91" s="382">
        <f t="shared" si="1"/>
        <v>0</v>
      </c>
      <c r="H91" s="383" t="s">
        <v>1497</v>
      </c>
    </row>
    <row r="92" spans="1:8" ht="25.5" x14ac:dyDescent="0.2">
      <c r="A92" s="363" t="s">
        <v>1614</v>
      </c>
      <c r="B92" s="393">
        <v>341122101</v>
      </c>
      <c r="C92" s="426" t="s">
        <v>1615</v>
      </c>
      <c r="D92" s="387" t="s">
        <v>365</v>
      </c>
      <c r="E92" s="388">
        <v>60</v>
      </c>
      <c r="F92" s="397">
        <v>0</v>
      </c>
      <c r="G92" s="382">
        <f t="shared" si="1"/>
        <v>0</v>
      </c>
      <c r="H92" s="410" t="s">
        <v>1497</v>
      </c>
    </row>
    <row r="93" spans="1:8" ht="25.5" x14ac:dyDescent="0.2">
      <c r="A93" s="363" t="s">
        <v>1616</v>
      </c>
      <c r="B93" s="393">
        <v>341122103</v>
      </c>
      <c r="C93" s="426" t="s">
        <v>1617</v>
      </c>
      <c r="D93" s="387" t="s">
        <v>365</v>
      </c>
      <c r="E93" s="388">
        <v>35</v>
      </c>
      <c r="F93" s="387">
        <v>0</v>
      </c>
      <c r="G93" s="382">
        <f t="shared" si="1"/>
        <v>0</v>
      </c>
      <c r="H93" s="410" t="s">
        <v>1497</v>
      </c>
    </row>
    <row r="94" spans="1:8" x14ac:dyDescent="0.2">
      <c r="A94" s="363"/>
      <c r="B94" s="393"/>
      <c r="C94" s="445" t="s">
        <v>1618</v>
      </c>
      <c r="D94" s="424" t="s">
        <v>365</v>
      </c>
      <c r="E94" s="446">
        <v>37</v>
      </c>
      <c r="F94" s="447">
        <v>0</v>
      </c>
      <c r="G94" s="382">
        <f t="shared" si="1"/>
        <v>0</v>
      </c>
      <c r="H94" s="410" t="s">
        <v>1497</v>
      </c>
    </row>
    <row r="95" spans="1:8" x14ac:dyDescent="0.2">
      <c r="A95" s="363"/>
      <c r="B95" s="393"/>
      <c r="C95" s="426"/>
      <c r="D95" s="424"/>
      <c r="E95" s="446"/>
      <c r="F95" s="447"/>
      <c r="G95" s="382"/>
      <c r="H95" s="410"/>
    </row>
    <row r="96" spans="1:8" x14ac:dyDescent="0.2">
      <c r="A96" s="448" t="s">
        <v>1619</v>
      </c>
      <c r="B96" s="412"/>
      <c r="C96" s="397"/>
      <c r="D96" s="449"/>
      <c r="E96" s="450"/>
      <c r="F96" s="447"/>
      <c r="G96" s="382"/>
      <c r="H96" s="383"/>
    </row>
    <row r="97" spans="1:8" x14ac:dyDescent="0.2">
      <c r="A97" s="448"/>
      <c r="B97" s="412"/>
      <c r="C97" s="429"/>
      <c r="D97" s="449"/>
      <c r="E97" s="451"/>
      <c r="F97" s="447"/>
      <c r="G97" s="382"/>
      <c r="H97" s="383"/>
    </row>
    <row r="98" spans="1:8" x14ac:dyDescent="0.2">
      <c r="A98" s="452" t="s">
        <v>1620</v>
      </c>
      <c r="B98" s="412">
        <v>341228000</v>
      </c>
      <c r="C98" s="420" t="s">
        <v>1621</v>
      </c>
      <c r="D98" s="438" t="s">
        <v>416</v>
      </c>
      <c r="E98" s="432">
        <v>1</v>
      </c>
      <c r="F98" s="397">
        <v>0</v>
      </c>
      <c r="G98" s="382">
        <f t="shared" si="1"/>
        <v>0</v>
      </c>
      <c r="H98" s="410" t="s">
        <v>1497</v>
      </c>
    </row>
    <row r="99" spans="1:8" ht="38.25" x14ac:dyDescent="0.2">
      <c r="A99" s="452" t="s">
        <v>1622</v>
      </c>
      <c r="B99" s="453">
        <v>341000000</v>
      </c>
      <c r="C99" s="325" t="s">
        <v>1623</v>
      </c>
      <c r="D99" s="438" t="s">
        <v>416</v>
      </c>
      <c r="E99" s="388">
        <v>1</v>
      </c>
      <c r="F99" s="394">
        <v>0</v>
      </c>
      <c r="G99" s="382">
        <f t="shared" si="1"/>
        <v>0</v>
      </c>
      <c r="H99" s="383" t="s">
        <v>1497</v>
      </c>
    </row>
    <row r="100" spans="1:8" ht="13.5" thickBot="1" x14ac:dyDescent="0.25">
      <c r="A100" s="454"/>
      <c r="B100" s="455"/>
      <c r="C100" s="456"/>
      <c r="D100" s="455"/>
      <c r="E100" s="455"/>
      <c r="F100" s="455"/>
      <c r="G100" s="456"/>
      <c r="H100" s="383"/>
    </row>
    <row r="101" spans="1:8" x14ac:dyDescent="0.2">
      <c r="A101" s="457"/>
      <c r="B101" s="458"/>
      <c r="C101" s="458"/>
      <c r="D101" s="458"/>
      <c r="E101" s="458"/>
      <c r="F101" s="458"/>
      <c r="G101" s="458"/>
      <c r="H101" s="459"/>
    </row>
    <row r="102" spans="1:8" x14ac:dyDescent="0.2">
      <c r="A102" s="460"/>
      <c r="B102" s="461" t="s">
        <v>1624</v>
      </c>
      <c r="C102" s="461"/>
      <c r="D102" s="461"/>
      <c r="E102" s="461"/>
      <c r="F102" s="461"/>
      <c r="G102" s="462">
        <f>SUM(G9:G101)</f>
        <v>0</v>
      </c>
      <c r="H102" s="463"/>
    </row>
    <row r="103" spans="1:8" ht="13.5" thickBot="1" x14ac:dyDescent="0.25">
      <c r="A103" s="464"/>
      <c r="B103" s="465"/>
      <c r="C103" s="465"/>
      <c r="D103" s="465"/>
      <c r="E103" s="465"/>
      <c r="F103" s="465"/>
      <c r="G103" s="465"/>
      <c r="H103" s="466"/>
    </row>
    <row r="106" spans="1:8" x14ac:dyDescent="0.2">
      <c r="A106" s="296" t="s">
        <v>1483</v>
      </c>
      <c r="B106" s="467" t="s">
        <v>1484</v>
      </c>
      <c r="C106" s="296"/>
      <c r="D106" s="296"/>
      <c r="E106" s="296"/>
      <c r="F106" s="296"/>
      <c r="G106" s="296"/>
      <c r="H106" s="297"/>
    </row>
    <row r="107" spans="1:8" x14ac:dyDescent="0.2">
      <c r="A107" s="296" t="s">
        <v>1485</v>
      </c>
      <c r="B107" s="467" t="s">
        <v>1486</v>
      </c>
      <c r="C107" s="296"/>
      <c r="D107" s="296"/>
      <c r="E107" s="296"/>
      <c r="F107" s="296"/>
      <c r="G107" s="296"/>
      <c r="H107" s="297"/>
    </row>
    <row r="108" spans="1:8" ht="13.5" thickBot="1" x14ac:dyDescent="0.25">
      <c r="A108" s="296"/>
      <c r="B108" s="296"/>
      <c r="C108" s="296"/>
      <c r="D108" s="296"/>
      <c r="E108" s="296"/>
      <c r="F108" s="296"/>
      <c r="G108" s="296"/>
      <c r="H108" s="297"/>
    </row>
    <row r="109" spans="1:8" x14ac:dyDescent="0.2">
      <c r="A109" s="298"/>
      <c r="B109" s="299"/>
      <c r="C109" s="300"/>
      <c r="D109" s="299"/>
      <c r="E109" s="301"/>
      <c r="F109" s="798" t="s">
        <v>1625</v>
      </c>
      <c r="G109" s="799"/>
      <c r="H109" s="302"/>
    </row>
    <row r="110" spans="1:8" ht="13.5" thickBot="1" x14ac:dyDescent="0.25">
      <c r="A110" s="303" t="s">
        <v>1488</v>
      </c>
      <c r="B110" s="304" t="s">
        <v>1489</v>
      </c>
      <c r="C110" s="305" t="s">
        <v>1490</v>
      </c>
      <c r="D110" s="306" t="s">
        <v>133</v>
      </c>
      <c r="E110" s="307" t="s">
        <v>1357</v>
      </c>
      <c r="F110" s="307" t="s">
        <v>1491</v>
      </c>
      <c r="G110" s="308" t="s">
        <v>1492</v>
      </c>
      <c r="H110" s="309" t="s">
        <v>1493</v>
      </c>
    </row>
    <row r="111" spans="1:8" x14ac:dyDescent="0.2">
      <c r="A111" s="310"/>
      <c r="B111" s="311"/>
      <c r="C111" s="312"/>
      <c r="D111" s="311"/>
      <c r="E111" s="313"/>
      <c r="F111" s="311"/>
      <c r="G111" s="311"/>
      <c r="H111" s="314"/>
    </row>
    <row r="112" spans="1:8" x14ac:dyDescent="0.2">
      <c r="A112" s="315" t="s">
        <v>1494</v>
      </c>
      <c r="B112" s="468"/>
      <c r="C112" s="317"/>
      <c r="D112" s="438"/>
      <c r="E112" s="319"/>
      <c r="F112" s="402"/>
      <c r="G112" s="382"/>
      <c r="H112" s="383"/>
    </row>
    <row r="113" spans="1:8" x14ac:dyDescent="0.2">
      <c r="A113" s="323"/>
      <c r="B113" s="434"/>
      <c r="C113" s="325"/>
      <c r="D113" s="438"/>
      <c r="E113" s="319"/>
      <c r="F113" s="402"/>
      <c r="G113" s="382"/>
      <c r="H113" s="383"/>
    </row>
    <row r="114" spans="1:8" ht="38.25" x14ac:dyDescent="0.2">
      <c r="A114" s="323" t="s">
        <v>1626</v>
      </c>
      <c r="B114" s="469">
        <v>210191504</v>
      </c>
      <c r="C114" s="470" t="s">
        <v>1627</v>
      </c>
      <c r="D114" s="471" t="s">
        <v>416</v>
      </c>
      <c r="E114" s="319">
        <v>1</v>
      </c>
      <c r="F114" s="402">
        <v>0</v>
      </c>
      <c r="G114" s="382">
        <f>E114*F114</f>
        <v>0</v>
      </c>
      <c r="H114" s="472" t="s">
        <v>1628</v>
      </c>
    </row>
    <row r="115" spans="1:8" x14ac:dyDescent="0.2">
      <c r="A115" s="323"/>
      <c r="B115" s="473"/>
      <c r="C115" s="385"/>
      <c r="D115" s="331"/>
      <c r="E115" s="402"/>
      <c r="F115" s="402"/>
      <c r="G115" s="382"/>
      <c r="H115" s="472"/>
    </row>
    <row r="116" spans="1:8" x14ac:dyDescent="0.2">
      <c r="A116" s="332" t="s">
        <v>1498</v>
      </c>
      <c r="B116" s="474"/>
      <c r="C116" s="385"/>
      <c r="D116" s="331"/>
      <c r="E116" s="402"/>
      <c r="F116" s="402"/>
      <c r="G116" s="382"/>
      <c r="H116" s="472"/>
    </row>
    <row r="117" spans="1:8" x14ac:dyDescent="0.2">
      <c r="A117" s="332"/>
      <c r="B117" s="475"/>
      <c r="C117" s="385"/>
      <c r="D117" s="476"/>
      <c r="E117" s="402"/>
      <c r="F117" s="402"/>
      <c r="G117" s="382"/>
      <c r="H117" s="472"/>
    </row>
    <row r="118" spans="1:8" ht="38.25" x14ac:dyDescent="0.2">
      <c r="A118" s="323" t="s">
        <v>1629</v>
      </c>
      <c r="B118" s="477">
        <v>741210002</v>
      </c>
      <c r="C118" s="478" t="s">
        <v>1630</v>
      </c>
      <c r="D118" s="397" t="s">
        <v>416</v>
      </c>
      <c r="E118" s="479">
        <v>1</v>
      </c>
      <c r="F118" s="397">
        <v>0</v>
      </c>
      <c r="G118" s="382">
        <f t="shared" ref="G118:G174" si="2">E118*F118</f>
        <v>0</v>
      </c>
      <c r="H118" s="480" t="s">
        <v>1628</v>
      </c>
    </row>
    <row r="119" spans="1:8" x14ac:dyDescent="0.2">
      <c r="A119" s="323"/>
      <c r="B119" s="473"/>
      <c r="C119" s="325"/>
      <c r="D119" s="438"/>
      <c r="E119" s="319"/>
      <c r="F119" s="402"/>
      <c r="G119" s="382"/>
      <c r="H119" s="472"/>
    </row>
    <row r="120" spans="1:8" x14ac:dyDescent="0.2">
      <c r="A120" s="332" t="s">
        <v>1501</v>
      </c>
      <c r="B120" s="481"/>
      <c r="C120" s="482"/>
      <c r="D120" s="438"/>
      <c r="E120" s="319"/>
      <c r="F120" s="439"/>
      <c r="G120" s="382"/>
      <c r="H120" s="410"/>
    </row>
    <row r="121" spans="1:8" x14ac:dyDescent="0.2">
      <c r="A121" s="323"/>
      <c r="B121" s="474"/>
      <c r="C121" s="385"/>
      <c r="D121" s="331"/>
      <c r="E121" s="402"/>
      <c r="F121" s="402"/>
      <c r="G121" s="382"/>
      <c r="H121" s="480"/>
    </row>
    <row r="122" spans="1:8" ht="51" x14ac:dyDescent="0.2">
      <c r="A122" s="323" t="s">
        <v>1631</v>
      </c>
      <c r="B122" s="483">
        <v>741122634</v>
      </c>
      <c r="C122" s="484" t="s">
        <v>1632</v>
      </c>
      <c r="D122" s="331" t="s">
        <v>365</v>
      </c>
      <c r="E122" s="402">
        <v>35</v>
      </c>
      <c r="F122" s="402">
        <v>0</v>
      </c>
      <c r="G122" s="382">
        <f t="shared" si="2"/>
        <v>0</v>
      </c>
      <c r="H122" s="480" t="s">
        <v>1628</v>
      </c>
    </row>
    <row r="123" spans="1:8" x14ac:dyDescent="0.2">
      <c r="A123" s="323"/>
      <c r="B123" s="485"/>
      <c r="C123" s="426"/>
      <c r="D123" s="331"/>
      <c r="E123" s="402"/>
      <c r="F123" s="402"/>
      <c r="G123" s="382"/>
      <c r="H123" s="410"/>
    </row>
    <row r="124" spans="1:8" x14ac:dyDescent="0.2">
      <c r="A124" s="332" t="s">
        <v>1504</v>
      </c>
      <c r="B124" s="475"/>
      <c r="C124" s="325"/>
      <c r="D124" s="331"/>
      <c r="E124" s="402"/>
      <c r="F124" s="402"/>
      <c r="G124" s="382"/>
      <c r="H124" s="480"/>
    </row>
    <row r="125" spans="1:8" x14ac:dyDescent="0.2">
      <c r="A125" s="323"/>
      <c r="B125" s="474"/>
      <c r="C125" s="385"/>
      <c r="D125" s="331"/>
      <c r="E125" s="402"/>
      <c r="F125" s="402"/>
      <c r="G125" s="382"/>
      <c r="H125" s="480"/>
    </row>
    <row r="126" spans="1:8" ht="38.25" x14ac:dyDescent="0.2">
      <c r="A126" s="323" t="s">
        <v>1633</v>
      </c>
      <c r="B126" s="486">
        <v>741210202</v>
      </c>
      <c r="C126" s="478" t="s">
        <v>1634</v>
      </c>
      <c r="D126" s="397" t="s">
        <v>416</v>
      </c>
      <c r="E126" s="487">
        <v>2</v>
      </c>
      <c r="F126" s="397">
        <v>0</v>
      </c>
      <c r="G126" s="382">
        <f t="shared" si="2"/>
        <v>0</v>
      </c>
      <c r="H126" s="480" t="s">
        <v>1628</v>
      </c>
    </row>
    <row r="127" spans="1:8" ht="38.25" x14ac:dyDescent="0.2">
      <c r="A127" s="323" t="s">
        <v>1635</v>
      </c>
      <c r="B127" s="489">
        <v>741322111</v>
      </c>
      <c r="C127" s="478" t="s">
        <v>1636</v>
      </c>
      <c r="D127" s="397" t="s">
        <v>416</v>
      </c>
      <c r="E127" s="487">
        <v>1</v>
      </c>
      <c r="F127" s="397">
        <v>0</v>
      </c>
      <c r="G127" s="382">
        <f t="shared" si="2"/>
        <v>0</v>
      </c>
      <c r="H127" s="472" t="s">
        <v>1628</v>
      </c>
    </row>
    <row r="128" spans="1:8" ht="25.5" x14ac:dyDescent="0.2">
      <c r="A128" s="323" t="s">
        <v>1637</v>
      </c>
      <c r="B128" s="396">
        <v>741320183</v>
      </c>
      <c r="C128" s="490" t="s">
        <v>1638</v>
      </c>
      <c r="D128" s="397" t="s">
        <v>416</v>
      </c>
      <c r="E128" s="487">
        <v>4</v>
      </c>
      <c r="F128" s="397">
        <v>0</v>
      </c>
      <c r="G128" s="382">
        <f t="shared" si="2"/>
        <v>0</v>
      </c>
      <c r="H128" s="480" t="s">
        <v>1628</v>
      </c>
    </row>
    <row r="129" spans="1:8" ht="25.5" x14ac:dyDescent="0.2">
      <c r="A129" s="323" t="s">
        <v>1639</v>
      </c>
      <c r="B129" s="396">
        <v>741320173</v>
      </c>
      <c r="C129" s="490" t="s">
        <v>1640</v>
      </c>
      <c r="D129" s="397" t="s">
        <v>416</v>
      </c>
      <c r="E129" s="487">
        <v>8</v>
      </c>
      <c r="F129" s="397">
        <v>0</v>
      </c>
      <c r="G129" s="382">
        <f t="shared" si="2"/>
        <v>0</v>
      </c>
      <c r="H129" s="472" t="s">
        <v>1628</v>
      </c>
    </row>
    <row r="130" spans="1:8" ht="25.5" x14ac:dyDescent="0.2">
      <c r="A130" s="323" t="s">
        <v>1641</v>
      </c>
      <c r="B130" s="396">
        <v>741320163</v>
      </c>
      <c r="C130" s="490" t="s">
        <v>1642</v>
      </c>
      <c r="D130" s="397" t="s">
        <v>416</v>
      </c>
      <c r="E130" s="487">
        <v>7</v>
      </c>
      <c r="F130" s="397">
        <v>0</v>
      </c>
      <c r="G130" s="382">
        <f t="shared" si="2"/>
        <v>0</v>
      </c>
      <c r="H130" s="480" t="s">
        <v>1628</v>
      </c>
    </row>
    <row r="131" spans="1:8" ht="25.5" x14ac:dyDescent="0.2">
      <c r="A131" s="323" t="s">
        <v>1643</v>
      </c>
      <c r="B131" s="396">
        <v>741320101</v>
      </c>
      <c r="C131" s="490" t="s">
        <v>1644</v>
      </c>
      <c r="D131" s="397" t="s">
        <v>416</v>
      </c>
      <c r="E131" s="487">
        <v>43</v>
      </c>
      <c r="F131" s="397">
        <v>0</v>
      </c>
      <c r="G131" s="382">
        <f t="shared" si="2"/>
        <v>0</v>
      </c>
      <c r="H131" s="472" t="s">
        <v>1628</v>
      </c>
    </row>
    <row r="132" spans="1:8" ht="25.5" x14ac:dyDescent="0.2">
      <c r="A132" s="323" t="s">
        <v>1645</v>
      </c>
      <c r="B132" s="488">
        <v>741321002</v>
      </c>
      <c r="C132" s="385" t="s">
        <v>1646</v>
      </c>
      <c r="D132" s="397" t="s">
        <v>416</v>
      </c>
      <c r="E132" s="487">
        <v>8</v>
      </c>
      <c r="F132" s="397">
        <v>0</v>
      </c>
      <c r="G132" s="382">
        <f t="shared" si="2"/>
        <v>0</v>
      </c>
      <c r="H132" s="472" t="s">
        <v>1628</v>
      </c>
    </row>
    <row r="133" spans="1:8" ht="25.5" x14ac:dyDescent="0.2">
      <c r="A133" s="323" t="s">
        <v>1647</v>
      </c>
      <c r="B133" s="488">
        <v>741321032</v>
      </c>
      <c r="C133" s="470" t="s">
        <v>1648</v>
      </c>
      <c r="D133" s="438" t="s">
        <v>416</v>
      </c>
      <c r="E133" s="402">
        <v>4</v>
      </c>
      <c r="F133" s="402">
        <v>0</v>
      </c>
      <c r="G133" s="382">
        <f t="shared" si="2"/>
        <v>0</v>
      </c>
      <c r="H133" s="472" t="s">
        <v>1628</v>
      </c>
    </row>
    <row r="134" spans="1:8" ht="25.5" x14ac:dyDescent="0.2">
      <c r="A134" s="323" t="s">
        <v>1649</v>
      </c>
      <c r="B134" s="488">
        <v>741321042</v>
      </c>
      <c r="C134" s="385" t="s">
        <v>1650</v>
      </c>
      <c r="D134" s="397" t="s">
        <v>416</v>
      </c>
      <c r="E134" s="487">
        <v>5</v>
      </c>
      <c r="F134" s="397">
        <v>0</v>
      </c>
      <c r="G134" s="382">
        <f t="shared" si="2"/>
        <v>0</v>
      </c>
      <c r="H134" s="480" t="s">
        <v>1628</v>
      </c>
    </row>
    <row r="135" spans="1:8" ht="25.5" x14ac:dyDescent="0.2">
      <c r="A135" s="323" t="s">
        <v>1651</v>
      </c>
      <c r="B135" s="488">
        <v>741321052</v>
      </c>
      <c r="C135" s="385" t="s">
        <v>1652</v>
      </c>
      <c r="D135" s="438" t="s">
        <v>416</v>
      </c>
      <c r="E135" s="402">
        <v>3</v>
      </c>
      <c r="F135" s="402">
        <v>0</v>
      </c>
      <c r="G135" s="382">
        <f t="shared" si="2"/>
        <v>0</v>
      </c>
      <c r="H135" s="472" t="s">
        <v>1628</v>
      </c>
    </row>
    <row r="136" spans="1:8" ht="38.25" x14ac:dyDescent="0.2">
      <c r="A136" s="323" t="s">
        <v>1653</v>
      </c>
      <c r="B136" s="396">
        <v>741231014</v>
      </c>
      <c r="C136" s="385" t="s">
        <v>1654</v>
      </c>
      <c r="D136" s="387" t="s">
        <v>416</v>
      </c>
      <c r="E136" s="424">
        <v>1</v>
      </c>
      <c r="F136" s="387">
        <v>0</v>
      </c>
      <c r="G136" s="382">
        <f t="shared" si="2"/>
        <v>0</v>
      </c>
      <c r="H136" s="472" t="s">
        <v>1628</v>
      </c>
    </row>
    <row r="137" spans="1:8" ht="38.25" x14ac:dyDescent="0.2">
      <c r="A137" s="323" t="s">
        <v>1655</v>
      </c>
      <c r="B137" s="396" t="s">
        <v>1656</v>
      </c>
      <c r="C137" s="397" t="s">
        <v>1657</v>
      </c>
      <c r="D137" s="397" t="s">
        <v>1658</v>
      </c>
      <c r="E137" s="487">
        <v>6</v>
      </c>
      <c r="F137" s="397">
        <v>0</v>
      </c>
      <c r="G137" s="382">
        <f t="shared" si="2"/>
        <v>0</v>
      </c>
      <c r="H137" s="480" t="s">
        <v>1659</v>
      </c>
    </row>
    <row r="138" spans="1:8" x14ac:dyDescent="0.2">
      <c r="A138" s="354"/>
      <c r="B138" s="491"/>
      <c r="C138" s="492"/>
      <c r="D138" s="493"/>
      <c r="E138" s="319"/>
      <c r="F138" s="402"/>
      <c r="G138" s="382"/>
      <c r="H138" s="480"/>
    </row>
    <row r="139" spans="1:8" x14ac:dyDescent="0.2">
      <c r="A139" s="357" t="s">
        <v>1546</v>
      </c>
      <c r="B139" s="494"/>
      <c r="C139" s="495"/>
      <c r="D139" s="493"/>
      <c r="E139" s="319"/>
      <c r="F139" s="402"/>
      <c r="G139" s="382"/>
      <c r="H139" s="410"/>
    </row>
    <row r="140" spans="1:8" x14ac:dyDescent="0.2">
      <c r="A140" s="361"/>
      <c r="B140" s="496"/>
      <c r="C140" s="359"/>
      <c r="D140" s="493"/>
      <c r="E140" s="319"/>
      <c r="F140" s="402"/>
      <c r="G140" s="382"/>
      <c r="H140" s="480"/>
    </row>
    <row r="141" spans="1:8" ht="51" x14ac:dyDescent="0.2">
      <c r="A141" s="363" t="s">
        <v>1660</v>
      </c>
      <c r="B141" s="497" t="s">
        <v>1661</v>
      </c>
      <c r="C141" s="435" t="s">
        <v>1662</v>
      </c>
      <c r="D141" s="365" t="s">
        <v>416</v>
      </c>
      <c r="E141" s="498">
        <v>24</v>
      </c>
      <c r="F141" s="498">
        <v>0</v>
      </c>
      <c r="G141" s="382">
        <f t="shared" si="2"/>
        <v>0</v>
      </c>
      <c r="H141" s="410" t="s">
        <v>1628</v>
      </c>
    </row>
    <row r="142" spans="1:8" x14ac:dyDescent="0.2">
      <c r="A142" s="371"/>
      <c r="B142" s="393"/>
      <c r="C142" s="325"/>
      <c r="D142" s="438"/>
      <c r="E142" s="319"/>
      <c r="F142" s="402"/>
      <c r="G142" s="382"/>
      <c r="H142" s="472"/>
    </row>
    <row r="143" spans="1:8" x14ac:dyDescent="0.2">
      <c r="A143" s="372" t="s">
        <v>1552</v>
      </c>
      <c r="B143" s="373"/>
      <c r="C143" s="374"/>
      <c r="D143" s="375"/>
      <c r="E143" s="376"/>
      <c r="F143" s="377"/>
      <c r="G143" s="382"/>
      <c r="H143" s="472"/>
    </row>
    <row r="144" spans="1:8" x14ac:dyDescent="0.2">
      <c r="A144" s="371"/>
      <c r="B144" s="333"/>
      <c r="C144" s="325"/>
      <c r="D144" s="438"/>
      <c r="E144" s="319"/>
      <c r="F144" s="402"/>
      <c r="G144" s="382"/>
      <c r="H144" s="472"/>
    </row>
    <row r="145" spans="1:8" ht="38.25" x14ac:dyDescent="0.2">
      <c r="A145" s="363" t="s">
        <v>1663</v>
      </c>
      <c r="B145" s="384">
        <v>741310413</v>
      </c>
      <c r="C145" s="470" t="s">
        <v>1664</v>
      </c>
      <c r="D145" s="404" t="s">
        <v>416</v>
      </c>
      <c r="E145" s="405">
        <v>10</v>
      </c>
      <c r="F145" s="387">
        <v>0</v>
      </c>
      <c r="G145" s="382">
        <f t="shared" si="2"/>
        <v>0</v>
      </c>
      <c r="H145" s="472" t="s">
        <v>1628</v>
      </c>
    </row>
    <row r="146" spans="1:8" ht="38.25" x14ac:dyDescent="0.2">
      <c r="A146" s="363" t="s">
        <v>1665</v>
      </c>
      <c r="B146" s="488">
        <v>741310201</v>
      </c>
      <c r="C146" s="385" t="s">
        <v>1666</v>
      </c>
      <c r="D146" s="499" t="s">
        <v>416</v>
      </c>
      <c r="E146" s="500">
        <v>16</v>
      </c>
      <c r="F146" s="388">
        <v>0</v>
      </c>
      <c r="G146" s="382">
        <f t="shared" si="2"/>
        <v>0</v>
      </c>
      <c r="H146" s="480" t="s">
        <v>1628</v>
      </c>
    </row>
    <row r="147" spans="1:8" ht="51" x14ac:dyDescent="0.2">
      <c r="A147" s="363" t="s">
        <v>1667</v>
      </c>
      <c r="B147" s="396">
        <v>741310233</v>
      </c>
      <c r="C147" s="397" t="s">
        <v>1668</v>
      </c>
      <c r="D147" s="398" t="s">
        <v>416</v>
      </c>
      <c r="E147" s="387">
        <v>8</v>
      </c>
      <c r="F147" s="385">
        <v>0</v>
      </c>
      <c r="G147" s="382">
        <f t="shared" si="2"/>
        <v>0</v>
      </c>
      <c r="H147" s="410" t="s">
        <v>1628</v>
      </c>
    </row>
    <row r="148" spans="1:8" ht="51" x14ac:dyDescent="0.2">
      <c r="A148" s="363" t="s">
        <v>1669</v>
      </c>
      <c r="B148" s="396">
        <v>741310239</v>
      </c>
      <c r="C148" s="397" t="s">
        <v>1670</v>
      </c>
      <c r="D148" s="404" t="s">
        <v>416</v>
      </c>
      <c r="E148" s="387">
        <v>15</v>
      </c>
      <c r="F148" s="405">
        <v>0</v>
      </c>
      <c r="G148" s="382">
        <f t="shared" si="2"/>
        <v>0</v>
      </c>
      <c r="H148" s="480" t="s">
        <v>1628</v>
      </c>
    </row>
    <row r="149" spans="1:8" ht="25.5" x14ac:dyDescent="0.2">
      <c r="A149" s="363" t="s">
        <v>1671</v>
      </c>
      <c r="B149" s="501">
        <v>741330371</v>
      </c>
      <c r="C149" s="385" t="s">
        <v>1672</v>
      </c>
      <c r="D149" s="404" t="s">
        <v>416</v>
      </c>
      <c r="E149" s="387">
        <v>1</v>
      </c>
      <c r="F149" s="405">
        <v>0</v>
      </c>
      <c r="G149" s="382">
        <f t="shared" si="2"/>
        <v>0</v>
      </c>
      <c r="H149" s="480" t="s">
        <v>1628</v>
      </c>
    </row>
    <row r="150" spans="1:8" x14ac:dyDescent="0.2">
      <c r="A150" s="363"/>
      <c r="B150" s="393"/>
      <c r="C150" s="394"/>
      <c r="D150" s="404"/>
      <c r="E150" s="405"/>
      <c r="F150" s="388"/>
      <c r="G150" s="382"/>
      <c r="H150" s="480"/>
    </row>
    <row r="151" spans="1:8" x14ac:dyDescent="0.2">
      <c r="A151" s="372" t="s">
        <v>1572</v>
      </c>
      <c r="B151" s="373"/>
      <c r="C151" s="374"/>
      <c r="D151" s="375"/>
      <c r="E151" s="376"/>
      <c r="F151" s="377"/>
      <c r="G151" s="382"/>
      <c r="H151" s="480"/>
    </row>
    <row r="152" spans="1:8" x14ac:dyDescent="0.2">
      <c r="A152" s="363"/>
      <c r="B152" s="393"/>
      <c r="C152" s="502"/>
      <c r="D152" s="404"/>
      <c r="E152" s="405"/>
      <c r="F152" s="388"/>
      <c r="G152" s="382"/>
      <c r="H152" s="472"/>
    </row>
    <row r="153" spans="1:8" ht="63.75" x14ac:dyDescent="0.2">
      <c r="A153" s="363" t="s">
        <v>1673</v>
      </c>
      <c r="B153" s="396">
        <v>741372062</v>
      </c>
      <c r="C153" s="385" t="s">
        <v>1674</v>
      </c>
      <c r="D153" s="438" t="s">
        <v>416</v>
      </c>
      <c r="E153" s="503">
        <v>38</v>
      </c>
      <c r="F153" s="397">
        <v>0</v>
      </c>
      <c r="G153" s="382">
        <f t="shared" si="2"/>
        <v>0</v>
      </c>
      <c r="H153" s="480" t="s">
        <v>1628</v>
      </c>
    </row>
    <row r="154" spans="1:8" ht="51" x14ac:dyDescent="0.2">
      <c r="A154" s="363" t="s">
        <v>1675</v>
      </c>
      <c r="B154" s="396">
        <v>741372061</v>
      </c>
      <c r="C154" s="385" t="s">
        <v>1676</v>
      </c>
      <c r="D154" s="438" t="s">
        <v>416</v>
      </c>
      <c r="E154" s="503">
        <v>26</v>
      </c>
      <c r="F154" s="397">
        <v>0</v>
      </c>
      <c r="G154" s="382">
        <f t="shared" si="2"/>
        <v>0</v>
      </c>
      <c r="H154" s="472" t="s">
        <v>1628</v>
      </c>
    </row>
    <row r="155" spans="1:8" ht="63.75" x14ac:dyDescent="0.2">
      <c r="A155" s="363" t="s">
        <v>1677</v>
      </c>
      <c r="B155" s="396">
        <v>741372112</v>
      </c>
      <c r="C155" s="470" t="s">
        <v>1678</v>
      </c>
      <c r="D155" s="438" t="s">
        <v>416</v>
      </c>
      <c r="E155" s="503">
        <v>24</v>
      </c>
      <c r="F155" s="397">
        <v>0</v>
      </c>
      <c r="G155" s="382">
        <f t="shared" si="2"/>
        <v>0</v>
      </c>
      <c r="H155" s="472" t="s">
        <v>1628</v>
      </c>
    </row>
    <row r="156" spans="1:8" x14ac:dyDescent="0.2">
      <c r="A156" s="363"/>
      <c r="B156" s="393"/>
      <c r="C156" s="502"/>
      <c r="D156" s="404"/>
      <c r="E156" s="405"/>
      <c r="F156" s="388"/>
      <c r="G156" s="382"/>
      <c r="H156" s="410"/>
    </row>
    <row r="157" spans="1:8" x14ac:dyDescent="0.2">
      <c r="A157" s="361" t="s">
        <v>1584</v>
      </c>
      <c r="B157" s="393"/>
      <c r="C157" s="502"/>
      <c r="D157" s="404"/>
      <c r="E157" s="405"/>
      <c r="F157" s="388"/>
      <c r="G157" s="382"/>
      <c r="H157" s="480"/>
    </row>
    <row r="158" spans="1:8" x14ac:dyDescent="0.2">
      <c r="A158" s="363"/>
      <c r="B158" s="393"/>
      <c r="C158" s="502"/>
      <c r="D158" s="404"/>
      <c r="E158" s="405"/>
      <c r="F158" s="388"/>
      <c r="G158" s="382"/>
      <c r="H158" s="480"/>
    </row>
    <row r="159" spans="1:8" ht="51" x14ac:dyDescent="0.2">
      <c r="A159" s="363" t="s">
        <v>1679</v>
      </c>
      <c r="B159" s="393">
        <v>741112061</v>
      </c>
      <c r="C159" s="435" t="s">
        <v>1680</v>
      </c>
      <c r="D159" s="420" t="s">
        <v>416</v>
      </c>
      <c r="E159" s="504">
        <v>64</v>
      </c>
      <c r="F159" s="505">
        <v>0</v>
      </c>
      <c r="G159" s="382">
        <f t="shared" si="2"/>
        <v>0</v>
      </c>
      <c r="H159" s="472" t="s">
        <v>1628</v>
      </c>
    </row>
    <row r="160" spans="1:8" ht="25.5" x14ac:dyDescent="0.2">
      <c r="A160" s="363" t="s">
        <v>1681</v>
      </c>
      <c r="B160" s="506">
        <v>741112101</v>
      </c>
      <c r="C160" s="385" t="s">
        <v>1682</v>
      </c>
      <c r="D160" s="420" t="s">
        <v>416</v>
      </c>
      <c r="E160" s="507">
        <v>30</v>
      </c>
      <c r="F160" s="508">
        <v>0</v>
      </c>
      <c r="G160" s="382">
        <f t="shared" si="2"/>
        <v>0</v>
      </c>
      <c r="H160" s="480" t="s">
        <v>1628</v>
      </c>
    </row>
    <row r="161" spans="1:8" ht="25.5" x14ac:dyDescent="0.2">
      <c r="A161" s="363" t="s">
        <v>1683</v>
      </c>
      <c r="B161" s="506">
        <v>741112101</v>
      </c>
      <c r="C161" s="385" t="s">
        <v>1682</v>
      </c>
      <c r="D161" s="420" t="s">
        <v>416</v>
      </c>
      <c r="E161" s="507">
        <v>12</v>
      </c>
      <c r="F161" s="508">
        <v>0</v>
      </c>
      <c r="G161" s="382">
        <f t="shared" si="2"/>
        <v>0</v>
      </c>
      <c r="H161" s="480" t="s">
        <v>1628</v>
      </c>
    </row>
    <row r="162" spans="1:8" ht="25.5" x14ac:dyDescent="0.2">
      <c r="A162" s="363" t="s">
        <v>1684</v>
      </c>
      <c r="B162" s="488">
        <v>741910502</v>
      </c>
      <c r="C162" s="435" t="s">
        <v>1685</v>
      </c>
      <c r="D162" s="420" t="s">
        <v>1301</v>
      </c>
      <c r="E162" s="387">
        <v>20</v>
      </c>
      <c r="F162" s="387">
        <v>0</v>
      </c>
      <c r="G162" s="382">
        <f t="shared" si="2"/>
        <v>0</v>
      </c>
      <c r="H162" s="472" t="s">
        <v>1628</v>
      </c>
    </row>
    <row r="163" spans="1:8" ht="51" x14ac:dyDescent="0.2">
      <c r="A163" s="363" t="s">
        <v>1686</v>
      </c>
      <c r="B163" s="474">
        <v>460932111</v>
      </c>
      <c r="C163" s="435" t="s">
        <v>1687</v>
      </c>
      <c r="D163" s="397" t="s">
        <v>416</v>
      </c>
      <c r="E163" s="509">
        <v>520</v>
      </c>
      <c r="F163" s="397">
        <v>0</v>
      </c>
      <c r="G163" s="382">
        <f t="shared" si="2"/>
        <v>0</v>
      </c>
      <c r="H163" s="480" t="s">
        <v>1628</v>
      </c>
    </row>
    <row r="164" spans="1:8" x14ac:dyDescent="0.2">
      <c r="A164" s="363"/>
      <c r="B164" s="393"/>
      <c r="C164" s="502"/>
      <c r="D164" s="404"/>
      <c r="E164" s="405"/>
      <c r="F164" s="388"/>
      <c r="G164" s="382"/>
      <c r="H164" s="472"/>
    </row>
    <row r="165" spans="1:8" x14ac:dyDescent="0.2">
      <c r="A165" s="332" t="s">
        <v>1598</v>
      </c>
      <c r="B165" s="434"/>
      <c r="C165" s="385"/>
      <c r="D165" s="510"/>
      <c r="E165" s="402"/>
      <c r="F165" s="402"/>
      <c r="G165" s="382"/>
      <c r="H165" s="472"/>
    </row>
    <row r="166" spans="1:8" x14ac:dyDescent="0.2">
      <c r="A166" s="323"/>
      <c r="B166" s="434"/>
      <c r="C166" s="385"/>
      <c r="D166" s="510"/>
      <c r="E166" s="402"/>
      <c r="F166" s="402"/>
      <c r="G166" s="382"/>
      <c r="H166" s="472"/>
    </row>
    <row r="167" spans="1:8" ht="51" x14ac:dyDescent="0.2">
      <c r="A167" s="363" t="s">
        <v>1688</v>
      </c>
      <c r="B167" s="393">
        <v>741122645</v>
      </c>
      <c r="C167" s="490" t="s">
        <v>1689</v>
      </c>
      <c r="D167" s="438" t="s">
        <v>365</v>
      </c>
      <c r="E167" s="402">
        <v>140</v>
      </c>
      <c r="F167" s="439">
        <v>0</v>
      </c>
      <c r="G167" s="382">
        <f t="shared" si="2"/>
        <v>0</v>
      </c>
      <c r="H167" s="410" t="s">
        <v>1628</v>
      </c>
    </row>
    <row r="168" spans="1:8" ht="51" x14ac:dyDescent="0.2">
      <c r="A168" s="363" t="s">
        <v>1690</v>
      </c>
      <c r="B168" s="393">
        <v>741122644</v>
      </c>
      <c r="C168" s="490" t="s">
        <v>1691</v>
      </c>
      <c r="D168" s="435" t="s">
        <v>365</v>
      </c>
      <c r="E168" s="440">
        <v>60</v>
      </c>
      <c r="F168" s="439">
        <v>0</v>
      </c>
      <c r="G168" s="382">
        <f t="shared" si="2"/>
        <v>0</v>
      </c>
      <c r="H168" s="480" t="s">
        <v>1628</v>
      </c>
    </row>
    <row r="169" spans="1:8" ht="51" x14ac:dyDescent="0.2">
      <c r="A169" s="363" t="s">
        <v>1692</v>
      </c>
      <c r="B169" s="340">
        <v>741122033</v>
      </c>
      <c r="C169" s="490" t="s">
        <v>1693</v>
      </c>
      <c r="D169" s="511" t="s">
        <v>365</v>
      </c>
      <c r="E169" s="437">
        <v>105</v>
      </c>
      <c r="F169" s="387">
        <v>0</v>
      </c>
      <c r="G169" s="382">
        <f t="shared" si="2"/>
        <v>0</v>
      </c>
      <c r="H169" s="480" t="s">
        <v>1628</v>
      </c>
    </row>
    <row r="170" spans="1:8" ht="51" x14ac:dyDescent="0.2">
      <c r="A170" s="363" t="s">
        <v>1694</v>
      </c>
      <c r="B170" s="340">
        <v>741122032</v>
      </c>
      <c r="C170" s="512" t="s">
        <v>1695</v>
      </c>
      <c r="D170" s="387" t="s">
        <v>365</v>
      </c>
      <c r="E170" s="387">
        <v>290</v>
      </c>
      <c r="F170" s="387">
        <v>0</v>
      </c>
      <c r="G170" s="382">
        <f t="shared" si="2"/>
        <v>0</v>
      </c>
      <c r="H170" s="472" t="s">
        <v>1628</v>
      </c>
    </row>
    <row r="171" spans="1:8" ht="51" x14ac:dyDescent="0.2">
      <c r="A171" s="363" t="s">
        <v>1696</v>
      </c>
      <c r="B171" s="483">
        <v>741122016</v>
      </c>
      <c r="C171" s="490" t="s">
        <v>1697</v>
      </c>
      <c r="D171" s="397" t="s">
        <v>365</v>
      </c>
      <c r="E171" s="397">
        <v>1050</v>
      </c>
      <c r="F171" s="397">
        <v>0</v>
      </c>
      <c r="G171" s="382">
        <f t="shared" si="2"/>
        <v>0</v>
      </c>
      <c r="H171" s="472" t="s">
        <v>1628</v>
      </c>
    </row>
    <row r="172" spans="1:8" ht="51" x14ac:dyDescent="0.2">
      <c r="A172" s="363" t="s">
        <v>1698</v>
      </c>
      <c r="B172" s="396">
        <v>741122015</v>
      </c>
      <c r="C172" s="490" t="s">
        <v>1699</v>
      </c>
      <c r="D172" s="387" t="s">
        <v>365</v>
      </c>
      <c r="E172" s="387">
        <v>437</v>
      </c>
      <c r="F172" s="387">
        <v>0</v>
      </c>
      <c r="G172" s="382">
        <f t="shared" si="2"/>
        <v>0</v>
      </c>
      <c r="H172" s="472" t="s">
        <v>1628</v>
      </c>
    </row>
    <row r="173" spans="1:8" ht="63.75" x14ac:dyDescent="0.2">
      <c r="A173" s="363" t="s">
        <v>1700</v>
      </c>
      <c r="B173" s="393">
        <v>741120301</v>
      </c>
      <c r="C173" s="513" t="s">
        <v>1701</v>
      </c>
      <c r="D173" s="387" t="s">
        <v>365</v>
      </c>
      <c r="E173" s="514">
        <v>60</v>
      </c>
      <c r="F173" s="397">
        <v>0</v>
      </c>
      <c r="G173" s="382">
        <f t="shared" si="2"/>
        <v>0</v>
      </c>
      <c r="H173" s="410" t="s">
        <v>1628</v>
      </c>
    </row>
    <row r="174" spans="1:8" ht="63.75" x14ac:dyDescent="0.2">
      <c r="A174" s="363" t="s">
        <v>1702</v>
      </c>
      <c r="B174" s="393">
        <v>741120303</v>
      </c>
      <c r="C174" s="513" t="s">
        <v>1703</v>
      </c>
      <c r="D174" s="387" t="s">
        <v>365</v>
      </c>
      <c r="E174" s="514">
        <v>35</v>
      </c>
      <c r="F174" s="387">
        <v>0</v>
      </c>
      <c r="G174" s="382">
        <f t="shared" si="2"/>
        <v>0</v>
      </c>
      <c r="H174" s="480" t="s">
        <v>1628</v>
      </c>
    </row>
    <row r="175" spans="1:8" x14ac:dyDescent="0.2">
      <c r="A175" s="515"/>
      <c r="B175" s="516"/>
      <c r="C175" s="517"/>
      <c r="D175" s="395"/>
      <c r="E175" s="451"/>
      <c r="F175" s="447"/>
      <c r="G175" s="382"/>
      <c r="H175" s="383"/>
    </row>
    <row r="176" spans="1:8" x14ac:dyDescent="0.2">
      <c r="A176" s="448" t="s">
        <v>1704</v>
      </c>
      <c r="B176" s="412"/>
      <c r="C176" s="502"/>
      <c r="D176" s="395"/>
      <c r="E176" s="518"/>
      <c r="F176" s="447"/>
      <c r="G176" s="382"/>
      <c r="H176" s="383"/>
    </row>
    <row r="177" spans="1:8" x14ac:dyDescent="0.2">
      <c r="A177" s="448"/>
      <c r="B177" s="412"/>
      <c r="C177" s="502"/>
      <c r="D177" s="395"/>
      <c r="E177" s="451"/>
      <c r="F177" s="447"/>
      <c r="G177" s="382"/>
      <c r="H177" s="383"/>
    </row>
    <row r="178" spans="1:8" x14ac:dyDescent="0.2">
      <c r="A178" s="452" t="s">
        <v>1705</v>
      </c>
      <c r="B178" s="412" t="s">
        <v>1706</v>
      </c>
      <c r="C178" s="502" t="s">
        <v>1707</v>
      </c>
      <c r="D178" s="395" t="s">
        <v>1658</v>
      </c>
      <c r="E178" s="451">
        <v>50</v>
      </c>
      <c r="F178" s="447">
        <v>0</v>
      </c>
      <c r="G178" s="382">
        <f t="shared" ref="G178:G194" si="3">E178*F178</f>
        <v>0</v>
      </c>
      <c r="H178" s="383" t="s">
        <v>1659</v>
      </c>
    </row>
    <row r="179" spans="1:8" ht="51" x14ac:dyDescent="0.2">
      <c r="A179" s="452" t="s">
        <v>1708</v>
      </c>
      <c r="B179" s="519">
        <v>469973116</v>
      </c>
      <c r="C179" s="520" t="s">
        <v>1709</v>
      </c>
      <c r="D179" s="395" t="s">
        <v>500</v>
      </c>
      <c r="E179" s="451">
        <v>1</v>
      </c>
      <c r="F179" s="447">
        <v>0</v>
      </c>
      <c r="G179" s="382">
        <f t="shared" si="3"/>
        <v>0</v>
      </c>
      <c r="H179" s="480" t="s">
        <v>1628</v>
      </c>
    </row>
    <row r="180" spans="1:8" x14ac:dyDescent="0.2">
      <c r="A180" s="448"/>
      <c r="B180" s="412"/>
      <c r="C180" s="502"/>
      <c r="D180" s="395"/>
      <c r="E180" s="451"/>
      <c r="F180" s="447"/>
      <c r="G180" s="382"/>
      <c r="H180" s="383"/>
    </row>
    <row r="181" spans="1:8" x14ac:dyDescent="0.2">
      <c r="A181" s="430" t="s">
        <v>1595</v>
      </c>
      <c r="B181" s="521"/>
      <c r="C181" s="502"/>
      <c r="D181" s="404"/>
      <c r="E181" s="405"/>
      <c r="F181" s="388"/>
      <c r="G181" s="382"/>
      <c r="H181" s="383"/>
    </row>
    <row r="182" spans="1:8" x14ac:dyDescent="0.2">
      <c r="A182" s="363"/>
      <c r="B182" s="521"/>
      <c r="C182" s="502"/>
      <c r="D182" s="404"/>
      <c r="E182" s="405"/>
      <c r="F182" s="388"/>
      <c r="G182" s="382"/>
      <c r="H182" s="383"/>
    </row>
    <row r="183" spans="1:8" ht="51" x14ac:dyDescent="0.2">
      <c r="A183" s="363" t="s">
        <v>1710</v>
      </c>
      <c r="B183" s="396">
        <v>741920051</v>
      </c>
      <c r="C183" s="397" t="s">
        <v>1711</v>
      </c>
      <c r="D183" s="397" t="s">
        <v>156</v>
      </c>
      <c r="E183" s="509">
        <v>0.4</v>
      </c>
      <c r="F183" s="397">
        <v>0</v>
      </c>
      <c r="G183" s="382">
        <f t="shared" si="3"/>
        <v>0</v>
      </c>
      <c r="H183" s="472" t="s">
        <v>1628</v>
      </c>
    </row>
    <row r="184" spans="1:8" x14ac:dyDescent="0.2">
      <c r="A184" s="448"/>
      <c r="B184" s="412"/>
      <c r="C184" s="502"/>
      <c r="D184" s="395"/>
      <c r="E184" s="451"/>
      <c r="F184" s="447"/>
      <c r="G184" s="382"/>
      <c r="H184" s="383"/>
    </row>
    <row r="185" spans="1:8" x14ac:dyDescent="0.2">
      <c r="A185" s="448" t="s">
        <v>1619</v>
      </c>
      <c r="B185" s="412"/>
      <c r="C185" s="502"/>
      <c r="D185" s="395"/>
      <c r="E185" s="451"/>
      <c r="F185" s="447"/>
      <c r="G185" s="382"/>
      <c r="H185" s="383"/>
    </row>
    <row r="186" spans="1:8" x14ac:dyDescent="0.2">
      <c r="A186" s="448"/>
      <c r="B186" s="412"/>
      <c r="C186" s="502"/>
      <c r="D186" s="395"/>
      <c r="E186" s="451"/>
      <c r="F186" s="447"/>
      <c r="G186" s="382"/>
      <c r="H186" s="383"/>
    </row>
    <row r="187" spans="1:8" ht="38.25" x14ac:dyDescent="0.2">
      <c r="A187" s="371" t="s">
        <v>1712</v>
      </c>
      <c r="B187" s="412" t="s">
        <v>1713</v>
      </c>
      <c r="C187" s="397" t="s">
        <v>1714</v>
      </c>
      <c r="D187" s="387" t="s">
        <v>1658</v>
      </c>
      <c r="E187" s="500">
        <v>17</v>
      </c>
      <c r="F187" s="387">
        <v>0</v>
      </c>
      <c r="G187" s="382">
        <f t="shared" si="3"/>
        <v>0</v>
      </c>
      <c r="H187" s="472" t="s">
        <v>1659</v>
      </c>
    </row>
    <row r="188" spans="1:8" x14ac:dyDescent="0.2">
      <c r="A188" s="371" t="s">
        <v>1715</v>
      </c>
      <c r="B188" s="412" t="s">
        <v>1716</v>
      </c>
      <c r="C188" s="522" t="s">
        <v>1717</v>
      </c>
      <c r="D188" s="523" t="s">
        <v>1658</v>
      </c>
      <c r="E188" s="524">
        <v>8</v>
      </c>
      <c r="F188" s="447">
        <v>0</v>
      </c>
      <c r="G188" s="382">
        <f t="shared" si="3"/>
        <v>0</v>
      </c>
      <c r="H188" s="525" t="s">
        <v>1659</v>
      </c>
    </row>
    <row r="189" spans="1:8" ht="38.25" x14ac:dyDescent="0.2">
      <c r="A189" s="371" t="s">
        <v>1718</v>
      </c>
      <c r="B189" s="412" t="s">
        <v>1719</v>
      </c>
      <c r="C189" s="526" t="s">
        <v>1720</v>
      </c>
      <c r="D189" s="527" t="s">
        <v>1658</v>
      </c>
      <c r="E189" s="528">
        <v>84</v>
      </c>
      <c r="F189" s="387">
        <v>0</v>
      </c>
      <c r="G189" s="382">
        <f t="shared" si="3"/>
        <v>0</v>
      </c>
      <c r="H189" s="410" t="s">
        <v>1659</v>
      </c>
    </row>
    <row r="190" spans="1:8" x14ac:dyDescent="0.2">
      <c r="A190" s="371" t="s">
        <v>1721</v>
      </c>
      <c r="B190" s="412" t="s">
        <v>1722</v>
      </c>
      <c r="C190" s="526" t="s">
        <v>1723</v>
      </c>
      <c r="D190" s="529" t="s">
        <v>1658</v>
      </c>
      <c r="E190" s="528">
        <v>17</v>
      </c>
      <c r="F190" s="387">
        <v>0</v>
      </c>
      <c r="G190" s="382">
        <f t="shared" si="3"/>
        <v>0</v>
      </c>
      <c r="H190" s="410" t="s">
        <v>1659</v>
      </c>
    </row>
    <row r="191" spans="1:8" x14ac:dyDescent="0.2">
      <c r="A191" s="371" t="s">
        <v>1724</v>
      </c>
      <c r="B191" s="412" t="s">
        <v>1725</v>
      </c>
      <c r="C191" s="530" t="s">
        <v>1726</v>
      </c>
      <c r="D191" s="531" t="s">
        <v>1658</v>
      </c>
      <c r="E191" s="532">
        <v>160</v>
      </c>
      <c r="F191" s="533">
        <v>0</v>
      </c>
      <c r="G191" s="382">
        <f t="shared" si="3"/>
        <v>0</v>
      </c>
      <c r="H191" s="410" t="s">
        <v>1659</v>
      </c>
    </row>
    <row r="192" spans="1:8" x14ac:dyDescent="0.2">
      <c r="A192" s="371" t="s">
        <v>1727</v>
      </c>
      <c r="B192" s="412" t="s">
        <v>1728</v>
      </c>
      <c r="C192" s="490" t="s">
        <v>1729</v>
      </c>
      <c r="D192" s="420" t="s">
        <v>1658</v>
      </c>
      <c r="E192" s="507">
        <v>8</v>
      </c>
      <c r="F192" s="387">
        <v>0</v>
      </c>
      <c r="G192" s="382">
        <f t="shared" si="3"/>
        <v>0</v>
      </c>
      <c r="H192" s="410" t="s">
        <v>1659</v>
      </c>
    </row>
    <row r="193" spans="1:8" ht="51" x14ac:dyDescent="0.2">
      <c r="A193" s="371" t="s">
        <v>1730</v>
      </c>
      <c r="B193" s="412">
        <v>741810002</v>
      </c>
      <c r="C193" s="397" t="s">
        <v>1731</v>
      </c>
      <c r="D193" s="420" t="s">
        <v>416</v>
      </c>
      <c r="E193" s="500">
        <v>1</v>
      </c>
      <c r="F193" s="508">
        <v>0</v>
      </c>
      <c r="G193" s="382">
        <f t="shared" si="3"/>
        <v>0</v>
      </c>
      <c r="H193" s="480" t="s">
        <v>1628</v>
      </c>
    </row>
    <row r="194" spans="1:8" ht="25.5" x14ac:dyDescent="0.2">
      <c r="A194" s="371" t="s">
        <v>1732</v>
      </c>
      <c r="B194" s="412">
        <v>741820102</v>
      </c>
      <c r="C194" s="490" t="s">
        <v>1733</v>
      </c>
      <c r="D194" s="420" t="s">
        <v>416</v>
      </c>
      <c r="E194" s="500">
        <v>2</v>
      </c>
      <c r="F194" s="387">
        <v>0</v>
      </c>
      <c r="G194" s="382">
        <f t="shared" si="3"/>
        <v>0</v>
      </c>
      <c r="H194" s="480" t="s">
        <v>1628</v>
      </c>
    </row>
    <row r="195" spans="1:8" ht="13.5" thickBot="1" x14ac:dyDescent="0.25">
      <c r="A195" s="534"/>
      <c r="B195" s="535"/>
      <c r="C195" s="536"/>
      <c r="D195" s="537"/>
      <c r="E195" s="538"/>
      <c r="F195" s="539"/>
      <c r="G195" s="540"/>
      <c r="H195" s="541"/>
    </row>
    <row r="196" spans="1:8" x14ac:dyDescent="0.2">
      <c r="A196" s="542"/>
      <c r="B196" s="543"/>
      <c r="C196" s="543"/>
      <c r="D196" s="544"/>
      <c r="E196" s="544"/>
      <c r="F196" s="544"/>
      <c r="G196" s="544"/>
      <c r="H196" s="545"/>
    </row>
    <row r="197" spans="1:8" x14ac:dyDescent="0.2">
      <c r="A197" s="546"/>
      <c r="B197" s="547" t="s">
        <v>1734</v>
      </c>
      <c r="C197" s="547"/>
      <c r="D197" s="548"/>
      <c r="E197" s="548"/>
      <c r="F197" s="548"/>
      <c r="G197" s="549">
        <f>SUM(G114:G196)</f>
        <v>0</v>
      </c>
      <c r="H197" s="550"/>
    </row>
    <row r="198" spans="1:8" ht="13.5" thickBot="1" x14ac:dyDescent="0.25">
      <c r="A198" s="551"/>
      <c r="B198" s="552"/>
      <c r="C198" s="552"/>
      <c r="D198" s="553"/>
      <c r="E198" s="553"/>
      <c r="F198" s="553"/>
      <c r="G198" s="553"/>
      <c r="H198" s="554"/>
    </row>
    <row r="201" spans="1:8" ht="15.75" x14ac:dyDescent="0.25">
      <c r="C201" s="119" t="s">
        <v>1735</v>
      </c>
      <c r="D201" s="119"/>
      <c r="E201" s="119"/>
      <c r="F201" s="119"/>
      <c r="G201" s="119"/>
    </row>
    <row r="202" spans="1:8" ht="15.75" x14ac:dyDescent="0.25">
      <c r="C202" s="119"/>
      <c r="D202" s="119"/>
      <c r="E202" s="119"/>
      <c r="F202" s="119"/>
      <c r="G202" s="119"/>
    </row>
    <row r="203" spans="1:8" ht="15.75" x14ac:dyDescent="0.25">
      <c r="C203" s="119" t="s">
        <v>1736</v>
      </c>
      <c r="D203" s="119"/>
      <c r="E203" s="119"/>
      <c r="F203" s="119"/>
      <c r="G203" s="555">
        <f>G102+G197</f>
        <v>0</v>
      </c>
    </row>
    <row r="204" spans="1:8" ht="15.75" x14ac:dyDescent="0.25">
      <c r="C204" s="119" t="s">
        <v>1737</v>
      </c>
      <c r="D204" s="119"/>
      <c r="E204" s="119"/>
      <c r="F204" s="119"/>
      <c r="G204" s="555">
        <f>G102*0.03</f>
        <v>0</v>
      </c>
    </row>
    <row r="205" spans="1:8" ht="15.75" x14ac:dyDescent="0.25">
      <c r="C205" s="119" t="s">
        <v>1738</v>
      </c>
      <c r="D205" s="119"/>
      <c r="E205" s="119"/>
      <c r="F205" s="119"/>
      <c r="G205" s="555">
        <f>G203*0.035</f>
        <v>0</v>
      </c>
    </row>
    <row r="206" spans="1:8" ht="15.75" x14ac:dyDescent="0.25">
      <c r="C206" s="119"/>
      <c r="D206" s="119"/>
      <c r="E206" s="119"/>
      <c r="F206" s="119"/>
      <c r="G206" s="555"/>
    </row>
    <row r="207" spans="1:8" ht="15.75" x14ac:dyDescent="0.25">
      <c r="C207" s="119" t="s">
        <v>31</v>
      </c>
      <c r="D207" s="119"/>
      <c r="E207" s="119"/>
      <c r="F207" s="119"/>
      <c r="G207" s="555">
        <f>G203+G204+G205</f>
        <v>0</v>
      </c>
    </row>
  </sheetData>
  <mergeCells count="2">
    <mergeCell ref="F4:G4"/>
    <mergeCell ref="F109:G10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16E4-574D-4A4E-ADAF-4EC8F24A07DB}">
  <dimension ref="A1:H129"/>
  <sheetViews>
    <sheetView workbookViewId="0">
      <selection activeCell="K21" sqref="K21"/>
    </sheetView>
  </sheetViews>
  <sheetFormatPr defaultRowHeight="12.75" x14ac:dyDescent="0.2"/>
  <cols>
    <col min="1" max="1" width="6" customWidth="1"/>
    <col min="2" max="2" width="10.28515625" customWidth="1"/>
    <col min="3" max="3" width="44.28515625" customWidth="1"/>
    <col min="4" max="4" width="5.85546875" customWidth="1"/>
    <col min="5" max="6" width="7.28515625" customWidth="1"/>
    <col min="7" max="7" width="14.28515625" bestFit="1" customWidth="1"/>
    <col min="8" max="8" width="11.7109375" customWidth="1"/>
  </cols>
  <sheetData>
    <row r="1" spans="1:8" x14ac:dyDescent="0.2">
      <c r="A1" s="556" t="s">
        <v>1483</v>
      </c>
      <c r="B1" s="296" t="s">
        <v>1739</v>
      </c>
      <c r="C1" s="556"/>
      <c r="D1" s="557"/>
      <c r="E1" s="557"/>
      <c r="F1" s="558"/>
      <c r="G1" s="558"/>
      <c r="H1" s="559"/>
    </row>
    <row r="2" spans="1:8" x14ac:dyDescent="0.2">
      <c r="A2" s="556"/>
      <c r="B2" s="296" t="s">
        <v>1740</v>
      </c>
      <c r="C2" s="556"/>
      <c r="D2" s="557"/>
      <c r="E2" s="557"/>
      <c r="F2" s="558"/>
      <c r="G2" s="558"/>
      <c r="H2" s="559"/>
    </row>
    <row r="3" spans="1:8" x14ac:dyDescent="0.2">
      <c r="A3" t="s">
        <v>1485</v>
      </c>
      <c r="B3" s="296" t="s">
        <v>1741</v>
      </c>
      <c r="C3" s="556"/>
      <c r="D3" s="461"/>
      <c r="E3" s="560"/>
      <c r="F3" s="559"/>
      <c r="G3" s="559"/>
      <c r="H3" s="559"/>
    </row>
    <row r="4" spans="1:8" ht="13.5" thickBot="1" x14ac:dyDescent="0.25">
      <c r="C4" s="556"/>
      <c r="F4" s="559"/>
      <c r="G4" s="559"/>
      <c r="H4" s="559"/>
    </row>
    <row r="5" spans="1:8" x14ac:dyDescent="0.2">
      <c r="A5" s="298"/>
      <c r="B5" s="299"/>
      <c r="C5" s="561"/>
      <c r="D5" s="299"/>
      <c r="E5" s="299"/>
      <c r="F5" s="800" t="s">
        <v>1487</v>
      </c>
      <c r="G5" s="799"/>
      <c r="H5" s="562"/>
    </row>
    <row r="6" spans="1:8" ht="13.5" thickBot="1" x14ac:dyDescent="0.25">
      <c r="A6" s="303" t="s">
        <v>1488</v>
      </c>
      <c r="B6" s="304" t="s">
        <v>1489</v>
      </c>
      <c r="C6" s="563" t="s">
        <v>1490</v>
      </c>
      <c r="D6" s="306" t="s">
        <v>133</v>
      </c>
      <c r="E6" s="306" t="s">
        <v>1357</v>
      </c>
      <c r="F6" s="306" t="s">
        <v>1491</v>
      </c>
      <c r="G6" s="308" t="s">
        <v>1492</v>
      </c>
      <c r="H6" s="564" t="s">
        <v>1493</v>
      </c>
    </row>
    <row r="7" spans="1:8" x14ac:dyDescent="0.2">
      <c r="A7" s="565"/>
      <c r="B7" s="566"/>
      <c r="C7" s="567"/>
      <c r="D7" s="568"/>
      <c r="E7" s="569"/>
      <c r="F7" s="570"/>
      <c r="G7" s="571"/>
      <c r="H7" s="410"/>
    </row>
    <row r="8" spans="1:8" x14ac:dyDescent="0.2">
      <c r="A8" s="572"/>
      <c r="B8" s="573"/>
      <c r="C8" s="435"/>
      <c r="D8" s="574"/>
      <c r="E8" s="575"/>
      <c r="F8" s="576"/>
      <c r="G8" s="577"/>
      <c r="H8" s="410"/>
    </row>
    <row r="9" spans="1:8" x14ac:dyDescent="0.2">
      <c r="A9" s="578" t="s">
        <v>1742</v>
      </c>
      <c r="B9" s="579"/>
      <c r="C9" s="580"/>
      <c r="D9" s="581"/>
      <c r="E9" s="575"/>
      <c r="F9" s="576"/>
      <c r="G9" s="577"/>
      <c r="H9" s="410"/>
    </row>
    <row r="10" spans="1:8" x14ac:dyDescent="0.2">
      <c r="A10" s="578"/>
      <c r="B10" s="582"/>
      <c r="C10" s="580"/>
      <c r="D10" s="583"/>
      <c r="E10" s="575"/>
      <c r="F10" s="576"/>
      <c r="G10" s="577"/>
      <c r="H10" s="410"/>
    </row>
    <row r="11" spans="1:8" ht="63.75" x14ac:dyDescent="0.2">
      <c r="A11" s="584" t="s">
        <v>1495</v>
      </c>
      <c r="B11" s="585">
        <v>344156108</v>
      </c>
      <c r="C11" s="586" t="s">
        <v>1743</v>
      </c>
      <c r="D11" s="394" t="s">
        <v>1292</v>
      </c>
      <c r="E11" s="439">
        <v>1</v>
      </c>
      <c r="F11" s="415">
        <v>0</v>
      </c>
      <c r="G11" s="577">
        <f t="shared" ref="G11:G48" si="0">E11*F11</f>
        <v>0</v>
      </c>
      <c r="H11" s="410" t="s">
        <v>1497</v>
      </c>
    </row>
    <row r="12" spans="1:8" x14ac:dyDescent="0.2">
      <c r="A12" s="587"/>
      <c r="B12" s="582"/>
      <c r="C12" s="513"/>
      <c r="D12" s="503"/>
      <c r="E12" s="588"/>
      <c r="F12" s="576"/>
      <c r="G12" s="577"/>
      <c r="H12" s="410"/>
    </row>
    <row r="13" spans="1:8" x14ac:dyDescent="0.2">
      <c r="A13" s="589" t="s">
        <v>1546</v>
      </c>
      <c r="B13" s="590"/>
      <c r="C13" s="591"/>
      <c r="D13" s="592"/>
      <c r="E13" s="588"/>
      <c r="F13" s="576"/>
      <c r="G13" s="577"/>
      <c r="H13" s="410"/>
    </row>
    <row r="14" spans="1:8" x14ac:dyDescent="0.2">
      <c r="A14" s="361"/>
      <c r="B14" s="496"/>
      <c r="C14" s="591"/>
      <c r="D14" s="592"/>
      <c r="E14" s="588"/>
      <c r="F14" s="576"/>
      <c r="G14" s="577"/>
      <c r="H14" s="410"/>
    </row>
    <row r="15" spans="1:8" x14ac:dyDescent="0.2">
      <c r="A15" s="363" t="s">
        <v>1499</v>
      </c>
      <c r="B15" s="593">
        <v>358111499</v>
      </c>
      <c r="C15" s="511" t="s">
        <v>1744</v>
      </c>
      <c r="D15" s="594" t="s">
        <v>416</v>
      </c>
      <c r="E15" s="588">
        <v>2</v>
      </c>
      <c r="F15" s="576">
        <v>0</v>
      </c>
      <c r="G15" s="577">
        <f t="shared" si="0"/>
        <v>0</v>
      </c>
      <c r="H15" s="410" t="s">
        <v>1497</v>
      </c>
    </row>
    <row r="16" spans="1:8" ht="25.5" x14ac:dyDescent="0.2">
      <c r="A16" s="363" t="s">
        <v>1502</v>
      </c>
      <c r="B16" s="593">
        <v>358111323</v>
      </c>
      <c r="C16" s="517" t="s">
        <v>1745</v>
      </c>
      <c r="D16" s="594" t="s">
        <v>416</v>
      </c>
      <c r="E16" s="588">
        <v>2</v>
      </c>
      <c r="F16" s="576">
        <v>0</v>
      </c>
      <c r="G16" s="577">
        <f t="shared" si="0"/>
        <v>0</v>
      </c>
      <c r="H16" s="410" t="s">
        <v>1497</v>
      </c>
    </row>
    <row r="17" spans="1:8" x14ac:dyDescent="0.2">
      <c r="A17" s="595"/>
      <c r="B17" s="393"/>
      <c r="C17" s="435"/>
      <c r="D17" s="438"/>
      <c r="E17" s="596"/>
      <c r="F17" s="508"/>
      <c r="G17" s="577"/>
      <c r="H17" s="410"/>
    </row>
    <row r="18" spans="1:8" x14ac:dyDescent="0.2">
      <c r="A18" s="578" t="s">
        <v>1598</v>
      </c>
      <c r="B18" s="579"/>
      <c r="C18" s="597"/>
      <c r="D18" s="581"/>
      <c r="E18" s="575"/>
      <c r="F18" s="576"/>
      <c r="G18" s="577"/>
      <c r="H18" s="410"/>
    </row>
    <row r="19" spans="1:8" x14ac:dyDescent="0.2">
      <c r="A19" s="584"/>
      <c r="B19" s="579"/>
      <c r="C19" s="597"/>
      <c r="D19" s="581"/>
      <c r="E19" s="575"/>
      <c r="F19" s="576"/>
      <c r="G19" s="577"/>
      <c r="H19" s="410"/>
    </row>
    <row r="20" spans="1:8" ht="38.25" x14ac:dyDescent="0.2">
      <c r="A20" s="598" t="s">
        <v>1505</v>
      </c>
      <c r="B20" s="393">
        <v>341581032</v>
      </c>
      <c r="C20" s="435" t="s">
        <v>1746</v>
      </c>
      <c r="D20" s="385" t="s">
        <v>365</v>
      </c>
      <c r="E20" s="580">
        <v>60</v>
      </c>
      <c r="F20" s="599">
        <v>0</v>
      </c>
      <c r="G20" s="577">
        <f t="shared" si="0"/>
        <v>0</v>
      </c>
      <c r="H20" s="480" t="s">
        <v>1497</v>
      </c>
    </row>
    <row r="21" spans="1:8" ht="38.25" x14ac:dyDescent="0.2">
      <c r="A21" s="598" t="s">
        <v>1507</v>
      </c>
      <c r="B21" s="434">
        <v>341118228</v>
      </c>
      <c r="C21" s="600" t="s">
        <v>1747</v>
      </c>
      <c r="D21" s="601" t="s">
        <v>365</v>
      </c>
      <c r="E21" s="503">
        <v>200</v>
      </c>
      <c r="F21" s="387">
        <v>0</v>
      </c>
      <c r="G21" s="577">
        <f t="shared" si="0"/>
        <v>0</v>
      </c>
      <c r="H21" s="410" t="s">
        <v>1497</v>
      </c>
    </row>
    <row r="22" spans="1:8" ht="38.25" x14ac:dyDescent="0.2">
      <c r="A22" s="598" t="s">
        <v>1509</v>
      </c>
      <c r="B22" s="501">
        <v>341581082</v>
      </c>
      <c r="C22" s="435" t="s">
        <v>1748</v>
      </c>
      <c r="D22" s="394" t="s">
        <v>365</v>
      </c>
      <c r="E22" s="602">
        <v>100</v>
      </c>
      <c r="F22" s="409">
        <v>0</v>
      </c>
      <c r="G22" s="577">
        <f t="shared" si="0"/>
        <v>0</v>
      </c>
      <c r="H22" s="410" t="s">
        <v>1497</v>
      </c>
    </row>
    <row r="23" spans="1:8" ht="38.25" x14ac:dyDescent="0.2">
      <c r="A23" s="598" t="s">
        <v>1511</v>
      </c>
      <c r="B23" s="393">
        <v>341581098</v>
      </c>
      <c r="C23" s="603" t="s">
        <v>1749</v>
      </c>
      <c r="D23" s="604" t="s">
        <v>365</v>
      </c>
      <c r="E23" s="605">
        <v>50</v>
      </c>
      <c r="F23" s="387">
        <v>0</v>
      </c>
      <c r="G23" s="577">
        <f t="shared" si="0"/>
        <v>0</v>
      </c>
      <c r="H23" s="410" t="s">
        <v>1497</v>
      </c>
    </row>
    <row r="24" spans="1:8" x14ac:dyDescent="0.2">
      <c r="A24" s="598" t="s">
        <v>1513</v>
      </c>
      <c r="B24" s="393">
        <v>341118201</v>
      </c>
      <c r="C24" s="511" t="s">
        <v>1750</v>
      </c>
      <c r="D24" s="601" t="s">
        <v>365</v>
      </c>
      <c r="E24" s="503">
        <v>20</v>
      </c>
      <c r="F24" s="387">
        <v>0</v>
      </c>
      <c r="G24" s="577">
        <f t="shared" si="0"/>
        <v>0</v>
      </c>
      <c r="H24" s="410" t="s">
        <v>1497</v>
      </c>
    </row>
    <row r="25" spans="1:8" ht="25.5" x14ac:dyDescent="0.2">
      <c r="A25" s="598" t="s">
        <v>1515</v>
      </c>
      <c r="B25" s="393">
        <v>341122101</v>
      </c>
      <c r="C25" s="606" t="s">
        <v>1751</v>
      </c>
      <c r="D25" s="394" t="s">
        <v>365</v>
      </c>
      <c r="E25" s="607">
        <v>30</v>
      </c>
      <c r="F25" s="397">
        <v>0</v>
      </c>
      <c r="G25" s="577">
        <f t="shared" si="0"/>
        <v>0</v>
      </c>
      <c r="H25" s="410" t="s">
        <v>1497</v>
      </c>
    </row>
    <row r="26" spans="1:8" x14ac:dyDescent="0.2">
      <c r="A26" s="584"/>
      <c r="B26" s="579"/>
      <c r="C26" s="597"/>
      <c r="D26" s="581"/>
      <c r="E26" s="608"/>
      <c r="F26" s="576"/>
      <c r="G26" s="577"/>
      <c r="H26" s="410"/>
    </row>
    <row r="27" spans="1:8" x14ac:dyDescent="0.2">
      <c r="A27" s="578" t="s">
        <v>1584</v>
      </c>
      <c r="B27" s="579"/>
      <c r="C27" s="597"/>
      <c r="D27" s="581"/>
      <c r="E27" s="575"/>
      <c r="F27" s="576"/>
      <c r="G27" s="577"/>
      <c r="H27" s="410"/>
    </row>
    <row r="28" spans="1:8" x14ac:dyDescent="0.2">
      <c r="A28" s="584"/>
      <c r="B28" s="579"/>
      <c r="C28" s="597"/>
      <c r="D28" s="581"/>
      <c r="E28" s="575"/>
      <c r="F28" s="576"/>
      <c r="G28" s="577"/>
      <c r="H28" s="410"/>
    </row>
    <row r="29" spans="1:8" ht="25.5" x14ac:dyDescent="0.2">
      <c r="A29" s="609" t="s">
        <v>1516</v>
      </c>
      <c r="B29" s="488">
        <v>345112712</v>
      </c>
      <c r="C29" s="610" t="s">
        <v>1752</v>
      </c>
      <c r="D29" s="597" t="s">
        <v>365</v>
      </c>
      <c r="E29" s="611">
        <v>50</v>
      </c>
      <c r="F29" s="612">
        <v>0</v>
      </c>
      <c r="G29" s="577">
        <f t="shared" si="0"/>
        <v>0</v>
      </c>
      <c r="H29" s="410" t="s">
        <v>1497</v>
      </c>
    </row>
    <row r="30" spans="1:8" x14ac:dyDescent="0.2">
      <c r="A30" s="609" t="s">
        <v>1518</v>
      </c>
      <c r="B30" s="613">
        <v>202851124</v>
      </c>
      <c r="C30" s="614" t="s">
        <v>1753</v>
      </c>
      <c r="D30" s="394" t="s">
        <v>365</v>
      </c>
      <c r="E30" s="394">
        <v>50</v>
      </c>
      <c r="F30" s="387">
        <v>0</v>
      </c>
      <c r="G30" s="577">
        <f t="shared" si="0"/>
        <v>0</v>
      </c>
      <c r="H30" s="410" t="s">
        <v>1497</v>
      </c>
    </row>
    <row r="31" spans="1:8" x14ac:dyDescent="0.2">
      <c r="A31" s="609" t="s">
        <v>1520</v>
      </c>
      <c r="B31" s="613">
        <v>202851179</v>
      </c>
      <c r="C31" s="615" t="s">
        <v>1754</v>
      </c>
      <c r="D31" s="394" t="s">
        <v>416</v>
      </c>
      <c r="E31" s="394">
        <v>50</v>
      </c>
      <c r="F31" s="500">
        <v>0</v>
      </c>
      <c r="G31" s="577">
        <f t="shared" si="0"/>
        <v>0</v>
      </c>
      <c r="H31" s="410" t="s">
        <v>1497</v>
      </c>
    </row>
    <row r="32" spans="1:8" x14ac:dyDescent="0.2">
      <c r="A32" s="609" t="s">
        <v>1522</v>
      </c>
      <c r="B32" s="488">
        <v>345112746</v>
      </c>
      <c r="C32" s="610" t="s">
        <v>1755</v>
      </c>
      <c r="D32" s="597" t="s">
        <v>365</v>
      </c>
      <c r="E32" s="616">
        <v>60</v>
      </c>
      <c r="F32" s="617">
        <v>0</v>
      </c>
      <c r="G32" s="577">
        <f t="shared" si="0"/>
        <v>0</v>
      </c>
      <c r="H32" s="410" t="s">
        <v>1497</v>
      </c>
    </row>
    <row r="33" spans="1:8" x14ac:dyDescent="0.2">
      <c r="A33" s="609" t="s">
        <v>1524</v>
      </c>
      <c r="B33" s="613">
        <v>202851179</v>
      </c>
      <c r="C33" s="615" t="s">
        <v>1754</v>
      </c>
      <c r="D33" s="394" t="s">
        <v>416</v>
      </c>
      <c r="E33" s="394">
        <v>20</v>
      </c>
      <c r="F33" s="500">
        <v>0</v>
      </c>
      <c r="G33" s="577">
        <f t="shared" si="0"/>
        <v>0</v>
      </c>
      <c r="H33" s="410" t="s">
        <v>1497</v>
      </c>
    </row>
    <row r="34" spans="1:8" ht="25.5" x14ac:dyDescent="0.2">
      <c r="A34" s="609" t="s">
        <v>1526</v>
      </c>
      <c r="B34" s="393">
        <v>345012014</v>
      </c>
      <c r="C34" s="618" t="s">
        <v>1756</v>
      </c>
      <c r="D34" s="394" t="s">
        <v>365</v>
      </c>
      <c r="E34" s="619">
        <v>20</v>
      </c>
      <c r="F34" s="576">
        <v>0</v>
      </c>
      <c r="G34" s="577">
        <f t="shared" si="0"/>
        <v>0</v>
      </c>
      <c r="H34" s="410" t="s">
        <v>1497</v>
      </c>
    </row>
    <row r="35" spans="1:8" x14ac:dyDescent="0.2">
      <c r="A35" s="609" t="s">
        <v>1528</v>
      </c>
      <c r="B35" s="393">
        <v>721218223</v>
      </c>
      <c r="C35" s="620" t="s">
        <v>1757</v>
      </c>
      <c r="D35" s="621" t="s">
        <v>416</v>
      </c>
      <c r="E35" s="622">
        <v>1</v>
      </c>
      <c r="F35" s="623">
        <v>0</v>
      </c>
      <c r="G35" s="577">
        <f t="shared" si="0"/>
        <v>0</v>
      </c>
      <c r="H35" s="410" t="s">
        <v>1497</v>
      </c>
    </row>
    <row r="36" spans="1:8" x14ac:dyDescent="0.2">
      <c r="A36" s="609" t="s">
        <v>1530</v>
      </c>
      <c r="B36" s="393">
        <v>211126000</v>
      </c>
      <c r="C36" s="503" t="s">
        <v>1592</v>
      </c>
      <c r="D36" s="438" t="s">
        <v>1301</v>
      </c>
      <c r="E36" s="394">
        <v>5</v>
      </c>
      <c r="F36" s="387">
        <v>0</v>
      </c>
      <c r="G36" s="577">
        <f t="shared" si="0"/>
        <v>0</v>
      </c>
      <c r="H36" s="410" t="s">
        <v>1497</v>
      </c>
    </row>
    <row r="37" spans="1:8" x14ac:dyDescent="0.2">
      <c r="A37" s="609" t="s">
        <v>1532</v>
      </c>
      <c r="B37" s="412">
        <v>314324118</v>
      </c>
      <c r="C37" s="513" t="s">
        <v>1594</v>
      </c>
      <c r="D37" s="438" t="s">
        <v>416</v>
      </c>
      <c r="E37" s="388">
        <v>150</v>
      </c>
      <c r="F37" s="507">
        <v>0</v>
      </c>
      <c r="G37" s="577">
        <f t="shared" si="0"/>
        <v>0</v>
      </c>
      <c r="H37" s="410" t="s">
        <v>1497</v>
      </c>
    </row>
    <row r="38" spans="1:8" x14ac:dyDescent="0.2">
      <c r="A38" s="609" t="s">
        <v>1534</v>
      </c>
      <c r="B38" s="624">
        <v>345711232</v>
      </c>
      <c r="C38" s="439" t="s">
        <v>1586</v>
      </c>
      <c r="D38" s="625" t="s">
        <v>416</v>
      </c>
      <c r="E38" s="626">
        <v>3</v>
      </c>
      <c r="F38" s="627">
        <v>0</v>
      </c>
      <c r="G38" s="577">
        <f t="shared" si="0"/>
        <v>0</v>
      </c>
      <c r="H38" s="410" t="s">
        <v>1497</v>
      </c>
    </row>
    <row r="39" spans="1:8" x14ac:dyDescent="0.2">
      <c r="A39" s="628"/>
      <c r="B39" s="393"/>
      <c r="C39" s="620"/>
      <c r="D39" s="629"/>
      <c r="E39" s="630"/>
      <c r="F39" s="631"/>
      <c r="G39" s="577"/>
      <c r="H39" s="410"/>
    </row>
    <row r="40" spans="1:8" x14ac:dyDescent="0.2">
      <c r="A40" s="430" t="s">
        <v>1595</v>
      </c>
      <c r="B40" s="602"/>
      <c r="C40" s="438"/>
      <c r="D40" s="438"/>
      <c r="E40" s="596"/>
      <c r="F40" s="508"/>
      <c r="G40" s="577"/>
      <c r="H40" s="410"/>
    </row>
    <row r="41" spans="1:8" x14ac:dyDescent="0.2">
      <c r="A41" s="632"/>
      <c r="B41" s="488"/>
      <c r="C41" s="435"/>
      <c r="D41" s="435"/>
      <c r="E41" s="633"/>
      <c r="F41" s="634"/>
      <c r="G41" s="577"/>
      <c r="H41" s="410"/>
    </row>
    <row r="42" spans="1:8" x14ac:dyDescent="0.2">
      <c r="A42" s="632" t="s">
        <v>1536</v>
      </c>
      <c r="B42" s="635">
        <v>246122186</v>
      </c>
      <c r="C42" s="503" t="s">
        <v>1597</v>
      </c>
      <c r="D42" s="438" t="s">
        <v>156</v>
      </c>
      <c r="E42" s="503">
        <v>0.4</v>
      </c>
      <c r="F42" s="500">
        <v>0</v>
      </c>
      <c r="G42" s="577">
        <f t="shared" si="0"/>
        <v>0</v>
      </c>
      <c r="H42" s="410" t="s">
        <v>1497</v>
      </c>
    </row>
    <row r="43" spans="1:8" x14ac:dyDescent="0.2">
      <c r="A43" s="632" t="s">
        <v>1538</v>
      </c>
      <c r="B43" s="635">
        <v>246122186</v>
      </c>
      <c r="C43" s="503" t="s">
        <v>1758</v>
      </c>
      <c r="D43" s="435" t="s">
        <v>156</v>
      </c>
      <c r="E43" s="503">
        <v>0.3</v>
      </c>
      <c r="F43" s="500">
        <v>0</v>
      </c>
      <c r="G43" s="577">
        <f t="shared" si="0"/>
        <v>0</v>
      </c>
      <c r="H43" s="410" t="s">
        <v>1497</v>
      </c>
    </row>
    <row r="44" spans="1:8" x14ac:dyDescent="0.2">
      <c r="A44" s="636"/>
      <c r="B44" s="393"/>
      <c r="C44" s="637"/>
      <c r="D44" s="511"/>
      <c r="E44" s="638"/>
      <c r="F44" s="639"/>
      <c r="G44" s="577"/>
      <c r="H44" s="410"/>
    </row>
    <row r="45" spans="1:8" x14ac:dyDescent="0.2">
      <c r="A45" s="640" t="s">
        <v>1619</v>
      </c>
      <c r="B45" s="393"/>
      <c r="C45" s="637"/>
      <c r="D45" s="511"/>
      <c r="E45" s="638"/>
      <c r="F45" s="641"/>
      <c r="G45" s="577"/>
      <c r="H45" s="410"/>
    </row>
    <row r="46" spans="1:8" x14ac:dyDescent="0.2">
      <c r="A46" s="636"/>
      <c r="B46" s="393"/>
      <c r="C46" s="637"/>
      <c r="D46" s="511"/>
      <c r="E46" s="638"/>
      <c r="F46" s="641"/>
      <c r="G46" s="577"/>
      <c r="H46" s="410"/>
    </row>
    <row r="47" spans="1:8" x14ac:dyDescent="0.2">
      <c r="A47" s="636" t="s">
        <v>1540</v>
      </c>
      <c r="B47" s="642" t="s">
        <v>1759</v>
      </c>
      <c r="C47" s="643" t="s">
        <v>1760</v>
      </c>
      <c r="D47" s="621" t="s">
        <v>416</v>
      </c>
      <c r="E47" s="644">
        <v>1</v>
      </c>
      <c r="F47" s="645">
        <v>0</v>
      </c>
      <c r="G47" s="577">
        <f t="shared" si="0"/>
        <v>0</v>
      </c>
      <c r="H47" s="410" t="s">
        <v>1497</v>
      </c>
    </row>
    <row r="48" spans="1:8" ht="76.5" x14ac:dyDescent="0.2">
      <c r="A48" s="636" t="s">
        <v>1542</v>
      </c>
      <c r="B48" s="646">
        <v>341000000</v>
      </c>
      <c r="C48" s="603" t="s">
        <v>1761</v>
      </c>
      <c r="D48" s="580" t="s">
        <v>416</v>
      </c>
      <c r="E48" s="580">
        <v>1</v>
      </c>
      <c r="F48" s="647">
        <v>0</v>
      </c>
      <c r="G48" s="577">
        <f t="shared" si="0"/>
        <v>0</v>
      </c>
      <c r="H48" s="410" t="s">
        <v>1497</v>
      </c>
    </row>
    <row r="49" spans="1:8" ht="13.5" thickBot="1" x14ac:dyDescent="0.25">
      <c r="A49" s="648"/>
      <c r="B49" s="642"/>
      <c r="C49" s="649"/>
      <c r="D49" s="650"/>
      <c r="E49" s="401"/>
      <c r="F49" s="523"/>
      <c r="G49" s="651"/>
      <c r="H49" s="652" t="s">
        <v>1497</v>
      </c>
    </row>
    <row r="50" spans="1:8" x14ac:dyDescent="0.2">
      <c r="A50" s="47"/>
      <c r="B50" s="653"/>
      <c r="C50" s="654"/>
      <c r="D50" s="653"/>
      <c r="E50" s="653"/>
      <c r="F50" s="655"/>
      <c r="G50" s="655"/>
      <c r="H50" s="656"/>
    </row>
    <row r="51" spans="1:8" x14ac:dyDescent="0.2">
      <c r="A51" s="657"/>
      <c r="B51" s="560" t="s">
        <v>1624</v>
      </c>
      <c r="C51" s="658"/>
      <c r="D51" s="560"/>
      <c r="E51" s="560"/>
      <c r="F51" s="659"/>
      <c r="G51" s="660">
        <f>SUM(G11:G50)</f>
        <v>0</v>
      </c>
      <c r="H51" s="661"/>
    </row>
    <row r="52" spans="1:8" ht="13.5" thickBot="1" x14ac:dyDescent="0.25">
      <c r="A52" s="11"/>
      <c r="B52" s="12"/>
      <c r="C52" s="662"/>
      <c r="D52" s="12"/>
      <c r="E52" s="12"/>
      <c r="F52" s="663"/>
      <c r="G52" s="663"/>
      <c r="H52" s="664"/>
    </row>
    <row r="55" spans="1:8" x14ac:dyDescent="0.2">
      <c r="A55" s="556" t="s">
        <v>1483</v>
      </c>
      <c r="B55" s="296" t="s">
        <v>1739</v>
      </c>
      <c r="C55" s="556"/>
      <c r="D55" s="557"/>
      <c r="E55" s="557"/>
      <c r="F55" s="558"/>
      <c r="G55" s="558"/>
      <c r="H55" s="559"/>
    </row>
    <row r="56" spans="1:8" x14ac:dyDescent="0.2">
      <c r="A56" s="556"/>
      <c r="B56" s="296" t="s">
        <v>1740</v>
      </c>
      <c r="C56" s="556"/>
      <c r="D56" s="557"/>
      <c r="E56" s="557"/>
      <c r="F56" s="558"/>
      <c r="G56" s="558"/>
      <c r="H56" s="559"/>
    </row>
    <row r="57" spans="1:8" x14ac:dyDescent="0.2">
      <c r="A57" t="s">
        <v>1485</v>
      </c>
      <c r="B57" s="296" t="s">
        <v>1741</v>
      </c>
      <c r="C57" s="556"/>
      <c r="D57" s="461"/>
      <c r="E57" s="560"/>
      <c r="F57" s="559"/>
      <c r="G57" s="559"/>
      <c r="H57" s="559"/>
    </row>
    <row r="58" spans="1:8" ht="13.5" thickBot="1" x14ac:dyDescent="0.25">
      <c r="C58" s="556"/>
      <c r="F58" s="559"/>
      <c r="G58" s="559"/>
      <c r="H58" s="559"/>
    </row>
    <row r="59" spans="1:8" x14ac:dyDescent="0.2">
      <c r="A59" s="298"/>
      <c r="B59" s="299"/>
      <c r="C59" s="561"/>
      <c r="D59" s="299"/>
      <c r="E59" s="299"/>
      <c r="F59" s="800" t="s">
        <v>1625</v>
      </c>
      <c r="G59" s="799"/>
      <c r="H59" s="562"/>
    </row>
    <row r="60" spans="1:8" ht="13.5" thickBot="1" x14ac:dyDescent="0.25">
      <c r="A60" s="303" t="s">
        <v>1488</v>
      </c>
      <c r="B60" s="304" t="s">
        <v>1489</v>
      </c>
      <c r="C60" s="563" t="s">
        <v>1490</v>
      </c>
      <c r="D60" s="306" t="s">
        <v>133</v>
      </c>
      <c r="E60" s="306" t="s">
        <v>1357</v>
      </c>
      <c r="F60" s="306" t="s">
        <v>1491</v>
      </c>
      <c r="G60" s="308" t="s">
        <v>1492</v>
      </c>
      <c r="H60" s="564" t="s">
        <v>1493</v>
      </c>
    </row>
    <row r="61" spans="1:8" x14ac:dyDescent="0.2">
      <c r="A61" s="572"/>
      <c r="B61" s="573"/>
      <c r="C61" s="435"/>
      <c r="D61" s="574"/>
      <c r="E61" s="575"/>
      <c r="F61" s="665"/>
      <c r="G61" s="666"/>
      <c r="H61" s="472"/>
    </row>
    <row r="62" spans="1:8" x14ac:dyDescent="0.2">
      <c r="A62" s="578" t="s">
        <v>1742</v>
      </c>
      <c r="B62" s="579"/>
      <c r="C62" s="580"/>
      <c r="D62" s="581"/>
      <c r="E62" s="575"/>
      <c r="F62" s="576"/>
      <c r="G62" s="577"/>
      <c r="H62" s="472"/>
    </row>
    <row r="63" spans="1:8" x14ac:dyDescent="0.2">
      <c r="A63" s="578"/>
      <c r="B63" s="582"/>
      <c r="C63" s="580"/>
      <c r="D63" s="583"/>
      <c r="E63" s="575"/>
      <c r="F63" s="576"/>
      <c r="G63" s="577"/>
      <c r="H63" s="472"/>
    </row>
    <row r="64" spans="1:8" ht="38.25" x14ac:dyDescent="0.2">
      <c r="A64" s="584" t="s">
        <v>1544</v>
      </c>
      <c r="B64" s="413">
        <v>741210001</v>
      </c>
      <c r="C64" s="478" t="s">
        <v>1762</v>
      </c>
      <c r="D64" s="387" t="s">
        <v>416</v>
      </c>
      <c r="E64" s="500">
        <v>1</v>
      </c>
      <c r="F64" s="387">
        <v>0</v>
      </c>
      <c r="G64" s="647">
        <f t="shared" ref="G64:G114" si="1">E64*F64</f>
        <v>0</v>
      </c>
      <c r="H64" s="472" t="s">
        <v>1628</v>
      </c>
    </row>
    <row r="65" spans="1:8" x14ac:dyDescent="0.2">
      <c r="A65" s="587"/>
      <c r="B65" s="582"/>
      <c r="C65" s="513"/>
      <c r="D65" s="503"/>
      <c r="E65" s="588"/>
      <c r="F65" s="576"/>
      <c r="G65" s="647"/>
      <c r="H65" s="472"/>
    </row>
    <row r="66" spans="1:8" x14ac:dyDescent="0.2">
      <c r="A66" s="589" t="s">
        <v>1546</v>
      </c>
      <c r="B66" s="590"/>
      <c r="C66" s="591"/>
      <c r="D66" s="592"/>
      <c r="E66" s="588"/>
      <c r="F66" s="576"/>
      <c r="G66" s="647"/>
      <c r="H66" s="472"/>
    </row>
    <row r="67" spans="1:8" x14ac:dyDescent="0.2">
      <c r="A67" s="361"/>
      <c r="B67" s="496"/>
      <c r="C67" s="591"/>
      <c r="D67" s="592"/>
      <c r="E67" s="588"/>
      <c r="F67" s="576"/>
      <c r="G67" s="647"/>
      <c r="H67" s="472"/>
    </row>
    <row r="68" spans="1:8" ht="38.25" x14ac:dyDescent="0.2">
      <c r="A68" s="363" t="s">
        <v>1547</v>
      </c>
      <c r="B68" s="488">
        <v>742330044</v>
      </c>
      <c r="C68" s="385" t="s">
        <v>1763</v>
      </c>
      <c r="D68" s="667" t="s">
        <v>416</v>
      </c>
      <c r="E68" s="668">
        <v>2</v>
      </c>
      <c r="F68" s="669">
        <v>0</v>
      </c>
      <c r="G68" s="647">
        <f t="shared" si="1"/>
        <v>0</v>
      </c>
      <c r="H68" s="410" t="s">
        <v>1628</v>
      </c>
    </row>
    <row r="69" spans="1:8" ht="25.5" x14ac:dyDescent="0.2">
      <c r="A69" s="363" t="s">
        <v>1550</v>
      </c>
      <c r="B69" s="393">
        <v>742330051</v>
      </c>
      <c r="C69" s="385" t="s">
        <v>1764</v>
      </c>
      <c r="D69" s="436" t="s">
        <v>416</v>
      </c>
      <c r="E69" s="670">
        <v>2</v>
      </c>
      <c r="F69" s="671">
        <v>0</v>
      </c>
      <c r="G69" s="647">
        <f t="shared" si="1"/>
        <v>0</v>
      </c>
      <c r="H69" s="410" t="s">
        <v>1628</v>
      </c>
    </row>
    <row r="70" spans="1:8" ht="25.5" x14ac:dyDescent="0.2">
      <c r="A70" s="363" t="s">
        <v>1553</v>
      </c>
      <c r="B70" s="672">
        <v>742330101</v>
      </c>
      <c r="C70" s="673" t="s">
        <v>1765</v>
      </c>
      <c r="D70" s="387" t="s">
        <v>416</v>
      </c>
      <c r="E70" s="674">
        <v>1</v>
      </c>
      <c r="F70" s="675">
        <v>0</v>
      </c>
      <c r="G70" s="647">
        <f t="shared" si="1"/>
        <v>0</v>
      </c>
      <c r="H70" s="472" t="s">
        <v>1628</v>
      </c>
    </row>
    <row r="71" spans="1:8" x14ac:dyDescent="0.2">
      <c r="A71" s="595"/>
      <c r="B71" s="393"/>
      <c r="C71" s="435"/>
      <c r="D71" s="438"/>
      <c r="E71" s="596"/>
      <c r="F71" s="508"/>
      <c r="G71" s="647"/>
      <c r="H71" s="472"/>
    </row>
    <row r="72" spans="1:8" x14ac:dyDescent="0.2">
      <c r="A72" s="578" t="s">
        <v>1598</v>
      </c>
      <c r="B72" s="579"/>
      <c r="C72" s="597"/>
      <c r="D72" s="581"/>
      <c r="E72" s="575"/>
      <c r="F72" s="576"/>
      <c r="G72" s="647"/>
      <c r="H72" s="472"/>
    </row>
    <row r="73" spans="1:8" x14ac:dyDescent="0.2">
      <c r="A73" s="584"/>
      <c r="B73" s="579"/>
      <c r="C73" s="597"/>
      <c r="D73" s="581"/>
      <c r="E73" s="575"/>
      <c r="F73" s="576"/>
      <c r="G73" s="647"/>
      <c r="H73" s="472"/>
    </row>
    <row r="74" spans="1:8" ht="38.25" x14ac:dyDescent="0.2">
      <c r="A74" s="584" t="s">
        <v>1555</v>
      </c>
      <c r="B74" s="393">
        <v>741122621</v>
      </c>
      <c r="C74" s="490" t="s">
        <v>1766</v>
      </c>
      <c r="D74" s="394" t="s">
        <v>365</v>
      </c>
      <c r="E74" s="602">
        <v>60</v>
      </c>
      <c r="F74" s="676">
        <v>0</v>
      </c>
      <c r="G74" s="647">
        <f t="shared" si="1"/>
        <v>0</v>
      </c>
      <c r="H74" s="472" t="s">
        <v>1628</v>
      </c>
    </row>
    <row r="75" spans="1:8" ht="38.25" x14ac:dyDescent="0.2">
      <c r="A75" s="584" t="s">
        <v>1557</v>
      </c>
      <c r="B75" s="677">
        <v>741124703</v>
      </c>
      <c r="C75" s="678" t="s">
        <v>1767</v>
      </c>
      <c r="D75" s="397" t="s">
        <v>365</v>
      </c>
      <c r="E75" s="432">
        <v>100</v>
      </c>
      <c r="F75" s="397">
        <v>0</v>
      </c>
      <c r="G75" s="647">
        <f t="shared" si="1"/>
        <v>0</v>
      </c>
      <c r="H75" s="472" t="s">
        <v>1628</v>
      </c>
    </row>
    <row r="76" spans="1:8" ht="38.25" x14ac:dyDescent="0.2">
      <c r="A76" s="584" t="s">
        <v>1559</v>
      </c>
      <c r="B76" s="393">
        <v>741122647</v>
      </c>
      <c r="C76" s="490" t="s">
        <v>1768</v>
      </c>
      <c r="D76" s="604" t="s">
        <v>365</v>
      </c>
      <c r="E76" s="605">
        <v>50</v>
      </c>
      <c r="F76" s="397">
        <v>0</v>
      </c>
      <c r="G76" s="647">
        <f t="shared" si="1"/>
        <v>0</v>
      </c>
      <c r="H76" s="410" t="s">
        <v>1628</v>
      </c>
    </row>
    <row r="77" spans="1:8" ht="25.5" x14ac:dyDescent="0.2">
      <c r="A77" s="584" t="s">
        <v>1561</v>
      </c>
      <c r="B77" s="679">
        <v>742121001</v>
      </c>
      <c r="C77" s="680" t="s">
        <v>1769</v>
      </c>
      <c r="D77" s="681" t="s">
        <v>365</v>
      </c>
      <c r="E77" s="409">
        <v>220</v>
      </c>
      <c r="F77" s="682">
        <v>0</v>
      </c>
      <c r="G77" s="647">
        <f t="shared" si="1"/>
        <v>0</v>
      </c>
      <c r="H77" s="410" t="s">
        <v>1628</v>
      </c>
    </row>
    <row r="78" spans="1:8" ht="51" x14ac:dyDescent="0.2">
      <c r="A78" s="584" t="s">
        <v>1562</v>
      </c>
      <c r="B78" s="393">
        <v>741120301</v>
      </c>
      <c r="C78" s="445" t="s">
        <v>1701</v>
      </c>
      <c r="D78" s="409" t="s">
        <v>365</v>
      </c>
      <c r="E78" s="514">
        <v>30</v>
      </c>
      <c r="F78" s="397">
        <v>0</v>
      </c>
      <c r="G78" s="647">
        <f t="shared" si="1"/>
        <v>0</v>
      </c>
      <c r="H78" s="410" t="s">
        <v>1628</v>
      </c>
    </row>
    <row r="79" spans="1:8" x14ac:dyDescent="0.2">
      <c r="A79" s="584"/>
      <c r="B79" s="579"/>
      <c r="C79" s="597"/>
      <c r="D79" s="581"/>
      <c r="E79" s="608"/>
      <c r="F79" s="576"/>
      <c r="G79" s="647"/>
      <c r="H79" s="410"/>
    </row>
    <row r="80" spans="1:8" x14ac:dyDescent="0.2">
      <c r="A80" s="578" t="s">
        <v>1584</v>
      </c>
      <c r="B80" s="579"/>
      <c r="C80" s="597"/>
      <c r="D80" s="581"/>
      <c r="E80" s="575"/>
      <c r="F80" s="576"/>
      <c r="G80" s="647"/>
      <c r="H80" s="410"/>
    </row>
    <row r="81" spans="1:8" x14ac:dyDescent="0.2">
      <c r="A81" s="584"/>
      <c r="B81" s="579"/>
      <c r="C81" s="597"/>
      <c r="D81" s="581"/>
      <c r="E81" s="575"/>
      <c r="F81" s="576"/>
      <c r="G81" s="647"/>
      <c r="H81" s="410"/>
    </row>
    <row r="82" spans="1:8" ht="38.25" x14ac:dyDescent="0.2">
      <c r="A82" s="609" t="s">
        <v>1564</v>
      </c>
      <c r="B82" s="683">
        <v>741110511</v>
      </c>
      <c r="C82" s="385" t="s">
        <v>1770</v>
      </c>
      <c r="D82" s="397" t="s">
        <v>365</v>
      </c>
      <c r="E82" s="509">
        <v>50</v>
      </c>
      <c r="F82" s="397">
        <v>0</v>
      </c>
      <c r="G82" s="647">
        <f t="shared" si="1"/>
        <v>0</v>
      </c>
      <c r="H82" s="472" t="s">
        <v>1628</v>
      </c>
    </row>
    <row r="83" spans="1:8" ht="38.25" x14ac:dyDescent="0.2">
      <c r="A83" s="609" t="s">
        <v>1565</v>
      </c>
      <c r="B83" s="393">
        <v>741910411</v>
      </c>
      <c r="C83" s="513" t="s">
        <v>1771</v>
      </c>
      <c r="D83" s="387" t="s">
        <v>365</v>
      </c>
      <c r="E83" s="394">
        <v>50</v>
      </c>
      <c r="F83" s="394">
        <v>0</v>
      </c>
      <c r="G83" s="647">
        <f t="shared" si="1"/>
        <v>0</v>
      </c>
      <c r="H83" s="472" t="s">
        <v>1772</v>
      </c>
    </row>
    <row r="84" spans="1:8" ht="38.25" x14ac:dyDescent="0.2">
      <c r="A84" s="609" t="s">
        <v>1566</v>
      </c>
      <c r="B84" s="684">
        <v>741910412</v>
      </c>
      <c r="C84" s="513" t="s">
        <v>1773</v>
      </c>
      <c r="D84" s="387" t="s">
        <v>365</v>
      </c>
      <c r="E84" s="394">
        <v>60</v>
      </c>
      <c r="F84" s="387">
        <v>0</v>
      </c>
      <c r="G84" s="647">
        <f t="shared" si="1"/>
        <v>0</v>
      </c>
      <c r="H84" s="472" t="s">
        <v>1772</v>
      </c>
    </row>
    <row r="85" spans="1:8" ht="51" x14ac:dyDescent="0.2">
      <c r="A85" s="609" t="s">
        <v>1568</v>
      </c>
      <c r="B85" s="488">
        <v>741110041</v>
      </c>
      <c r="C85" s="597" t="s">
        <v>1774</v>
      </c>
      <c r="D85" s="397" t="s">
        <v>365</v>
      </c>
      <c r="E85" s="509">
        <v>20</v>
      </c>
      <c r="F85" s="397">
        <v>0</v>
      </c>
      <c r="G85" s="647">
        <f t="shared" si="1"/>
        <v>0</v>
      </c>
      <c r="H85" s="480" t="s">
        <v>1628</v>
      </c>
    </row>
    <row r="86" spans="1:8" x14ac:dyDescent="0.2">
      <c r="A86" s="609" t="s">
        <v>1569</v>
      </c>
      <c r="B86" s="393" t="s">
        <v>1656</v>
      </c>
      <c r="C86" s="620" t="s">
        <v>1775</v>
      </c>
      <c r="D86" s="621" t="s">
        <v>1658</v>
      </c>
      <c r="E86" s="622">
        <v>2</v>
      </c>
      <c r="F86" s="623">
        <v>0</v>
      </c>
      <c r="G86" s="647">
        <f t="shared" si="1"/>
        <v>0</v>
      </c>
      <c r="H86" s="410" t="s">
        <v>1659</v>
      </c>
    </row>
    <row r="87" spans="1:8" ht="25.5" x14ac:dyDescent="0.2">
      <c r="A87" s="609" t="s">
        <v>1570</v>
      </c>
      <c r="B87" s="488">
        <v>741910502</v>
      </c>
      <c r="C87" s="435" t="s">
        <v>1685</v>
      </c>
      <c r="D87" s="397" t="s">
        <v>1301</v>
      </c>
      <c r="E87" s="509">
        <v>5</v>
      </c>
      <c r="F87" s="397">
        <v>0</v>
      </c>
      <c r="G87" s="647">
        <f t="shared" si="1"/>
        <v>0</v>
      </c>
      <c r="H87" s="472" t="s">
        <v>1628</v>
      </c>
    </row>
    <row r="88" spans="1:8" ht="38.25" x14ac:dyDescent="0.2">
      <c r="A88" s="609" t="s">
        <v>1573</v>
      </c>
      <c r="B88" s="474">
        <v>460932111</v>
      </c>
      <c r="C88" s="435" t="s">
        <v>1687</v>
      </c>
      <c r="D88" s="397" t="s">
        <v>365</v>
      </c>
      <c r="E88" s="509">
        <v>150</v>
      </c>
      <c r="F88" s="397">
        <v>0</v>
      </c>
      <c r="G88" s="647">
        <f t="shared" si="1"/>
        <v>0</v>
      </c>
      <c r="H88" s="480" t="s">
        <v>1628</v>
      </c>
    </row>
    <row r="89" spans="1:8" ht="51" x14ac:dyDescent="0.2">
      <c r="A89" s="609" t="s">
        <v>1575</v>
      </c>
      <c r="B89" s="393">
        <v>741112061</v>
      </c>
      <c r="C89" s="435" t="s">
        <v>1680</v>
      </c>
      <c r="D89" s="420" t="s">
        <v>416</v>
      </c>
      <c r="E89" s="507">
        <v>3</v>
      </c>
      <c r="F89" s="508">
        <v>0</v>
      </c>
      <c r="G89" s="647">
        <f t="shared" si="1"/>
        <v>0</v>
      </c>
      <c r="H89" s="472" t="s">
        <v>1628</v>
      </c>
    </row>
    <row r="90" spans="1:8" x14ac:dyDescent="0.2">
      <c r="A90" s="628"/>
      <c r="B90" s="393"/>
      <c r="C90" s="629"/>
      <c r="D90" s="629"/>
      <c r="E90" s="630"/>
      <c r="F90" s="631"/>
      <c r="G90" s="647"/>
      <c r="H90" s="410"/>
    </row>
    <row r="91" spans="1:8" x14ac:dyDescent="0.2">
      <c r="A91" s="578" t="s">
        <v>1776</v>
      </c>
      <c r="B91" s="579"/>
      <c r="C91" s="685"/>
      <c r="D91" s="686"/>
      <c r="E91" s="687"/>
      <c r="F91" s="688"/>
      <c r="G91" s="647"/>
      <c r="H91" s="410"/>
    </row>
    <row r="92" spans="1:8" x14ac:dyDescent="0.2">
      <c r="A92" s="689"/>
      <c r="B92" s="579"/>
      <c r="C92" s="685"/>
      <c r="D92" s="686"/>
      <c r="E92" s="687"/>
      <c r="F92" s="688"/>
      <c r="G92" s="647"/>
      <c r="H92" s="410"/>
    </row>
    <row r="93" spans="1:8" ht="38.25" x14ac:dyDescent="0.2">
      <c r="A93" s="584" t="s">
        <v>1577</v>
      </c>
      <c r="B93" s="412" t="s">
        <v>1706</v>
      </c>
      <c r="C93" s="397" t="s">
        <v>1714</v>
      </c>
      <c r="D93" s="500" t="s">
        <v>1658</v>
      </c>
      <c r="E93" s="387">
        <v>6</v>
      </c>
      <c r="F93" s="387">
        <v>0</v>
      </c>
      <c r="G93" s="647">
        <f t="shared" si="1"/>
        <v>0</v>
      </c>
      <c r="H93" s="472" t="s">
        <v>1659</v>
      </c>
    </row>
    <row r="94" spans="1:8" x14ac:dyDescent="0.2">
      <c r="A94" s="628"/>
      <c r="B94" s="393"/>
      <c r="C94" s="629"/>
      <c r="D94" s="629"/>
      <c r="E94" s="630"/>
      <c r="F94" s="631"/>
      <c r="G94" s="647"/>
      <c r="H94" s="472"/>
    </row>
    <row r="95" spans="1:8" x14ac:dyDescent="0.2">
      <c r="A95" s="430" t="s">
        <v>1595</v>
      </c>
      <c r="B95" s="602"/>
      <c r="C95" s="435"/>
      <c r="D95" s="438"/>
      <c r="E95" s="596"/>
      <c r="F95" s="508"/>
      <c r="G95" s="647"/>
      <c r="H95" s="472"/>
    </row>
    <row r="96" spans="1:8" x14ac:dyDescent="0.2">
      <c r="A96" s="632"/>
      <c r="B96" s="488"/>
      <c r="C96" s="435"/>
      <c r="D96" s="435"/>
      <c r="E96" s="633"/>
      <c r="F96" s="634"/>
      <c r="G96" s="647"/>
      <c r="H96" s="472"/>
    </row>
    <row r="97" spans="1:8" ht="51" x14ac:dyDescent="0.2">
      <c r="A97" s="632" t="s">
        <v>1579</v>
      </c>
      <c r="B97" s="396">
        <v>741920051</v>
      </c>
      <c r="C97" s="397" t="s">
        <v>1711</v>
      </c>
      <c r="D97" s="397" t="s">
        <v>156</v>
      </c>
      <c r="E97" s="509">
        <v>0.4</v>
      </c>
      <c r="F97" s="397">
        <v>0</v>
      </c>
      <c r="G97" s="647">
        <f t="shared" si="1"/>
        <v>0</v>
      </c>
      <c r="H97" s="472" t="s">
        <v>1628</v>
      </c>
    </row>
    <row r="98" spans="1:8" ht="51" x14ac:dyDescent="0.2">
      <c r="A98" s="632" t="s">
        <v>1581</v>
      </c>
      <c r="B98" s="690">
        <v>741920061</v>
      </c>
      <c r="C98" s="691" t="s">
        <v>1777</v>
      </c>
      <c r="D98" s="397" t="s">
        <v>416</v>
      </c>
      <c r="E98" s="509">
        <v>0.3</v>
      </c>
      <c r="F98" s="397">
        <v>0</v>
      </c>
      <c r="G98" s="647">
        <f t="shared" si="1"/>
        <v>0</v>
      </c>
      <c r="H98" s="472" t="s">
        <v>1628</v>
      </c>
    </row>
    <row r="99" spans="1:8" x14ac:dyDescent="0.2">
      <c r="A99" s="636"/>
      <c r="B99" s="646"/>
      <c r="C99" s="513"/>
      <c r="D99" s="580"/>
      <c r="E99" s="580"/>
      <c r="F99" s="647"/>
      <c r="G99" s="647"/>
      <c r="H99" s="472"/>
    </row>
    <row r="100" spans="1:8" x14ac:dyDescent="0.2">
      <c r="A100" s="640" t="s">
        <v>1778</v>
      </c>
      <c r="B100" s="393"/>
      <c r="C100" s="435"/>
      <c r="D100" s="511"/>
      <c r="E100" s="638"/>
      <c r="F100" s="692"/>
      <c r="G100" s="647"/>
      <c r="H100" s="472"/>
    </row>
    <row r="101" spans="1:8" x14ac:dyDescent="0.2">
      <c r="A101" s="636"/>
      <c r="B101" s="393"/>
      <c r="C101" s="435"/>
      <c r="D101" s="511"/>
      <c r="E101" s="638"/>
      <c r="F101" s="692"/>
      <c r="G101" s="647"/>
      <c r="H101" s="472"/>
    </row>
    <row r="102" spans="1:8" ht="25.5" x14ac:dyDescent="0.2">
      <c r="A102" s="636" t="s">
        <v>1585</v>
      </c>
      <c r="B102" s="393" t="s">
        <v>1713</v>
      </c>
      <c r="C102" s="693" t="s">
        <v>1779</v>
      </c>
      <c r="D102" s="511" t="s">
        <v>1658</v>
      </c>
      <c r="E102" s="638">
        <v>40</v>
      </c>
      <c r="F102" s="692">
        <v>0</v>
      </c>
      <c r="G102" s="647">
        <f t="shared" si="1"/>
        <v>0</v>
      </c>
      <c r="H102" s="472" t="s">
        <v>1659</v>
      </c>
    </row>
    <row r="103" spans="1:8" x14ac:dyDescent="0.2">
      <c r="A103" s="636"/>
      <c r="B103" s="646"/>
      <c r="C103" s="513"/>
      <c r="D103" s="580"/>
      <c r="E103" s="580"/>
      <c r="F103" s="647"/>
      <c r="G103" s="647"/>
      <c r="H103" s="472"/>
    </row>
    <row r="104" spans="1:8" x14ac:dyDescent="0.2">
      <c r="A104" s="640" t="s">
        <v>1619</v>
      </c>
      <c r="B104" s="393"/>
      <c r="C104" s="435"/>
      <c r="D104" s="511"/>
      <c r="E104" s="638"/>
      <c r="F104" s="641"/>
      <c r="G104" s="647"/>
      <c r="H104" s="472"/>
    </row>
    <row r="105" spans="1:8" x14ac:dyDescent="0.2">
      <c r="A105" s="636"/>
      <c r="B105" s="393"/>
      <c r="C105" s="435"/>
      <c r="D105" s="511"/>
      <c r="E105" s="638"/>
      <c r="F105" s="641"/>
      <c r="G105" s="647"/>
      <c r="H105" s="472"/>
    </row>
    <row r="106" spans="1:8" x14ac:dyDescent="0.2">
      <c r="A106" s="636" t="s">
        <v>1587</v>
      </c>
      <c r="B106" s="393" t="s">
        <v>1716</v>
      </c>
      <c r="C106" s="511" t="s">
        <v>1780</v>
      </c>
      <c r="D106" s="511" t="s">
        <v>1658</v>
      </c>
      <c r="E106" s="694">
        <v>6</v>
      </c>
      <c r="F106" s="447">
        <v>0</v>
      </c>
      <c r="G106" s="647">
        <f t="shared" si="1"/>
        <v>0</v>
      </c>
      <c r="H106" s="425" t="s">
        <v>1659</v>
      </c>
    </row>
    <row r="107" spans="1:8" x14ac:dyDescent="0.2">
      <c r="A107" s="636" t="s">
        <v>1589</v>
      </c>
      <c r="B107" s="393" t="s">
        <v>1719</v>
      </c>
      <c r="C107" s="511" t="s">
        <v>1781</v>
      </c>
      <c r="D107" s="511" t="s">
        <v>1658</v>
      </c>
      <c r="E107" s="694">
        <v>8</v>
      </c>
      <c r="F107" s="447">
        <v>0</v>
      </c>
      <c r="G107" s="647">
        <f t="shared" si="1"/>
        <v>0</v>
      </c>
      <c r="H107" s="425" t="s">
        <v>1659</v>
      </c>
    </row>
    <row r="108" spans="1:8" ht="38.25" x14ac:dyDescent="0.2">
      <c r="A108" s="636" t="s">
        <v>1591</v>
      </c>
      <c r="B108" s="393" t="s">
        <v>1722</v>
      </c>
      <c r="C108" s="435" t="s">
        <v>1782</v>
      </c>
      <c r="D108" s="511" t="s">
        <v>1658</v>
      </c>
      <c r="E108" s="388">
        <v>36</v>
      </c>
      <c r="F108" s="447">
        <v>0</v>
      </c>
      <c r="G108" s="647">
        <f t="shared" si="1"/>
        <v>0</v>
      </c>
      <c r="H108" s="425" t="s">
        <v>1659</v>
      </c>
    </row>
    <row r="109" spans="1:8" x14ac:dyDescent="0.2">
      <c r="A109" s="636" t="s">
        <v>1593</v>
      </c>
      <c r="B109" s="393" t="s">
        <v>1725</v>
      </c>
      <c r="C109" s="435" t="s">
        <v>1729</v>
      </c>
      <c r="D109" s="511" t="s">
        <v>1658</v>
      </c>
      <c r="E109" s="388">
        <v>4</v>
      </c>
      <c r="F109" s="447">
        <v>0</v>
      </c>
      <c r="G109" s="647">
        <f t="shared" si="1"/>
        <v>0</v>
      </c>
      <c r="H109" s="425" t="s">
        <v>1659</v>
      </c>
    </row>
    <row r="110" spans="1:8" x14ac:dyDescent="0.2">
      <c r="A110" s="636" t="s">
        <v>1596</v>
      </c>
      <c r="B110" s="393" t="s">
        <v>1728</v>
      </c>
      <c r="C110" s="435" t="s">
        <v>1717</v>
      </c>
      <c r="D110" s="511" t="s">
        <v>1658</v>
      </c>
      <c r="E110" s="388">
        <v>8</v>
      </c>
      <c r="F110" s="641">
        <v>0</v>
      </c>
      <c r="G110" s="647">
        <f t="shared" si="1"/>
        <v>0</v>
      </c>
      <c r="H110" s="425" t="s">
        <v>1659</v>
      </c>
    </row>
    <row r="111" spans="1:8" ht="38.25" x14ac:dyDescent="0.2">
      <c r="A111" s="636" t="s">
        <v>1599</v>
      </c>
      <c r="B111" s="393">
        <v>741810001</v>
      </c>
      <c r="C111" s="695" t="s">
        <v>1783</v>
      </c>
      <c r="D111" s="438" t="s">
        <v>416</v>
      </c>
      <c r="E111" s="514">
        <v>1</v>
      </c>
      <c r="F111" s="696">
        <v>0</v>
      </c>
      <c r="G111" s="647">
        <f t="shared" si="1"/>
        <v>0</v>
      </c>
      <c r="H111" s="697" t="s">
        <v>1628</v>
      </c>
    </row>
    <row r="112" spans="1:8" ht="25.5" x14ac:dyDescent="0.2">
      <c r="A112" s="636" t="s">
        <v>1600</v>
      </c>
      <c r="B112" s="501" t="s">
        <v>1784</v>
      </c>
      <c r="C112" s="698" t="s">
        <v>1785</v>
      </c>
      <c r="D112" s="699" t="s">
        <v>1658</v>
      </c>
      <c r="E112" s="638">
        <v>45</v>
      </c>
      <c r="F112" s="447">
        <v>0</v>
      </c>
      <c r="G112" s="647">
        <f t="shared" si="1"/>
        <v>0</v>
      </c>
      <c r="H112" s="425" t="s">
        <v>1659</v>
      </c>
    </row>
    <row r="113" spans="1:8" x14ac:dyDescent="0.2">
      <c r="A113" s="636" t="s">
        <v>1602</v>
      </c>
      <c r="B113" s="501" t="s">
        <v>1786</v>
      </c>
      <c r="C113" s="513" t="s">
        <v>1787</v>
      </c>
      <c r="D113" s="511" t="s">
        <v>1658</v>
      </c>
      <c r="E113" s="638">
        <v>6</v>
      </c>
      <c r="F113" s="447">
        <v>0</v>
      </c>
      <c r="G113" s="647">
        <f t="shared" si="1"/>
        <v>0</v>
      </c>
      <c r="H113" s="425" t="s">
        <v>1659</v>
      </c>
    </row>
    <row r="114" spans="1:8" ht="38.25" x14ac:dyDescent="0.2">
      <c r="A114" s="636" t="s">
        <v>1604</v>
      </c>
      <c r="B114" s="501" t="s">
        <v>1788</v>
      </c>
      <c r="C114" s="385" t="s">
        <v>1789</v>
      </c>
      <c r="D114" s="700" t="s">
        <v>1658</v>
      </c>
      <c r="E114" s="701">
        <v>1.5</v>
      </c>
      <c r="F114" s="599">
        <v>0</v>
      </c>
      <c r="G114" s="647">
        <f t="shared" si="1"/>
        <v>0</v>
      </c>
      <c r="H114" s="425" t="s">
        <v>1659</v>
      </c>
    </row>
    <row r="115" spans="1:8" ht="13.5" thickBot="1" x14ac:dyDescent="0.25">
      <c r="A115" s="702"/>
      <c r="B115" s="703"/>
      <c r="C115" s="704"/>
      <c r="D115" s="705"/>
      <c r="E115" s="705"/>
      <c r="F115" s="706"/>
      <c r="G115" s="707"/>
      <c r="H115" s="425"/>
    </row>
    <row r="116" spans="1:8" x14ac:dyDescent="0.2">
      <c r="A116" s="47"/>
      <c r="B116" s="653"/>
      <c r="C116" s="654"/>
      <c r="D116" s="653"/>
      <c r="E116" s="653"/>
      <c r="F116" s="655"/>
      <c r="G116" s="655"/>
      <c r="H116" s="656"/>
    </row>
    <row r="117" spans="1:8" x14ac:dyDescent="0.2">
      <c r="A117" s="657"/>
      <c r="B117" s="560" t="s">
        <v>1734</v>
      </c>
      <c r="C117" s="658"/>
      <c r="D117" s="560"/>
      <c r="E117" s="560"/>
      <c r="F117" s="659"/>
      <c r="G117" s="660">
        <f>SUM(G64:G116)</f>
        <v>0</v>
      </c>
      <c r="H117" s="661"/>
    </row>
    <row r="118" spans="1:8" ht="13.5" thickBot="1" x14ac:dyDescent="0.25">
      <c r="A118" s="11"/>
      <c r="B118" s="12"/>
      <c r="C118" s="662"/>
      <c r="D118" s="12"/>
      <c r="E118" s="12"/>
      <c r="F118" s="663"/>
      <c r="G118" s="663"/>
      <c r="H118" s="664"/>
    </row>
    <row r="121" spans="1:8" x14ac:dyDescent="0.2">
      <c r="C121" t="s">
        <v>1735</v>
      </c>
    </row>
    <row r="123" spans="1:8" x14ac:dyDescent="0.2">
      <c r="C123" t="s">
        <v>1736</v>
      </c>
      <c r="G123" s="708">
        <f>G51+G117</f>
        <v>0</v>
      </c>
    </row>
    <row r="124" spans="1:8" x14ac:dyDescent="0.2">
      <c r="C124" t="s">
        <v>1737</v>
      </c>
      <c r="G124" s="708">
        <f>G51*0.03</f>
        <v>0</v>
      </c>
    </row>
    <row r="125" spans="1:8" x14ac:dyDescent="0.2">
      <c r="C125" t="s">
        <v>1790</v>
      </c>
      <c r="G125" s="708">
        <v>0</v>
      </c>
    </row>
    <row r="126" spans="1:8" x14ac:dyDescent="0.2">
      <c r="C126" t="s">
        <v>1791</v>
      </c>
      <c r="G126" s="708">
        <v>0</v>
      </c>
    </row>
    <row r="127" spans="1:8" x14ac:dyDescent="0.2">
      <c r="C127" t="s">
        <v>1738</v>
      </c>
      <c r="G127" s="708">
        <f>G123*0.035</f>
        <v>0</v>
      </c>
    </row>
    <row r="129" spans="3:7" x14ac:dyDescent="0.2">
      <c r="C129" t="s">
        <v>31</v>
      </c>
      <c r="G129" s="708">
        <f>SUM(G123:G128)</f>
        <v>0</v>
      </c>
    </row>
  </sheetData>
  <mergeCells count="2">
    <mergeCell ref="F5:G5"/>
    <mergeCell ref="F59:G5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50</vt:i4>
      </vt:variant>
    </vt:vector>
  </HeadingPairs>
  <TitlesOfParts>
    <vt:vector size="58" baseType="lpstr">
      <vt:lpstr>Stavba</vt:lpstr>
      <vt:lpstr>VzorPolozky</vt:lpstr>
      <vt:lpstr>01 2023097 Pol</vt:lpstr>
      <vt:lpstr>02 2023097 Pol</vt:lpstr>
      <vt:lpstr>VZT</vt:lpstr>
      <vt:lpstr>ÚT</vt:lpstr>
      <vt:lpstr>Elektro silnoproud</vt:lpstr>
      <vt:lpstr>MaR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2023097 Pol'!Názvy_tisku</vt:lpstr>
      <vt:lpstr>'02 2023097 Pol'!Názvy_tisku</vt:lpstr>
      <vt:lpstr>oadresa</vt:lpstr>
      <vt:lpstr>Stavba!Objednatel</vt:lpstr>
      <vt:lpstr>Stavba!Objekt</vt:lpstr>
      <vt:lpstr>'01 2023097 Pol'!Oblast_tisku</vt:lpstr>
      <vt:lpstr>'02 2023097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Jeništa, Miroslav</cp:lastModifiedBy>
  <cp:lastPrinted>2019-03-19T12:27:02Z</cp:lastPrinted>
  <dcterms:created xsi:type="dcterms:W3CDTF">2009-04-08T07:15:50Z</dcterms:created>
  <dcterms:modified xsi:type="dcterms:W3CDTF">2025-09-29T08:09:40Z</dcterms:modified>
</cp:coreProperties>
</file>