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1\3-DCZ\1-ZAKAZKY\3121003 Rumburk_DUR_DSP\projektanti\"/>
    </mc:Choice>
  </mc:AlternateContent>
  <xr:revisionPtr revIDLastSave="0" documentId="13_ncr:11_{83022295-DFCA-45C3-9406-80A1D54A5115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Stavba" sheetId="1" r:id="rId1"/>
    <sheet name="VzorPolozky" sheetId="10" state="hidden" r:id="rId2"/>
    <sheet name="01 2021A094 Pol" sheetId="12" r:id="rId3"/>
    <sheet name="01 2021B094 Pol" sheetId="13" r:id="rId4"/>
  </sheets>
  <externalReferences>
    <externalReference r:id="rId5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2021A094 Pol'!$1:$7</definedName>
    <definedName name="_xlnm.Print_Titles" localSheetId="3">'01 2021B094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2021A094 Pol'!$A$1:$X$300</definedName>
    <definedName name="_xlnm.Print_Area" localSheetId="3">'01 2021B094 Pol'!$A$1:$X$45</definedName>
    <definedName name="_xlnm.Print_Area" localSheetId="0">Stavba!$A$1:$J$71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1" l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G42" i="1"/>
  <c r="F42" i="1"/>
  <c r="G41" i="1"/>
  <c r="F41" i="1"/>
  <c r="G40" i="1"/>
  <c r="F40" i="1"/>
  <c r="G39" i="1"/>
  <c r="F39" i="1"/>
  <c r="G35" i="13"/>
  <c r="G9" i="13"/>
  <c r="G8" i="13" s="1"/>
  <c r="I9" i="13"/>
  <c r="K9" i="13"/>
  <c r="K8" i="13" s="1"/>
  <c r="O9" i="13"/>
  <c r="O8" i="13" s="1"/>
  <c r="Q9" i="13"/>
  <c r="V9" i="13"/>
  <c r="V8" i="13" s="1"/>
  <c r="G10" i="13"/>
  <c r="I10" i="13"/>
  <c r="I8" i="13" s="1"/>
  <c r="K10" i="13"/>
  <c r="M10" i="13"/>
  <c r="O10" i="13"/>
  <c r="Q10" i="13"/>
  <c r="Q8" i="13" s="1"/>
  <c r="V10" i="13"/>
  <c r="G11" i="13"/>
  <c r="M11" i="13" s="1"/>
  <c r="I11" i="13"/>
  <c r="K11" i="13"/>
  <c r="O11" i="13"/>
  <c r="Q11" i="13"/>
  <c r="V11" i="13"/>
  <c r="G12" i="13"/>
  <c r="I12" i="13"/>
  <c r="K12" i="13"/>
  <c r="M12" i="13"/>
  <c r="O12" i="13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M15" i="13" s="1"/>
  <c r="I15" i="13"/>
  <c r="K15" i="13"/>
  <c r="O15" i="13"/>
  <c r="Q15" i="13"/>
  <c r="V15" i="13"/>
  <c r="G16" i="13"/>
  <c r="I16" i="13"/>
  <c r="K16" i="13"/>
  <c r="M16" i="13"/>
  <c r="O16" i="13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G19" i="13"/>
  <c r="M19" i="13" s="1"/>
  <c r="I19" i="13"/>
  <c r="K19" i="13"/>
  <c r="O19" i="13"/>
  <c r="Q19" i="13"/>
  <c r="V19" i="13"/>
  <c r="G20" i="13"/>
  <c r="I20" i="13"/>
  <c r="K20" i="13"/>
  <c r="M20" i="13"/>
  <c r="O20" i="13"/>
  <c r="Q20" i="13"/>
  <c r="V20" i="13"/>
  <c r="G21" i="13"/>
  <c r="K21" i="13"/>
  <c r="O21" i="13"/>
  <c r="V21" i="13"/>
  <c r="G22" i="13"/>
  <c r="I22" i="13"/>
  <c r="I21" i="13" s="1"/>
  <c r="K22" i="13"/>
  <c r="M22" i="13"/>
  <c r="M21" i="13" s="1"/>
  <c r="O22" i="13"/>
  <c r="Q22" i="13"/>
  <c r="Q21" i="13" s="1"/>
  <c r="V22" i="13"/>
  <c r="G24" i="13"/>
  <c r="I24" i="13"/>
  <c r="I23" i="13" s="1"/>
  <c r="K24" i="13"/>
  <c r="M24" i="13"/>
  <c r="O24" i="13"/>
  <c r="Q24" i="13"/>
  <c r="Q23" i="13" s="1"/>
  <c r="V24" i="13"/>
  <c r="G25" i="13"/>
  <c r="M25" i="13" s="1"/>
  <c r="I25" i="13"/>
  <c r="K25" i="13"/>
  <c r="K23" i="13" s="1"/>
  <c r="O25" i="13"/>
  <c r="O23" i="13" s="1"/>
  <c r="Q25" i="13"/>
  <c r="V25" i="13"/>
  <c r="V23" i="13" s="1"/>
  <c r="G26" i="13"/>
  <c r="I26" i="13"/>
  <c r="K26" i="13"/>
  <c r="M26" i="13"/>
  <c r="O26" i="13"/>
  <c r="Q26" i="13"/>
  <c r="V26" i="13"/>
  <c r="G28" i="13"/>
  <c r="I28" i="13"/>
  <c r="I27" i="13" s="1"/>
  <c r="K28" i="13"/>
  <c r="M28" i="13"/>
  <c r="O28" i="13"/>
  <c r="Q28" i="13"/>
  <c r="Q27" i="13" s="1"/>
  <c r="V28" i="13"/>
  <c r="G29" i="13"/>
  <c r="M29" i="13" s="1"/>
  <c r="I29" i="13"/>
  <c r="K29" i="13"/>
  <c r="K27" i="13" s="1"/>
  <c r="O29" i="13"/>
  <c r="O27" i="13" s="1"/>
  <c r="Q29" i="13"/>
  <c r="V29" i="13"/>
  <c r="V27" i="13" s="1"/>
  <c r="G30" i="13"/>
  <c r="I30" i="13"/>
  <c r="K30" i="13"/>
  <c r="M30" i="13"/>
  <c r="O30" i="13"/>
  <c r="Q30" i="13"/>
  <c r="V30" i="13"/>
  <c r="G31" i="13"/>
  <c r="M31" i="13" s="1"/>
  <c r="I31" i="13"/>
  <c r="K31" i="13"/>
  <c r="O31" i="13"/>
  <c r="Q31" i="13"/>
  <c r="V31" i="13"/>
  <c r="G32" i="13"/>
  <c r="I32" i="13"/>
  <c r="K32" i="13"/>
  <c r="M32" i="13"/>
  <c r="O32" i="13"/>
  <c r="Q32" i="13"/>
  <c r="V32" i="13"/>
  <c r="G33" i="13"/>
  <c r="M33" i="13" s="1"/>
  <c r="I33" i="13"/>
  <c r="K33" i="13"/>
  <c r="O33" i="13"/>
  <c r="Q33" i="13"/>
  <c r="V33" i="13"/>
  <c r="AE35" i="13"/>
  <c r="AF35" i="13"/>
  <c r="G290" i="12"/>
  <c r="BA181" i="12"/>
  <c r="BA99" i="12"/>
  <c r="BA71" i="12"/>
  <c r="G9" i="12"/>
  <c r="I9" i="12"/>
  <c r="I8" i="12" s="1"/>
  <c r="K9" i="12"/>
  <c r="M9" i="12"/>
  <c r="O9" i="12"/>
  <c r="Q9" i="12"/>
  <c r="Q8" i="12" s="1"/>
  <c r="V9" i="12"/>
  <c r="G12" i="12"/>
  <c r="M12" i="12" s="1"/>
  <c r="I12" i="12"/>
  <c r="K12" i="12"/>
  <c r="K8" i="12" s="1"/>
  <c r="O12" i="12"/>
  <c r="O8" i="12" s="1"/>
  <c r="Q12" i="12"/>
  <c r="V12" i="12"/>
  <c r="V8" i="12" s="1"/>
  <c r="G14" i="12"/>
  <c r="I14" i="12"/>
  <c r="K14" i="12"/>
  <c r="M14" i="12"/>
  <c r="O14" i="12"/>
  <c r="Q14" i="12"/>
  <c r="V14" i="12"/>
  <c r="G16" i="12"/>
  <c r="M16" i="12" s="1"/>
  <c r="I16" i="12"/>
  <c r="K16" i="12"/>
  <c r="O16" i="12"/>
  <c r="Q16" i="12"/>
  <c r="V16" i="12"/>
  <c r="G18" i="12"/>
  <c r="I18" i="12"/>
  <c r="K18" i="12"/>
  <c r="M18" i="12"/>
  <c r="O18" i="12"/>
  <c r="Q18" i="12"/>
  <c r="V18" i="12"/>
  <c r="G23" i="12"/>
  <c r="M23" i="12" s="1"/>
  <c r="I23" i="12"/>
  <c r="K23" i="12"/>
  <c r="O23" i="12"/>
  <c r="Q23" i="12"/>
  <c r="V23" i="12"/>
  <c r="G27" i="12"/>
  <c r="I27" i="12"/>
  <c r="K27" i="12"/>
  <c r="M27" i="12"/>
  <c r="O27" i="12"/>
  <c r="Q27" i="12"/>
  <c r="V27" i="12"/>
  <c r="G30" i="12"/>
  <c r="M30" i="12" s="1"/>
  <c r="I30" i="12"/>
  <c r="K30" i="12"/>
  <c r="O30" i="12"/>
  <c r="Q30" i="12"/>
  <c r="V30" i="12"/>
  <c r="G32" i="12"/>
  <c r="I32" i="12"/>
  <c r="K32" i="12"/>
  <c r="M32" i="12"/>
  <c r="O32" i="12"/>
  <c r="Q32" i="12"/>
  <c r="V32" i="12"/>
  <c r="G36" i="12"/>
  <c r="I36" i="12"/>
  <c r="I35" i="12" s="1"/>
  <c r="K36" i="12"/>
  <c r="M36" i="12"/>
  <c r="O36" i="12"/>
  <c r="Q36" i="12"/>
  <c r="Q35" i="12" s="1"/>
  <c r="V36" i="12"/>
  <c r="G38" i="12"/>
  <c r="M38" i="12" s="1"/>
  <c r="I38" i="12"/>
  <c r="K38" i="12"/>
  <c r="K35" i="12" s="1"/>
  <c r="O38" i="12"/>
  <c r="O35" i="12" s="1"/>
  <c r="Q38" i="12"/>
  <c r="V38" i="12"/>
  <c r="V35" i="12" s="1"/>
  <c r="G40" i="12"/>
  <c r="I40" i="12"/>
  <c r="K40" i="12"/>
  <c r="M40" i="12"/>
  <c r="O40" i="12"/>
  <c r="Q40" i="12"/>
  <c r="V40" i="12"/>
  <c r="G42" i="12"/>
  <c r="M42" i="12" s="1"/>
  <c r="I42" i="12"/>
  <c r="K42" i="12"/>
  <c r="O42" i="12"/>
  <c r="Q42" i="12"/>
  <c r="V42" i="12"/>
  <c r="G45" i="12"/>
  <c r="I45" i="12"/>
  <c r="I44" i="12" s="1"/>
  <c r="K45" i="12"/>
  <c r="M45" i="12"/>
  <c r="O45" i="12"/>
  <c r="Q45" i="12"/>
  <c r="Q44" i="12" s="1"/>
  <c r="V45" i="12"/>
  <c r="G47" i="12"/>
  <c r="G44" i="12" s="1"/>
  <c r="I47" i="12"/>
  <c r="K47" i="12"/>
  <c r="K44" i="12" s="1"/>
  <c r="O47" i="12"/>
  <c r="O44" i="12" s="1"/>
  <c r="Q47" i="12"/>
  <c r="V47" i="12"/>
  <c r="V44" i="12" s="1"/>
  <c r="G50" i="12"/>
  <c r="I50" i="12"/>
  <c r="K50" i="12"/>
  <c r="M50" i="12"/>
  <c r="O50" i="12"/>
  <c r="Q50" i="12"/>
  <c r="V50" i="12"/>
  <c r="G52" i="12"/>
  <c r="M52" i="12" s="1"/>
  <c r="I52" i="12"/>
  <c r="K52" i="12"/>
  <c r="O52" i="12"/>
  <c r="Q52" i="12"/>
  <c r="V52" i="12"/>
  <c r="G55" i="12"/>
  <c r="I55" i="12"/>
  <c r="K55" i="12"/>
  <c r="M55" i="12"/>
  <c r="O55" i="12"/>
  <c r="Q55" i="12"/>
  <c r="V55" i="12"/>
  <c r="G58" i="12"/>
  <c r="K58" i="12"/>
  <c r="O58" i="12"/>
  <c r="V58" i="12"/>
  <c r="G59" i="12"/>
  <c r="I59" i="12"/>
  <c r="I58" i="12" s="1"/>
  <c r="K59" i="12"/>
  <c r="M59" i="12"/>
  <c r="M58" i="12" s="1"/>
  <c r="O59" i="12"/>
  <c r="Q59" i="12"/>
  <c r="Q58" i="12" s="1"/>
  <c r="V59" i="12"/>
  <c r="G63" i="12"/>
  <c r="K63" i="12"/>
  <c r="O63" i="12"/>
  <c r="V63" i="12"/>
  <c r="G64" i="12"/>
  <c r="I64" i="12"/>
  <c r="I63" i="12" s="1"/>
  <c r="K64" i="12"/>
  <c r="M64" i="12"/>
  <c r="M63" i="12" s="1"/>
  <c r="O64" i="12"/>
  <c r="Q64" i="12"/>
  <c r="Q63" i="12" s="1"/>
  <c r="V64" i="12"/>
  <c r="G68" i="12"/>
  <c r="I68" i="12"/>
  <c r="I67" i="12" s="1"/>
  <c r="K68" i="12"/>
  <c r="M68" i="12"/>
  <c r="O68" i="12"/>
  <c r="Q68" i="12"/>
  <c r="Q67" i="12" s="1"/>
  <c r="V68" i="12"/>
  <c r="G70" i="12"/>
  <c r="G67" i="12" s="1"/>
  <c r="I70" i="12"/>
  <c r="K70" i="12"/>
  <c r="K67" i="12" s="1"/>
  <c r="O70" i="12"/>
  <c r="O67" i="12" s="1"/>
  <c r="Q70" i="12"/>
  <c r="V70" i="12"/>
  <c r="V67" i="12" s="1"/>
  <c r="I97" i="12"/>
  <c r="Q97" i="12"/>
  <c r="G98" i="12"/>
  <c r="G97" i="12" s="1"/>
  <c r="I98" i="12"/>
  <c r="K98" i="12"/>
  <c r="K97" i="12" s="1"/>
  <c r="O98" i="12"/>
  <c r="O97" i="12" s="1"/>
  <c r="Q98" i="12"/>
  <c r="V98" i="12"/>
  <c r="V97" i="12" s="1"/>
  <c r="G102" i="12"/>
  <c r="G101" i="12" s="1"/>
  <c r="I102" i="12"/>
  <c r="K102" i="12"/>
  <c r="K101" i="12" s="1"/>
  <c r="O102" i="12"/>
  <c r="O101" i="12" s="1"/>
  <c r="Q102" i="12"/>
  <c r="V102" i="12"/>
  <c r="V101" i="12" s="1"/>
  <c r="G105" i="12"/>
  <c r="I105" i="12"/>
  <c r="I101" i="12" s="1"/>
  <c r="K105" i="12"/>
  <c r="M105" i="12"/>
  <c r="O105" i="12"/>
  <c r="Q105" i="12"/>
  <c r="Q101" i="12" s="1"/>
  <c r="V105" i="12"/>
  <c r="G108" i="12"/>
  <c r="M108" i="12" s="1"/>
  <c r="I108" i="12"/>
  <c r="K108" i="12"/>
  <c r="O108" i="12"/>
  <c r="Q108" i="12"/>
  <c r="V108" i="12"/>
  <c r="G112" i="12"/>
  <c r="I112" i="12"/>
  <c r="K112" i="12"/>
  <c r="M112" i="12"/>
  <c r="O112" i="12"/>
  <c r="Q112" i="12"/>
  <c r="V112" i="12"/>
  <c r="G117" i="12"/>
  <c r="I117" i="12"/>
  <c r="I116" i="12" s="1"/>
  <c r="K117" i="12"/>
  <c r="M117" i="12"/>
  <c r="O117" i="12"/>
  <c r="Q117" i="12"/>
  <c r="Q116" i="12" s="1"/>
  <c r="V117" i="12"/>
  <c r="G120" i="12"/>
  <c r="G116" i="12" s="1"/>
  <c r="I120" i="12"/>
  <c r="K120" i="12"/>
  <c r="K116" i="12" s="1"/>
  <c r="O120" i="12"/>
  <c r="O116" i="12" s="1"/>
  <c r="Q120" i="12"/>
  <c r="V120" i="12"/>
  <c r="V116" i="12" s="1"/>
  <c r="G122" i="12"/>
  <c r="I122" i="12"/>
  <c r="K122" i="12"/>
  <c r="M122" i="12"/>
  <c r="O122" i="12"/>
  <c r="Q122" i="12"/>
  <c r="V122" i="12"/>
  <c r="G125" i="12"/>
  <c r="M125" i="12" s="1"/>
  <c r="I125" i="12"/>
  <c r="K125" i="12"/>
  <c r="O125" i="12"/>
  <c r="Q125" i="12"/>
  <c r="V125" i="12"/>
  <c r="G127" i="12"/>
  <c r="I127" i="12"/>
  <c r="K127" i="12"/>
  <c r="M127" i="12"/>
  <c r="O127" i="12"/>
  <c r="Q127" i="12"/>
  <c r="V127" i="12"/>
  <c r="G130" i="12"/>
  <c r="M130" i="12" s="1"/>
  <c r="I130" i="12"/>
  <c r="K130" i="12"/>
  <c r="O130" i="12"/>
  <c r="Q130" i="12"/>
  <c r="V130" i="12"/>
  <c r="G134" i="12"/>
  <c r="G133" i="12" s="1"/>
  <c r="I134" i="12"/>
  <c r="K134" i="12"/>
  <c r="K133" i="12" s="1"/>
  <c r="O134" i="12"/>
  <c r="O133" i="12" s="1"/>
  <c r="Q134" i="12"/>
  <c r="V134" i="12"/>
  <c r="V133" i="12" s="1"/>
  <c r="G137" i="12"/>
  <c r="I137" i="12"/>
  <c r="I133" i="12" s="1"/>
  <c r="K137" i="12"/>
  <c r="M137" i="12"/>
  <c r="O137" i="12"/>
  <c r="Q137" i="12"/>
  <c r="Q133" i="12" s="1"/>
  <c r="V137" i="12"/>
  <c r="G140" i="12"/>
  <c r="M140" i="12" s="1"/>
  <c r="I140" i="12"/>
  <c r="K140" i="12"/>
  <c r="O140" i="12"/>
  <c r="Q140" i="12"/>
  <c r="V140" i="12"/>
  <c r="G143" i="12"/>
  <c r="I143" i="12"/>
  <c r="K143" i="12"/>
  <c r="M143" i="12"/>
  <c r="O143" i="12"/>
  <c r="Q143" i="12"/>
  <c r="V143" i="12"/>
  <c r="G146" i="12"/>
  <c r="M146" i="12" s="1"/>
  <c r="I146" i="12"/>
  <c r="K146" i="12"/>
  <c r="O146" i="12"/>
  <c r="Q146" i="12"/>
  <c r="V146" i="12"/>
  <c r="G149" i="12"/>
  <c r="I149" i="12"/>
  <c r="K149" i="12"/>
  <c r="M149" i="12"/>
  <c r="O149" i="12"/>
  <c r="Q149" i="12"/>
  <c r="V149" i="12"/>
  <c r="G152" i="12"/>
  <c r="M152" i="12" s="1"/>
  <c r="I152" i="12"/>
  <c r="K152" i="12"/>
  <c r="O152" i="12"/>
  <c r="Q152" i="12"/>
  <c r="V152" i="12"/>
  <c r="G155" i="12"/>
  <c r="I155" i="12"/>
  <c r="K155" i="12"/>
  <c r="M155" i="12"/>
  <c r="O155" i="12"/>
  <c r="Q155" i="12"/>
  <c r="V155" i="12"/>
  <c r="G158" i="12"/>
  <c r="M158" i="12" s="1"/>
  <c r="I158" i="12"/>
  <c r="K158" i="12"/>
  <c r="O158" i="12"/>
  <c r="Q158" i="12"/>
  <c r="V158" i="12"/>
  <c r="G161" i="12"/>
  <c r="I161" i="12"/>
  <c r="K161" i="12"/>
  <c r="M161" i="12"/>
  <c r="O161" i="12"/>
  <c r="Q161" i="12"/>
  <c r="V161" i="12"/>
  <c r="G164" i="12"/>
  <c r="M164" i="12" s="1"/>
  <c r="I164" i="12"/>
  <c r="K164" i="12"/>
  <c r="O164" i="12"/>
  <c r="Q164" i="12"/>
  <c r="V164" i="12"/>
  <c r="G167" i="12"/>
  <c r="G166" i="12" s="1"/>
  <c r="I167" i="12"/>
  <c r="K167" i="12"/>
  <c r="K166" i="12" s="1"/>
  <c r="O167" i="12"/>
  <c r="O166" i="12" s="1"/>
  <c r="Q167" i="12"/>
  <c r="V167" i="12"/>
  <c r="V166" i="12" s="1"/>
  <c r="G170" i="12"/>
  <c r="I170" i="12"/>
  <c r="I166" i="12" s="1"/>
  <c r="K170" i="12"/>
  <c r="M170" i="12"/>
  <c r="O170" i="12"/>
  <c r="Q170" i="12"/>
  <c r="Q166" i="12" s="1"/>
  <c r="V170" i="12"/>
  <c r="G172" i="12"/>
  <c r="M172" i="12" s="1"/>
  <c r="I172" i="12"/>
  <c r="K172" i="12"/>
  <c r="O172" i="12"/>
  <c r="Q172" i="12"/>
  <c r="V172" i="12"/>
  <c r="G175" i="12"/>
  <c r="I175" i="12"/>
  <c r="K175" i="12"/>
  <c r="M175" i="12"/>
  <c r="O175" i="12"/>
  <c r="Q175" i="12"/>
  <c r="V175" i="12"/>
  <c r="G177" i="12"/>
  <c r="M177" i="12" s="1"/>
  <c r="I177" i="12"/>
  <c r="K177" i="12"/>
  <c r="O177" i="12"/>
  <c r="Q177" i="12"/>
  <c r="V177" i="12"/>
  <c r="G180" i="12"/>
  <c r="I180" i="12"/>
  <c r="K180" i="12"/>
  <c r="M180" i="12"/>
  <c r="O180" i="12"/>
  <c r="Q180" i="12"/>
  <c r="V180" i="12"/>
  <c r="G184" i="12"/>
  <c r="I184" i="12"/>
  <c r="I183" i="12" s="1"/>
  <c r="K184" i="12"/>
  <c r="M184" i="12"/>
  <c r="O184" i="12"/>
  <c r="Q184" i="12"/>
  <c r="Q183" i="12" s="1"/>
  <c r="V184" i="12"/>
  <c r="G186" i="12"/>
  <c r="G183" i="12" s="1"/>
  <c r="I186" i="12"/>
  <c r="K186" i="12"/>
  <c r="K183" i="12" s="1"/>
  <c r="O186" i="12"/>
  <c r="O183" i="12" s="1"/>
  <c r="Q186" i="12"/>
  <c r="V186" i="12"/>
  <c r="V183" i="12" s="1"/>
  <c r="G189" i="12"/>
  <c r="I189" i="12"/>
  <c r="K189" i="12"/>
  <c r="M189" i="12"/>
  <c r="O189" i="12"/>
  <c r="Q189" i="12"/>
  <c r="V189" i="12"/>
  <c r="G191" i="12"/>
  <c r="M191" i="12" s="1"/>
  <c r="I191" i="12"/>
  <c r="K191" i="12"/>
  <c r="O191" i="12"/>
  <c r="Q191" i="12"/>
  <c r="V191" i="12"/>
  <c r="G193" i="12"/>
  <c r="I193" i="12"/>
  <c r="K193" i="12"/>
  <c r="M193" i="12"/>
  <c r="O193" i="12"/>
  <c r="Q193" i="12"/>
  <c r="V193" i="12"/>
  <c r="G196" i="12"/>
  <c r="M196" i="12" s="1"/>
  <c r="I196" i="12"/>
  <c r="K196" i="12"/>
  <c r="O196" i="12"/>
  <c r="Q196" i="12"/>
  <c r="V196" i="12"/>
  <c r="G199" i="12"/>
  <c r="I199" i="12"/>
  <c r="K199" i="12"/>
  <c r="M199" i="12"/>
  <c r="O199" i="12"/>
  <c r="Q199" i="12"/>
  <c r="V199" i="12"/>
  <c r="G202" i="12"/>
  <c r="M202" i="12" s="1"/>
  <c r="I202" i="12"/>
  <c r="K202" i="12"/>
  <c r="O202" i="12"/>
  <c r="Q202" i="12"/>
  <c r="V202" i="12"/>
  <c r="G206" i="12"/>
  <c r="I206" i="12"/>
  <c r="K206" i="12"/>
  <c r="M206" i="12"/>
  <c r="O206" i="12"/>
  <c r="Q206" i="12"/>
  <c r="V206" i="12"/>
  <c r="G209" i="12"/>
  <c r="M209" i="12" s="1"/>
  <c r="I209" i="12"/>
  <c r="K209" i="12"/>
  <c r="O209" i="12"/>
  <c r="Q209" i="12"/>
  <c r="V209" i="12"/>
  <c r="G211" i="12"/>
  <c r="I211" i="12"/>
  <c r="K211" i="12"/>
  <c r="M211" i="12"/>
  <c r="O211" i="12"/>
  <c r="Q211" i="12"/>
  <c r="V211" i="12"/>
  <c r="G214" i="12"/>
  <c r="M214" i="12" s="1"/>
  <c r="I214" i="12"/>
  <c r="K214" i="12"/>
  <c r="O214" i="12"/>
  <c r="Q214" i="12"/>
  <c r="V214" i="12"/>
  <c r="G217" i="12"/>
  <c r="I217" i="12"/>
  <c r="K217" i="12"/>
  <c r="M217" i="12"/>
  <c r="O217" i="12"/>
  <c r="Q217" i="12"/>
  <c r="V217" i="12"/>
  <c r="G221" i="12"/>
  <c r="M221" i="12" s="1"/>
  <c r="I221" i="12"/>
  <c r="K221" i="12"/>
  <c r="O221" i="12"/>
  <c r="Q221" i="12"/>
  <c r="V221" i="12"/>
  <c r="G224" i="12"/>
  <c r="G223" i="12" s="1"/>
  <c r="I224" i="12"/>
  <c r="I223" i="12" s="1"/>
  <c r="K224" i="12"/>
  <c r="K223" i="12" s="1"/>
  <c r="O224" i="12"/>
  <c r="O223" i="12" s="1"/>
  <c r="Q224" i="12"/>
  <c r="Q223" i="12" s="1"/>
  <c r="V224" i="12"/>
  <c r="V223" i="12" s="1"/>
  <c r="G226" i="12"/>
  <c r="I226" i="12"/>
  <c r="K226" i="12"/>
  <c r="M226" i="12"/>
  <c r="O226" i="12"/>
  <c r="Q226" i="12"/>
  <c r="V226" i="12"/>
  <c r="G228" i="12"/>
  <c r="I228" i="12"/>
  <c r="K228" i="12"/>
  <c r="M228" i="12"/>
  <c r="O228" i="12"/>
  <c r="Q228" i="12"/>
  <c r="V228" i="12"/>
  <c r="G230" i="12"/>
  <c r="I230" i="12"/>
  <c r="K230" i="12"/>
  <c r="M230" i="12"/>
  <c r="O230" i="12"/>
  <c r="Q230" i="12"/>
  <c r="V230" i="12"/>
  <c r="G233" i="12"/>
  <c r="I233" i="12"/>
  <c r="K233" i="12"/>
  <c r="M233" i="12"/>
  <c r="O233" i="12"/>
  <c r="Q233" i="12"/>
  <c r="V233" i="12"/>
  <c r="G236" i="12"/>
  <c r="I236" i="12"/>
  <c r="K236" i="12"/>
  <c r="M236" i="12"/>
  <c r="O236" i="12"/>
  <c r="Q236" i="12"/>
  <c r="V236" i="12"/>
  <c r="G239" i="12"/>
  <c r="I239" i="12"/>
  <c r="K239" i="12"/>
  <c r="M239" i="12"/>
  <c r="O239" i="12"/>
  <c r="Q239" i="12"/>
  <c r="V239" i="12"/>
  <c r="G241" i="12"/>
  <c r="M241" i="12" s="1"/>
  <c r="I241" i="12"/>
  <c r="K241" i="12"/>
  <c r="O241" i="12"/>
  <c r="Q241" i="12"/>
  <c r="V241" i="12"/>
  <c r="G244" i="12"/>
  <c r="I244" i="12"/>
  <c r="K244" i="12"/>
  <c r="M244" i="12"/>
  <c r="O244" i="12"/>
  <c r="Q244" i="12"/>
  <c r="V244" i="12"/>
  <c r="G247" i="12"/>
  <c r="M247" i="12" s="1"/>
  <c r="I247" i="12"/>
  <c r="K247" i="12"/>
  <c r="O247" i="12"/>
  <c r="Q247" i="12"/>
  <c r="V247" i="12"/>
  <c r="G250" i="12"/>
  <c r="I250" i="12"/>
  <c r="K250" i="12"/>
  <c r="M250" i="12"/>
  <c r="O250" i="12"/>
  <c r="Q250" i="12"/>
  <c r="V250" i="12"/>
  <c r="G253" i="12"/>
  <c r="M253" i="12" s="1"/>
  <c r="I253" i="12"/>
  <c r="K253" i="12"/>
  <c r="O253" i="12"/>
  <c r="Q253" i="12"/>
  <c r="V253" i="12"/>
  <c r="G255" i="12"/>
  <c r="I255" i="12"/>
  <c r="K255" i="12"/>
  <c r="M255" i="12"/>
  <c r="O255" i="12"/>
  <c r="Q255" i="12"/>
  <c r="V255" i="12"/>
  <c r="G259" i="12"/>
  <c r="M259" i="12" s="1"/>
  <c r="I259" i="12"/>
  <c r="K259" i="12"/>
  <c r="O259" i="12"/>
  <c r="Q259" i="12"/>
  <c r="V259" i="12"/>
  <c r="G262" i="12"/>
  <c r="I262" i="12"/>
  <c r="K262" i="12"/>
  <c r="M262" i="12"/>
  <c r="O262" i="12"/>
  <c r="Q262" i="12"/>
  <c r="V262" i="12"/>
  <c r="G265" i="12"/>
  <c r="M265" i="12" s="1"/>
  <c r="I265" i="12"/>
  <c r="K265" i="12"/>
  <c r="O265" i="12"/>
  <c r="Q265" i="12"/>
  <c r="V265" i="12"/>
  <c r="G269" i="12"/>
  <c r="G268" i="12" s="1"/>
  <c r="I269" i="12"/>
  <c r="K269" i="12"/>
  <c r="K268" i="12" s="1"/>
  <c r="O269" i="12"/>
  <c r="O268" i="12" s="1"/>
  <c r="Q269" i="12"/>
  <c r="V269" i="12"/>
  <c r="V268" i="12" s="1"/>
  <c r="G272" i="12"/>
  <c r="I272" i="12"/>
  <c r="I268" i="12" s="1"/>
  <c r="K272" i="12"/>
  <c r="M272" i="12"/>
  <c r="O272" i="12"/>
  <c r="Q272" i="12"/>
  <c r="Q268" i="12" s="1"/>
  <c r="V272" i="12"/>
  <c r="G275" i="12"/>
  <c r="M275" i="12" s="1"/>
  <c r="I275" i="12"/>
  <c r="K275" i="12"/>
  <c r="O275" i="12"/>
  <c r="Q275" i="12"/>
  <c r="V275" i="12"/>
  <c r="G277" i="12"/>
  <c r="I277" i="12"/>
  <c r="K277" i="12"/>
  <c r="M277" i="12"/>
  <c r="O277" i="12"/>
  <c r="Q277" i="12"/>
  <c r="V277" i="12"/>
  <c r="G280" i="12"/>
  <c r="K280" i="12"/>
  <c r="O280" i="12"/>
  <c r="V280" i="12"/>
  <c r="G281" i="12"/>
  <c r="I281" i="12"/>
  <c r="I280" i="12" s="1"/>
  <c r="K281" i="12"/>
  <c r="M281" i="12"/>
  <c r="M280" i="12" s="1"/>
  <c r="O281" i="12"/>
  <c r="Q281" i="12"/>
  <c r="Q280" i="12" s="1"/>
  <c r="V281" i="12"/>
  <c r="G283" i="12"/>
  <c r="I283" i="12"/>
  <c r="I282" i="12" s="1"/>
  <c r="K283" i="12"/>
  <c r="M283" i="12"/>
  <c r="O283" i="12"/>
  <c r="Q283" i="12"/>
  <c r="Q282" i="12" s="1"/>
  <c r="V283" i="12"/>
  <c r="G285" i="12"/>
  <c r="M285" i="12" s="1"/>
  <c r="I285" i="12"/>
  <c r="K285" i="12"/>
  <c r="K282" i="12" s="1"/>
  <c r="O285" i="12"/>
  <c r="O282" i="12" s="1"/>
  <c r="Q285" i="12"/>
  <c r="V285" i="12"/>
  <c r="V282" i="12" s="1"/>
  <c r="G286" i="12"/>
  <c r="I286" i="12"/>
  <c r="K286" i="12"/>
  <c r="M286" i="12"/>
  <c r="O286" i="12"/>
  <c r="Q286" i="12"/>
  <c r="V286" i="12"/>
  <c r="G287" i="12"/>
  <c r="K287" i="12"/>
  <c r="O287" i="12"/>
  <c r="V287" i="12"/>
  <c r="G288" i="12"/>
  <c r="I288" i="12"/>
  <c r="I287" i="12" s="1"/>
  <c r="K288" i="12"/>
  <c r="M288" i="12"/>
  <c r="M287" i="12" s="1"/>
  <c r="O288" i="12"/>
  <c r="Q288" i="12"/>
  <c r="Q287" i="12" s="1"/>
  <c r="V288" i="12"/>
  <c r="AE290" i="12"/>
  <c r="AF290" i="12"/>
  <c r="I20" i="1"/>
  <c r="I19" i="1"/>
  <c r="I18" i="1"/>
  <c r="I17" i="1"/>
  <c r="I16" i="1"/>
  <c r="F43" i="1"/>
  <c r="G43" i="1"/>
  <c r="G25" i="1" s="1"/>
  <c r="A25" i="1" s="1"/>
  <c r="I42" i="1"/>
  <c r="H42" i="1"/>
  <c r="H41" i="1"/>
  <c r="I41" i="1" s="1"/>
  <c r="H40" i="1"/>
  <c r="I40" i="1" s="1"/>
  <c r="H39" i="1"/>
  <c r="H43" i="1" s="1"/>
  <c r="J28" i="1"/>
  <c r="J26" i="1"/>
  <c r="G38" i="1"/>
  <c r="F38" i="1"/>
  <c r="J23" i="1"/>
  <c r="J24" i="1"/>
  <c r="J25" i="1"/>
  <c r="J27" i="1"/>
  <c r="E24" i="1"/>
  <c r="E26" i="1"/>
  <c r="I71" i="1" l="1"/>
  <c r="J70" i="1" s="1"/>
  <c r="G28" i="1"/>
  <c r="A26" i="1"/>
  <c r="G26" i="1"/>
  <c r="G23" i="1"/>
  <c r="M27" i="13"/>
  <c r="M23" i="13"/>
  <c r="G27" i="13"/>
  <c r="G23" i="13"/>
  <c r="M9" i="13"/>
  <c r="M8" i="13" s="1"/>
  <c r="M35" i="12"/>
  <c r="M282" i="12"/>
  <c r="M8" i="12"/>
  <c r="G282" i="12"/>
  <c r="M224" i="12"/>
  <c r="M223" i="12" s="1"/>
  <c r="M186" i="12"/>
  <c r="M183" i="12" s="1"/>
  <c r="M167" i="12"/>
  <c r="M166" i="12" s="1"/>
  <c r="M134" i="12"/>
  <c r="M133" i="12" s="1"/>
  <c r="M120" i="12"/>
  <c r="M116" i="12" s="1"/>
  <c r="M102" i="12"/>
  <c r="M101" i="12" s="1"/>
  <c r="M98" i="12"/>
  <c r="M97" i="12" s="1"/>
  <c r="M70" i="12"/>
  <c r="M67" i="12" s="1"/>
  <c r="M47" i="12"/>
  <c r="M44" i="12" s="1"/>
  <c r="G35" i="12"/>
  <c r="G8" i="12"/>
  <c r="M269" i="12"/>
  <c r="M268" i="12" s="1"/>
  <c r="I21" i="1"/>
  <c r="I39" i="1"/>
  <c r="I43" i="1" s="1"/>
  <c r="J53" i="1" l="1"/>
  <c r="J66" i="1"/>
  <c r="J57" i="1"/>
  <c r="J68" i="1"/>
  <c r="J51" i="1"/>
  <c r="J55" i="1"/>
  <c r="J59" i="1"/>
  <c r="J61" i="1"/>
  <c r="J63" i="1"/>
  <c r="J65" i="1"/>
  <c r="J69" i="1"/>
  <c r="J67" i="1"/>
  <c r="J50" i="1"/>
  <c r="J52" i="1"/>
  <c r="J54" i="1"/>
  <c r="J56" i="1"/>
  <c r="J58" i="1"/>
  <c r="J60" i="1"/>
  <c r="J62" i="1"/>
  <c r="J64" i="1"/>
  <c r="A23" i="1"/>
  <c r="J42" i="1"/>
  <c r="J40" i="1"/>
  <c r="J41" i="1"/>
  <c r="J39" i="1"/>
  <c r="J43" i="1" s="1"/>
  <c r="J71" i="1" l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137</author>
  </authors>
  <commentList>
    <comment ref="S6" authorId="0" shapeId="0" xr:uid="{5D9BACBD-C129-4AE7-9201-45869A6F20F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00F00D2-B8BA-4327-BA85-0645EEEB74A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137</author>
  </authors>
  <commentList>
    <comment ref="S6" authorId="0" shapeId="0" xr:uid="{057D2491-6CBD-45BB-A022-C03F76F93AE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F995CF9-C6D7-4EB5-9DC6-F59C0555DD5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<sst xmlns="http://schemas.openxmlformats.org/spreadsheetml/2006/main" count="1445" uniqueCount="518">
  <si>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</si>
  <si>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</si>
  <si>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</si>
  <si>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</si>
  <si>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</si>
  <si>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</si>
  <si>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</si>
  <si>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</si>
  <si>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</si>
  <si>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</si>
  <si>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</si>
  <si>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</si>
  <si>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</si>
  <si>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</si>
  <si>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</si>
  <si>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</si>
  <si>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</si>
  <si>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</si>
  <si>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</si>
  <si>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</si>
  <si>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</si>
  <si>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</si>
  <si>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</si>
  <si>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</si>
  <si>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</si>
  <si>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</si>
  <si>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</si>
  <si>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</si>
  <si>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</si>
  <si>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</si>
  <si>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</si>
  <si>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</si>
  <si>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</si>
  <si>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</si>
  <si>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</si>
  <si>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</si>
  <si>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</si>
  <si>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</si>
  <si>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</si>
  <si>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</si>
  <si>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20210094</t>
  </si>
  <si>
    <t>RUMBURK - Tréninkové hřiště s umělým trávníkem 3.generace</t>
  </si>
  <si>
    <t>Město Rumburk</t>
  </si>
  <si>
    <t>Třída 9. května 1366/48</t>
  </si>
  <si>
    <t>Rumburk</t>
  </si>
  <si>
    <t>40801</t>
  </si>
  <si>
    <t>00261602</t>
  </si>
  <si>
    <t>Stavba</t>
  </si>
  <si>
    <t>01</t>
  </si>
  <si>
    <t xml:space="preserve">Tréninkové hřiště s umělým trávníkem 3.generace (UT3G) </t>
  </si>
  <si>
    <t>2021A094</t>
  </si>
  <si>
    <t>2021B094</t>
  </si>
  <si>
    <t>Osvětlení</t>
  </si>
  <si>
    <t>Celkem za stavbu</t>
  </si>
  <si>
    <t>CZK</t>
  </si>
  <si>
    <t>Rekapitulace dílů</t>
  </si>
  <si>
    <t>Typ dílu</t>
  </si>
  <si>
    <t>_1</t>
  </si>
  <si>
    <t>ELEKTROMONTÁŽE/ MATERIÁLY</t>
  </si>
  <si>
    <t>_2</t>
  </si>
  <si>
    <t>ROZVADĚČE</t>
  </si>
  <si>
    <t>_4</t>
  </si>
  <si>
    <t>ZEMNÍ PRÁCE A VÝKOPY</t>
  </si>
  <si>
    <t>1</t>
  </si>
  <si>
    <t>Zemní práce</t>
  </si>
  <si>
    <t>11</t>
  </si>
  <si>
    <t>Přípravné a přidružené práce</t>
  </si>
  <si>
    <t>18</t>
  </si>
  <si>
    <t>Povrchové úpravy terénu</t>
  </si>
  <si>
    <t>27</t>
  </si>
  <si>
    <t>Základy</t>
  </si>
  <si>
    <t>3</t>
  </si>
  <si>
    <t>Svislé a kompletní konstrukce</t>
  </si>
  <si>
    <t>471</t>
  </si>
  <si>
    <t>Umělé povrchy</t>
  </si>
  <si>
    <t>5</t>
  </si>
  <si>
    <t>Komunikace</t>
  </si>
  <si>
    <t>569</t>
  </si>
  <si>
    <t>Podkladní vrstvy umělých povrchů</t>
  </si>
  <si>
    <t>87</t>
  </si>
  <si>
    <t>Potrubí z trub z plastických hmot</t>
  </si>
  <si>
    <t>88</t>
  </si>
  <si>
    <t>Potrubí z drenážek</t>
  </si>
  <si>
    <t>913</t>
  </si>
  <si>
    <t>Vybavení sportovišť</t>
  </si>
  <si>
    <t>914 T</t>
  </si>
  <si>
    <t>Oplocení v. 2 m</t>
  </si>
  <si>
    <t>914 V</t>
  </si>
  <si>
    <t>Záchytné oplocení v. 5 m</t>
  </si>
  <si>
    <t>915</t>
  </si>
  <si>
    <t>Ohraničení ploch-obrubníky</t>
  </si>
  <si>
    <t>99</t>
  </si>
  <si>
    <t>Staveništní přesun hmot</t>
  </si>
  <si>
    <t>HZS</t>
  </si>
  <si>
    <t>HODINOVÉ ZÚČTOVACÍ SAZBY</t>
  </si>
  <si>
    <t>VN</t>
  </si>
  <si>
    <t>ON</t>
  </si>
  <si>
    <t>Projektová dokumentace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</si>
  <si>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</si>
  <si>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</si>
  <si>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</si>
  <si>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</si>
  <si>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</si>
  <si>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</si>
  <si>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</si>
  <si>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</si>
  <si>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</si>
  <si>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</si>
  <si>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</si>
  <si>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</si>
  <si>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</si>
  <si>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</si>
  <si>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</si>
  <si>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</si>
  <si>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</si>
  <si>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</si>
  <si>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</si>
  <si>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</si>
  <si>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</si>
  <si>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</si>
  <si>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</si>
  <si>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</si>
  <si>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</si>
  <si>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</si>
  <si>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</si>
  <si>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111301111R00</t>
  </si>
  <si>
    <t>Sejmutí drnu tl. do 10 cm, s přemístěním do 50 m</t>
  </si>
  <si>
    <t>m2</t>
  </si>
  <si>
    <t>RTS 21/ II</t>
  </si>
  <si>
    <t>Práce</t>
  </si>
  <si>
    <t>POL1_</t>
  </si>
  <si>
    <t>/odstranění travního drnu v ploše navrženého hřiště/</t>
  </si>
  <si>
    <t>POP</t>
  </si>
  <si>
    <t>plocha hřiště : (60,0*30,0)</t>
  </si>
  <si>
    <t>VV</t>
  </si>
  <si>
    <t>120901121R00</t>
  </si>
  <si>
    <t>Bourání konstrukcí z prostého betonu v odkopávkách</t>
  </si>
  <si>
    <t>m3</t>
  </si>
  <si>
    <t>sběrné a svodné potrubí : ((26,0*8)+(32*8)+(31,6))*0,3*0,6</t>
  </si>
  <si>
    <t>122201102R00</t>
  </si>
  <si>
    <t>Odkopávky nezapažené v hor. 3 do 1000 m3</t>
  </si>
  <si>
    <t>POL1_0</t>
  </si>
  <si>
    <t>plošná odkopávka prům. tl. 40cm : (1105*0,40)</t>
  </si>
  <si>
    <t>122501102R00</t>
  </si>
  <si>
    <t>Odkopávky nezapažené v hor.6 do 1000 m3</t>
  </si>
  <si>
    <t>plošná odkopávka prům. tl. 40cm : (695,0*0,40)</t>
  </si>
  <si>
    <t>131501111R00</t>
  </si>
  <si>
    <t>Hloubení nezapaž. jam v hor.6 do 100 m3, STROJNĚ</t>
  </si>
  <si>
    <t>POL1_1</t>
  </si>
  <si>
    <t>jámy pro patky - rohové praporky : (0,3*0,3*0,5)*4</t>
  </si>
  <si>
    <t>jámy pro kontrolní šachty : (0,8*0,8*1,0)*2</t>
  </si>
  <si>
    <t>jámy pro patky fotbal. branek : (0,5*0,5*1,0)*8</t>
  </si>
  <si>
    <t>jámy pro zákl. patky střídaček : (0,3*0,3*0,5)*6</t>
  </si>
  <si>
    <t>132203302R00</t>
  </si>
  <si>
    <t>Hloubení rýh pro drény, hloubky do 1,1 m, v hor.3</t>
  </si>
  <si>
    <t>m</t>
  </si>
  <si>
    <t>/výkopy rýh pro drenážní systém/</t>
  </si>
  <si>
    <t>sběrné potrubí : (26,0*8)+(32*8)</t>
  </si>
  <si>
    <t>svodné potrubí : (31,6)</t>
  </si>
  <si>
    <t>162701105R00</t>
  </si>
  <si>
    <t>Vodorovné přemístění výkopku z hor.1-4 do 10000 m</t>
  </si>
  <si>
    <t>/odvoz výkopku na skládku do vzdálenosti 10 km/</t>
  </si>
  <si>
    <t>celková kubatura : ((1800,0*0,1)+89,208+442,0+278,0+3,73+(495,6*0,3*0,6))</t>
  </si>
  <si>
    <t>199000002R00</t>
  </si>
  <si>
    <t>Poplatek za skládku horniny 1- 4</t>
  </si>
  <si>
    <t>(1082,146)</t>
  </si>
  <si>
    <t>215901101R00</t>
  </si>
  <si>
    <t>Zhutnění podloží z hornin nesoudržných do 92% PS</t>
  </si>
  <si>
    <t>/zhutnění obnažené pláně po odkopávce/</t>
  </si>
  <si>
    <t>111203111R00</t>
  </si>
  <si>
    <t>Odstranění pařezu odfrézováním až do hloubky 50 cm</t>
  </si>
  <si>
    <t>(1,0*0,7)*1</t>
  </si>
  <si>
    <t>111251111R00</t>
  </si>
  <si>
    <t>Drcení ořezaných větví průměru do 10 cm</t>
  </si>
  <si>
    <t>(3,14*5)*1,2</t>
  </si>
  <si>
    <t>112101103R00</t>
  </si>
  <si>
    <t>Kácení stromů listnatých o průměru kmene 50-70 cm</t>
  </si>
  <si>
    <t>kus</t>
  </si>
  <si>
    <t>(1)</t>
  </si>
  <si>
    <t>162201431R00</t>
  </si>
  <si>
    <t>Vod.přemístění větví listnatých, D 30 cm do 2000 m</t>
  </si>
  <si>
    <t>(30)</t>
  </si>
  <si>
    <t>162201102R00</t>
  </si>
  <si>
    <t>Vodorovné přemístění výkopku z hor.1-4 do 50 m</t>
  </si>
  <si>
    <t>Odkaz na mn. položky pořadí 17 : 14,20000</t>
  </si>
  <si>
    <t>180402111R00</t>
  </si>
  <si>
    <t>Založení trávníku parkového výsevem v rovině</t>
  </si>
  <si>
    <t>/položka pro založení - výsev trávníku v rámci terénních úprav/</t>
  </si>
  <si>
    <t>pás š.1,0m okolo hřiště : ((60,0+30,0)*2+4,0)</t>
  </si>
  <si>
    <t>181301101R00</t>
  </si>
  <si>
    <t>Rozprostření ornice, rovina, tl. do 10 cm do 500m2</t>
  </si>
  <si>
    <t>rozprostření zeminy : (184,0)</t>
  </si>
  <si>
    <t>103-64199.NC</t>
  </si>
  <si>
    <t>Zemina pro ter.úpravy</t>
  </si>
  <si>
    <t>Vlastní</t>
  </si>
  <si>
    <t>Indiv</t>
  </si>
  <si>
    <t>R-položka</t>
  </si>
  <si>
    <t>POL12_0</t>
  </si>
  <si>
    <t>/dodávka vhodné zeminy/</t>
  </si>
  <si>
    <t>dovoz zeminy pro ter.úpravy - prům. tl. 5cm : (184,0*0,05)+5</t>
  </si>
  <si>
    <t>1030T</t>
  </si>
  <si>
    <t>Směs travní technická</t>
  </si>
  <si>
    <t>kg</t>
  </si>
  <si>
    <t>Specifikace</t>
  </si>
  <si>
    <t>POL3_1</t>
  </si>
  <si>
    <t>/dodávka vhodného travního osiva/</t>
  </si>
  <si>
    <t>(184,0*35)/1000</t>
  </si>
  <si>
    <t>275311116R00</t>
  </si>
  <si>
    <t>Beton základ. patek prostý z cem. portlad. C 16/20</t>
  </si>
  <si>
    <t>jámy pro patky - rohové praporky : (0,3*0,3*0,3)*3</t>
  </si>
  <si>
    <t>300100010RAA</t>
  </si>
  <si>
    <t>Zeď opěrná železobetonová monolitická, výška 2,12 m zemní práce, základ, izolace, drenáž</t>
  </si>
  <si>
    <t>Agregovaná položka</t>
  </si>
  <si>
    <t>POL2_</t>
  </si>
  <si>
    <t>/kompletní dodávka opěrné zdi včetně zemních prací, betonáže, drenáží/</t>
  </si>
  <si>
    <t>délka opěrné zdi : (35,65)</t>
  </si>
  <si>
    <t>589181918T00</t>
  </si>
  <si>
    <t>Lajnování sport.ploch vlepením,uměl.trávník,š.12cm</t>
  </si>
  <si>
    <t>CEN2018</t>
  </si>
  <si>
    <t>včetně zásypu křemičitým pískem.</t>
  </si>
  <si>
    <t>1003T</t>
  </si>
  <si>
    <t>Umělý trávník III.generace celk.v. 62mm (60mm výška vlasu + 2mm tl. podkl.textílie)</t>
  </si>
  <si>
    <t>POL3_</t>
  </si>
  <si>
    <t>/Hřiště bude sloužit pro soutěžní utkání i pro tréninky fotbalu. Hrací plocha jako celek musí mít platný FIFA test report i FIFA certifikát v době po položení./</t>
  </si>
  <si>
    <t>/Dodávka umělého trávníku včetně křemičitého a gumigranulátového vsypu/</t>
  </si>
  <si>
    <t/>
  </si>
  <si>
    <t>TECHNICKÉ PARAMETRY UM.TRÁVNÍKU 3.GENERACE</t>
  </si>
  <si>
    <t>celkové výšky 62mm (60mm výška vlasu + 2mm tl. podkl.textílie):</t>
  </si>
  <si>
    <t>Vlas			: PE monofilament (profil čočka)</t>
  </si>
  <si>
    <t>Podkladová textílie		: 2mm 100% PP</t>
  </si>
  <si>
    <t>Zátěr			: SBR latex</t>
  </si>
  <si>
    <t>Dělení			: 3/4"  (+/-20%)</t>
  </si>
  <si>
    <t>Barva			: dvoubarevná zelená (dark green/light green)</t>
  </si>
  <si>
    <t>Výška vlasu		: 60mm</t>
  </si>
  <si>
    <t>Šířka vlasu		: 1,1 mm (+/-20%)</t>
  </si>
  <si>
    <t>Plošná hmotnost vlasu	: 1.718 g/m2  (+/-20%)</t>
  </si>
  <si>
    <t>Plošná hmotnost zátěru	: 950 g/m2  (+/-20%)</t>
  </si>
  <si>
    <t>Plošná hmotnost podklad.text	: 260 g/m2  (+/-20%)</t>
  </si>
  <si>
    <t>Propustnost		: 1800 l/h/m2  (+/-20%)</t>
  </si>
  <si>
    <t>Hustota vpichů		: 9.449 vpichů/m2  (+/-20%)</t>
  </si>
  <si>
    <t>Počet konců		: 113.388  (+/-20%)</t>
  </si>
  <si>
    <t>Pevnost ukotvení vlasu (N)	: &gt;30  (+/-20%)</t>
  </si>
  <si>
    <t>UV stabilita (QUV-lamp A)	: 3.000  (+/-20%)</t>
  </si>
  <si>
    <t>Stálobarevnost – šedá stup	: &gt; 4 Stupeň(+/-20%)</t>
  </si>
  <si>
    <t>591100020RAA</t>
  </si>
  <si>
    <t>Chodník z dlažby zámkové, podklad štěrkopísek dlažba přírodní tloušťka 6 cm</t>
  </si>
  <si>
    <t>RTS 19/ II</t>
  </si>
  <si>
    <t>POL2_1</t>
  </si>
  <si>
    <t>/kompletní cena za realizaci chodníku ze zámkové dlažby - položka obsahuje: zemní práce, podkladní souvrství z drcených kameniv, obrubníky, zámkovou dlažbu tl. 60mm přírodní odstín/</t>
  </si>
  <si>
    <t>plocha pro střídačky : (1,9*9,97)*2</t>
  </si>
  <si>
    <t>564762113R00</t>
  </si>
  <si>
    <t>Podklad z kam.drceného 32-63 s výplň.kamen. 22 cm</t>
  </si>
  <si>
    <t>podsyp obrub : (60,0*0,3)*2+(30,0*0,3)</t>
  </si>
  <si>
    <t>564801112V01</t>
  </si>
  <si>
    <t>Podklad ze štěrkodrti po zhutnění tloušťky 4 cm frakce 0/4</t>
  </si>
  <si>
    <t>CEN2021II</t>
  </si>
  <si>
    <t>/finální podkladní vrstva z drceného kameniva frakce 0-4/</t>
  </si>
  <si>
    <t>564811111V01</t>
  </si>
  <si>
    <t>Podklad ze štěrkodrti po zhutnění tloušťky 5 cm drcené kamenivo 8/16</t>
  </si>
  <si>
    <t>/nosná podkladní vrstva z drceného kameniva frakce 8-16/</t>
  </si>
  <si>
    <t>564811111V02</t>
  </si>
  <si>
    <t>Podklad ze štěrkodrti po zhutnění tloušťky 5 cm drcené kamenivo 16/32</t>
  </si>
  <si>
    <t>CEN2021</t>
  </si>
  <si>
    <t>/nosná podkladní vrstva z drceného kameniva frakce 16-32/</t>
  </si>
  <si>
    <t>175101101R00</t>
  </si>
  <si>
    <t>Obsyp potrubí bez prohození sypaniny</t>
  </si>
  <si>
    <t>/obsyp potrubí/</t>
  </si>
  <si>
    <t>obsyp svodného potrubí : (31,6)*0,3*0,2</t>
  </si>
  <si>
    <t>451572111R00</t>
  </si>
  <si>
    <t>Lože pod potrubí z kameniva těženého 0 - 4 mm</t>
  </si>
  <si>
    <t>lože pod svodné potrubí : (31,6)*0,3*0,05</t>
  </si>
  <si>
    <t>451573111R00</t>
  </si>
  <si>
    <t>Lože pod potrubí ze štěrkopísku do 63 mm</t>
  </si>
  <si>
    <t>/pískové lože pod drenážní potrubí/</t>
  </si>
  <si>
    <t>lože pod dren. potrubí : (31,6*0,1*0,3)</t>
  </si>
  <si>
    <t>871351111R00</t>
  </si>
  <si>
    <t>Montáž trubek z tvrdého PVC ve výkopu d 225 mm</t>
  </si>
  <si>
    <t>326944T10</t>
  </si>
  <si>
    <t>Zřízení výplně rýhy, potr. DN 200</t>
  </si>
  <si>
    <t>/zásyp rýh vytěženou zeminou/</t>
  </si>
  <si>
    <t>28611121R</t>
  </si>
  <si>
    <t>Trubka PVC kanalizační hrdlovaná d 200x4,9x5000 mm</t>
  </si>
  <si>
    <t>SPCM</t>
  </si>
  <si>
    <t>RTS 20/ II</t>
  </si>
  <si>
    <t>/dodávka svodného potrubí/</t>
  </si>
  <si>
    <t>svodné potrubí : ((31,6/5)*1,02)</t>
  </si>
  <si>
    <t>/obsyp svodného potrubí v rýze/</t>
  </si>
  <si>
    <t>obsyp svodného potrubí : (464,0)*0,3*0,2</t>
  </si>
  <si>
    <t>214500211R00</t>
  </si>
  <si>
    <t>Zřízení výplně rýhy, potr. DN 200, štěrk do 55 cm</t>
  </si>
  <si>
    <t>/zásyp drenážní rýhy kamenivem/</t>
  </si>
  <si>
    <t>/zřízení pískového lože/</t>
  </si>
  <si>
    <t>lože pod sběrné potrubí : (464,0)*0,3*0,05</t>
  </si>
  <si>
    <t>lože pod dren. potrubí : (464,0*0,1*0,3)</t>
  </si>
  <si>
    <t>871218111R00</t>
  </si>
  <si>
    <t>Kladení dren. potrubí do rýhy, tvr. PVC, do 90 mm</t>
  </si>
  <si>
    <t>/osazení sběrného drenážního potrubí do rýhy/</t>
  </si>
  <si>
    <t>877353121RT5</t>
  </si>
  <si>
    <t>Montáž tvarovek odboč. z PVC gumový kroužek DN 200 včetně dodávky odbočky 200/80 mm</t>
  </si>
  <si>
    <t>/montáž odbočovacích tvarovek/</t>
  </si>
  <si>
    <t>napojení drenáží na svodné potrubí : (16)</t>
  </si>
  <si>
    <t>326864T10</t>
  </si>
  <si>
    <t>Osazení plastové šachty</t>
  </si>
  <si>
    <t>/osazení plastové kontrolní-čistící šachty/</t>
  </si>
  <si>
    <t>šachty : (2)</t>
  </si>
  <si>
    <t>1031T</t>
  </si>
  <si>
    <t>Šachta DN400</t>
  </si>
  <si>
    <t>/dodávka šachet/</t>
  </si>
  <si>
    <t>28611222.AR</t>
  </si>
  <si>
    <t>Trubka PVC drenážní flexibilní d 80 mm</t>
  </si>
  <si>
    <t>/dodávka drenážního potrubí/</t>
  </si>
  <si>
    <t>sběrné potrubí : ((26,0*8)+(32*8))*1,02</t>
  </si>
  <si>
    <t>58333638R</t>
  </si>
  <si>
    <t>Kamenivo drcené hrubé, frakce 8-16 třída B</t>
  </si>
  <si>
    <t>T</t>
  </si>
  <si>
    <t>/dodávka kameniva pro zásyp drenážních rýh/</t>
  </si>
  <si>
    <t>rýhy sběrného potrubí : (((26,0*8)+(32*8))*0,3*0,6)*1,9</t>
  </si>
  <si>
    <t>899099015.NC</t>
  </si>
  <si>
    <t>Vsakovací jímka vč. napojení, zemních prací</t>
  </si>
  <si>
    <t>kpl</t>
  </si>
  <si>
    <t>POL12_1</t>
  </si>
  <si>
    <t>/vsakovací jímka o rozměrech 4,5x2,5x3,0m/</t>
  </si>
  <si>
    <t>91301-1006.NC</t>
  </si>
  <si>
    <t>Branka fotbalová 5x2m AL</t>
  </si>
  <si>
    <t>/dodávka kompletní k-ce branek/</t>
  </si>
  <si>
    <t>(2)</t>
  </si>
  <si>
    <t>FN110010207</t>
  </si>
  <si>
    <t>Rohový praporek s kloubem praporek -bílá tyč žlutý praporek, kovové pouzdro</t>
  </si>
  <si>
    <t>/dodávka a montáž/</t>
  </si>
  <si>
    <t>10061T</t>
  </si>
  <si>
    <t>Umístění střídaček</t>
  </si>
  <si>
    <t>/dodávka a montáž střídačky/</t>
  </si>
  <si>
    <t>střídačky : (2)</t>
  </si>
  <si>
    <t>1006T</t>
  </si>
  <si>
    <t>Střídačka na fotbal se sedačkami, 6,5m</t>
  </si>
  <si>
    <t>1008T</t>
  </si>
  <si>
    <t>Pouzdra pro osazení branky</t>
  </si>
  <si>
    <t>sada</t>
  </si>
  <si>
    <t>/dodávka a osazení pouzder fotbalové branky/</t>
  </si>
  <si>
    <t>pouzdra branek : (2)</t>
  </si>
  <si>
    <t>91301-1010.NC</t>
  </si>
  <si>
    <t>Kartáčovací rám š. 192cm pro úpravu um. trávníku k zapojení za traktor</t>
  </si>
  <si>
    <t>/kartáčovací rám pro úpravu pryžového granulátu a rovnání vlasu na um. trávnících. Šířka 192cm, hmotnost 230kg, otočná výškově stavitelná kola, výškově stavitelné řady pružin, dvě řady zalomených kartáčů, výškově stavitelný zadní kartáč. K zapojení např. za malotraktor, travní sekačku apod./</t>
  </si>
  <si>
    <t>kartáčovací rám : (1)</t>
  </si>
  <si>
    <t>131201111R00</t>
  </si>
  <si>
    <t>Hloubení nezapaž. jam hor.3 do 100 m3, STROJNĚ</t>
  </si>
  <si>
    <t>sloupky 2m :  (0,6*0,6*0,9)*38</t>
  </si>
  <si>
    <t>767914110R00</t>
  </si>
  <si>
    <t>Montáž oplocení rámového H do 2,0 m</t>
  </si>
  <si>
    <t>délka oplocení :  (60,27*2)</t>
  </si>
  <si>
    <t>oplocení okolo střídaček : (1,872*4)</t>
  </si>
  <si>
    <t>275352111R11</t>
  </si>
  <si>
    <t>Bednění stěn základových patek zabudované</t>
  </si>
  <si>
    <t>ks</t>
  </si>
  <si>
    <t>sloupky 2m : (38)</t>
  </si>
  <si>
    <t>327280T10</t>
  </si>
  <si>
    <t>Naložení a složení výkopku hor tř.1-4</t>
  </si>
  <si>
    <t>(0,6*0,6*0,9)*38</t>
  </si>
  <si>
    <t>338171112R00</t>
  </si>
  <si>
    <t>Osazování sloupků a vzpěr plotových ocelových Osazení sloupků plot.ocelových do 2 m,zabet.C25/30</t>
  </si>
  <si>
    <t>/osazení sloupků oplocení/</t>
  </si>
  <si>
    <t>sloupky 2m : (40)</t>
  </si>
  <si>
    <t>564211111R00</t>
  </si>
  <si>
    <t>Podklad nebo podsyp ze štěrkopísku tloušťka po zhutnění 50 mm</t>
  </si>
  <si>
    <t>/lože základové patky oplocení/</t>
  </si>
  <si>
    <t>(0,6*0,6)*38</t>
  </si>
  <si>
    <t>76701-1002.NC</t>
  </si>
  <si>
    <t>Žárové zinkování ocel. prvků oplocení</t>
  </si>
  <si>
    <t>sloupky 2m : (40*1,4)*4,0</t>
  </si>
  <si>
    <t>úchyty rámů : (80*0,3)*4,0</t>
  </si>
  <si>
    <t>14115361R</t>
  </si>
  <si>
    <t>Trubky bezešvé hladké jakost 11353.1  D 60x2 mm</t>
  </si>
  <si>
    <t>/dodávka trub pro oplocení/</t>
  </si>
  <si>
    <t>sloupky 2m : (40*2,0)</t>
  </si>
  <si>
    <t>úchyty : (80*0,3)</t>
  </si>
  <si>
    <t>/odvoz výkopku na ksládku/</t>
  </si>
  <si>
    <t>Podklad ze štěrkodrti po zhutnění tl.  2 cm horniny 1- 4</t>
  </si>
  <si>
    <t>94154-11011.NC</t>
  </si>
  <si>
    <t>Vstupní branka 1600x2000 mm z ocelového mřížového rámu</t>
  </si>
  <si>
    <t>/dodávka výplně oplocení - ocelového mřížového rámu/</t>
  </si>
  <si>
    <t>94154-11012.NC</t>
  </si>
  <si>
    <t>Vstupní branka 3400x2000 mm z ocelového mřížového rámu</t>
  </si>
  <si>
    <t>94154-6805.NC</t>
  </si>
  <si>
    <t>Ocelový mřížový rám - výplň oplocení /dodávka/, vč. povrchové úpravy - žár. zinkování v. 2m</t>
  </si>
  <si>
    <t>mřížový rám : (29)</t>
  </si>
  <si>
    <t>mřížový rám atypický : (11)</t>
  </si>
  <si>
    <t>sloupky :  (0,6*0,6*0,8)*38</t>
  </si>
  <si>
    <t>pro základ.patky záchyt.oplocení :  (0,8*0,8*1,0)*11</t>
  </si>
  <si>
    <t>715289915R00</t>
  </si>
  <si>
    <t>Ztížená montáž ve výškách, plošina</t>
  </si>
  <si>
    <t>(30,24*2)*5</t>
  </si>
  <si>
    <t>767914130R00</t>
  </si>
  <si>
    <t>/montáž ocelových mřížových rámů oplocení; dodávka ve specifikaci/</t>
  </si>
  <si>
    <t>mřížové rámy : (30,24*2)</t>
  </si>
  <si>
    <t>91301-1009.NC</t>
  </si>
  <si>
    <t>Ochranná PP síť-oko 100/100mm,síla 3mm, /včetně uchycení a napínacího příslušenství/</t>
  </si>
  <si>
    <t>dodávka a montáž sítí :  (30,24*2)*3,0</t>
  </si>
  <si>
    <t>odvoz výkopku na skládku, z horniny 1 až 4, na vzdálenost přes 9 000  do 10 000 m</t>
  </si>
  <si>
    <t>/odvoz výkopku na skládku/</t>
  </si>
  <si>
    <t>14115338R</t>
  </si>
  <si>
    <t>Trubky bezešvé hladké jakost 11353.0 D 48,3x2,9 mm</t>
  </si>
  <si>
    <t>vzpěry 3,4m : (6*3,4)</t>
  </si>
  <si>
    <t>14130811R</t>
  </si>
  <si>
    <t>Trubka bezešvá hladká kruhová 11353; svařitelnost zaručená; vnější průměr 102,0 mm  tloušťka stěny 5 mm</t>
  </si>
  <si>
    <t>/dodávka trub pro sloupky oplocení/</t>
  </si>
  <si>
    <t>sloupky dl. 5,9m :  (21*5,9)</t>
  </si>
  <si>
    <t>14131492</t>
  </si>
  <si>
    <t>Trubky bezešvé hladké jakost 11453.1  D 114x5 mm</t>
  </si>
  <si>
    <t>/dodávka trub pro pouzdra oplocení/</t>
  </si>
  <si>
    <t>pouzdra sloupků :  (21*0,9)</t>
  </si>
  <si>
    <t>564231111R00</t>
  </si>
  <si>
    <t>tloušťka po zhutnění 100 mm</t>
  </si>
  <si>
    <t>/lože pod zákl. patku oplocení/</t>
  </si>
  <si>
    <t>štěrkopískový polštář pod základ.patky :  (0,8*0,8)*11</t>
  </si>
  <si>
    <t>Žárové zinkování-povrchová úprava sloupků</t>
  </si>
  <si>
    <t>pouzdra sloupků :  (21*0,9)*12,0</t>
  </si>
  <si>
    <t>sloupky dl.5,9m :  (21*5,9)*12,0</t>
  </si>
  <si>
    <t>94154-6798.NC</t>
  </si>
  <si>
    <t>Ocelový mřížový rám - výplň oplocení /dodávka/, vč. povrchové úpravy - žár. zinkování</t>
  </si>
  <si>
    <t>mřížový rám : (14)</t>
  </si>
  <si>
    <t>mřížový rám atypický : (4)</t>
  </si>
  <si>
    <t>/základové patky záchytné sítě/</t>
  </si>
  <si>
    <t>základ.patky záchytné sítě :  (0,8*0,8*1,0)*11</t>
  </si>
  <si>
    <t>953943123R00</t>
  </si>
  <si>
    <t>Osazení předmětů do betonu, 15 kg / kus</t>
  </si>
  <si>
    <t>/osazení pouzder sloupků záchytné sítě/</t>
  </si>
  <si>
    <t>pouzdra sloupů oplocení :  (21)</t>
  </si>
  <si>
    <t>953943125R00</t>
  </si>
  <si>
    <t>Osazení kovových předmětů do betonu, 120 kg / kus</t>
  </si>
  <si>
    <t>/osazení sloupků záchytné sítě/</t>
  </si>
  <si>
    <t>sloupy oplocení :  (21)</t>
  </si>
  <si>
    <t>916561111R00</t>
  </si>
  <si>
    <t>Osazení záhon.obrubníků do lože z C 12/15 s opěrou</t>
  </si>
  <si>
    <t>/osazení betonových obrubníků/</t>
  </si>
  <si>
    <t>ohraničení hřiště obrubníky : (60,0+30,0)*2</t>
  </si>
  <si>
    <t>918101111R00</t>
  </si>
  <si>
    <t>Lože pod obrubníky nebo obruby dlažeb z C 12/15</t>
  </si>
  <si>
    <t>/betonové lože pro osazení obrubníků/</t>
  </si>
  <si>
    <t>ohraničení hřiště obrubníky : (180,0*0,20*0,15)</t>
  </si>
  <si>
    <t>596811110RT3</t>
  </si>
  <si>
    <t>Přídlažba z beton. dlaždic kolem obrubníků vč. podkladu ze štěrkodrti</t>
  </si>
  <si>
    <t>(60,0+30,0)*2</t>
  </si>
  <si>
    <t>59217310R</t>
  </si>
  <si>
    <t>Obrubník zahradní 50/5/25 II nat</t>
  </si>
  <si>
    <t>/dodávka betonových obrubníků/</t>
  </si>
  <si>
    <t>betonové obrubníky : (180,0*2)*1,02</t>
  </si>
  <si>
    <t>998222012R00</t>
  </si>
  <si>
    <t>Přesun hmot, zpevněné plochy, kryt z kameniva</t>
  </si>
  <si>
    <t>t</t>
  </si>
  <si>
    <t>Přesun hmot</t>
  </si>
  <si>
    <t>POL7_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</si>
  <si>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</si>
  <si>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</si>
  <si>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</si>
  <si>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</si>
  <si>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</si>
  <si>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</si>
  <si>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1002T</t>
  </si>
  <si>
    <t>NUS - náklady spojeném s umístěním stavby</t>
  </si>
  <si>
    <t>Zabezpečení staveniště</t>
  </si>
  <si>
    <t>soubor</t>
  </si>
  <si>
    <t>POL99_8</t>
  </si>
  <si>
    <t>005241010R</t>
  </si>
  <si>
    <t>SUM</t>
  </si>
  <si>
    <t>Poznámky uchazeče k zadání</t>
  </si>
  <si>
    <t>POPUZIV</t>
  </si>
  <si>
    <t>Jemnost vlasu (dtex)	: 14.000/6 (+/-20%)</t>
  </si>
  <si>
    <t>Tloušťka vlasu (um)		: 390 (+/-20%)</t>
  </si>
  <si>
    <t>Počet stehů na 10 cm (délka)	: 18 -/m2 (+/-20%)</t>
  </si>
  <si>
    <t>END</t>
  </si>
  <si>
    <t>Pol__0001</t>
  </si>
  <si>
    <t>Kabel H07Rn-F 3G2,5mm2 uvnitř stožáru 750 V, volně uložený ve stožárech</t>
  </si>
  <si>
    <t>Pol__0002</t>
  </si>
  <si>
    <t>Kabel CYKY 4x6 mm2, přípojky od RO ke stožárům</t>
  </si>
  <si>
    <t>Pol__0003</t>
  </si>
  <si>
    <t>Trubka instalační oheb. Kopex r=50mm</t>
  </si>
  <si>
    <t>Pol__0004</t>
  </si>
  <si>
    <t>Pásek FeZn 30/4</t>
  </si>
  <si>
    <t>Pol__0005</t>
  </si>
  <si>
    <t>Ukon.kabelu do 4x6 mm2</t>
  </si>
  <si>
    <t>Pol__0006</t>
  </si>
  <si>
    <t>LED světlomet Square 200W</t>
  </si>
  <si>
    <t>Pol__0007</t>
  </si>
  <si>
    <t>Stožár sklápěcí T107RLH 10m, žár.zink</t>
  </si>
  <si>
    <t>Pol__0008</t>
  </si>
  <si>
    <t>Výložník FL4/2 pro 2 světlomety</t>
  </si>
  <si>
    <t>Pol__0009</t>
  </si>
  <si>
    <t>Stožárová rozvodnice</t>
  </si>
  <si>
    <t>1000T</t>
  </si>
  <si>
    <t>Podíl přidružených výkonů a navázan. mat.</t>
  </si>
  <si>
    <t>OPN</t>
  </si>
  <si>
    <t>POL13_-1</t>
  </si>
  <si>
    <t>Pol__0011</t>
  </si>
  <si>
    <t>Přesun, obecná réžie, doprava dodávek</t>
  </si>
  <si>
    <t>Pol__0012</t>
  </si>
  <si>
    <t>Přirážka na podružný materiál</t>
  </si>
  <si>
    <t>Pol__0013</t>
  </si>
  <si>
    <t>Skříň Pilíř RO plastový pilíř spínání, jištění</t>
  </si>
  <si>
    <t>Pol__0014</t>
  </si>
  <si>
    <t>Mechanizace na vyložení (UNC s vidlemi)</t>
  </si>
  <si>
    <t>hod</t>
  </si>
  <si>
    <t>Pol__0015</t>
  </si>
  <si>
    <t>Revize elektro</t>
  </si>
  <si>
    <t>Pol__0016</t>
  </si>
  <si>
    <t>Spolupráce s revizním technikem</t>
  </si>
  <si>
    <t>Pol__0017</t>
  </si>
  <si>
    <t>Jáma pro stož.VO do 2 m3tř. zem. 3, strojně</t>
  </si>
  <si>
    <t>Pol__0018</t>
  </si>
  <si>
    <t>Betonový základ vč roury pro obetonování 1x1x1,5m</t>
  </si>
  <si>
    <t>Pol__0019</t>
  </si>
  <si>
    <t>Kabelová rýha 30x80 cm; tř. zem. 3</t>
  </si>
  <si>
    <t>Pol__0020</t>
  </si>
  <si>
    <t>Výstr. folie šířky 33 cm</t>
  </si>
  <si>
    <t>Pol__0021</t>
  </si>
  <si>
    <t>Zához rýhy 30x70 cm; tř. zem. 3</t>
  </si>
  <si>
    <t>Pol__0022</t>
  </si>
  <si>
    <t>Provizorní úprava rýhy zeminou</t>
  </si>
  <si>
    <t>Soupis prací s výkazem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</si>
</sst>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.apps-2-cloud.com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4"/>
  <sheetViews>
    <sheetView showGridLines="0" tabSelected="1" topLeftCell="B1" zoomScaleNormal="100" zoomScaleSheetLayoutView="75" workbookViewId="0">
      <selection activeCell="AC16" sqref="AC1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37</v>
      </c>
      <c r="B1" s="76" t="s">
        <v>517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">
      <c r="A2" s="2"/>
      <c r="B2" s="107" t="s">
        <v>23</v>
      </c>
      <c r="C2" s="108"/>
      <c r="D2" s="109" t="s">
        <v>40</v>
      </c>
      <c r="E2" s="110" t="s">
        <v>41</v>
      </c>
      <c r="F2" s="111"/>
      <c r="G2" s="111"/>
      <c r="H2" s="111"/>
      <c r="I2" s="111"/>
      <c r="J2" s="112"/>
      <c r="O2" s="1"/>
    </row>
    <row r="3" spans="1:15" ht="27" hidden="1" customHeight="1" x14ac:dyDescent="0.2">
      <c r="A3" s="2"/>
      <c r="B3" s="113"/>
      <c r="C3" s="108"/>
      <c r="D3" s="114"/>
      <c r="E3" s="115"/>
      <c r="F3" s="116"/>
      <c r="G3" s="116"/>
      <c r="H3" s="116"/>
      <c r="I3" s="116"/>
      <c r="J3" s="117"/>
    </row>
    <row r="4" spans="1:15" ht="23.25" customHeight="1" x14ac:dyDescent="0.2">
      <c r="A4" s="2"/>
      <c r="B4" s="118"/>
      <c r="C4" s="119"/>
      <c r="D4" s="120"/>
      <c r="E4" s="121"/>
      <c r="F4" s="121"/>
      <c r="G4" s="121"/>
      <c r="H4" s="121"/>
      <c r="I4" s="121"/>
      <c r="J4" s="122"/>
    </row>
    <row r="5" spans="1:15" ht="24" customHeight="1" x14ac:dyDescent="0.2">
      <c r="A5" s="2"/>
      <c r="B5" s="31" t="s">
        <v>22</v>
      </c>
      <c r="D5" s="123" t="s">
        <v>42</v>
      </c>
      <c r="E5" s="90"/>
      <c r="F5" s="90"/>
      <c r="G5" s="90"/>
      <c r="H5" s="18" t="s">
        <v>39</v>
      </c>
      <c r="I5" s="127" t="s">
        <v>46</v>
      </c>
      <c r="J5" s="8"/>
    </row>
    <row r="6" spans="1:15" ht="15.75" customHeight="1" x14ac:dyDescent="0.2">
      <c r="A6" s="2"/>
      <c r="B6" s="28"/>
      <c r="C6" s="55"/>
      <c r="D6" s="124" t="s">
        <v>43</v>
      </c>
      <c r="E6" s="91"/>
      <c r="F6" s="91"/>
      <c r="G6" s="91"/>
      <c r="H6" s="18" t="s">
        <v>35</v>
      </c>
      <c r="I6" s="22"/>
      <c r="J6" s="8"/>
    </row>
    <row r="7" spans="1:15" ht="15.75" customHeight="1" x14ac:dyDescent="0.2">
      <c r="A7" s="2"/>
      <c r="B7" s="29"/>
      <c r="C7" s="56"/>
      <c r="D7" s="126" t="s">
        <v>45</v>
      </c>
      <c r="E7" s="125" t="s">
        <v>44</v>
      </c>
      <c r="F7" s="92"/>
      <c r="G7" s="9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39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35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8"/>
      <c r="E11" s="128"/>
      <c r="F11" s="128"/>
      <c r="G11" s="128"/>
      <c r="H11" s="18" t="s">
        <v>39</v>
      </c>
      <c r="I11" s="133"/>
      <c r="J11" s="8"/>
    </row>
    <row r="12" spans="1:15" ht="15.75" customHeight="1" x14ac:dyDescent="0.2">
      <c r="A12" s="2"/>
      <c r="B12" s="28"/>
      <c r="C12" s="55"/>
      <c r="D12" s="129"/>
      <c r="E12" s="129"/>
      <c r="F12" s="129"/>
      <c r="G12" s="129"/>
      <c r="H12" s="18" t="s">
        <v>35</v>
      </c>
      <c r="I12" s="133"/>
      <c r="J12" s="8"/>
    </row>
    <row r="13" spans="1:15" ht="15.75" customHeight="1" x14ac:dyDescent="0.2">
      <c r="A13" s="2"/>
      <c r="B13" s="29"/>
      <c r="C13" s="56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33</v>
      </c>
      <c r="C15" s="61"/>
      <c r="D15" s="54"/>
      <c r="E15" s="85"/>
      <c r="F15" s="85"/>
      <c r="G15" s="86"/>
      <c r="H15" s="86"/>
      <c r="I15" s="86" t="s">
        <v>30</v>
      </c>
      <c r="J15" s="87"/>
    </row>
    <row r="16" spans="1:15" ht="23.25" customHeight="1" x14ac:dyDescent="0.2">
      <c r="A16" s="195" t="s">
        <v>25</v>
      </c>
      <c r="B16" s="38" t="s">
        <v>25</v>
      </c>
      <c r="C16" s="62"/>
      <c r="D16" s="63"/>
      <c r="E16" s="82"/>
      <c r="F16" s="83"/>
      <c r="G16" s="82"/>
      <c r="H16" s="83"/>
      <c r="I16" s="82">
        <f>SUMIF(F50:F70,A16,I50:I70)+SUMIF(F50:F70,"PSU",I50:I70)</f>
        <v>0</v>
      </c>
      <c r="J16" s="84"/>
    </row>
    <row r="17" spans="1:10" ht="23.25" customHeight="1" x14ac:dyDescent="0.2">
      <c r="A17" s="195" t="s">
        <v>26</v>
      </c>
      <c r="B17" s="38" t="s">
        <v>26</v>
      </c>
      <c r="C17" s="62"/>
      <c r="D17" s="63"/>
      <c r="E17" s="82"/>
      <c r="F17" s="83"/>
      <c r="G17" s="82"/>
      <c r="H17" s="83"/>
      <c r="I17" s="82">
        <f>SUMIF(F50:F70,A17,I50:I70)</f>
        <v>0</v>
      </c>
      <c r="J17" s="84"/>
    </row>
    <row r="18" spans="1:10" ht="23.25" customHeight="1" x14ac:dyDescent="0.2">
      <c r="A18" s="195" t="s">
        <v>27</v>
      </c>
      <c r="B18" s="38" t="s">
        <v>27</v>
      </c>
      <c r="C18" s="62"/>
      <c r="D18" s="63"/>
      <c r="E18" s="82"/>
      <c r="F18" s="83"/>
      <c r="G18" s="82"/>
      <c r="H18" s="83"/>
      <c r="I18" s="82">
        <f>SUMIF(F50:F70,A18,I50:I70)</f>
        <v>0</v>
      </c>
      <c r="J18" s="84"/>
    </row>
    <row r="19" spans="1:10" ht="23.25" customHeight="1" x14ac:dyDescent="0.2">
      <c r="A19" s="195" t="s">
        <v>95</v>
      </c>
      <c r="B19" s="38" t="s">
        <v>28</v>
      </c>
      <c r="C19" s="62"/>
      <c r="D19" s="63"/>
      <c r="E19" s="82"/>
      <c r="F19" s="83"/>
      <c r="G19" s="82"/>
      <c r="H19" s="83"/>
      <c r="I19" s="82">
        <f>SUMIF(F50:F70,A19,I50:I70)</f>
        <v>0</v>
      </c>
      <c r="J19" s="84"/>
    </row>
    <row r="20" spans="1:10" ht="23.25" customHeight="1" x14ac:dyDescent="0.2">
      <c r="A20" s="195" t="s">
        <v>96</v>
      </c>
      <c r="B20" s="38" t="s">
        <v>29</v>
      </c>
      <c r="C20" s="62"/>
      <c r="D20" s="63"/>
      <c r="E20" s="82"/>
      <c r="F20" s="83"/>
      <c r="G20" s="82"/>
      <c r="H20" s="83"/>
      <c r="I20" s="82">
        <f>SUMIF(F50:F70,A20,I50:I70)</f>
        <v>0</v>
      </c>
      <c r="J20" s="84"/>
    </row>
    <row r="21" spans="1:10" ht="23.25" customHeight="1" x14ac:dyDescent="0.2">
      <c r="A21" s="2"/>
      <c r="B21" s="48" t="s">
        <v>30</v>
      </c>
      <c r="C21" s="64"/>
      <c r="D21" s="65"/>
      <c r="E21" s="88"/>
      <c r="F21" s="89"/>
      <c r="G21" s="88"/>
      <c r="H21" s="89"/>
      <c r="I21" s="88">
        <f>SUM(I16:J20)</f>
        <v>0</v>
      </c>
      <c r="J21" s="98"/>
    </row>
    <row r="22" spans="1:10" ht="33" customHeight="1" x14ac:dyDescent="0.2">
      <c r="A22" s="2"/>
      <c r="B22" s="42" t="s">
        <v>34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6">
        <f>ZakladDPHSniVypocet</f>
        <v>0</v>
      </c>
      <c r="H23" s="97"/>
      <c r="I23" s="9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4">
        <f>A23</f>
        <v>0</v>
      </c>
      <c r="H24" s="95"/>
      <c r="I24" s="9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6">
        <f>ZakladDPHZaklVypocet</f>
        <v>0</v>
      </c>
      <c r="H25" s="97"/>
      <c r="I25" s="9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79">
        <f>A25</f>
        <v>0</v>
      </c>
      <c r="H26" s="80"/>
      <c r="I26" s="8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24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36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99"/>
      <c r="E34" s="100"/>
      <c r="G34" s="101"/>
      <c r="H34" s="102"/>
      <c r="I34" s="102"/>
      <c r="J34" s="25"/>
    </row>
    <row r="35" spans="1:10" ht="12.75" customHeight="1" x14ac:dyDescent="0.2">
      <c r="A35" s="2"/>
      <c r="B35" s="2"/>
      <c r="D35" s="93" t="s">
        <v>2</v>
      </c>
      <c r="E35" s="9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38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47</v>
      </c>
      <c r="C39" s="147"/>
      <c r="D39" s="147"/>
      <c r="E39" s="147"/>
      <c r="F39" s="148">
        <f>'01 2021A094 Pol'!AE290+'01 2021B094 Pol'!AE35</f>
        <v>0</v>
      </c>
      <c r="G39" s="149">
        <f>'01 2021A094 Pol'!AF290+'01 2021B094 Pol'!AF35</f>
        <v>0</v>
      </c>
      <c r="H39" s="150">
        <f>(F39*SazbaDPH1/100)+(G39*SazbaDPH2/100)</f>
        <v>0</v>
      </c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customHeight="1" x14ac:dyDescent="0.2">
      <c r="A40" s="136">
        <v>2</v>
      </c>
      <c r="B40" s="152" t="s">
        <v>48</v>
      </c>
      <c r="C40" s="153" t="s">
        <v>49</v>
      </c>
      <c r="D40" s="153"/>
      <c r="E40" s="153"/>
      <c r="F40" s="154">
        <f>'01 2021A094 Pol'!AE290+'01 2021B094 Pol'!AE35</f>
        <v>0</v>
      </c>
      <c r="G40" s="155">
        <f>'01 2021A094 Pol'!AF290+'01 2021B094 Pol'!AF35</f>
        <v>0</v>
      </c>
      <c r="H40" s="155">
        <f>(F40*SazbaDPH1/100)+(G40*SazbaDPH2/100)</f>
        <v>0</v>
      </c>
      <c r="I40" s="155">
        <f>F40+G40+H40</f>
        <v>0</v>
      </c>
      <c r="J40" s="156" t="str">
        <f>IF(_xlfn.SINGLE(CenaCelkemVypocet)=0,"",I40/_xlfn.SINGLE(CenaCelkemVypocet)*100)</f>
        <v/>
      </c>
    </row>
    <row r="41" spans="1:10" ht="25.5" customHeight="1" x14ac:dyDescent="0.2">
      <c r="A41" s="136">
        <v>3</v>
      </c>
      <c r="B41" s="157" t="s">
        <v>50</v>
      </c>
      <c r="C41" s="147" t="s">
        <v>49</v>
      </c>
      <c r="D41" s="147"/>
      <c r="E41" s="147"/>
      <c r="F41" s="158">
        <f>'01 2021A094 Pol'!AE290</f>
        <v>0</v>
      </c>
      <c r="G41" s="150">
        <f>'01 2021A094 Pol'!AF290</f>
        <v>0</v>
      </c>
      <c r="H41" s="150">
        <f>(F41*SazbaDPH1/100)+(G41*SazbaDPH2/100)</f>
        <v>0</v>
      </c>
      <c r="I41" s="150">
        <f>F41+G41+H41</f>
        <v>0</v>
      </c>
      <c r="J41" s="151" t="str">
        <f>IF(_xlfn.SINGLE(CenaCelkemVypocet)=0,"",I41/_xlfn.SINGLE(CenaCelkemVypocet)*100)</f>
        <v/>
      </c>
    </row>
    <row r="42" spans="1:10" ht="25.5" customHeight="1" x14ac:dyDescent="0.2">
      <c r="A42" s="136">
        <v>3</v>
      </c>
      <c r="B42" s="157" t="s">
        <v>51</v>
      </c>
      <c r="C42" s="147" t="s">
        <v>52</v>
      </c>
      <c r="D42" s="147"/>
      <c r="E42" s="147"/>
      <c r="F42" s="158">
        <f>'01 2021B094 Pol'!AE35</f>
        <v>0</v>
      </c>
      <c r="G42" s="150">
        <f>'01 2021B094 Pol'!AF35</f>
        <v>0</v>
      </c>
      <c r="H42" s="150">
        <f>(F42*SazbaDPH1/100)+(G42*SazbaDPH2/100)</f>
        <v>0</v>
      </c>
      <c r="I42" s="150">
        <f>F42+G42+H42</f>
        <v>0</v>
      </c>
      <c r="J42" s="151" t="str">
        <f>IF(_xlfn.SINGLE(CenaCelkemVypocet)=0,"",I42/_xlfn.SINGLE(CenaCelkemVypocet)*100)</f>
        <v/>
      </c>
    </row>
    <row r="43" spans="1:10" ht="25.5" customHeight="1" x14ac:dyDescent="0.2">
      <c r="A43" s="136"/>
      <c r="B43" s="159" t="s">
        <v>53</v>
      </c>
      <c r="C43" s="160"/>
      <c r="D43" s="160"/>
      <c r="E43" s="161"/>
      <c r="F43" s="162">
        <f>SUMIF(A39:A42,"=1",F39:F42)</f>
        <v>0</v>
      </c>
      <c r="G43" s="163">
        <f>SUMIF(A39:A42,"=1",G39:G42)</f>
        <v>0</v>
      </c>
      <c r="H43" s="163">
        <f>SUMIF(A39:A42,"=1",H39:H42)</f>
        <v>0</v>
      </c>
      <c r="I43" s="163">
        <f>SUMIF(A39:A42,"=1",I39:I42)</f>
        <v>0</v>
      </c>
      <c r="J43" s="164">
        <f>SUMIF(A39:A42,"=1",J39:J42)</f>
        <v>0</v>
      </c>
    </row>
    <row r="47" spans="1:10" ht="15.75" x14ac:dyDescent="0.25">
      <c r="B47" s="175" t="s">
        <v>55</v>
      </c>
    </row>
    <row r="49" spans="1:10" ht="25.5" customHeight="1" x14ac:dyDescent="0.2">
      <c r="A49" s="177"/>
      <c r="B49" s="180" t="s">
        <v>17</v>
      </c>
      <c r="C49" s="180" t="s">
        <v>5</v>
      </c>
      <c r="D49" s="181"/>
      <c r="E49" s="181"/>
      <c r="F49" s="182" t="s">
        <v>56</v>
      </c>
      <c r="G49" s="182"/>
      <c r="H49" s="182"/>
      <c r="I49" s="182" t="s">
        <v>30</v>
      </c>
      <c r="J49" s="182" t="s">
        <v>0</v>
      </c>
    </row>
    <row r="50" spans="1:10" ht="36.75" customHeight="1" x14ac:dyDescent="0.2">
      <c r="A50" s="178"/>
      <c r="B50" s="183" t="s">
        <v>57</v>
      </c>
      <c r="C50" s="184" t="s">
        <v>58</v>
      </c>
      <c r="D50" s="185"/>
      <c r="E50" s="185"/>
      <c r="F50" s="191" t="s">
        <v>25</v>
      </c>
      <c r="G50" s="192"/>
      <c r="H50" s="192"/>
      <c r="I50" s="192">
        <f>'01 2021B094 Pol'!G8</f>
        <v>0</v>
      </c>
      <c r="J50" s="189" t="str">
        <f>IF(I71=0,"",I50/I71*100)</f>
        <v/>
      </c>
    </row>
    <row r="51" spans="1:10" ht="36.75" customHeight="1" x14ac:dyDescent="0.2">
      <c r="A51" s="178"/>
      <c r="B51" s="183" t="s">
        <v>59</v>
      </c>
      <c r="C51" s="184" t="s">
        <v>60</v>
      </c>
      <c r="D51" s="185"/>
      <c r="E51" s="185"/>
      <c r="F51" s="191" t="s">
        <v>25</v>
      </c>
      <c r="G51" s="192"/>
      <c r="H51" s="192"/>
      <c r="I51" s="192">
        <f>'01 2021B094 Pol'!G21</f>
        <v>0</v>
      </c>
      <c r="J51" s="189" t="str">
        <f>IF(I71=0,"",I51/I71*100)</f>
        <v/>
      </c>
    </row>
    <row r="52" spans="1:10" ht="36.75" customHeight="1" x14ac:dyDescent="0.2">
      <c r="A52" s="178"/>
      <c r="B52" s="183" t="s">
        <v>61</v>
      </c>
      <c r="C52" s="184" t="s">
        <v>62</v>
      </c>
      <c r="D52" s="185"/>
      <c r="E52" s="185"/>
      <c r="F52" s="191" t="s">
        <v>25</v>
      </c>
      <c r="G52" s="192"/>
      <c r="H52" s="192"/>
      <c r="I52" s="192">
        <f>'01 2021B094 Pol'!G27</f>
        <v>0</v>
      </c>
      <c r="J52" s="189" t="str">
        <f>IF(I71=0,"",I52/I71*100)</f>
        <v/>
      </c>
    </row>
    <row r="53" spans="1:10" ht="36.75" customHeight="1" x14ac:dyDescent="0.2">
      <c r="A53" s="178"/>
      <c r="B53" s="183" t="s">
        <v>63</v>
      </c>
      <c r="C53" s="184" t="s">
        <v>64</v>
      </c>
      <c r="D53" s="185"/>
      <c r="E53" s="185"/>
      <c r="F53" s="191" t="s">
        <v>25</v>
      </c>
      <c r="G53" s="192"/>
      <c r="H53" s="192"/>
      <c r="I53" s="192">
        <f>'01 2021A094 Pol'!G8</f>
        <v>0</v>
      </c>
      <c r="J53" s="189" t="str">
        <f>IF(I71=0,"",I53/I71*100)</f>
        <v/>
      </c>
    </row>
    <row r="54" spans="1:10" ht="36.75" customHeight="1" x14ac:dyDescent="0.2">
      <c r="A54" s="178"/>
      <c r="B54" s="183" t="s">
        <v>65</v>
      </c>
      <c r="C54" s="184" t="s">
        <v>66</v>
      </c>
      <c r="D54" s="185"/>
      <c r="E54" s="185"/>
      <c r="F54" s="191" t="s">
        <v>25</v>
      </c>
      <c r="G54" s="192"/>
      <c r="H54" s="192"/>
      <c r="I54" s="192">
        <f>'01 2021A094 Pol'!G35</f>
        <v>0</v>
      </c>
      <c r="J54" s="189" t="str">
        <f>IF(I71=0,"",I54/I71*100)</f>
        <v/>
      </c>
    </row>
    <row r="55" spans="1:10" ht="36.75" customHeight="1" x14ac:dyDescent="0.2">
      <c r="A55" s="178"/>
      <c r="B55" s="183" t="s">
        <v>67</v>
      </c>
      <c r="C55" s="184" t="s">
        <v>68</v>
      </c>
      <c r="D55" s="185"/>
      <c r="E55" s="185"/>
      <c r="F55" s="191" t="s">
        <v>25</v>
      </c>
      <c r="G55" s="192"/>
      <c r="H55" s="192"/>
      <c r="I55" s="192">
        <f>'01 2021A094 Pol'!G44</f>
        <v>0</v>
      </c>
      <c r="J55" s="189" t="str">
        <f>IF(I71=0,"",I55/I71*100)</f>
        <v/>
      </c>
    </row>
    <row r="56" spans="1:10" ht="36.75" customHeight="1" x14ac:dyDescent="0.2">
      <c r="A56" s="178"/>
      <c r="B56" s="183" t="s">
        <v>69</v>
      </c>
      <c r="C56" s="184" t="s">
        <v>70</v>
      </c>
      <c r="D56" s="185"/>
      <c r="E56" s="185"/>
      <c r="F56" s="191" t="s">
        <v>25</v>
      </c>
      <c r="G56" s="192"/>
      <c r="H56" s="192"/>
      <c r="I56" s="192">
        <f>'01 2021A094 Pol'!G58</f>
        <v>0</v>
      </c>
      <c r="J56" s="189" t="str">
        <f>IF(I71=0,"",I56/I71*100)</f>
        <v/>
      </c>
    </row>
    <row r="57" spans="1:10" ht="36.75" customHeight="1" x14ac:dyDescent="0.2">
      <c r="A57" s="178"/>
      <c r="B57" s="183" t="s">
        <v>71</v>
      </c>
      <c r="C57" s="184" t="s">
        <v>72</v>
      </c>
      <c r="D57" s="185"/>
      <c r="E57" s="185"/>
      <c r="F57" s="191" t="s">
        <v>25</v>
      </c>
      <c r="G57" s="192"/>
      <c r="H57" s="192"/>
      <c r="I57" s="192">
        <f>'01 2021A094 Pol'!G63</f>
        <v>0</v>
      </c>
      <c r="J57" s="189" t="str">
        <f>IF(I71=0,"",I57/I71*100)</f>
        <v/>
      </c>
    </row>
    <row r="58" spans="1:10" ht="36.75" customHeight="1" x14ac:dyDescent="0.2">
      <c r="A58" s="178"/>
      <c r="B58" s="183" t="s">
        <v>73</v>
      </c>
      <c r="C58" s="184" t="s">
        <v>74</v>
      </c>
      <c r="D58" s="185"/>
      <c r="E58" s="185"/>
      <c r="F58" s="191" t="s">
        <v>25</v>
      </c>
      <c r="G58" s="192"/>
      <c r="H58" s="192"/>
      <c r="I58" s="192">
        <f>'01 2021A094 Pol'!G67</f>
        <v>0</v>
      </c>
      <c r="J58" s="189" t="str">
        <f>IF(I71=0,"",I58/I71*100)</f>
        <v/>
      </c>
    </row>
    <row r="59" spans="1:10" ht="36.75" customHeight="1" x14ac:dyDescent="0.2">
      <c r="A59" s="178"/>
      <c r="B59" s="183" t="s">
        <v>75</v>
      </c>
      <c r="C59" s="184" t="s">
        <v>76</v>
      </c>
      <c r="D59" s="185"/>
      <c r="E59" s="185"/>
      <c r="F59" s="191" t="s">
        <v>25</v>
      </c>
      <c r="G59" s="192"/>
      <c r="H59" s="192"/>
      <c r="I59" s="192">
        <f>'01 2021A094 Pol'!G97</f>
        <v>0</v>
      </c>
      <c r="J59" s="189" t="str">
        <f>IF(I71=0,"",I59/I71*100)</f>
        <v/>
      </c>
    </row>
    <row r="60" spans="1:10" ht="36.75" customHeight="1" x14ac:dyDescent="0.2">
      <c r="A60" s="178"/>
      <c r="B60" s="183" t="s">
        <v>77</v>
      </c>
      <c r="C60" s="184" t="s">
        <v>78</v>
      </c>
      <c r="D60" s="185"/>
      <c r="E60" s="185"/>
      <c r="F60" s="191" t="s">
        <v>25</v>
      </c>
      <c r="G60" s="192"/>
      <c r="H60" s="192"/>
      <c r="I60" s="192">
        <f>'01 2021A094 Pol'!G101</f>
        <v>0</v>
      </c>
      <c r="J60" s="189" t="str">
        <f>IF(I71=0,"",I60/I71*100)</f>
        <v/>
      </c>
    </row>
    <row r="61" spans="1:10" ht="36.75" customHeight="1" x14ac:dyDescent="0.2">
      <c r="A61" s="178"/>
      <c r="B61" s="183" t="s">
        <v>79</v>
      </c>
      <c r="C61" s="184" t="s">
        <v>80</v>
      </c>
      <c r="D61" s="185"/>
      <c r="E61" s="185"/>
      <c r="F61" s="191" t="s">
        <v>25</v>
      </c>
      <c r="G61" s="192"/>
      <c r="H61" s="192"/>
      <c r="I61" s="192">
        <f>'01 2021A094 Pol'!G116</f>
        <v>0</v>
      </c>
      <c r="J61" s="189" t="str">
        <f>IF(I71=0,"",I61/I71*100)</f>
        <v/>
      </c>
    </row>
    <row r="62" spans="1:10" ht="36.75" customHeight="1" x14ac:dyDescent="0.2">
      <c r="A62" s="178"/>
      <c r="B62" s="183" t="s">
        <v>81</v>
      </c>
      <c r="C62" s="184" t="s">
        <v>82</v>
      </c>
      <c r="D62" s="185"/>
      <c r="E62" s="185"/>
      <c r="F62" s="191" t="s">
        <v>25</v>
      </c>
      <c r="G62" s="192"/>
      <c r="H62" s="192"/>
      <c r="I62" s="192">
        <f>'01 2021A094 Pol'!G133</f>
        <v>0</v>
      </c>
      <c r="J62" s="189" t="str">
        <f>IF(I71=0,"",I62/I71*100)</f>
        <v/>
      </c>
    </row>
    <row r="63" spans="1:10" ht="36.75" customHeight="1" x14ac:dyDescent="0.2">
      <c r="A63" s="178"/>
      <c r="B63" s="183" t="s">
        <v>83</v>
      </c>
      <c r="C63" s="184" t="s">
        <v>84</v>
      </c>
      <c r="D63" s="185"/>
      <c r="E63" s="185"/>
      <c r="F63" s="191" t="s">
        <v>25</v>
      </c>
      <c r="G63" s="192"/>
      <c r="H63" s="192"/>
      <c r="I63" s="192">
        <f>'01 2021A094 Pol'!G166</f>
        <v>0</v>
      </c>
      <c r="J63" s="189" t="str">
        <f>IF(I71=0,"",I63/I71*100)</f>
        <v/>
      </c>
    </row>
    <row r="64" spans="1:10" ht="36.75" customHeight="1" x14ac:dyDescent="0.2">
      <c r="A64" s="178"/>
      <c r="B64" s="183" t="s">
        <v>85</v>
      </c>
      <c r="C64" s="184" t="s">
        <v>86</v>
      </c>
      <c r="D64" s="185"/>
      <c r="E64" s="185"/>
      <c r="F64" s="191" t="s">
        <v>25</v>
      </c>
      <c r="G64" s="192"/>
      <c r="H64" s="192"/>
      <c r="I64" s="192">
        <f>'01 2021A094 Pol'!G183</f>
        <v>0</v>
      </c>
      <c r="J64" s="189" t="str">
        <f>IF(I71=0,"",I64/I71*100)</f>
        <v/>
      </c>
    </row>
    <row r="65" spans="1:10" ht="36.75" customHeight="1" x14ac:dyDescent="0.2">
      <c r="A65" s="178"/>
      <c r="B65" s="183" t="s">
        <v>87</v>
      </c>
      <c r="C65" s="184" t="s">
        <v>88</v>
      </c>
      <c r="D65" s="185"/>
      <c r="E65" s="185"/>
      <c r="F65" s="191" t="s">
        <v>25</v>
      </c>
      <c r="G65" s="192"/>
      <c r="H65" s="192"/>
      <c r="I65" s="192">
        <f>'01 2021A094 Pol'!G223</f>
        <v>0</v>
      </c>
      <c r="J65" s="189" t="str">
        <f>IF(I71=0,"",I65/I71*100)</f>
        <v/>
      </c>
    </row>
    <row r="66" spans="1:10" ht="36.75" customHeight="1" x14ac:dyDescent="0.2">
      <c r="A66" s="178"/>
      <c r="B66" s="183" t="s">
        <v>89</v>
      </c>
      <c r="C66" s="184" t="s">
        <v>90</v>
      </c>
      <c r="D66" s="185"/>
      <c r="E66" s="185"/>
      <c r="F66" s="191" t="s">
        <v>25</v>
      </c>
      <c r="G66" s="192"/>
      <c r="H66" s="192"/>
      <c r="I66" s="192">
        <f>'01 2021A094 Pol'!G268</f>
        <v>0</v>
      </c>
      <c r="J66" s="189" t="str">
        <f>IF(I71=0,"",I66/I71*100)</f>
        <v/>
      </c>
    </row>
    <row r="67" spans="1:10" ht="36.75" customHeight="1" x14ac:dyDescent="0.2">
      <c r="A67" s="178"/>
      <c r="B67" s="183" t="s">
        <v>91</v>
      </c>
      <c r="C67" s="184" t="s">
        <v>92</v>
      </c>
      <c r="D67" s="185"/>
      <c r="E67" s="185"/>
      <c r="F67" s="191" t="s">
        <v>25</v>
      </c>
      <c r="G67" s="192"/>
      <c r="H67" s="192"/>
      <c r="I67" s="192">
        <f>'01 2021A094 Pol'!G280</f>
        <v>0</v>
      </c>
      <c r="J67" s="189" t="str">
        <f>IF(I71=0,"",I67/I71*100)</f>
        <v/>
      </c>
    </row>
    <row r="68" spans="1:10" ht="36.75" customHeight="1" x14ac:dyDescent="0.2">
      <c r="A68" s="178"/>
      <c r="B68" s="183" t="s">
        <v>93</v>
      </c>
      <c r="C68" s="184" t="s">
        <v>94</v>
      </c>
      <c r="D68" s="185"/>
      <c r="E68" s="185"/>
      <c r="F68" s="191" t="s">
        <v>25</v>
      </c>
      <c r="G68" s="192"/>
      <c r="H68" s="192"/>
      <c r="I68" s="192">
        <f>'01 2021B094 Pol'!G23</f>
        <v>0</v>
      </c>
      <c r="J68" s="189" t="str">
        <f>IF(I71=0,"",I68/I71*100)</f>
        <v/>
      </c>
    </row>
    <row r="69" spans="1:10" ht="36.75" customHeight="1" x14ac:dyDescent="0.2">
      <c r="A69" s="178"/>
      <c r="B69" s="183" t="s">
        <v>95</v>
      </c>
      <c r="C69" s="184" t="s">
        <v>28</v>
      </c>
      <c r="D69" s="185"/>
      <c r="E69" s="185"/>
      <c r="F69" s="191" t="s">
        <v>95</v>
      </c>
      <c r="G69" s="192"/>
      <c r="H69" s="192"/>
      <c r="I69" s="192">
        <f>'01 2021A094 Pol'!G282</f>
        <v>0</v>
      </c>
      <c r="J69" s="189" t="str">
        <f>IF(I71=0,"",I69/I71*100)</f>
        <v/>
      </c>
    </row>
    <row r="70" spans="1:10" ht="36.75" customHeight="1" x14ac:dyDescent="0.2">
      <c r="A70" s="178"/>
      <c r="B70" s="183" t="s">
        <v>96</v>
      </c>
      <c r="C70" s="184" t="s">
        <v>97</v>
      </c>
      <c r="D70" s="185"/>
      <c r="E70" s="185"/>
      <c r="F70" s="191" t="s">
        <v>96</v>
      </c>
      <c r="G70" s="192"/>
      <c r="H70" s="192"/>
      <c r="I70" s="192">
        <f>'01 2021A094 Pol'!G287</f>
        <v>0</v>
      </c>
      <c r="J70" s="189" t="str">
        <f>IF(I71=0,"",I70/I71*100)</f>
        <v/>
      </c>
    </row>
    <row r="71" spans="1:10" ht="25.5" customHeight="1" x14ac:dyDescent="0.2">
      <c r="A71" s="179"/>
      <c r="B71" s="186" t="s">
        <v>1</v>
      </c>
      <c r="C71" s="187"/>
      <c r="D71" s="188"/>
      <c r="E71" s="188"/>
      <c r="F71" s="193"/>
      <c r="G71" s="194"/>
      <c r="H71" s="194"/>
      <c r="I71" s="194">
        <f>SUM(I50:I70)</f>
        <v>0</v>
      </c>
      <c r="J71" s="190">
        <f>SUM(J50:J70)</f>
        <v>0</v>
      </c>
    </row>
    <row r="72" spans="1:10" x14ac:dyDescent="0.2">
      <c r="F72" s="134"/>
      <c r="G72" s="134"/>
      <c r="H72" s="134"/>
      <c r="I72" s="134"/>
      <c r="J72" s="135"/>
    </row>
    <row r="73" spans="1:10" x14ac:dyDescent="0.2">
      <c r="F73" s="134"/>
      <c r="G73" s="134"/>
      <c r="H73" s="134"/>
      <c r="I73" s="134"/>
      <c r="J73" s="135"/>
    </row>
    <row r="74" spans="1:10" x14ac:dyDescent="0.2">
      <c r="F74" s="134"/>
      <c r="G74" s="134"/>
      <c r="H74" s="134"/>
      <c r="I74" s="134"/>
      <c r="J74" s="13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C70:E70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3" t="s">
        <v>6</v>
      </c>
      <c r="B1" s="103"/>
      <c r="C1" s="104"/>
      <c r="D1" s="103"/>
      <c r="E1" s="103"/>
      <c r="F1" s="103"/>
      <c r="G1" s="103"/>
    </row>
    <row r="2" spans="1:7" ht="24.95" customHeight="1" x14ac:dyDescent="0.2">
      <c r="A2" s="50" t="s">
        <v>7</v>
      </c>
      <c r="B2" s="49"/>
      <c r="C2" s="105"/>
      <c r="D2" s="105"/>
      <c r="E2" s="105"/>
      <c r="F2" s="105"/>
      <c r="G2" s="106"/>
    </row>
    <row r="3" spans="1:7" ht="24.95" customHeight="1" x14ac:dyDescent="0.2">
      <c r="A3" s="50" t="s">
        <v>8</v>
      </c>
      <c r="B3" s="49"/>
      <c r="C3" s="105"/>
      <c r="D3" s="105"/>
      <c r="E3" s="105"/>
      <c r="F3" s="105"/>
      <c r="G3" s="106"/>
    </row>
    <row r="4" spans="1:7" ht="24.95" customHeight="1" x14ac:dyDescent="0.2">
      <c r="A4" s="50" t="s">
        <v>9</v>
      </c>
      <c r="B4" s="49"/>
      <c r="C4" s="105"/>
      <c r="D4" s="105"/>
      <c r="E4" s="105"/>
      <c r="F4" s="105"/>
      <c r="G4" s="10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47F1-5754-444F-9E0C-582592FAAFD4}">
  <sheetPr>
    <outlinePr summaryBelow="0"/>
  </sheetPr>
  <dimension ref="A1:BH5000"/>
  <sheetViews>
    <sheetView workbookViewId="0">
      <pane ySplit="7" topLeftCell="A8" activePane="bottomLeft" state="frozen"/>
      <selection pane="bottomLeft" activeCell="AQ20" sqref="AQ20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6" t="s">
        <v>517</v>
      </c>
      <c r="B1" s="196"/>
      <c r="C1" s="196"/>
      <c r="D1" s="196"/>
      <c r="E1" s="196"/>
      <c r="F1" s="196"/>
      <c r="G1" s="196"/>
      <c r="AG1" t="s">
        <v>98</v>
      </c>
    </row>
    <row r="2" spans="1:60" ht="24.95" customHeight="1" x14ac:dyDescent="0.2">
      <c r="A2" s="197" t="s">
        <v>7</v>
      </c>
      <c r="B2" s="49" t="s">
        <v>40</v>
      </c>
      <c r="C2" s="200" t="s">
        <v>41</v>
      </c>
      <c r="D2" s="198"/>
      <c r="E2" s="198"/>
      <c r="F2" s="198"/>
      <c r="G2" s="199"/>
      <c r="AG2" t="s">
        <v>99</v>
      </c>
    </row>
    <row r="3" spans="1:60" ht="24.95" customHeight="1" x14ac:dyDescent="0.2">
      <c r="A3" s="197" t="s">
        <v>8</v>
      </c>
      <c r="B3" s="49" t="s">
        <v>48</v>
      </c>
      <c r="C3" s="200" t="s">
        <v>49</v>
      </c>
      <c r="D3" s="198"/>
      <c r="E3" s="198"/>
      <c r="F3" s="198"/>
      <c r="G3" s="199"/>
      <c r="AC3" s="176" t="s">
        <v>99</v>
      </c>
      <c r="AG3" t="s">
        <v>100</v>
      </c>
    </row>
    <row r="4" spans="1:60" ht="24.95" customHeight="1" x14ac:dyDescent="0.2">
      <c r="A4" s="201" t="s">
        <v>9</v>
      </c>
      <c r="B4" s="202" t="s">
        <v>50</v>
      </c>
      <c r="C4" s="203" t="s">
        <v>49</v>
      </c>
      <c r="D4" s="204"/>
      <c r="E4" s="204"/>
      <c r="F4" s="204"/>
      <c r="G4" s="205"/>
      <c r="AG4" t="s">
        <v>101</v>
      </c>
    </row>
    <row r="5" spans="1:60" x14ac:dyDescent="0.2">
      <c r="D5" s="10"/>
    </row>
    <row r="6" spans="1:60" ht="38.25" x14ac:dyDescent="0.2">
      <c r="A6" s="207" t="s">
        <v>102</v>
      </c>
      <c r="B6" s="209" t="s">
        <v>103</v>
      </c>
      <c r="C6" s="209" t="s">
        <v>104</v>
      </c>
      <c r="D6" s="208" t="s">
        <v>105</v>
      </c>
      <c r="E6" s="207" t="s">
        <v>106</v>
      </c>
      <c r="F6" s="206" t="s">
        <v>107</v>
      </c>
      <c r="G6" s="207" t="s">
        <v>30</v>
      </c>
      <c r="H6" s="210" t="s">
        <v>31</v>
      </c>
      <c r="I6" s="210" t="s">
        <v>108</v>
      </c>
      <c r="J6" s="210" t="s">
        <v>32</v>
      </c>
      <c r="K6" s="210" t="s">
        <v>109</v>
      </c>
      <c r="L6" s="210" t="s">
        <v>110</v>
      </c>
      <c r="M6" s="210" t="s">
        <v>111</v>
      </c>
      <c r="N6" s="210" t="s">
        <v>112</v>
      </c>
      <c r="O6" s="210" t="s">
        <v>113</v>
      </c>
      <c r="P6" s="210" t="s">
        <v>114</v>
      </c>
      <c r="Q6" s="210" t="s">
        <v>115</v>
      </c>
      <c r="R6" s="210" t="s">
        <v>116</v>
      </c>
      <c r="S6" s="210" t="s">
        <v>117</v>
      </c>
      <c r="T6" s="210" t="s">
        <v>118</v>
      </c>
      <c r="U6" s="210" t="s">
        <v>119</v>
      </c>
      <c r="V6" s="210" t="s">
        <v>120</v>
      </c>
      <c r="W6" s="210" t="s">
        <v>121</v>
      </c>
      <c r="X6" s="210" t="s">
        <v>122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38" t="s">
        <v>123</v>
      </c>
      <c r="B8" s="239" t="s">
        <v>63</v>
      </c>
      <c r="C8" s="260" t="s">
        <v>64</v>
      </c>
      <c r="D8" s="240"/>
      <c r="E8" s="241"/>
      <c r="F8" s="242"/>
      <c r="G8" s="243">
        <f>SUMIF(AG9:AG34,"&lt;&gt;NOR",G9:G34)</f>
        <v>0</v>
      </c>
      <c r="H8" s="237"/>
      <c r="I8" s="237">
        <f>SUM(I9:I34)</f>
        <v>0</v>
      </c>
      <c r="J8" s="237"/>
      <c r="K8" s="237">
        <f>SUM(K9:K34)</f>
        <v>0</v>
      </c>
      <c r="L8" s="237"/>
      <c r="M8" s="237">
        <f>SUM(M9:M34)</f>
        <v>0</v>
      </c>
      <c r="N8" s="237"/>
      <c r="O8" s="237">
        <f>SUM(O9:O34)</f>
        <v>4.33</v>
      </c>
      <c r="P8" s="237"/>
      <c r="Q8" s="237">
        <f>SUM(Q9:Q34)</f>
        <v>0</v>
      </c>
      <c r="R8" s="237"/>
      <c r="S8" s="237"/>
      <c r="T8" s="237"/>
      <c r="U8" s="237"/>
      <c r="V8" s="237">
        <f>SUM(V9:V34)</f>
        <v>2147.1000000000004</v>
      </c>
      <c r="W8" s="237"/>
      <c r="X8" s="237"/>
      <c r="AG8" t="s">
        <v>124</v>
      </c>
    </row>
    <row r="9" spans="1:60" outlineLevel="1" x14ac:dyDescent="0.2">
      <c r="A9" s="244">
        <v>1</v>
      </c>
      <c r="B9" s="245" t="s">
        <v>125</v>
      </c>
      <c r="C9" s="261" t="s">
        <v>126</v>
      </c>
      <c r="D9" s="246" t="s">
        <v>127</v>
      </c>
      <c r="E9" s="247">
        <v>1800</v>
      </c>
      <c r="F9" s="248"/>
      <c r="G9" s="249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128</v>
      </c>
      <c r="T9" s="230" t="s">
        <v>128</v>
      </c>
      <c r="U9" s="230">
        <v>0.20899999999999999</v>
      </c>
      <c r="V9" s="230">
        <f>ROUND(E9*U9,2)</f>
        <v>376.2</v>
      </c>
      <c r="W9" s="230"/>
      <c r="X9" s="230" t="s">
        <v>129</v>
      </c>
      <c r="Y9" s="211"/>
      <c r="Z9" s="211"/>
      <c r="AA9" s="211"/>
      <c r="AB9" s="211"/>
      <c r="AC9" s="211"/>
      <c r="AD9" s="211"/>
      <c r="AE9" s="211"/>
      <c r="AF9" s="211"/>
      <c r="AG9" s="211" t="s">
        <v>130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28"/>
      <c r="B10" s="229"/>
      <c r="C10" s="262" t="s">
        <v>131</v>
      </c>
      <c r="D10" s="250"/>
      <c r="E10" s="250"/>
      <c r="F10" s="250"/>
      <c r="G10" s="25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1"/>
      <c r="Z10" s="211"/>
      <c r="AA10" s="211"/>
      <c r="AB10" s="211"/>
      <c r="AC10" s="211"/>
      <c r="AD10" s="211"/>
      <c r="AE10" s="211"/>
      <c r="AF10" s="211"/>
      <c r="AG10" s="211" t="s">
        <v>132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28"/>
      <c r="B11" s="229"/>
      <c r="C11" s="263" t="s">
        <v>133</v>
      </c>
      <c r="D11" s="235"/>
      <c r="E11" s="236">
        <v>1800</v>
      </c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11"/>
      <c r="Z11" s="211"/>
      <c r="AA11" s="211"/>
      <c r="AB11" s="211"/>
      <c r="AC11" s="211"/>
      <c r="AD11" s="211"/>
      <c r="AE11" s="211"/>
      <c r="AF11" s="211"/>
      <c r="AG11" s="211" t="s">
        <v>134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2.5" outlineLevel="1" x14ac:dyDescent="0.2">
      <c r="A12" s="244">
        <v>2</v>
      </c>
      <c r="B12" s="245" t="s">
        <v>135</v>
      </c>
      <c r="C12" s="261" t="s">
        <v>136</v>
      </c>
      <c r="D12" s="246" t="s">
        <v>137</v>
      </c>
      <c r="E12" s="247">
        <v>89.207999999999998</v>
      </c>
      <c r="F12" s="248"/>
      <c r="G12" s="249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128</v>
      </c>
      <c r="T12" s="230" t="s">
        <v>128</v>
      </c>
      <c r="U12" s="230">
        <v>16.54</v>
      </c>
      <c r="V12" s="230">
        <f>ROUND(E12*U12,2)</f>
        <v>1475.5</v>
      </c>
      <c r="W12" s="230"/>
      <c r="X12" s="230" t="s">
        <v>129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130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22.5" outlineLevel="1" x14ac:dyDescent="0.2">
      <c r="A13" s="228"/>
      <c r="B13" s="229"/>
      <c r="C13" s="263" t="s">
        <v>138</v>
      </c>
      <c r="D13" s="235"/>
      <c r="E13" s="236">
        <v>89.207999999999998</v>
      </c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1"/>
      <c r="Z13" s="211"/>
      <c r="AA13" s="211"/>
      <c r="AB13" s="211"/>
      <c r="AC13" s="211"/>
      <c r="AD13" s="211"/>
      <c r="AE13" s="211"/>
      <c r="AF13" s="211"/>
      <c r="AG13" s="211" t="s">
        <v>134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44">
        <v>3</v>
      </c>
      <c r="B14" s="245" t="s">
        <v>139</v>
      </c>
      <c r="C14" s="261" t="s">
        <v>140</v>
      </c>
      <c r="D14" s="246" t="s">
        <v>137</v>
      </c>
      <c r="E14" s="247">
        <v>442</v>
      </c>
      <c r="F14" s="248"/>
      <c r="G14" s="249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128</v>
      </c>
      <c r="T14" s="230" t="s">
        <v>128</v>
      </c>
      <c r="U14" s="230">
        <v>0.187</v>
      </c>
      <c r="V14" s="230">
        <f>ROUND(E14*U14,2)</f>
        <v>82.65</v>
      </c>
      <c r="W14" s="230"/>
      <c r="X14" s="230" t="s">
        <v>129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141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28"/>
      <c r="B15" s="229"/>
      <c r="C15" s="263" t="s">
        <v>142</v>
      </c>
      <c r="D15" s="235"/>
      <c r="E15" s="236">
        <v>442</v>
      </c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1"/>
      <c r="Z15" s="211"/>
      <c r="AA15" s="211"/>
      <c r="AB15" s="211"/>
      <c r="AC15" s="211"/>
      <c r="AD15" s="211"/>
      <c r="AE15" s="211"/>
      <c r="AF15" s="211"/>
      <c r="AG15" s="211" t="s">
        <v>134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44">
        <v>4</v>
      </c>
      <c r="B16" s="245" t="s">
        <v>143</v>
      </c>
      <c r="C16" s="261" t="s">
        <v>144</v>
      </c>
      <c r="D16" s="246" t="s">
        <v>137</v>
      </c>
      <c r="E16" s="247">
        <v>278</v>
      </c>
      <c r="F16" s="248"/>
      <c r="G16" s="249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30">
        <v>1.5570000000000001E-2</v>
      </c>
      <c r="O16" s="230">
        <f>ROUND(E16*N16,2)</f>
        <v>4.33</v>
      </c>
      <c r="P16" s="230">
        <v>0</v>
      </c>
      <c r="Q16" s="230">
        <f>ROUND(E16*P16,2)</f>
        <v>0</v>
      </c>
      <c r="R16" s="230"/>
      <c r="S16" s="230" t="s">
        <v>128</v>
      </c>
      <c r="T16" s="230" t="s">
        <v>128</v>
      </c>
      <c r="U16" s="230">
        <v>0.53400000000000003</v>
      </c>
      <c r="V16" s="230">
        <f>ROUND(E16*U16,2)</f>
        <v>148.44999999999999</v>
      </c>
      <c r="W16" s="230"/>
      <c r="X16" s="230" t="s">
        <v>129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141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28"/>
      <c r="B17" s="229"/>
      <c r="C17" s="263" t="s">
        <v>145</v>
      </c>
      <c r="D17" s="235"/>
      <c r="E17" s="236">
        <v>278</v>
      </c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1"/>
      <c r="Z17" s="211"/>
      <c r="AA17" s="211"/>
      <c r="AB17" s="211"/>
      <c r="AC17" s="211"/>
      <c r="AD17" s="211"/>
      <c r="AE17" s="211"/>
      <c r="AF17" s="211"/>
      <c r="AG17" s="211" t="s">
        <v>134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44">
        <v>5</v>
      </c>
      <c r="B18" s="245" t="s">
        <v>146</v>
      </c>
      <c r="C18" s="261" t="s">
        <v>147</v>
      </c>
      <c r="D18" s="246" t="s">
        <v>137</v>
      </c>
      <c r="E18" s="247">
        <v>3.73</v>
      </c>
      <c r="F18" s="248"/>
      <c r="G18" s="249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128</v>
      </c>
      <c r="T18" s="230" t="s">
        <v>128</v>
      </c>
      <c r="U18" s="230">
        <v>0.34</v>
      </c>
      <c r="V18" s="230">
        <f>ROUND(E18*U18,2)</f>
        <v>1.27</v>
      </c>
      <c r="W18" s="230"/>
      <c r="X18" s="230" t="s">
        <v>129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148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28"/>
      <c r="B19" s="229"/>
      <c r="C19" s="263" t="s">
        <v>149</v>
      </c>
      <c r="D19" s="235"/>
      <c r="E19" s="236">
        <v>0.18</v>
      </c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1"/>
      <c r="Z19" s="211"/>
      <c r="AA19" s="211"/>
      <c r="AB19" s="211"/>
      <c r="AC19" s="211"/>
      <c r="AD19" s="211"/>
      <c r="AE19" s="211"/>
      <c r="AF19" s="211"/>
      <c r="AG19" s="211" t="s">
        <v>134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28"/>
      <c r="B20" s="229"/>
      <c r="C20" s="263" t="s">
        <v>150</v>
      </c>
      <c r="D20" s="235"/>
      <c r="E20" s="236">
        <v>1.28</v>
      </c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1"/>
      <c r="Z20" s="211"/>
      <c r="AA20" s="211"/>
      <c r="AB20" s="211"/>
      <c r="AC20" s="211"/>
      <c r="AD20" s="211"/>
      <c r="AE20" s="211"/>
      <c r="AF20" s="211"/>
      <c r="AG20" s="211" t="s">
        <v>134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28"/>
      <c r="B21" s="229"/>
      <c r="C21" s="263" t="s">
        <v>151</v>
      </c>
      <c r="D21" s="235"/>
      <c r="E21" s="236">
        <v>2</v>
      </c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1"/>
      <c r="Z21" s="211"/>
      <c r="AA21" s="211"/>
      <c r="AB21" s="211"/>
      <c r="AC21" s="211"/>
      <c r="AD21" s="211"/>
      <c r="AE21" s="211"/>
      <c r="AF21" s="211"/>
      <c r="AG21" s="211" t="s">
        <v>134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28"/>
      <c r="B22" s="229"/>
      <c r="C22" s="263" t="s">
        <v>152</v>
      </c>
      <c r="D22" s="235"/>
      <c r="E22" s="236">
        <v>0.27</v>
      </c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1"/>
      <c r="Z22" s="211"/>
      <c r="AA22" s="211"/>
      <c r="AB22" s="211"/>
      <c r="AC22" s="211"/>
      <c r="AD22" s="211"/>
      <c r="AE22" s="211"/>
      <c r="AF22" s="211"/>
      <c r="AG22" s="211" t="s">
        <v>134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44">
        <v>6</v>
      </c>
      <c r="B23" s="245" t="s">
        <v>153</v>
      </c>
      <c r="C23" s="261" t="s">
        <v>154</v>
      </c>
      <c r="D23" s="246" t="s">
        <v>155</v>
      </c>
      <c r="E23" s="247">
        <v>495.6</v>
      </c>
      <c r="F23" s="248"/>
      <c r="G23" s="249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0"/>
      <c r="S23" s="230" t="s">
        <v>128</v>
      </c>
      <c r="T23" s="230" t="s">
        <v>128</v>
      </c>
      <c r="U23" s="230">
        <v>8.5000000000000006E-2</v>
      </c>
      <c r="V23" s="230">
        <f>ROUND(E23*U23,2)</f>
        <v>42.13</v>
      </c>
      <c r="W23" s="230"/>
      <c r="X23" s="230" t="s">
        <v>129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148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28"/>
      <c r="B24" s="229"/>
      <c r="C24" s="262" t="s">
        <v>156</v>
      </c>
      <c r="D24" s="250"/>
      <c r="E24" s="250"/>
      <c r="F24" s="250"/>
      <c r="G24" s="25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1"/>
      <c r="Z24" s="211"/>
      <c r="AA24" s="211"/>
      <c r="AB24" s="211"/>
      <c r="AC24" s="211"/>
      <c r="AD24" s="211"/>
      <c r="AE24" s="211"/>
      <c r="AF24" s="211"/>
      <c r="AG24" s="211" t="s">
        <v>132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28"/>
      <c r="B25" s="229"/>
      <c r="C25" s="263" t="s">
        <v>157</v>
      </c>
      <c r="D25" s="235"/>
      <c r="E25" s="236">
        <v>464</v>
      </c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1"/>
      <c r="Z25" s="211"/>
      <c r="AA25" s="211"/>
      <c r="AB25" s="211"/>
      <c r="AC25" s="211"/>
      <c r="AD25" s="211"/>
      <c r="AE25" s="211"/>
      <c r="AF25" s="211"/>
      <c r="AG25" s="211" t="s">
        <v>134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28"/>
      <c r="B26" s="229"/>
      <c r="C26" s="263" t="s">
        <v>158</v>
      </c>
      <c r="D26" s="235"/>
      <c r="E26" s="236">
        <v>31.6</v>
      </c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1"/>
      <c r="Z26" s="211"/>
      <c r="AA26" s="211"/>
      <c r="AB26" s="211"/>
      <c r="AC26" s="211"/>
      <c r="AD26" s="211"/>
      <c r="AE26" s="211"/>
      <c r="AF26" s="211"/>
      <c r="AG26" s="211" t="s">
        <v>134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ht="22.5" outlineLevel="1" x14ac:dyDescent="0.2">
      <c r="A27" s="244">
        <v>7</v>
      </c>
      <c r="B27" s="245" t="s">
        <v>159</v>
      </c>
      <c r="C27" s="261" t="s">
        <v>160</v>
      </c>
      <c r="D27" s="246" t="s">
        <v>137</v>
      </c>
      <c r="E27" s="247">
        <v>1082.146</v>
      </c>
      <c r="F27" s="248"/>
      <c r="G27" s="249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0"/>
      <c r="S27" s="230" t="s">
        <v>128</v>
      </c>
      <c r="T27" s="230" t="s">
        <v>128</v>
      </c>
      <c r="U27" s="230">
        <v>1.0999999999999999E-2</v>
      </c>
      <c r="V27" s="230">
        <f>ROUND(E27*U27,2)</f>
        <v>11.9</v>
      </c>
      <c r="W27" s="230"/>
      <c r="X27" s="230" t="s">
        <v>129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148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28"/>
      <c r="B28" s="229"/>
      <c r="C28" s="262" t="s">
        <v>161</v>
      </c>
      <c r="D28" s="250"/>
      <c r="E28" s="250"/>
      <c r="F28" s="250"/>
      <c r="G28" s="25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1"/>
      <c r="Z28" s="211"/>
      <c r="AA28" s="211"/>
      <c r="AB28" s="211"/>
      <c r="AC28" s="211"/>
      <c r="AD28" s="211"/>
      <c r="AE28" s="211"/>
      <c r="AF28" s="211"/>
      <c r="AG28" s="211" t="s">
        <v>132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ht="33.75" outlineLevel="1" x14ac:dyDescent="0.2">
      <c r="A29" s="228"/>
      <c r="B29" s="229"/>
      <c r="C29" s="263" t="s">
        <v>162</v>
      </c>
      <c r="D29" s="235"/>
      <c r="E29" s="236">
        <v>1082.146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1"/>
      <c r="Z29" s="211"/>
      <c r="AA29" s="211"/>
      <c r="AB29" s="211"/>
      <c r="AC29" s="211"/>
      <c r="AD29" s="211"/>
      <c r="AE29" s="211"/>
      <c r="AF29" s="211"/>
      <c r="AG29" s="211" t="s">
        <v>134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44">
        <v>8</v>
      </c>
      <c r="B30" s="245" t="s">
        <v>163</v>
      </c>
      <c r="C30" s="261" t="s">
        <v>164</v>
      </c>
      <c r="D30" s="246" t="s">
        <v>137</v>
      </c>
      <c r="E30" s="247">
        <v>1082.146</v>
      </c>
      <c r="F30" s="248"/>
      <c r="G30" s="249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128</v>
      </c>
      <c r="T30" s="230" t="s">
        <v>128</v>
      </c>
      <c r="U30" s="230">
        <v>0</v>
      </c>
      <c r="V30" s="230">
        <f>ROUND(E30*U30,2)</f>
        <v>0</v>
      </c>
      <c r="W30" s="230"/>
      <c r="X30" s="230" t="s">
        <v>129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130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28"/>
      <c r="B31" s="229"/>
      <c r="C31" s="263" t="s">
        <v>165</v>
      </c>
      <c r="D31" s="235"/>
      <c r="E31" s="236">
        <v>1082.146</v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1"/>
      <c r="Z31" s="211"/>
      <c r="AA31" s="211"/>
      <c r="AB31" s="211"/>
      <c r="AC31" s="211"/>
      <c r="AD31" s="211"/>
      <c r="AE31" s="211"/>
      <c r="AF31" s="211"/>
      <c r="AG31" s="211" t="s">
        <v>134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44">
        <v>9</v>
      </c>
      <c r="B32" s="245" t="s">
        <v>166</v>
      </c>
      <c r="C32" s="261" t="s">
        <v>167</v>
      </c>
      <c r="D32" s="246" t="s">
        <v>127</v>
      </c>
      <c r="E32" s="247">
        <v>1800</v>
      </c>
      <c r="F32" s="248"/>
      <c r="G32" s="249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0"/>
      <c r="S32" s="230" t="s">
        <v>128</v>
      </c>
      <c r="T32" s="230" t="s">
        <v>128</v>
      </c>
      <c r="U32" s="230">
        <v>5.0000000000000001E-3</v>
      </c>
      <c r="V32" s="230">
        <f>ROUND(E32*U32,2)</f>
        <v>9</v>
      </c>
      <c r="W32" s="230"/>
      <c r="X32" s="230" t="s">
        <v>129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148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28"/>
      <c r="B33" s="229"/>
      <c r="C33" s="262" t="s">
        <v>168</v>
      </c>
      <c r="D33" s="250"/>
      <c r="E33" s="250"/>
      <c r="F33" s="250"/>
      <c r="G33" s="25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1"/>
      <c r="Z33" s="211"/>
      <c r="AA33" s="211"/>
      <c r="AB33" s="211"/>
      <c r="AC33" s="211"/>
      <c r="AD33" s="211"/>
      <c r="AE33" s="211"/>
      <c r="AF33" s="211"/>
      <c r="AG33" s="211" t="s">
        <v>132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28"/>
      <c r="B34" s="229"/>
      <c r="C34" s="263" t="s">
        <v>133</v>
      </c>
      <c r="D34" s="235"/>
      <c r="E34" s="236">
        <v>1800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1"/>
      <c r="Z34" s="211"/>
      <c r="AA34" s="211"/>
      <c r="AB34" s="211"/>
      <c r="AC34" s="211"/>
      <c r="AD34" s="211"/>
      <c r="AE34" s="211"/>
      <c r="AF34" s="211"/>
      <c r="AG34" s="211" t="s">
        <v>134</v>
      </c>
      <c r="AH34" s="211">
        <v>0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x14ac:dyDescent="0.2">
      <c r="A35" s="238" t="s">
        <v>123</v>
      </c>
      <c r="B35" s="239" t="s">
        <v>65</v>
      </c>
      <c r="C35" s="260" t="s">
        <v>66</v>
      </c>
      <c r="D35" s="240"/>
      <c r="E35" s="241"/>
      <c r="F35" s="242"/>
      <c r="G35" s="243">
        <f>SUMIF(AG36:AG43,"&lt;&gt;NOR",G36:G43)</f>
        <v>0</v>
      </c>
      <c r="H35" s="237"/>
      <c r="I35" s="237">
        <f>SUM(I36:I43)</f>
        <v>0</v>
      </c>
      <c r="J35" s="237"/>
      <c r="K35" s="237">
        <f>SUM(K36:K43)</f>
        <v>0</v>
      </c>
      <c r="L35" s="237"/>
      <c r="M35" s="237">
        <f>SUM(M36:M43)</f>
        <v>0</v>
      </c>
      <c r="N35" s="237"/>
      <c r="O35" s="237">
        <f>SUM(O36:O43)</f>
        <v>0</v>
      </c>
      <c r="P35" s="237"/>
      <c r="Q35" s="237">
        <f>SUM(Q36:Q43)</f>
        <v>0</v>
      </c>
      <c r="R35" s="237"/>
      <c r="S35" s="237"/>
      <c r="T35" s="237"/>
      <c r="U35" s="237"/>
      <c r="V35" s="237">
        <f>SUM(V36:V43)</f>
        <v>98.03</v>
      </c>
      <c r="W35" s="237"/>
      <c r="X35" s="237"/>
      <c r="AG35" t="s">
        <v>124</v>
      </c>
    </row>
    <row r="36" spans="1:60" ht="22.5" outlineLevel="1" x14ac:dyDescent="0.2">
      <c r="A36" s="244">
        <v>10</v>
      </c>
      <c r="B36" s="245" t="s">
        <v>169</v>
      </c>
      <c r="C36" s="261" t="s">
        <v>170</v>
      </c>
      <c r="D36" s="246" t="s">
        <v>127</v>
      </c>
      <c r="E36" s="247">
        <v>0.7</v>
      </c>
      <c r="F36" s="248"/>
      <c r="G36" s="249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0"/>
      <c r="S36" s="230" t="s">
        <v>128</v>
      </c>
      <c r="T36" s="230" t="s">
        <v>128</v>
      </c>
      <c r="U36" s="230">
        <v>2.9129999999999998</v>
      </c>
      <c r="V36" s="230">
        <f>ROUND(E36*U36,2)</f>
        <v>2.04</v>
      </c>
      <c r="W36" s="230"/>
      <c r="X36" s="230" t="s">
        <v>129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130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28"/>
      <c r="B37" s="229"/>
      <c r="C37" s="263" t="s">
        <v>171</v>
      </c>
      <c r="D37" s="235"/>
      <c r="E37" s="236">
        <v>0.7</v>
      </c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11"/>
      <c r="Z37" s="211"/>
      <c r="AA37" s="211"/>
      <c r="AB37" s="211"/>
      <c r="AC37" s="211"/>
      <c r="AD37" s="211"/>
      <c r="AE37" s="211"/>
      <c r="AF37" s="211"/>
      <c r="AG37" s="211" t="s">
        <v>134</v>
      </c>
      <c r="AH37" s="211">
        <v>0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44">
        <v>11</v>
      </c>
      <c r="B38" s="245" t="s">
        <v>172</v>
      </c>
      <c r="C38" s="261" t="s">
        <v>173</v>
      </c>
      <c r="D38" s="246" t="s">
        <v>137</v>
      </c>
      <c r="E38" s="247">
        <v>18.84</v>
      </c>
      <c r="F38" s="248"/>
      <c r="G38" s="249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0"/>
      <c r="S38" s="230" t="s">
        <v>128</v>
      </c>
      <c r="T38" s="230" t="s">
        <v>128</v>
      </c>
      <c r="U38" s="230">
        <v>4.9480000000000004</v>
      </c>
      <c r="V38" s="230">
        <f>ROUND(E38*U38,2)</f>
        <v>93.22</v>
      </c>
      <c r="W38" s="230"/>
      <c r="X38" s="230" t="s">
        <v>129</v>
      </c>
      <c r="Y38" s="211"/>
      <c r="Z38" s="211"/>
      <c r="AA38" s="211"/>
      <c r="AB38" s="211"/>
      <c r="AC38" s="211"/>
      <c r="AD38" s="211"/>
      <c r="AE38" s="211"/>
      <c r="AF38" s="211"/>
      <c r="AG38" s="211" t="s">
        <v>130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28"/>
      <c r="B39" s="229"/>
      <c r="C39" s="263" t="s">
        <v>174</v>
      </c>
      <c r="D39" s="235"/>
      <c r="E39" s="236">
        <v>18.84</v>
      </c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1"/>
      <c r="Z39" s="211"/>
      <c r="AA39" s="211"/>
      <c r="AB39" s="211"/>
      <c r="AC39" s="211"/>
      <c r="AD39" s="211"/>
      <c r="AE39" s="211"/>
      <c r="AF39" s="211"/>
      <c r="AG39" s="211" t="s">
        <v>134</v>
      </c>
      <c r="AH39" s="211">
        <v>0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44">
        <v>12</v>
      </c>
      <c r="B40" s="245" t="s">
        <v>175</v>
      </c>
      <c r="C40" s="261" t="s">
        <v>176</v>
      </c>
      <c r="D40" s="246" t="s">
        <v>177</v>
      </c>
      <c r="E40" s="247">
        <v>1</v>
      </c>
      <c r="F40" s="248"/>
      <c r="G40" s="249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0"/>
      <c r="S40" s="230" t="s">
        <v>128</v>
      </c>
      <c r="T40" s="230" t="s">
        <v>128</v>
      </c>
      <c r="U40" s="230">
        <v>1.42</v>
      </c>
      <c r="V40" s="230">
        <f>ROUND(E40*U40,2)</f>
        <v>1.42</v>
      </c>
      <c r="W40" s="230"/>
      <c r="X40" s="230" t="s">
        <v>129</v>
      </c>
      <c r="Y40" s="211"/>
      <c r="Z40" s="211"/>
      <c r="AA40" s="211"/>
      <c r="AB40" s="211"/>
      <c r="AC40" s="211"/>
      <c r="AD40" s="211"/>
      <c r="AE40" s="211"/>
      <c r="AF40" s="211"/>
      <c r="AG40" s="211" t="s">
        <v>130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28"/>
      <c r="B41" s="229"/>
      <c r="C41" s="263" t="s">
        <v>178</v>
      </c>
      <c r="D41" s="235"/>
      <c r="E41" s="236">
        <v>1</v>
      </c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1"/>
      <c r="Z41" s="211"/>
      <c r="AA41" s="211"/>
      <c r="AB41" s="211"/>
      <c r="AC41" s="211"/>
      <c r="AD41" s="211"/>
      <c r="AE41" s="211"/>
      <c r="AF41" s="211"/>
      <c r="AG41" s="211" t="s">
        <v>134</v>
      </c>
      <c r="AH41" s="211">
        <v>0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44">
        <v>13</v>
      </c>
      <c r="B42" s="245" t="s">
        <v>179</v>
      </c>
      <c r="C42" s="261" t="s">
        <v>180</v>
      </c>
      <c r="D42" s="246" t="s">
        <v>177</v>
      </c>
      <c r="E42" s="247">
        <v>30</v>
      </c>
      <c r="F42" s="248"/>
      <c r="G42" s="249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0"/>
      <c r="S42" s="230" t="s">
        <v>128</v>
      </c>
      <c r="T42" s="230" t="s">
        <v>128</v>
      </c>
      <c r="U42" s="230">
        <v>4.4999999999999998E-2</v>
      </c>
      <c r="V42" s="230">
        <f>ROUND(E42*U42,2)</f>
        <v>1.35</v>
      </c>
      <c r="W42" s="230"/>
      <c r="X42" s="230" t="s">
        <v>129</v>
      </c>
      <c r="Y42" s="211"/>
      <c r="Z42" s="211"/>
      <c r="AA42" s="211"/>
      <c r="AB42" s="211"/>
      <c r="AC42" s="211"/>
      <c r="AD42" s="211"/>
      <c r="AE42" s="211"/>
      <c r="AF42" s="211"/>
      <c r="AG42" s="211" t="s">
        <v>130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28"/>
      <c r="B43" s="229"/>
      <c r="C43" s="263" t="s">
        <v>181</v>
      </c>
      <c r="D43" s="235"/>
      <c r="E43" s="236">
        <v>30</v>
      </c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1"/>
      <c r="Z43" s="211"/>
      <c r="AA43" s="211"/>
      <c r="AB43" s="211"/>
      <c r="AC43" s="211"/>
      <c r="AD43" s="211"/>
      <c r="AE43" s="211"/>
      <c r="AF43" s="211"/>
      <c r="AG43" s="211" t="s">
        <v>134</v>
      </c>
      <c r="AH43" s="211">
        <v>0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x14ac:dyDescent="0.2">
      <c r="A44" s="238" t="s">
        <v>123</v>
      </c>
      <c r="B44" s="239" t="s">
        <v>67</v>
      </c>
      <c r="C44" s="260" t="s">
        <v>68</v>
      </c>
      <c r="D44" s="240"/>
      <c r="E44" s="241"/>
      <c r="F44" s="242"/>
      <c r="G44" s="243">
        <f>SUMIF(AG45:AG57,"&lt;&gt;NOR",G45:G57)</f>
        <v>0</v>
      </c>
      <c r="H44" s="237"/>
      <c r="I44" s="237">
        <f>SUM(I45:I57)</f>
        <v>0</v>
      </c>
      <c r="J44" s="237"/>
      <c r="K44" s="237">
        <f>SUM(K45:K57)</f>
        <v>0</v>
      </c>
      <c r="L44" s="237"/>
      <c r="M44" s="237">
        <f>SUM(M45:M57)</f>
        <v>0</v>
      </c>
      <c r="N44" s="237"/>
      <c r="O44" s="237">
        <f>SUM(O45:O57)</f>
        <v>22.72</v>
      </c>
      <c r="P44" s="237"/>
      <c r="Q44" s="237">
        <f>SUM(Q45:Q57)</f>
        <v>0</v>
      </c>
      <c r="R44" s="237"/>
      <c r="S44" s="237"/>
      <c r="T44" s="237"/>
      <c r="U44" s="237"/>
      <c r="V44" s="237">
        <f>SUM(V45:V57)</f>
        <v>36.010000000000005</v>
      </c>
      <c r="W44" s="237"/>
      <c r="X44" s="237"/>
      <c r="AG44" t="s">
        <v>124</v>
      </c>
    </row>
    <row r="45" spans="1:60" outlineLevel="1" x14ac:dyDescent="0.2">
      <c r="A45" s="244">
        <v>14</v>
      </c>
      <c r="B45" s="245" t="s">
        <v>182</v>
      </c>
      <c r="C45" s="261" t="s">
        <v>183</v>
      </c>
      <c r="D45" s="246" t="s">
        <v>137</v>
      </c>
      <c r="E45" s="247">
        <v>14.2</v>
      </c>
      <c r="F45" s="248"/>
      <c r="G45" s="249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0"/>
      <c r="S45" s="230" t="s">
        <v>128</v>
      </c>
      <c r="T45" s="230" t="s">
        <v>128</v>
      </c>
      <c r="U45" s="230">
        <v>7.3999999999999996E-2</v>
      </c>
      <c r="V45" s="230">
        <f>ROUND(E45*U45,2)</f>
        <v>1.05</v>
      </c>
      <c r="W45" s="230"/>
      <c r="X45" s="230" t="s">
        <v>129</v>
      </c>
      <c r="Y45" s="211"/>
      <c r="Z45" s="211"/>
      <c r="AA45" s="211"/>
      <c r="AB45" s="211"/>
      <c r="AC45" s="211"/>
      <c r="AD45" s="211"/>
      <c r="AE45" s="211"/>
      <c r="AF45" s="211"/>
      <c r="AG45" s="211" t="s">
        <v>141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28"/>
      <c r="B46" s="229"/>
      <c r="C46" s="263" t="s">
        <v>184</v>
      </c>
      <c r="D46" s="235"/>
      <c r="E46" s="236">
        <v>14.2</v>
      </c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1"/>
      <c r="Z46" s="211"/>
      <c r="AA46" s="211"/>
      <c r="AB46" s="211"/>
      <c r="AC46" s="211"/>
      <c r="AD46" s="211"/>
      <c r="AE46" s="211"/>
      <c r="AF46" s="211"/>
      <c r="AG46" s="211" t="s">
        <v>134</v>
      </c>
      <c r="AH46" s="211">
        <v>5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44">
        <v>15</v>
      </c>
      <c r="B47" s="245" t="s">
        <v>185</v>
      </c>
      <c r="C47" s="261" t="s">
        <v>186</v>
      </c>
      <c r="D47" s="246" t="s">
        <v>127</v>
      </c>
      <c r="E47" s="247">
        <v>184</v>
      </c>
      <c r="F47" s="248"/>
      <c r="G47" s="249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0"/>
      <c r="S47" s="230" t="s">
        <v>128</v>
      </c>
      <c r="T47" s="230" t="s">
        <v>128</v>
      </c>
      <c r="U47" s="230">
        <v>0.06</v>
      </c>
      <c r="V47" s="230">
        <f>ROUND(E47*U47,2)</f>
        <v>11.04</v>
      </c>
      <c r="W47" s="230"/>
      <c r="X47" s="230" t="s">
        <v>129</v>
      </c>
      <c r="Y47" s="211"/>
      <c r="Z47" s="211"/>
      <c r="AA47" s="211"/>
      <c r="AB47" s="211"/>
      <c r="AC47" s="211"/>
      <c r="AD47" s="211"/>
      <c r="AE47" s="211"/>
      <c r="AF47" s="211"/>
      <c r="AG47" s="211" t="s">
        <v>141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28"/>
      <c r="B48" s="229"/>
      <c r="C48" s="262" t="s">
        <v>187</v>
      </c>
      <c r="D48" s="250"/>
      <c r="E48" s="250"/>
      <c r="F48" s="250"/>
      <c r="G48" s="25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1"/>
      <c r="Z48" s="211"/>
      <c r="AA48" s="211"/>
      <c r="AB48" s="211"/>
      <c r="AC48" s="211"/>
      <c r="AD48" s="211"/>
      <c r="AE48" s="211"/>
      <c r="AF48" s="211"/>
      <c r="AG48" s="211" t="s">
        <v>132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28"/>
      <c r="B49" s="229"/>
      <c r="C49" s="263" t="s">
        <v>188</v>
      </c>
      <c r="D49" s="235"/>
      <c r="E49" s="236">
        <v>184</v>
      </c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1"/>
      <c r="Z49" s="211"/>
      <c r="AA49" s="211"/>
      <c r="AB49" s="211"/>
      <c r="AC49" s="211"/>
      <c r="AD49" s="211"/>
      <c r="AE49" s="211"/>
      <c r="AF49" s="211"/>
      <c r="AG49" s="211" t="s">
        <v>134</v>
      </c>
      <c r="AH49" s="211">
        <v>0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44">
        <v>16</v>
      </c>
      <c r="B50" s="245" t="s">
        <v>189</v>
      </c>
      <c r="C50" s="261" t="s">
        <v>190</v>
      </c>
      <c r="D50" s="246" t="s">
        <v>127</v>
      </c>
      <c r="E50" s="247">
        <v>184</v>
      </c>
      <c r="F50" s="248"/>
      <c r="G50" s="249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0"/>
      <c r="S50" s="230" t="s">
        <v>128</v>
      </c>
      <c r="T50" s="230" t="s">
        <v>128</v>
      </c>
      <c r="U50" s="230">
        <v>0.13</v>
      </c>
      <c r="V50" s="230">
        <f>ROUND(E50*U50,2)</f>
        <v>23.92</v>
      </c>
      <c r="W50" s="230"/>
      <c r="X50" s="230" t="s">
        <v>129</v>
      </c>
      <c r="Y50" s="211"/>
      <c r="Z50" s="211"/>
      <c r="AA50" s="211"/>
      <c r="AB50" s="211"/>
      <c r="AC50" s="211"/>
      <c r="AD50" s="211"/>
      <c r="AE50" s="211"/>
      <c r="AF50" s="211"/>
      <c r="AG50" s="211" t="s">
        <v>148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28"/>
      <c r="B51" s="229"/>
      <c r="C51" s="263" t="s">
        <v>191</v>
      </c>
      <c r="D51" s="235"/>
      <c r="E51" s="236">
        <v>184</v>
      </c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1"/>
      <c r="Z51" s="211"/>
      <c r="AA51" s="211"/>
      <c r="AB51" s="211"/>
      <c r="AC51" s="211"/>
      <c r="AD51" s="211"/>
      <c r="AE51" s="211"/>
      <c r="AF51" s="211"/>
      <c r="AG51" s="211" t="s">
        <v>134</v>
      </c>
      <c r="AH51" s="211">
        <v>0</v>
      </c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44">
        <v>17</v>
      </c>
      <c r="B52" s="245" t="s">
        <v>192</v>
      </c>
      <c r="C52" s="261" t="s">
        <v>193</v>
      </c>
      <c r="D52" s="246" t="s">
        <v>137</v>
      </c>
      <c r="E52" s="247">
        <v>14.2</v>
      </c>
      <c r="F52" s="248"/>
      <c r="G52" s="249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30">
        <v>1.6</v>
      </c>
      <c r="O52" s="230">
        <f>ROUND(E52*N52,2)</f>
        <v>22.72</v>
      </c>
      <c r="P52" s="230">
        <v>0</v>
      </c>
      <c r="Q52" s="230">
        <f>ROUND(E52*P52,2)</f>
        <v>0</v>
      </c>
      <c r="R52" s="230"/>
      <c r="S52" s="230" t="s">
        <v>194</v>
      </c>
      <c r="T52" s="230" t="s">
        <v>195</v>
      </c>
      <c r="U52" s="230">
        <v>0</v>
      </c>
      <c r="V52" s="230">
        <f>ROUND(E52*U52,2)</f>
        <v>0</v>
      </c>
      <c r="W52" s="230"/>
      <c r="X52" s="230" t="s">
        <v>196</v>
      </c>
      <c r="Y52" s="211"/>
      <c r="Z52" s="211"/>
      <c r="AA52" s="211"/>
      <c r="AB52" s="211"/>
      <c r="AC52" s="211"/>
      <c r="AD52" s="211"/>
      <c r="AE52" s="211"/>
      <c r="AF52" s="211"/>
      <c r="AG52" s="211" t="s">
        <v>197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28"/>
      <c r="B53" s="229"/>
      <c r="C53" s="262" t="s">
        <v>198</v>
      </c>
      <c r="D53" s="250"/>
      <c r="E53" s="250"/>
      <c r="F53" s="250"/>
      <c r="G53" s="25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1"/>
      <c r="Z53" s="211"/>
      <c r="AA53" s="211"/>
      <c r="AB53" s="211"/>
      <c r="AC53" s="211"/>
      <c r="AD53" s="211"/>
      <c r="AE53" s="211"/>
      <c r="AF53" s="211"/>
      <c r="AG53" s="211" t="s">
        <v>132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ht="22.5" outlineLevel="1" x14ac:dyDescent="0.2">
      <c r="A54" s="228"/>
      <c r="B54" s="229"/>
      <c r="C54" s="263" t="s">
        <v>199</v>
      </c>
      <c r="D54" s="235"/>
      <c r="E54" s="236">
        <v>14.2</v>
      </c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1"/>
      <c r="Z54" s="211"/>
      <c r="AA54" s="211"/>
      <c r="AB54" s="211"/>
      <c r="AC54" s="211"/>
      <c r="AD54" s="211"/>
      <c r="AE54" s="211"/>
      <c r="AF54" s="211"/>
      <c r="AG54" s="211" t="s">
        <v>134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44">
        <v>18</v>
      </c>
      <c r="B55" s="245" t="s">
        <v>200</v>
      </c>
      <c r="C55" s="261" t="s">
        <v>201</v>
      </c>
      <c r="D55" s="246" t="s">
        <v>202</v>
      </c>
      <c r="E55" s="247">
        <v>6.44</v>
      </c>
      <c r="F55" s="248"/>
      <c r="G55" s="249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0"/>
      <c r="S55" s="230" t="s">
        <v>194</v>
      </c>
      <c r="T55" s="230" t="s">
        <v>195</v>
      </c>
      <c r="U55" s="230">
        <v>0</v>
      </c>
      <c r="V55" s="230">
        <f>ROUND(E55*U55,2)</f>
        <v>0</v>
      </c>
      <c r="W55" s="230"/>
      <c r="X55" s="230" t="s">
        <v>203</v>
      </c>
      <c r="Y55" s="211"/>
      <c r="Z55" s="211"/>
      <c r="AA55" s="211"/>
      <c r="AB55" s="211"/>
      <c r="AC55" s="211"/>
      <c r="AD55" s="211"/>
      <c r="AE55" s="211"/>
      <c r="AF55" s="211"/>
      <c r="AG55" s="211" t="s">
        <v>204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28"/>
      <c r="B56" s="229"/>
      <c r="C56" s="262" t="s">
        <v>205</v>
      </c>
      <c r="D56" s="250"/>
      <c r="E56" s="250"/>
      <c r="F56" s="250"/>
      <c r="G56" s="25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1"/>
      <c r="Z56" s="211"/>
      <c r="AA56" s="211"/>
      <c r="AB56" s="211"/>
      <c r="AC56" s="211"/>
      <c r="AD56" s="211"/>
      <c r="AE56" s="211"/>
      <c r="AF56" s="211"/>
      <c r="AG56" s="211" t="s">
        <v>132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28"/>
      <c r="B57" s="229"/>
      <c r="C57" s="263" t="s">
        <v>206</v>
      </c>
      <c r="D57" s="235"/>
      <c r="E57" s="236">
        <v>6.44</v>
      </c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1"/>
      <c r="Z57" s="211"/>
      <c r="AA57" s="211"/>
      <c r="AB57" s="211"/>
      <c r="AC57" s="211"/>
      <c r="AD57" s="211"/>
      <c r="AE57" s="211"/>
      <c r="AF57" s="211"/>
      <c r="AG57" s="211" t="s">
        <v>134</v>
      </c>
      <c r="AH57" s="211">
        <v>0</v>
      </c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x14ac:dyDescent="0.2">
      <c r="A58" s="238" t="s">
        <v>123</v>
      </c>
      <c r="B58" s="239" t="s">
        <v>69</v>
      </c>
      <c r="C58" s="260" t="s">
        <v>70</v>
      </c>
      <c r="D58" s="240"/>
      <c r="E58" s="241"/>
      <c r="F58" s="242"/>
      <c r="G58" s="243">
        <f>SUMIF(AG59:AG62,"&lt;&gt;NOR",G59:G62)</f>
        <v>0</v>
      </c>
      <c r="H58" s="237"/>
      <c r="I58" s="237">
        <f>SUM(I59:I62)</f>
        <v>0</v>
      </c>
      <c r="J58" s="237"/>
      <c r="K58" s="237">
        <f>SUM(K59:K62)</f>
        <v>0</v>
      </c>
      <c r="L58" s="237"/>
      <c r="M58" s="237">
        <f>SUM(M59:M62)</f>
        <v>0</v>
      </c>
      <c r="N58" s="237"/>
      <c r="O58" s="237">
        <f>SUM(O59:O62)</f>
        <v>6.08</v>
      </c>
      <c r="P58" s="237"/>
      <c r="Q58" s="237">
        <f>SUM(Q59:Q62)</f>
        <v>0</v>
      </c>
      <c r="R58" s="237"/>
      <c r="S58" s="237"/>
      <c r="T58" s="237"/>
      <c r="U58" s="237"/>
      <c r="V58" s="237">
        <f>SUM(V59:V62)</f>
        <v>1.24</v>
      </c>
      <c r="W58" s="237"/>
      <c r="X58" s="237"/>
      <c r="AG58" t="s">
        <v>124</v>
      </c>
    </row>
    <row r="59" spans="1:60" outlineLevel="1" x14ac:dyDescent="0.2">
      <c r="A59" s="244">
        <v>19</v>
      </c>
      <c r="B59" s="245" t="s">
        <v>207</v>
      </c>
      <c r="C59" s="261" t="s">
        <v>208</v>
      </c>
      <c r="D59" s="246" t="s">
        <v>137</v>
      </c>
      <c r="E59" s="247">
        <v>2.351</v>
      </c>
      <c r="F59" s="248"/>
      <c r="G59" s="249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30">
        <v>2.5855999999999999</v>
      </c>
      <c r="O59" s="230">
        <f>ROUND(E59*N59,2)</f>
        <v>6.08</v>
      </c>
      <c r="P59" s="230">
        <v>0</v>
      </c>
      <c r="Q59" s="230">
        <f>ROUND(E59*P59,2)</f>
        <v>0</v>
      </c>
      <c r="R59" s="230"/>
      <c r="S59" s="230" t="s">
        <v>128</v>
      </c>
      <c r="T59" s="230" t="s">
        <v>128</v>
      </c>
      <c r="U59" s="230">
        <v>0.52900000000000003</v>
      </c>
      <c r="V59" s="230">
        <f>ROUND(E59*U59,2)</f>
        <v>1.24</v>
      </c>
      <c r="W59" s="230"/>
      <c r="X59" s="230" t="s">
        <v>129</v>
      </c>
      <c r="Y59" s="211"/>
      <c r="Z59" s="211"/>
      <c r="AA59" s="211"/>
      <c r="AB59" s="211"/>
      <c r="AC59" s="211"/>
      <c r="AD59" s="211"/>
      <c r="AE59" s="211"/>
      <c r="AF59" s="211"/>
      <c r="AG59" s="211" t="s">
        <v>148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28"/>
      <c r="B60" s="229"/>
      <c r="C60" s="263" t="s">
        <v>209</v>
      </c>
      <c r="D60" s="235"/>
      <c r="E60" s="236">
        <v>8.1000000000000003E-2</v>
      </c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1"/>
      <c r="Z60" s="211"/>
      <c r="AA60" s="211"/>
      <c r="AB60" s="211"/>
      <c r="AC60" s="211"/>
      <c r="AD60" s="211"/>
      <c r="AE60" s="211"/>
      <c r="AF60" s="211"/>
      <c r="AG60" s="211" t="s">
        <v>134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28"/>
      <c r="B61" s="229"/>
      <c r="C61" s="263" t="s">
        <v>151</v>
      </c>
      <c r="D61" s="235"/>
      <c r="E61" s="236">
        <v>2</v>
      </c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1"/>
      <c r="Z61" s="211"/>
      <c r="AA61" s="211"/>
      <c r="AB61" s="211"/>
      <c r="AC61" s="211"/>
      <c r="AD61" s="211"/>
      <c r="AE61" s="211"/>
      <c r="AF61" s="211"/>
      <c r="AG61" s="211" t="s">
        <v>134</v>
      </c>
      <c r="AH61" s="211">
        <v>0</v>
      </c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28"/>
      <c r="B62" s="229"/>
      <c r="C62" s="263" t="s">
        <v>152</v>
      </c>
      <c r="D62" s="235"/>
      <c r="E62" s="236">
        <v>0.27</v>
      </c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1"/>
      <c r="Z62" s="211"/>
      <c r="AA62" s="211"/>
      <c r="AB62" s="211"/>
      <c r="AC62" s="211"/>
      <c r="AD62" s="211"/>
      <c r="AE62" s="211"/>
      <c r="AF62" s="211"/>
      <c r="AG62" s="211" t="s">
        <v>134</v>
      </c>
      <c r="AH62" s="211">
        <v>0</v>
      </c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x14ac:dyDescent="0.2">
      <c r="A63" s="238" t="s">
        <v>123</v>
      </c>
      <c r="B63" s="239" t="s">
        <v>71</v>
      </c>
      <c r="C63" s="260" t="s">
        <v>72</v>
      </c>
      <c r="D63" s="240"/>
      <c r="E63" s="241"/>
      <c r="F63" s="242"/>
      <c r="G63" s="243">
        <f>SUMIF(AG64:AG66,"&lt;&gt;NOR",G64:G66)</f>
        <v>0</v>
      </c>
      <c r="H63" s="237"/>
      <c r="I63" s="237">
        <f>SUM(I64:I66)</f>
        <v>0</v>
      </c>
      <c r="J63" s="237"/>
      <c r="K63" s="237">
        <f>SUM(K64:K66)</f>
        <v>0</v>
      </c>
      <c r="L63" s="237"/>
      <c r="M63" s="237">
        <f>SUM(M64:M66)</f>
        <v>0</v>
      </c>
      <c r="N63" s="237"/>
      <c r="O63" s="237">
        <f>SUM(O64:O66)</f>
        <v>289.2</v>
      </c>
      <c r="P63" s="237"/>
      <c r="Q63" s="237">
        <f>SUM(Q64:Q66)</f>
        <v>0</v>
      </c>
      <c r="R63" s="237"/>
      <c r="S63" s="237"/>
      <c r="T63" s="237"/>
      <c r="U63" s="237"/>
      <c r="V63" s="237">
        <f>SUM(V64:V66)</f>
        <v>1077.8</v>
      </c>
      <c r="W63" s="237"/>
      <c r="X63" s="237"/>
      <c r="AG63" t="s">
        <v>124</v>
      </c>
    </row>
    <row r="64" spans="1:60" ht="22.5" outlineLevel="1" x14ac:dyDescent="0.2">
      <c r="A64" s="244">
        <v>20</v>
      </c>
      <c r="B64" s="245" t="s">
        <v>210</v>
      </c>
      <c r="C64" s="261" t="s">
        <v>211</v>
      </c>
      <c r="D64" s="246" t="s">
        <v>155</v>
      </c>
      <c r="E64" s="247">
        <v>35.65</v>
      </c>
      <c r="F64" s="248"/>
      <c r="G64" s="249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30">
        <v>8.1122300000000003</v>
      </c>
      <c r="O64" s="230">
        <f>ROUND(E64*N64,2)</f>
        <v>289.2</v>
      </c>
      <c r="P64" s="230">
        <v>0</v>
      </c>
      <c r="Q64" s="230">
        <f>ROUND(E64*P64,2)</f>
        <v>0</v>
      </c>
      <c r="R64" s="230"/>
      <c r="S64" s="230" t="s">
        <v>128</v>
      </c>
      <c r="T64" s="230" t="s">
        <v>195</v>
      </c>
      <c r="U64" s="230">
        <v>30.232710000000001</v>
      </c>
      <c r="V64" s="230">
        <f>ROUND(E64*U64,2)</f>
        <v>1077.8</v>
      </c>
      <c r="W64" s="230"/>
      <c r="X64" s="230" t="s">
        <v>212</v>
      </c>
      <c r="Y64" s="211"/>
      <c r="Z64" s="211"/>
      <c r="AA64" s="211"/>
      <c r="AB64" s="211"/>
      <c r="AC64" s="211"/>
      <c r="AD64" s="211"/>
      <c r="AE64" s="211"/>
      <c r="AF64" s="211"/>
      <c r="AG64" s="211" t="s">
        <v>213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28"/>
      <c r="B65" s="229"/>
      <c r="C65" s="262" t="s">
        <v>214</v>
      </c>
      <c r="D65" s="250"/>
      <c r="E65" s="250"/>
      <c r="F65" s="250"/>
      <c r="G65" s="25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11"/>
      <c r="Z65" s="211"/>
      <c r="AA65" s="211"/>
      <c r="AB65" s="211"/>
      <c r="AC65" s="211"/>
      <c r="AD65" s="211"/>
      <c r="AE65" s="211"/>
      <c r="AF65" s="211"/>
      <c r="AG65" s="211" t="s">
        <v>132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28"/>
      <c r="B66" s="229"/>
      <c r="C66" s="263" t="s">
        <v>215</v>
      </c>
      <c r="D66" s="235"/>
      <c r="E66" s="236">
        <v>35.65</v>
      </c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11"/>
      <c r="Z66" s="211"/>
      <c r="AA66" s="211"/>
      <c r="AB66" s="211"/>
      <c r="AC66" s="211"/>
      <c r="AD66" s="211"/>
      <c r="AE66" s="211"/>
      <c r="AF66" s="211"/>
      <c r="AG66" s="211" t="s">
        <v>134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x14ac:dyDescent="0.2">
      <c r="A67" s="238" t="s">
        <v>123</v>
      </c>
      <c r="B67" s="239" t="s">
        <v>73</v>
      </c>
      <c r="C67" s="260" t="s">
        <v>74</v>
      </c>
      <c r="D67" s="240"/>
      <c r="E67" s="241"/>
      <c r="F67" s="242"/>
      <c r="G67" s="243">
        <f>SUMIF(AG68:AG96,"&lt;&gt;NOR",G68:G96)</f>
        <v>0</v>
      </c>
      <c r="H67" s="237"/>
      <c r="I67" s="237">
        <f>SUM(I68:I96)</f>
        <v>0</v>
      </c>
      <c r="J67" s="237"/>
      <c r="K67" s="237">
        <f>SUM(K68:K96)</f>
        <v>0</v>
      </c>
      <c r="L67" s="237"/>
      <c r="M67" s="237">
        <f>SUM(M68:M96)</f>
        <v>0</v>
      </c>
      <c r="N67" s="237"/>
      <c r="O67" s="237">
        <f>SUM(O68:O96)</f>
        <v>20.29</v>
      </c>
      <c r="P67" s="237"/>
      <c r="Q67" s="237">
        <f>SUM(Q68:Q96)</f>
        <v>0</v>
      </c>
      <c r="R67" s="237"/>
      <c r="S67" s="237"/>
      <c r="T67" s="237"/>
      <c r="U67" s="237"/>
      <c r="V67" s="237">
        <f>SUM(V68:V96)</f>
        <v>1.19</v>
      </c>
      <c r="W67" s="237"/>
      <c r="X67" s="237"/>
      <c r="AG67" t="s">
        <v>124</v>
      </c>
    </row>
    <row r="68" spans="1:60" outlineLevel="1" x14ac:dyDescent="0.2">
      <c r="A68" s="244">
        <v>21</v>
      </c>
      <c r="B68" s="245" t="s">
        <v>216</v>
      </c>
      <c r="C68" s="261" t="s">
        <v>217</v>
      </c>
      <c r="D68" s="246" t="s">
        <v>155</v>
      </c>
      <c r="E68" s="247">
        <v>220</v>
      </c>
      <c r="F68" s="248"/>
      <c r="G68" s="249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30">
        <v>5.9999999999999995E-4</v>
      </c>
      <c r="O68" s="230">
        <f>ROUND(E68*N68,2)</f>
        <v>0.13</v>
      </c>
      <c r="P68" s="230">
        <v>0</v>
      </c>
      <c r="Q68" s="230">
        <f>ROUND(E68*P68,2)</f>
        <v>0</v>
      </c>
      <c r="R68" s="230"/>
      <c r="S68" s="230" t="s">
        <v>194</v>
      </c>
      <c r="T68" s="230" t="s">
        <v>218</v>
      </c>
      <c r="U68" s="230">
        <v>5.4099999999999999E-3</v>
      </c>
      <c r="V68" s="230">
        <f>ROUND(E68*U68,2)</f>
        <v>1.19</v>
      </c>
      <c r="W68" s="230"/>
      <c r="X68" s="230" t="s">
        <v>129</v>
      </c>
      <c r="Y68" s="211"/>
      <c r="Z68" s="211"/>
      <c r="AA68" s="211"/>
      <c r="AB68" s="211"/>
      <c r="AC68" s="211"/>
      <c r="AD68" s="211"/>
      <c r="AE68" s="211"/>
      <c r="AF68" s="211"/>
      <c r="AG68" s="211" t="s">
        <v>130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28"/>
      <c r="B69" s="229"/>
      <c r="C69" s="262" t="s">
        <v>219</v>
      </c>
      <c r="D69" s="250"/>
      <c r="E69" s="250"/>
      <c r="F69" s="250"/>
      <c r="G69" s="25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11"/>
      <c r="Z69" s="211"/>
      <c r="AA69" s="211"/>
      <c r="AB69" s="211"/>
      <c r="AC69" s="211"/>
      <c r="AD69" s="211"/>
      <c r="AE69" s="211"/>
      <c r="AF69" s="211"/>
      <c r="AG69" s="211" t="s">
        <v>132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ht="22.5" outlineLevel="1" x14ac:dyDescent="0.2">
      <c r="A70" s="244">
        <v>22</v>
      </c>
      <c r="B70" s="245" t="s">
        <v>220</v>
      </c>
      <c r="C70" s="261" t="s">
        <v>221</v>
      </c>
      <c r="D70" s="246" t="s">
        <v>127</v>
      </c>
      <c r="E70" s="247">
        <v>1800</v>
      </c>
      <c r="F70" s="248"/>
      <c r="G70" s="249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30">
        <v>1.12E-2</v>
      </c>
      <c r="O70" s="230">
        <f>ROUND(E70*N70,2)</f>
        <v>20.16</v>
      </c>
      <c r="P70" s="230">
        <v>0</v>
      </c>
      <c r="Q70" s="230">
        <f>ROUND(E70*P70,2)</f>
        <v>0</v>
      </c>
      <c r="R70" s="230"/>
      <c r="S70" s="230" t="s">
        <v>194</v>
      </c>
      <c r="T70" s="230" t="s">
        <v>195</v>
      </c>
      <c r="U70" s="230">
        <v>0</v>
      </c>
      <c r="V70" s="230">
        <f>ROUND(E70*U70,2)</f>
        <v>0</v>
      </c>
      <c r="W70" s="230"/>
      <c r="X70" s="230" t="s">
        <v>203</v>
      </c>
      <c r="Y70" s="211"/>
      <c r="Z70" s="211"/>
      <c r="AA70" s="211"/>
      <c r="AB70" s="211"/>
      <c r="AC70" s="211"/>
      <c r="AD70" s="211"/>
      <c r="AE70" s="211"/>
      <c r="AF70" s="211"/>
      <c r="AG70" s="211" t="s">
        <v>222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ht="22.5" outlineLevel="1" x14ac:dyDescent="0.2">
      <c r="A71" s="228"/>
      <c r="B71" s="229"/>
      <c r="C71" s="262" t="s">
        <v>223</v>
      </c>
      <c r="D71" s="250"/>
      <c r="E71" s="250"/>
      <c r="F71" s="250"/>
      <c r="G71" s="25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1"/>
      <c r="Z71" s="211"/>
      <c r="AA71" s="211"/>
      <c r="AB71" s="211"/>
      <c r="AC71" s="211"/>
      <c r="AD71" s="211"/>
      <c r="AE71" s="211"/>
      <c r="AF71" s="211"/>
      <c r="AG71" s="211" t="s">
        <v>132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51" t="str">
        <f>C71</f>
        <v>/Hřiště bude sloužit pro soutěžní utkání i pro tréninky fotbalu. Hrací plocha jako celek musí mít platný FIFA test report i FIFA certifikát v době po položení./</v>
      </c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28"/>
      <c r="B72" s="229"/>
      <c r="C72" s="264" t="s">
        <v>224</v>
      </c>
      <c r="D72" s="252"/>
      <c r="E72" s="252"/>
      <c r="F72" s="252"/>
      <c r="G72" s="252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11"/>
      <c r="Z72" s="211"/>
      <c r="AA72" s="211"/>
      <c r="AB72" s="211"/>
      <c r="AC72" s="211"/>
      <c r="AD72" s="211"/>
      <c r="AE72" s="211"/>
      <c r="AF72" s="211"/>
      <c r="AG72" s="211" t="s">
        <v>132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28"/>
      <c r="B73" s="229"/>
      <c r="C73" s="265" t="s">
        <v>225</v>
      </c>
      <c r="D73" s="232"/>
      <c r="E73" s="233"/>
      <c r="F73" s="234"/>
      <c r="G73" s="234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11"/>
      <c r="Z73" s="211"/>
      <c r="AA73" s="211"/>
      <c r="AB73" s="211"/>
      <c r="AC73" s="211"/>
      <c r="AD73" s="211"/>
      <c r="AE73" s="211"/>
      <c r="AF73" s="211"/>
      <c r="AG73" s="211" t="s">
        <v>132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28"/>
      <c r="B74" s="229"/>
      <c r="C74" s="264" t="s">
        <v>226</v>
      </c>
      <c r="D74" s="252"/>
      <c r="E74" s="252"/>
      <c r="F74" s="252"/>
      <c r="G74" s="252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1"/>
      <c r="Z74" s="211"/>
      <c r="AA74" s="211"/>
      <c r="AB74" s="211"/>
      <c r="AC74" s="211"/>
      <c r="AD74" s="211"/>
      <c r="AE74" s="211"/>
      <c r="AF74" s="211"/>
      <c r="AG74" s="211" t="s">
        <v>132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28"/>
      <c r="B75" s="229"/>
      <c r="C75" s="264" t="s">
        <v>227</v>
      </c>
      <c r="D75" s="252"/>
      <c r="E75" s="252"/>
      <c r="F75" s="252"/>
      <c r="G75" s="252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11"/>
      <c r="Z75" s="211"/>
      <c r="AA75" s="211"/>
      <c r="AB75" s="211"/>
      <c r="AC75" s="211"/>
      <c r="AD75" s="211"/>
      <c r="AE75" s="211"/>
      <c r="AF75" s="211"/>
      <c r="AG75" s="211" t="s">
        <v>132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28"/>
      <c r="B76" s="229"/>
      <c r="C76" s="265" t="s">
        <v>225</v>
      </c>
      <c r="D76" s="232"/>
      <c r="E76" s="233"/>
      <c r="F76" s="234"/>
      <c r="G76" s="234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1"/>
      <c r="Z76" s="211"/>
      <c r="AA76" s="211"/>
      <c r="AB76" s="211"/>
      <c r="AC76" s="211"/>
      <c r="AD76" s="211"/>
      <c r="AE76" s="211"/>
      <c r="AF76" s="211"/>
      <c r="AG76" s="211" t="s">
        <v>132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28"/>
      <c r="B77" s="229"/>
      <c r="C77" s="264" t="s">
        <v>228</v>
      </c>
      <c r="D77" s="252"/>
      <c r="E77" s="252"/>
      <c r="F77" s="252"/>
      <c r="G77" s="252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11"/>
      <c r="Z77" s="211"/>
      <c r="AA77" s="211"/>
      <c r="AB77" s="211"/>
      <c r="AC77" s="211"/>
      <c r="AD77" s="211"/>
      <c r="AE77" s="211"/>
      <c r="AF77" s="211"/>
      <c r="AG77" s="211" t="s">
        <v>132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28"/>
      <c r="B78" s="229"/>
      <c r="C78" s="264" t="s">
        <v>229</v>
      </c>
      <c r="D78" s="252"/>
      <c r="E78" s="252"/>
      <c r="F78" s="252"/>
      <c r="G78" s="252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1"/>
      <c r="Z78" s="211"/>
      <c r="AA78" s="211"/>
      <c r="AB78" s="211"/>
      <c r="AC78" s="211"/>
      <c r="AD78" s="211"/>
      <c r="AE78" s="211"/>
      <c r="AF78" s="211"/>
      <c r="AG78" s="211" t="s">
        <v>132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28"/>
      <c r="B79" s="229"/>
      <c r="C79" s="264" t="s">
        <v>230</v>
      </c>
      <c r="D79" s="252"/>
      <c r="E79" s="252"/>
      <c r="F79" s="252"/>
      <c r="G79" s="252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1"/>
      <c r="Z79" s="211"/>
      <c r="AA79" s="211"/>
      <c r="AB79" s="211"/>
      <c r="AC79" s="211"/>
      <c r="AD79" s="211"/>
      <c r="AE79" s="211"/>
      <c r="AF79" s="211"/>
      <c r="AG79" s="211" t="s">
        <v>132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28"/>
      <c r="B80" s="229"/>
      <c r="C80" s="264" t="s">
        <v>231</v>
      </c>
      <c r="D80" s="252"/>
      <c r="E80" s="252"/>
      <c r="F80" s="252"/>
      <c r="G80" s="252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1"/>
      <c r="Z80" s="211"/>
      <c r="AA80" s="211"/>
      <c r="AB80" s="211"/>
      <c r="AC80" s="211"/>
      <c r="AD80" s="211"/>
      <c r="AE80" s="211"/>
      <c r="AF80" s="211"/>
      <c r="AG80" s="211" t="s">
        <v>132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28"/>
      <c r="B81" s="229"/>
      <c r="C81" s="264" t="s">
        <v>232</v>
      </c>
      <c r="D81" s="252"/>
      <c r="E81" s="252"/>
      <c r="F81" s="252"/>
      <c r="G81" s="252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11"/>
      <c r="Z81" s="211"/>
      <c r="AA81" s="211"/>
      <c r="AB81" s="211"/>
      <c r="AC81" s="211"/>
      <c r="AD81" s="211"/>
      <c r="AE81" s="211"/>
      <c r="AF81" s="211"/>
      <c r="AG81" s="211" t="s">
        <v>132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28"/>
      <c r="B82" s="229"/>
      <c r="C82" s="264" t="s">
        <v>233</v>
      </c>
      <c r="D82" s="252"/>
      <c r="E82" s="252"/>
      <c r="F82" s="252"/>
      <c r="G82" s="252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1"/>
      <c r="Z82" s="211"/>
      <c r="AA82" s="211"/>
      <c r="AB82" s="211"/>
      <c r="AC82" s="211"/>
      <c r="AD82" s="211"/>
      <c r="AE82" s="211"/>
      <c r="AF82" s="211"/>
      <c r="AG82" s="211" t="s">
        <v>132</v>
      </c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28"/>
      <c r="B83" s="229"/>
      <c r="C83" s="264" t="s">
        <v>466</v>
      </c>
      <c r="D83" s="252"/>
      <c r="E83" s="252"/>
      <c r="F83" s="252"/>
      <c r="G83" s="252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11"/>
      <c r="Z83" s="211"/>
      <c r="AA83" s="211"/>
      <c r="AB83" s="211"/>
      <c r="AC83" s="211"/>
      <c r="AD83" s="211"/>
      <c r="AE83" s="211"/>
      <c r="AF83" s="211"/>
      <c r="AG83" s="211" t="s">
        <v>132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28"/>
      <c r="B84" s="229"/>
      <c r="C84" s="264" t="s">
        <v>234</v>
      </c>
      <c r="D84" s="252"/>
      <c r="E84" s="252"/>
      <c r="F84" s="252"/>
      <c r="G84" s="252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11"/>
      <c r="Z84" s="211"/>
      <c r="AA84" s="211"/>
      <c r="AB84" s="211"/>
      <c r="AC84" s="211"/>
      <c r="AD84" s="211"/>
      <c r="AE84" s="211"/>
      <c r="AF84" s="211"/>
      <c r="AG84" s="211" t="s">
        <v>132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28"/>
      <c r="B85" s="229"/>
      <c r="C85" s="264" t="s">
        <v>467</v>
      </c>
      <c r="D85" s="252"/>
      <c r="E85" s="252"/>
      <c r="F85" s="252"/>
      <c r="G85" s="252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11"/>
      <c r="Z85" s="211"/>
      <c r="AA85" s="211"/>
      <c r="AB85" s="211"/>
      <c r="AC85" s="211"/>
      <c r="AD85" s="211"/>
      <c r="AE85" s="211"/>
      <c r="AF85" s="211"/>
      <c r="AG85" s="211" t="s">
        <v>132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28"/>
      <c r="B86" s="229"/>
      <c r="C86" s="264" t="s">
        <v>235</v>
      </c>
      <c r="D86" s="252"/>
      <c r="E86" s="252"/>
      <c r="F86" s="252"/>
      <c r="G86" s="252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1"/>
      <c r="Z86" s="211"/>
      <c r="AA86" s="211"/>
      <c r="AB86" s="211"/>
      <c r="AC86" s="211"/>
      <c r="AD86" s="211"/>
      <c r="AE86" s="211"/>
      <c r="AF86" s="211"/>
      <c r="AG86" s="211" t="s">
        <v>132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28"/>
      <c r="B87" s="229"/>
      <c r="C87" s="264" t="s">
        <v>236</v>
      </c>
      <c r="D87" s="252"/>
      <c r="E87" s="252"/>
      <c r="F87" s="252"/>
      <c r="G87" s="252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11"/>
      <c r="Z87" s="211"/>
      <c r="AA87" s="211"/>
      <c r="AB87" s="211"/>
      <c r="AC87" s="211"/>
      <c r="AD87" s="211"/>
      <c r="AE87" s="211"/>
      <c r="AF87" s="211"/>
      <c r="AG87" s="211" t="s">
        <v>132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28"/>
      <c r="B88" s="229"/>
      <c r="C88" s="264" t="s">
        <v>237</v>
      </c>
      <c r="D88" s="252"/>
      <c r="E88" s="252"/>
      <c r="F88" s="252"/>
      <c r="G88" s="252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1"/>
      <c r="Z88" s="211"/>
      <c r="AA88" s="211"/>
      <c r="AB88" s="211"/>
      <c r="AC88" s="211"/>
      <c r="AD88" s="211"/>
      <c r="AE88" s="211"/>
      <c r="AF88" s="211"/>
      <c r="AG88" s="211" t="s">
        <v>132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28"/>
      <c r="B89" s="229"/>
      <c r="C89" s="264" t="s">
        <v>468</v>
      </c>
      <c r="D89" s="252"/>
      <c r="E89" s="252"/>
      <c r="F89" s="252"/>
      <c r="G89" s="252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11"/>
      <c r="Z89" s="211"/>
      <c r="AA89" s="211"/>
      <c r="AB89" s="211"/>
      <c r="AC89" s="211"/>
      <c r="AD89" s="211"/>
      <c r="AE89" s="211"/>
      <c r="AF89" s="211"/>
      <c r="AG89" s="211" t="s">
        <v>132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28"/>
      <c r="B90" s="229"/>
      <c r="C90" s="264" t="s">
        <v>238</v>
      </c>
      <c r="D90" s="252"/>
      <c r="E90" s="252"/>
      <c r="F90" s="252"/>
      <c r="G90" s="252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1"/>
      <c r="Z90" s="211"/>
      <c r="AA90" s="211"/>
      <c r="AB90" s="211"/>
      <c r="AC90" s="211"/>
      <c r="AD90" s="211"/>
      <c r="AE90" s="211"/>
      <c r="AF90" s="211"/>
      <c r="AG90" s="211" t="s">
        <v>132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28"/>
      <c r="B91" s="229"/>
      <c r="C91" s="264" t="s">
        <v>239</v>
      </c>
      <c r="D91" s="252"/>
      <c r="E91" s="252"/>
      <c r="F91" s="252"/>
      <c r="G91" s="252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11"/>
      <c r="Z91" s="211"/>
      <c r="AA91" s="211"/>
      <c r="AB91" s="211"/>
      <c r="AC91" s="211"/>
      <c r="AD91" s="211"/>
      <c r="AE91" s="211"/>
      <c r="AF91" s="211"/>
      <c r="AG91" s="211" t="s">
        <v>132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28"/>
      <c r="B92" s="229"/>
      <c r="C92" s="264" t="s">
        <v>240</v>
      </c>
      <c r="D92" s="252"/>
      <c r="E92" s="252"/>
      <c r="F92" s="252"/>
      <c r="G92" s="252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1"/>
      <c r="Z92" s="211"/>
      <c r="AA92" s="211"/>
      <c r="AB92" s="211"/>
      <c r="AC92" s="211"/>
      <c r="AD92" s="211"/>
      <c r="AE92" s="211"/>
      <c r="AF92" s="211"/>
      <c r="AG92" s="211" t="s">
        <v>132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28"/>
      <c r="B93" s="229"/>
      <c r="C93" s="264" t="s">
        <v>241</v>
      </c>
      <c r="D93" s="252"/>
      <c r="E93" s="252"/>
      <c r="F93" s="252"/>
      <c r="G93" s="252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11"/>
      <c r="Z93" s="211"/>
      <c r="AA93" s="211"/>
      <c r="AB93" s="211"/>
      <c r="AC93" s="211"/>
      <c r="AD93" s="211"/>
      <c r="AE93" s="211"/>
      <c r="AF93" s="211"/>
      <c r="AG93" s="211" t="s">
        <v>132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28"/>
      <c r="B94" s="229"/>
      <c r="C94" s="264" t="s">
        <v>242</v>
      </c>
      <c r="D94" s="252"/>
      <c r="E94" s="252"/>
      <c r="F94" s="252"/>
      <c r="G94" s="252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1"/>
      <c r="Z94" s="211"/>
      <c r="AA94" s="211"/>
      <c r="AB94" s="211"/>
      <c r="AC94" s="211"/>
      <c r="AD94" s="211"/>
      <c r="AE94" s="211"/>
      <c r="AF94" s="211"/>
      <c r="AG94" s="211" t="s">
        <v>132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28"/>
      <c r="B95" s="229"/>
      <c r="C95" s="264" t="s">
        <v>243</v>
      </c>
      <c r="D95" s="252"/>
      <c r="E95" s="252"/>
      <c r="F95" s="252"/>
      <c r="G95" s="252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1"/>
      <c r="Z95" s="211"/>
      <c r="AA95" s="211"/>
      <c r="AB95" s="211"/>
      <c r="AC95" s="211"/>
      <c r="AD95" s="211"/>
      <c r="AE95" s="211"/>
      <c r="AF95" s="211"/>
      <c r="AG95" s="211" t="s">
        <v>132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28"/>
      <c r="B96" s="229"/>
      <c r="C96" s="263" t="s">
        <v>133</v>
      </c>
      <c r="D96" s="235"/>
      <c r="E96" s="236">
        <v>1800</v>
      </c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1"/>
      <c r="Z96" s="211"/>
      <c r="AA96" s="211"/>
      <c r="AB96" s="211"/>
      <c r="AC96" s="211"/>
      <c r="AD96" s="211"/>
      <c r="AE96" s="211"/>
      <c r="AF96" s="211"/>
      <c r="AG96" s="211" t="s">
        <v>134</v>
      </c>
      <c r="AH96" s="211">
        <v>0</v>
      </c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x14ac:dyDescent="0.2">
      <c r="A97" s="238" t="s">
        <v>123</v>
      </c>
      <c r="B97" s="239" t="s">
        <v>75</v>
      </c>
      <c r="C97" s="260" t="s">
        <v>76</v>
      </c>
      <c r="D97" s="240"/>
      <c r="E97" s="241"/>
      <c r="F97" s="242"/>
      <c r="G97" s="243">
        <f>SUMIF(AG98:AG100,"&lt;&gt;NOR",G98:G100)</f>
        <v>0</v>
      </c>
      <c r="H97" s="237"/>
      <c r="I97" s="237">
        <f>SUM(I98:I100)</f>
        <v>0</v>
      </c>
      <c r="J97" s="237"/>
      <c r="K97" s="237">
        <f>SUM(K98:K100)</f>
        <v>0</v>
      </c>
      <c r="L97" s="237"/>
      <c r="M97" s="237">
        <f>SUM(M98:M100)</f>
        <v>0</v>
      </c>
      <c r="N97" s="237"/>
      <c r="O97" s="237">
        <f>SUM(O98:O100)</f>
        <v>18.79</v>
      </c>
      <c r="P97" s="237"/>
      <c r="Q97" s="237">
        <f>SUM(Q98:Q100)</f>
        <v>0</v>
      </c>
      <c r="R97" s="237"/>
      <c r="S97" s="237"/>
      <c r="T97" s="237"/>
      <c r="U97" s="237"/>
      <c r="V97" s="237">
        <f>SUM(V98:V100)</f>
        <v>14.81</v>
      </c>
      <c r="W97" s="237"/>
      <c r="X97" s="237"/>
      <c r="AG97" t="s">
        <v>124</v>
      </c>
    </row>
    <row r="98" spans="1:60" ht="22.5" outlineLevel="1" x14ac:dyDescent="0.2">
      <c r="A98" s="244">
        <v>23</v>
      </c>
      <c r="B98" s="245" t="s">
        <v>244</v>
      </c>
      <c r="C98" s="261" t="s">
        <v>245</v>
      </c>
      <c r="D98" s="246" t="s">
        <v>127</v>
      </c>
      <c r="E98" s="247">
        <v>37.886000000000003</v>
      </c>
      <c r="F98" s="248"/>
      <c r="G98" s="249">
        <f>ROUND(E98*F98,2)</f>
        <v>0</v>
      </c>
      <c r="H98" s="231"/>
      <c r="I98" s="230">
        <f>ROUND(E98*H98,2)</f>
        <v>0</v>
      </c>
      <c r="J98" s="231"/>
      <c r="K98" s="230">
        <f>ROUND(E98*J98,2)</f>
        <v>0</v>
      </c>
      <c r="L98" s="230">
        <v>21</v>
      </c>
      <c r="M98" s="230">
        <f>G98*(1+L98/100)</f>
        <v>0</v>
      </c>
      <c r="N98" s="230">
        <v>0.49606</v>
      </c>
      <c r="O98" s="230">
        <f>ROUND(E98*N98,2)</f>
        <v>18.79</v>
      </c>
      <c r="P98" s="230">
        <v>0</v>
      </c>
      <c r="Q98" s="230">
        <f>ROUND(E98*P98,2)</f>
        <v>0</v>
      </c>
      <c r="R98" s="230"/>
      <c r="S98" s="230" t="s">
        <v>128</v>
      </c>
      <c r="T98" s="230" t="s">
        <v>246</v>
      </c>
      <c r="U98" s="230">
        <v>0.39095000000000002</v>
      </c>
      <c r="V98" s="230">
        <f>ROUND(E98*U98,2)</f>
        <v>14.81</v>
      </c>
      <c r="W98" s="230"/>
      <c r="X98" s="230" t="s">
        <v>212</v>
      </c>
      <c r="Y98" s="211"/>
      <c r="Z98" s="211"/>
      <c r="AA98" s="211"/>
      <c r="AB98" s="211"/>
      <c r="AC98" s="211"/>
      <c r="AD98" s="211"/>
      <c r="AE98" s="211"/>
      <c r="AF98" s="211"/>
      <c r="AG98" s="211" t="s">
        <v>247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ht="22.5" outlineLevel="1" x14ac:dyDescent="0.2">
      <c r="A99" s="228"/>
      <c r="B99" s="229"/>
      <c r="C99" s="262" t="s">
        <v>248</v>
      </c>
      <c r="D99" s="250"/>
      <c r="E99" s="250"/>
      <c r="F99" s="250"/>
      <c r="G99" s="25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11"/>
      <c r="Z99" s="211"/>
      <c r="AA99" s="211"/>
      <c r="AB99" s="211"/>
      <c r="AC99" s="211"/>
      <c r="AD99" s="211"/>
      <c r="AE99" s="211"/>
      <c r="AF99" s="211"/>
      <c r="AG99" s="211" t="s">
        <v>132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51" t="str">
        <f>C99</f>
        <v>/kompletní cena za realizaci chodníku ze zámkové dlažby - položka obsahuje: zemní práce, podkladní souvrství z drcených kameniv, obrubníky, zámkovou dlažbu tl. 60mm přírodní odstín/</v>
      </c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28"/>
      <c r="B100" s="229"/>
      <c r="C100" s="263" t="s">
        <v>249</v>
      </c>
      <c r="D100" s="235"/>
      <c r="E100" s="236">
        <v>37.886000000000003</v>
      </c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1"/>
      <c r="Z100" s="211"/>
      <c r="AA100" s="211"/>
      <c r="AB100" s="211"/>
      <c r="AC100" s="211"/>
      <c r="AD100" s="211"/>
      <c r="AE100" s="211"/>
      <c r="AF100" s="211"/>
      <c r="AG100" s="211" t="s">
        <v>134</v>
      </c>
      <c r="AH100" s="211">
        <v>0</v>
      </c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x14ac:dyDescent="0.2">
      <c r="A101" s="238" t="s">
        <v>123</v>
      </c>
      <c r="B101" s="239" t="s">
        <v>77</v>
      </c>
      <c r="C101" s="260" t="s">
        <v>78</v>
      </c>
      <c r="D101" s="240"/>
      <c r="E101" s="241"/>
      <c r="F101" s="242"/>
      <c r="G101" s="243">
        <f>SUMIF(AG102:AG115,"&lt;&gt;NOR",G102:G115)</f>
        <v>0</v>
      </c>
      <c r="H101" s="237"/>
      <c r="I101" s="237">
        <f>SUM(I102:I115)</f>
        <v>0</v>
      </c>
      <c r="J101" s="237"/>
      <c r="K101" s="237">
        <f>SUM(K102:K115)</f>
        <v>0</v>
      </c>
      <c r="L101" s="237"/>
      <c r="M101" s="237">
        <f>SUM(M102:M115)</f>
        <v>0</v>
      </c>
      <c r="N101" s="237"/>
      <c r="O101" s="237">
        <f>SUM(O102:O115)</f>
        <v>1546.8600000000001</v>
      </c>
      <c r="P101" s="237"/>
      <c r="Q101" s="237">
        <f>SUM(Q102:Q115)</f>
        <v>0</v>
      </c>
      <c r="R101" s="237"/>
      <c r="S101" s="237"/>
      <c r="T101" s="237"/>
      <c r="U101" s="237"/>
      <c r="V101" s="237">
        <f>SUM(V102:V115)</f>
        <v>227.67000000000002</v>
      </c>
      <c r="W101" s="237"/>
      <c r="X101" s="237"/>
      <c r="AG101" t="s">
        <v>124</v>
      </c>
    </row>
    <row r="102" spans="1:60" ht="22.5" outlineLevel="1" x14ac:dyDescent="0.2">
      <c r="A102" s="244">
        <v>24</v>
      </c>
      <c r="B102" s="245" t="s">
        <v>250</v>
      </c>
      <c r="C102" s="261" t="s">
        <v>251</v>
      </c>
      <c r="D102" s="246" t="s">
        <v>127</v>
      </c>
      <c r="E102" s="247">
        <v>1845</v>
      </c>
      <c r="F102" s="248"/>
      <c r="G102" s="249">
        <f>ROUND(E102*F102,2)</f>
        <v>0</v>
      </c>
      <c r="H102" s="231"/>
      <c r="I102" s="230">
        <f>ROUND(E102*H102,2)</f>
        <v>0</v>
      </c>
      <c r="J102" s="231"/>
      <c r="K102" s="230">
        <f>ROUND(E102*J102,2)</f>
        <v>0</v>
      </c>
      <c r="L102" s="230">
        <v>21</v>
      </c>
      <c r="M102" s="230">
        <f>G102*(1+L102/100)</f>
        <v>0</v>
      </c>
      <c r="N102" s="230">
        <v>0.53186</v>
      </c>
      <c r="O102" s="230">
        <f>ROUND(E102*N102,2)</f>
        <v>981.28</v>
      </c>
      <c r="P102" s="230">
        <v>0</v>
      </c>
      <c r="Q102" s="230">
        <f>ROUND(E102*P102,2)</f>
        <v>0</v>
      </c>
      <c r="R102" s="230"/>
      <c r="S102" s="230" t="s">
        <v>128</v>
      </c>
      <c r="T102" s="230" t="s">
        <v>128</v>
      </c>
      <c r="U102" s="230">
        <v>5.7000000000000002E-2</v>
      </c>
      <c r="V102" s="230">
        <f>ROUND(E102*U102,2)</f>
        <v>105.17</v>
      </c>
      <c r="W102" s="230"/>
      <c r="X102" s="230" t="s">
        <v>129</v>
      </c>
      <c r="Y102" s="211"/>
      <c r="Z102" s="211"/>
      <c r="AA102" s="211"/>
      <c r="AB102" s="211"/>
      <c r="AC102" s="211"/>
      <c r="AD102" s="211"/>
      <c r="AE102" s="211"/>
      <c r="AF102" s="211"/>
      <c r="AG102" s="211" t="s">
        <v>148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28"/>
      <c r="B103" s="229"/>
      <c r="C103" s="263" t="s">
        <v>133</v>
      </c>
      <c r="D103" s="235"/>
      <c r="E103" s="236">
        <v>1800</v>
      </c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1"/>
      <c r="Z103" s="211"/>
      <c r="AA103" s="211"/>
      <c r="AB103" s="211"/>
      <c r="AC103" s="211"/>
      <c r="AD103" s="211"/>
      <c r="AE103" s="211"/>
      <c r="AF103" s="211"/>
      <c r="AG103" s="211" t="s">
        <v>134</v>
      </c>
      <c r="AH103" s="211">
        <v>0</v>
      </c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28"/>
      <c r="B104" s="229"/>
      <c r="C104" s="263" t="s">
        <v>252</v>
      </c>
      <c r="D104" s="235"/>
      <c r="E104" s="236">
        <v>45</v>
      </c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11"/>
      <c r="Z104" s="211"/>
      <c r="AA104" s="211"/>
      <c r="AB104" s="211"/>
      <c r="AC104" s="211"/>
      <c r="AD104" s="211"/>
      <c r="AE104" s="211"/>
      <c r="AF104" s="211"/>
      <c r="AG104" s="211" t="s">
        <v>134</v>
      </c>
      <c r="AH104" s="211">
        <v>0</v>
      </c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ht="22.5" outlineLevel="1" x14ac:dyDescent="0.2">
      <c r="A105" s="244">
        <v>25</v>
      </c>
      <c r="B105" s="245" t="s">
        <v>253</v>
      </c>
      <c r="C105" s="261" t="s">
        <v>254</v>
      </c>
      <c r="D105" s="246" t="s">
        <v>127</v>
      </c>
      <c r="E105" s="247">
        <v>1800</v>
      </c>
      <c r="F105" s="248"/>
      <c r="G105" s="249">
        <f>ROUND(E105*F105,2)</f>
        <v>0</v>
      </c>
      <c r="H105" s="231"/>
      <c r="I105" s="230">
        <f>ROUND(E105*H105,2)</f>
        <v>0</v>
      </c>
      <c r="J105" s="231"/>
      <c r="K105" s="230">
        <f>ROUND(E105*J105,2)</f>
        <v>0</v>
      </c>
      <c r="L105" s="230">
        <v>21</v>
      </c>
      <c r="M105" s="230">
        <f>G105*(1+L105/100)</f>
        <v>0</v>
      </c>
      <c r="N105" s="230">
        <v>8.8200000000000001E-2</v>
      </c>
      <c r="O105" s="230">
        <f>ROUND(E105*N105,2)</f>
        <v>158.76</v>
      </c>
      <c r="P105" s="230">
        <v>0</v>
      </c>
      <c r="Q105" s="230">
        <f>ROUND(E105*P105,2)</f>
        <v>0</v>
      </c>
      <c r="R105" s="230"/>
      <c r="S105" s="230" t="s">
        <v>194</v>
      </c>
      <c r="T105" s="230" t="s">
        <v>255</v>
      </c>
      <c r="U105" s="230">
        <v>2.5000000000000001E-2</v>
      </c>
      <c r="V105" s="230">
        <f>ROUND(E105*U105,2)</f>
        <v>45</v>
      </c>
      <c r="W105" s="230"/>
      <c r="X105" s="230" t="s">
        <v>129</v>
      </c>
      <c r="Y105" s="211"/>
      <c r="Z105" s="211"/>
      <c r="AA105" s="211"/>
      <c r="AB105" s="211"/>
      <c r="AC105" s="211"/>
      <c r="AD105" s="211"/>
      <c r="AE105" s="211"/>
      <c r="AF105" s="211"/>
      <c r="AG105" s="211" t="s">
        <v>148</v>
      </c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28"/>
      <c r="B106" s="229"/>
      <c r="C106" s="262" t="s">
        <v>256</v>
      </c>
      <c r="D106" s="250"/>
      <c r="E106" s="250"/>
      <c r="F106" s="250"/>
      <c r="G106" s="25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1"/>
      <c r="Z106" s="211"/>
      <c r="AA106" s="211"/>
      <c r="AB106" s="211"/>
      <c r="AC106" s="211"/>
      <c r="AD106" s="211"/>
      <c r="AE106" s="211"/>
      <c r="AF106" s="211"/>
      <c r="AG106" s="211" t="s">
        <v>132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28"/>
      <c r="B107" s="229"/>
      <c r="C107" s="263" t="s">
        <v>133</v>
      </c>
      <c r="D107" s="235"/>
      <c r="E107" s="236">
        <v>1800</v>
      </c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1"/>
      <c r="Z107" s="211"/>
      <c r="AA107" s="211"/>
      <c r="AB107" s="211"/>
      <c r="AC107" s="211"/>
      <c r="AD107" s="211"/>
      <c r="AE107" s="211"/>
      <c r="AF107" s="211"/>
      <c r="AG107" s="211" t="s">
        <v>134</v>
      </c>
      <c r="AH107" s="211">
        <v>0</v>
      </c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ht="22.5" outlineLevel="1" x14ac:dyDescent="0.2">
      <c r="A108" s="244">
        <v>26</v>
      </c>
      <c r="B108" s="245" t="s">
        <v>257</v>
      </c>
      <c r="C108" s="261" t="s">
        <v>258</v>
      </c>
      <c r="D108" s="246" t="s">
        <v>127</v>
      </c>
      <c r="E108" s="247">
        <v>1845</v>
      </c>
      <c r="F108" s="248"/>
      <c r="G108" s="249">
        <f>ROUND(E108*F108,2)</f>
        <v>0</v>
      </c>
      <c r="H108" s="231"/>
      <c r="I108" s="230">
        <f>ROUND(E108*H108,2)</f>
        <v>0</v>
      </c>
      <c r="J108" s="231"/>
      <c r="K108" s="230">
        <f>ROUND(E108*J108,2)</f>
        <v>0</v>
      </c>
      <c r="L108" s="230">
        <v>21</v>
      </c>
      <c r="M108" s="230">
        <f>G108*(1+L108/100)</f>
        <v>0</v>
      </c>
      <c r="N108" s="230">
        <v>0.11025</v>
      </c>
      <c r="O108" s="230">
        <f>ROUND(E108*N108,2)</f>
        <v>203.41</v>
      </c>
      <c r="P108" s="230">
        <v>0</v>
      </c>
      <c r="Q108" s="230">
        <f>ROUND(E108*P108,2)</f>
        <v>0</v>
      </c>
      <c r="R108" s="230"/>
      <c r="S108" s="230" t="s">
        <v>194</v>
      </c>
      <c r="T108" s="230" t="s">
        <v>255</v>
      </c>
      <c r="U108" s="230">
        <v>2.1000000000000001E-2</v>
      </c>
      <c r="V108" s="230">
        <f>ROUND(E108*U108,2)</f>
        <v>38.75</v>
      </c>
      <c r="W108" s="230"/>
      <c r="X108" s="230" t="s">
        <v>129</v>
      </c>
      <c r="Y108" s="211"/>
      <c r="Z108" s="211"/>
      <c r="AA108" s="211"/>
      <c r="AB108" s="211"/>
      <c r="AC108" s="211"/>
      <c r="AD108" s="211"/>
      <c r="AE108" s="211"/>
      <c r="AF108" s="211"/>
      <c r="AG108" s="211" t="s">
        <v>148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28"/>
      <c r="B109" s="229"/>
      <c r="C109" s="262" t="s">
        <v>259</v>
      </c>
      <c r="D109" s="250"/>
      <c r="E109" s="250"/>
      <c r="F109" s="250"/>
      <c r="G109" s="25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1"/>
      <c r="Z109" s="211"/>
      <c r="AA109" s="211"/>
      <c r="AB109" s="211"/>
      <c r="AC109" s="211"/>
      <c r="AD109" s="211"/>
      <c r="AE109" s="211"/>
      <c r="AF109" s="211"/>
      <c r="AG109" s="211" t="s">
        <v>132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28"/>
      <c r="B110" s="229"/>
      <c r="C110" s="263" t="s">
        <v>133</v>
      </c>
      <c r="D110" s="235"/>
      <c r="E110" s="236">
        <v>1800</v>
      </c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11"/>
      <c r="Z110" s="211"/>
      <c r="AA110" s="211"/>
      <c r="AB110" s="211"/>
      <c r="AC110" s="211"/>
      <c r="AD110" s="211"/>
      <c r="AE110" s="211"/>
      <c r="AF110" s="211"/>
      <c r="AG110" s="211" t="s">
        <v>134</v>
      </c>
      <c r="AH110" s="211">
        <v>0</v>
      </c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28"/>
      <c r="B111" s="229"/>
      <c r="C111" s="263" t="s">
        <v>252</v>
      </c>
      <c r="D111" s="235"/>
      <c r="E111" s="236">
        <v>45</v>
      </c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1"/>
      <c r="Z111" s="211"/>
      <c r="AA111" s="211"/>
      <c r="AB111" s="211"/>
      <c r="AC111" s="211"/>
      <c r="AD111" s="211"/>
      <c r="AE111" s="211"/>
      <c r="AF111" s="211"/>
      <c r="AG111" s="211" t="s">
        <v>134</v>
      </c>
      <c r="AH111" s="211">
        <v>0</v>
      </c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ht="22.5" outlineLevel="1" x14ac:dyDescent="0.2">
      <c r="A112" s="244">
        <v>27</v>
      </c>
      <c r="B112" s="245" t="s">
        <v>260</v>
      </c>
      <c r="C112" s="261" t="s">
        <v>261</v>
      </c>
      <c r="D112" s="246" t="s">
        <v>127</v>
      </c>
      <c r="E112" s="247">
        <v>1845</v>
      </c>
      <c r="F112" s="248"/>
      <c r="G112" s="249">
        <f>ROUND(E112*F112,2)</f>
        <v>0</v>
      </c>
      <c r="H112" s="231"/>
      <c r="I112" s="230">
        <f>ROUND(E112*H112,2)</f>
        <v>0</v>
      </c>
      <c r="J112" s="231"/>
      <c r="K112" s="230">
        <f>ROUND(E112*J112,2)</f>
        <v>0</v>
      </c>
      <c r="L112" s="230">
        <v>21</v>
      </c>
      <c r="M112" s="230">
        <f>G112*(1+L112/100)</f>
        <v>0</v>
      </c>
      <c r="N112" s="230">
        <v>0.11025</v>
      </c>
      <c r="O112" s="230">
        <f>ROUND(E112*N112,2)</f>
        <v>203.41</v>
      </c>
      <c r="P112" s="230">
        <v>0</v>
      </c>
      <c r="Q112" s="230">
        <f>ROUND(E112*P112,2)</f>
        <v>0</v>
      </c>
      <c r="R112" s="230"/>
      <c r="S112" s="230" t="s">
        <v>194</v>
      </c>
      <c r="T112" s="230" t="s">
        <v>262</v>
      </c>
      <c r="U112" s="230">
        <v>2.1000000000000001E-2</v>
      </c>
      <c r="V112" s="230">
        <f>ROUND(E112*U112,2)</f>
        <v>38.75</v>
      </c>
      <c r="W112" s="230"/>
      <c r="X112" s="230" t="s">
        <v>129</v>
      </c>
      <c r="Y112" s="211"/>
      <c r="Z112" s="211"/>
      <c r="AA112" s="211"/>
      <c r="AB112" s="211"/>
      <c r="AC112" s="211"/>
      <c r="AD112" s="211"/>
      <c r="AE112" s="211"/>
      <c r="AF112" s="211"/>
      <c r="AG112" s="211" t="s">
        <v>148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28"/>
      <c r="B113" s="229"/>
      <c r="C113" s="262" t="s">
        <v>263</v>
      </c>
      <c r="D113" s="250"/>
      <c r="E113" s="250"/>
      <c r="F113" s="250"/>
      <c r="G113" s="25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1"/>
      <c r="Z113" s="211"/>
      <c r="AA113" s="211"/>
      <c r="AB113" s="211"/>
      <c r="AC113" s="211"/>
      <c r="AD113" s="211"/>
      <c r="AE113" s="211"/>
      <c r="AF113" s="211"/>
      <c r="AG113" s="211" t="s">
        <v>132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28"/>
      <c r="B114" s="229"/>
      <c r="C114" s="263" t="s">
        <v>133</v>
      </c>
      <c r="D114" s="235"/>
      <c r="E114" s="236">
        <v>1800</v>
      </c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11"/>
      <c r="Z114" s="211"/>
      <c r="AA114" s="211"/>
      <c r="AB114" s="211"/>
      <c r="AC114" s="211"/>
      <c r="AD114" s="211"/>
      <c r="AE114" s="211"/>
      <c r="AF114" s="211"/>
      <c r="AG114" s="211" t="s">
        <v>134</v>
      </c>
      <c r="AH114" s="211">
        <v>0</v>
      </c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28"/>
      <c r="B115" s="229"/>
      <c r="C115" s="263" t="s">
        <v>252</v>
      </c>
      <c r="D115" s="235"/>
      <c r="E115" s="236">
        <v>45</v>
      </c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11"/>
      <c r="Z115" s="211"/>
      <c r="AA115" s="211"/>
      <c r="AB115" s="211"/>
      <c r="AC115" s="211"/>
      <c r="AD115" s="211"/>
      <c r="AE115" s="211"/>
      <c r="AF115" s="211"/>
      <c r="AG115" s="211" t="s">
        <v>134</v>
      </c>
      <c r="AH115" s="211">
        <v>0</v>
      </c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x14ac:dyDescent="0.2">
      <c r="A116" s="238" t="s">
        <v>123</v>
      </c>
      <c r="B116" s="239" t="s">
        <v>79</v>
      </c>
      <c r="C116" s="260" t="s">
        <v>80</v>
      </c>
      <c r="D116" s="240"/>
      <c r="E116" s="241"/>
      <c r="F116" s="242"/>
      <c r="G116" s="243">
        <f>SUMIF(AG117:AG132,"&lt;&gt;NOR",G117:G132)</f>
        <v>0</v>
      </c>
      <c r="H116" s="237"/>
      <c r="I116" s="237">
        <f>SUM(I117:I132)</f>
        <v>0</v>
      </c>
      <c r="J116" s="237"/>
      <c r="K116" s="237">
        <f>SUM(K117:K132)</f>
        <v>0</v>
      </c>
      <c r="L116" s="237"/>
      <c r="M116" s="237">
        <f>SUM(M117:M132)</f>
        <v>0</v>
      </c>
      <c r="N116" s="237"/>
      <c r="O116" s="237">
        <f>SUM(O117:O132)</f>
        <v>2.44</v>
      </c>
      <c r="P116" s="237"/>
      <c r="Q116" s="237">
        <f>SUM(Q117:Q132)</f>
        <v>0</v>
      </c>
      <c r="R116" s="237"/>
      <c r="S116" s="237"/>
      <c r="T116" s="237"/>
      <c r="U116" s="237"/>
      <c r="V116" s="237">
        <f>SUM(V117:V132)</f>
        <v>9.23</v>
      </c>
      <c r="W116" s="237"/>
      <c r="X116" s="237"/>
      <c r="AG116" t="s">
        <v>124</v>
      </c>
    </row>
    <row r="117" spans="1:60" outlineLevel="1" x14ac:dyDescent="0.2">
      <c r="A117" s="244">
        <v>28</v>
      </c>
      <c r="B117" s="245" t="s">
        <v>264</v>
      </c>
      <c r="C117" s="261" t="s">
        <v>265</v>
      </c>
      <c r="D117" s="246" t="s">
        <v>137</v>
      </c>
      <c r="E117" s="247">
        <v>1.8959999999999999</v>
      </c>
      <c r="F117" s="248"/>
      <c r="G117" s="249">
        <f>ROUND(E117*F117,2)</f>
        <v>0</v>
      </c>
      <c r="H117" s="231"/>
      <c r="I117" s="230">
        <f>ROUND(E117*H117,2)</f>
        <v>0</v>
      </c>
      <c r="J117" s="231"/>
      <c r="K117" s="230">
        <f>ROUND(E117*J117,2)</f>
        <v>0</v>
      </c>
      <c r="L117" s="230">
        <v>21</v>
      </c>
      <c r="M117" s="230">
        <f>G117*(1+L117/100)</f>
        <v>0</v>
      </c>
      <c r="N117" s="230">
        <v>0</v>
      </c>
      <c r="O117" s="230">
        <f>ROUND(E117*N117,2)</f>
        <v>0</v>
      </c>
      <c r="P117" s="230">
        <v>0</v>
      </c>
      <c r="Q117" s="230">
        <f>ROUND(E117*P117,2)</f>
        <v>0</v>
      </c>
      <c r="R117" s="230"/>
      <c r="S117" s="230" t="s">
        <v>128</v>
      </c>
      <c r="T117" s="230" t="s">
        <v>128</v>
      </c>
      <c r="U117" s="230">
        <v>1.587</v>
      </c>
      <c r="V117" s="230">
        <f>ROUND(E117*U117,2)</f>
        <v>3.01</v>
      </c>
      <c r="W117" s="230"/>
      <c r="X117" s="230" t="s">
        <v>129</v>
      </c>
      <c r="Y117" s="211"/>
      <c r="Z117" s="211"/>
      <c r="AA117" s="211"/>
      <c r="AB117" s="211"/>
      <c r="AC117" s="211"/>
      <c r="AD117" s="211"/>
      <c r="AE117" s="211"/>
      <c r="AF117" s="211"/>
      <c r="AG117" s="211" t="s">
        <v>148</v>
      </c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">
      <c r="A118" s="228"/>
      <c r="B118" s="229"/>
      <c r="C118" s="262" t="s">
        <v>266</v>
      </c>
      <c r="D118" s="250"/>
      <c r="E118" s="250"/>
      <c r="F118" s="250"/>
      <c r="G118" s="25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1"/>
      <c r="Z118" s="211"/>
      <c r="AA118" s="211"/>
      <c r="AB118" s="211"/>
      <c r="AC118" s="211"/>
      <c r="AD118" s="211"/>
      <c r="AE118" s="211"/>
      <c r="AF118" s="211"/>
      <c r="AG118" s="211" t="s">
        <v>132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28"/>
      <c r="B119" s="229"/>
      <c r="C119" s="263" t="s">
        <v>267</v>
      </c>
      <c r="D119" s="235"/>
      <c r="E119" s="236">
        <v>1.8959999999999999</v>
      </c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1"/>
      <c r="Z119" s="211"/>
      <c r="AA119" s="211"/>
      <c r="AB119" s="211"/>
      <c r="AC119" s="211"/>
      <c r="AD119" s="211"/>
      <c r="AE119" s="211"/>
      <c r="AF119" s="211"/>
      <c r="AG119" s="211" t="s">
        <v>134</v>
      </c>
      <c r="AH119" s="211">
        <v>0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">
      <c r="A120" s="244">
        <v>29</v>
      </c>
      <c r="B120" s="245" t="s">
        <v>268</v>
      </c>
      <c r="C120" s="261" t="s">
        <v>269</v>
      </c>
      <c r="D120" s="246" t="s">
        <v>137</v>
      </c>
      <c r="E120" s="247">
        <v>0.47399999999999998</v>
      </c>
      <c r="F120" s="248"/>
      <c r="G120" s="249">
        <f>ROUND(E120*F120,2)</f>
        <v>0</v>
      </c>
      <c r="H120" s="231"/>
      <c r="I120" s="230">
        <f>ROUND(E120*H120,2)</f>
        <v>0</v>
      </c>
      <c r="J120" s="231"/>
      <c r="K120" s="230">
        <f>ROUND(E120*J120,2)</f>
        <v>0</v>
      </c>
      <c r="L120" s="230">
        <v>21</v>
      </c>
      <c r="M120" s="230">
        <f>G120*(1+L120/100)</f>
        <v>0</v>
      </c>
      <c r="N120" s="230">
        <v>1.1322000000000001</v>
      </c>
      <c r="O120" s="230">
        <f>ROUND(E120*N120,2)</f>
        <v>0.54</v>
      </c>
      <c r="P120" s="230">
        <v>0</v>
      </c>
      <c r="Q120" s="230">
        <f>ROUND(E120*P120,2)</f>
        <v>0</v>
      </c>
      <c r="R120" s="230"/>
      <c r="S120" s="230" t="s">
        <v>128</v>
      </c>
      <c r="T120" s="230" t="s">
        <v>128</v>
      </c>
      <c r="U120" s="230">
        <v>1.6950000000000001</v>
      </c>
      <c r="V120" s="230">
        <f>ROUND(E120*U120,2)</f>
        <v>0.8</v>
      </c>
      <c r="W120" s="230"/>
      <c r="X120" s="230" t="s">
        <v>129</v>
      </c>
      <c r="Y120" s="211"/>
      <c r="Z120" s="211"/>
      <c r="AA120" s="211"/>
      <c r="AB120" s="211"/>
      <c r="AC120" s="211"/>
      <c r="AD120" s="211"/>
      <c r="AE120" s="211"/>
      <c r="AF120" s="211"/>
      <c r="AG120" s="211" t="s">
        <v>148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28"/>
      <c r="B121" s="229"/>
      <c r="C121" s="263" t="s">
        <v>270</v>
      </c>
      <c r="D121" s="235"/>
      <c r="E121" s="236">
        <v>0.47399999999999998</v>
      </c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11"/>
      <c r="Z121" s="211"/>
      <c r="AA121" s="211"/>
      <c r="AB121" s="211"/>
      <c r="AC121" s="211"/>
      <c r="AD121" s="211"/>
      <c r="AE121" s="211"/>
      <c r="AF121" s="211"/>
      <c r="AG121" s="211" t="s">
        <v>134</v>
      </c>
      <c r="AH121" s="211">
        <v>0</v>
      </c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44">
        <v>30</v>
      </c>
      <c r="B122" s="245" t="s">
        <v>271</v>
      </c>
      <c r="C122" s="261" t="s">
        <v>272</v>
      </c>
      <c r="D122" s="246" t="s">
        <v>137</v>
      </c>
      <c r="E122" s="247">
        <v>0.94799999999999995</v>
      </c>
      <c r="F122" s="248"/>
      <c r="G122" s="249">
        <f>ROUND(E122*F122,2)</f>
        <v>0</v>
      </c>
      <c r="H122" s="231"/>
      <c r="I122" s="230">
        <f>ROUND(E122*H122,2)</f>
        <v>0</v>
      </c>
      <c r="J122" s="231"/>
      <c r="K122" s="230">
        <f>ROUND(E122*J122,2)</f>
        <v>0</v>
      </c>
      <c r="L122" s="230">
        <v>21</v>
      </c>
      <c r="M122" s="230">
        <f>G122*(1+L122/100)</f>
        <v>0</v>
      </c>
      <c r="N122" s="230">
        <v>1.8907700000000001</v>
      </c>
      <c r="O122" s="230">
        <f>ROUND(E122*N122,2)</f>
        <v>1.79</v>
      </c>
      <c r="P122" s="230">
        <v>0</v>
      </c>
      <c r="Q122" s="230">
        <f>ROUND(E122*P122,2)</f>
        <v>0</v>
      </c>
      <c r="R122" s="230"/>
      <c r="S122" s="230" t="s">
        <v>128</v>
      </c>
      <c r="T122" s="230" t="s">
        <v>128</v>
      </c>
      <c r="U122" s="230">
        <v>1.3169999999999999</v>
      </c>
      <c r="V122" s="230">
        <f>ROUND(E122*U122,2)</f>
        <v>1.25</v>
      </c>
      <c r="W122" s="230"/>
      <c r="X122" s="230" t="s">
        <v>129</v>
      </c>
      <c r="Y122" s="211"/>
      <c r="Z122" s="211"/>
      <c r="AA122" s="211"/>
      <c r="AB122" s="211"/>
      <c r="AC122" s="211"/>
      <c r="AD122" s="211"/>
      <c r="AE122" s="211"/>
      <c r="AF122" s="211"/>
      <c r="AG122" s="211" t="s">
        <v>148</v>
      </c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28"/>
      <c r="B123" s="229"/>
      <c r="C123" s="262" t="s">
        <v>273</v>
      </c>
      <c r="D123" s="250"/>
      <c r="E123" s="250"/>
      <c r="F123" s="250"/>
      <c r="G123" s="25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11"/>
      <c r="Z123" s="211"/>
      <c r="AA123" s="211"/>
      <c r="AB123" s="211"/>
      <c r="AC123" s="211"/>
      <c r="AD123" s="211"/>
      <c r="AE123" s="211"/>
      <c r="AF123" s="211"/>
      <c r="AG123" s="211" t="s">
        <v>132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28"/>
      <c r="B124" s="229"/>
      <c r="C124" s="263" t="s">
        <v>274</v>
      </c>
      <c r="D124" s="235"/>
      <c r="E124" s="236">
        <v>0.94799999999999995</v>
      </c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1"/>
      <c r="Z124" s="211"/>
      <c r="AA124" s="211"/>
      <c r="AB124" s="211"/>
      <c r="AC124" s="211"/>
      <c r="AD124" s="211"/>
      <c r="AE124" s="211"/>
      <c r="AF124" s="211"/>
      <c r="AG124" s="211" t="s">
        <v>134</v>
      </c>
      <c r="AH124" s="211">
        <v>0</v>
      </c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44">
        <v>31</v>
      </c>
      <c r="B125" s="245" t="s">
        <v>275</v>
      </c>
      <c r="C125" s="261" t="s">
        <v>276</v>
      </c>
      <c r="D125" s="246" t="s">
        <v>155</v>
      </c>
      <c r="E125" s="247">
        <v>31.6</v>
      </c>
      <c r="F125" s="248"/>
      <c r="G125" s="249">
        <f>ROUND(E125*F125,2)</f>
        <v>0</v>
      </c>
      <c r="H125" s="231"/>
      <c r="I125" s="230">
        <f>ROUND(E125*H125,2)</f>
        <v>0</v>
      </c>
      <c r="J125" s="231"/>
      <c r="K125" s="230">
        <f>ROUND(E125*J125,2)</f>
        <v>0</v>
      </c>
      <c r="L125" s="230">
        <v>21</v>
      </c>
      <c r="M125" s="230">
        <f>G125*(1+L125/100)</f>
        <v>0</v>
      </c>
      <c r="N125" s="230">
        <v>1.1E-4</v>
      </c>
      <c r="O125" s="230">
        <f>ROUND(E125*N125,2)</f>
        <v>0</v>
      </c>
      <c r="P125" s="230">
        <v>0</v>
      </c>
      <c r="Q125" s="230">
        <f>ROUND(E125*P125,2)</f>
        <v>0</v>
      </c>
      <c r="R125" s="230"/>
      <c r="S125" s="230" t="s">
        <v>128</v>
      </c>
      <c r="T125" s="230" t="s">
        <v>128</v>
      </c>
      <c r="U125" s="230">
        <v>0.13200000000000001</v>
      </c>
      <c r="V125" s="230">
        <f>ROUND(E125*U125,2)</f>
        <v>4.17</v>
      </c>
      <c r="W125" s="230"/>
      <c r="X125" s="230" t="s">
        <v>129</v>
      </c>
      <c r="Y125" s="211"/>
      <c r="Z125" s="211"/>
      <c r="AA125" s="211"/>
      <c r="AB125" s="211"/>
      <c r="AC125" s="211"/>
      <c r="AD125" s="211"/>
      <c r="AE125" s="211"/>
      <c r="AF125" s="211"/>
      <c r="AG125" s="211" t="s">
        <v>148</v>
      </c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28"/>
      <c r="B126" s="229"/>
      <c r="C126" s="263" t="s">
        <v>158</v>
      </c>
      <c r="D126" s="235"/>
      <c r="E126" s="236">
        <v>31.6</v>
      </c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1"/>
      <c r="Z126" s="211"/>
      <c r="AA126" s="211"/>
      <c r="AB126" s="211"/>
      <c r="AC126" s="211"/>
      <c r="AD126" s="211"/>
      <c r="AE126" s="211"/>
      <c r="AF126" s="211"/>
      <c r="AG126" s="211" t="s">
        <v>134</v>
      </c>
      <c r="AH126" s="211">
        <v>0</v>
      </c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44">
        <v>32</v>
      </c>
      <c r="B127" s="245" t="s">
        <v>277</v>
      </c>
      <c r="C127" s="261" t="s">
        <v>278</v>
      </c>
      <c r="D127" s="246" t="s">
        <v>155</v>
      </c>
      <c r="E127" s="247">
        <v>31.6</v>
      </c>
      <c r="F127" s="248"/>
      <c r="G127" s="249">
        <f>ROUND(E127*F127,2)</f>
        <v>0</v>
      </c>
      <c r="H127" s="231"/>
      <c r="I127" s="230">
        <f>ROUND(E127*H127,2)</f>
        <v>0</v>
      </c>
      <c r="J127" s="231"/>
      <c r="K127" s="230">
        <f>ROUND(E127*J127,2)</f>
        <v>0</v>
      </c>
      <c r="L127" s="230">
        <v>21</v>
      </c>
      <c r="M127" s="230">
        <f>G127*(1+L127/100)</f>
        <v>0</v>
      </c>
      <c r="N127" s="230">
        <v>0</v>
      </c>
      <c r="O127" s="230">
        <f>ROUND(E127*N127,2)</f>
        <v>0</v>
      </c>
      <c r="P127" s="230">
        <v>0</v>
      </c>
      <c r="Q127" s="230">
        <f>ROUND(E127*P127,2)</f>
        <v>0</v>
      </c>
      <c r="R127" s="230"/>
      <c r="S127" s="230" t="s">
        <v>194</v>
      </c>
      <c r="T127" s="230" t="s">
        <v>195</v>
      </c>
      <c r="U127" s="230">
        <v>0</v>
      </c>
      <c r="V127" s="230">
        <f>ROUND(E127*U127,2)</f>
        <v>0</v>
      </c>
      <c r="W127" s="230"/>
      <c r="X127" s="230" t="s">
        <v>129</v>
      </c>
      <c r="Y127" s="211"/>
      <c r="Z127" s="211"/>
      <c r="AA127" s="211"/>
      <c r="AB127" s="211"/>
      <c r="AC127" s="211"/>
      <c r="AD127" s="211"/>
      <c r="AE127" s="211"/>
      <c r="AF127" s="211"/>
      <c r="AG127" s="211" t="s">
        <v>141</v>
      </c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28"/>
      <c r="B128" s="229"/>
      <c r="C128" s="262" t="s">
        <v>279</v>
      </c>
      <c r="D128" s="250"/>
      <c r="E128" s="250"/>
      <c r="F128" s="250"/>
      <c r="G128" s="25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1"/>
      <c r="Z128" s="211"/>
      <c r="AA128" s="211"/>
      <c r="AB128" s="211"/>
      <c r="AC128" s="211"/>
      <c r="AD128" s="211"/>
      <c r="AE128" s="211"/>
      <c r="AF128" s="211"/>
      <c r="AG128" s="211" t="s">
        <v>132</v>
      </c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28"/>
      <c r="B129" s="229"/>
      <c r="C129" s="263" t="s">
        <v>158</v>
      </c>
      <c r="D129" s="235"/>
      <c r="E129" s="236">
        <v>31.6</v>
      </c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11"/>
      <c r="Z129" s="211"/>
      <c r="AA129" s="211"/>
      <c r="AB129" s="211"/>
      <c r="AC129" s="211"/>
      <c r="AD129" s="211"/>
      <c r="AE129" s="211"/>
      <c r="AF129" s="211"/>
      <c r="AG129" s="211" t="s">
        <v>134</v>
      </c>
      <c r="AH129" s="211">
        <v>0</v>
      </c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ht="22.5" outlineLevel="1" x14ac:dyDescent="0.2">
      <c r="A130" s="244">
        <v>33</v>
      </c>
      <c r="B130" s="245" t="s">
        <v>280</v>
      </c>
      <c r="C130" s="261" t="s">
        <v>281</v>
      </c>
      <c r="D130" s="246" t="s">
        <v>177</v>
      </c>
      <c r="E130" s="247">
        <v>6.4463999999999997</v>
      </c>
      <c r="F130" s="248"/>
      <c r="G130" s="249">
        <f>ROUND(E130*F130,2)</f>
        <v>0</v>
      </c>
      <c r="H130" s="231"/>
      <c r="I130" s="230">
        <f>ROUND(E130*H130,2)</f>
        <v>0</v>
      </c>
      <c r="J130" s="231"/>
      <c r="K130" s="230">
        <f>ROUND(E130*J130,2)</f>
        <v>0</v>
      </c>
      <c r="L130" s="230">
        <v>21</v>
      </c>
      <c r="M130" s="230">
        <f>G130*(1+L130/100)</f>
        <v>0</v>
      </c>
      <c r="N130" s="230">
        <v>1.6660000000000001E-2</v>
      </c>
      <c r="O130" s="230">
        <f>ROUND(E130*N130,2)</f>
        <v>0.11</v>
      </c>
      <c r="P130" s="230">
        <v>0</v>
      </c>
      <c r="Q130" s="230">
        <f>ROUND(E130*P130,2)</f>
        <v>0</v>
      </c>
      <c r="R130" s="230" t="s">
        <v>282</v>
      </c>
      <c r="S130" s="230" t="s">
        <v>283</v>
      </c>
      <c r="T130" s="230" t="s">
        <v>283</v>
      </c>
      <c r="U130" s="230">
        <v>0</v>
      </c>
      <c r="V130" s="230">
        <f>ROUND(E130*U130,2)</f>
        <v>0</v>
      </c>
      <c r="W130" s="230"/>
      <c r="X130" s="230" t="s">
        <v>203</v>
      </c>
      <c r="Y130" s="211"/>
      <c r="Z130" s="211"/>
      <c r="AA130" s="211"/>
      <c r="AB130" s="211"/>
      <c r="AC130" s="211"/>
      <c r="AD130" s="211"/>
      <c r="AE130" s="211"/>
      <c r="AF130" s="211"/>
      <c r="AG130" s="211" t="s">
        <v>204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">
      <c r="A131" s="228"/>
      <c r="B131" s="229"/>
      <c r="C131" s="262" t="s">
        <v>284</v>
      </c>
      <c r="D131" s="250"/>
      <c r="E131" s="250"/>
      <c r="F131" s="250"/>
      <c r="G131" s="25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11"/>
      <c r="Z131" s="211"/>
      <c r="AA131" s="211"/>
      <c r="AB131" s="211"/>
      <c r="AC131" s="211"/>
      <c r="AD131" s="211"/>
      <c r="AE131" s="211"/>
      <c r="AF131" s="211"/>
      <c r="AG131" s="211" t="s">
        <v>132</v>
      </c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1" x14ac:dyDescent="0.2">
      <c r="A132" s="228"/>
      <c r="B132" s="229"/>
      <c r="C132" s="263" t="s">
        <v>285</v>
      </c>
      <c r="D132" s="235"/>
      <c r="E132" s="236">
        <v>6.4463999999999997</v>
      </c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1"/>
      <c r="Z132" s="211"/>
      <c r="AA132" s="211"/>
      <c r="AB132" s="211"/>
      <c r="AC132" s="211"/>
      <c r="AD132" s="211"/>
      <c r="AE132" s="211"/>
      <c r="AF132" s="211"/>
      <c r="AG132" s="211" t="s">
        <v>134</v>
      </c>
      <c r="AH132" s="211">
        <v>0</v>
      </c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x14ac:dyDescent="0.2">
      <c r="A133" s="238" t="s">
        <v>123</v>
      </c>
      <c r="B133" s="239" t="s">
        <v>81</v>
      </c>
      <c r="C133" s="260" t="s">
        <v>82</v>
      </c>
      <c r="D133" s="240"/>
      <c r="E133" s="241"/>
      <c r="F133" s="242"/>
      <c r="G133" s="243">
        <f>SUMIF(AG134:AG165,"&lt;&gt;NOR",G134:G165)</f>
        <v>0</v>
      </c>
      <c r="H133" s="237"/>
      <c r="I133" s="237">
        <f>SUM(I134:I165)</f>
        <v>0</v>
      </c>
      <c r="J133" s="237"/>
      <c r="K133" s="237">
        <f>SUM(K134:K165)</f>
        <v>0</v>
      </c>
      <c r="L133" s="237"/>
      <c r="M133" s="237">
        <f>SUM(M134:M165)</f>
        <v>0</v>
      </c>
      <c r="N133" s="237"/>
      <c r="O133" s="237">
        <f>SUM(O134:O165)</f>
        <v>261.26</v>
      </c>
      <c r="P133" s="237"/>
      <c r="Q133" s="237">
        <f>SUM(Q134:Q165)</f>
        <v>0</v>
      </c>
      <c r="R133" s="237"/>
      <c r="S133" s="237"/>
      <c r="T133" s="237"/>
      <c r="U133" s="237"/>
      <c r="V133" s="237">
        <f>SUM(V134:V165)</f>
        <v>267.51</v>
      </c>
      <c r="W133" s="237"/>
      <c r="X133" s="237"/>
      <c r="AG133" t="s">
        <v>124</v>
      </c>
    </row>
    <row r="134" spans="1:60" outlineLevel="1" x14ac:dyDescent="0.2">
      <c r="A134" s="244">
        <v>34</v>
      </c>
      <c r="B134" s="245" t="s">
        <v>264</v>
      </c>
      <c r="C134" s="261" t="s">
        <v>265</v>
      </c>
      <c r="D134" s="246" t="s">
        <v>137</v>
      </c>
      <c r="E134" s="247">
        <v>27.84</v>
      </c>
      <c r="F134" s="248"/>
      <c r="G134" s="249">
        <f>ROUND(E134*F134,2)</f>
        <v>0</v>
      </c>
      <c r="H134" s="231"/>
      <c r="I134" s="230">
        <f>ROUND(E134*H134,2)</f>
        <v>0</v>
      </c>
      <c r="J134" s="231"/>
      <c r="K134" s="230">
        <f>ROUND(E134*J134,2)</f>
        <v>0</v>
      </c>
      <c r="L134" s="230">
        <v>21</v>
      </c>
      <c r="M134" s="230">
        <f>G134*(1+L134/100)</f>
        <v>0</v>
      </c>
      <c r="N134" s="230">
        <v>0</v>
      </c>
      <c r="O134" s="230">
        <f>ROUND(E134*N134,2)</f>
        <v>0</v>
      </c>
      <c r="P134" s="230">
        <v>0</v>
      </c>
      <c r="Q134" s="230">
        <f>ROUND(E134*P134,2)</f>
        <v>0</v>
      </c>
      <c r="R134" s="230"/>
      <c r="S134" s="230" t="s">
        <v>128</v>
      </c>
      <c r="T134" s="230" t="s">
        <v>128</v>
      </c>
      <c r="U134" s="230">
        <v>1.587</v>
      </c>
      <c r="V134" s="230">
        <f>ROUND(E134*U134,2)</f>
        <v>44.18</v>
      </c>
      <c r="W134" s="230"/>
      <c r="X134" s="230" t="s">
        <v>129</v>
      </c>
      <c r="Y134" s="211"/>
      <c r="Z134" s="211"/>
      <c r="AA134" s="211"/>
      <c r="AB134" s="211"/>
      <c r="AC134" s="211"/>
      <c r="AD134" s="211"/>
      <c r="AE134" s="211"/>
      <c r="AF134" s="211"/>
      <c r="AG134" s="211" t="s">
        <v>148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28"/>
      <c r="B135" s="229"/>
      <c r="C135" s="262" t="s">
        <v>286</v>
      </c>
      <c r="D135" s="250"/>
      <c r="E135" s="250"/>
      <c r="F135" s="250"/>
      <c r="G135" s="25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11"/>
      <c r="Z135" s="211"/>
      <c r="AA135" s="211"/>
      <c r="AB135" s="211"/>
      <c r="AC135" s="211"/>
      <c r="AD135" s="211"/>
      <c r="AE135" s="211"/>
      <c r="AF135" s="211"/>
      <c r="AG135" s="211" t="s">
        <v>132</v>
      </c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28"/>
      <c r="B136" s="229"/>
      <c r="C136" s="263" t="s">
        <v>287</v>
      </c>
      <c r="D136" s="235"/>
      <c r="E136" s="236">
        <v>27.84</v>
      </c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1"/>
      <c r="Z136" s="211"/>
      <c r="AA136" s="211"/>
      <c r="AB136" s="211"/>
      <c r="AC136" s="211"/>
      <c r="AD136" s="211"/>
      <c r="AE136" s="211"/>
      <c r="AF136" s="211"/>
      <c r="AG136" s="211" t="s">
        <v>134</v>
      </c>
      <c r="AH136" s="211">
        <v>0</v>
      </c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44">
        <v>35</v>
      </c>
      <c r="B137" s="245" t="s">
        <v>288</v>
      </c>
      <c r="C137" s="261" t="s">
        <v>289</v>
      </c>
      <c r="D137" s="246" t="s">
        <v>155</v>
      </c>
      <c r="E137" s="247">
        <v>464</v>
      </c>
      <c r="F137" s="248"/>
      <c r="G137" s="249">
        <f>ROUND(E137*F137,2)</f>
        <v>0</v>
      </c>
      <c r="H137" s="231"/>
      <c r="I137" s="230">
        <f>ROUND(E137*H137,2)</f>
        <v>0</v>
      </c>
      <c r="J137" s="231"/>
      <c r="K137" s="230">
        <f>ROUND(E137*J137,2)</f>
        <v>0</v>
      </c>
      <c r="L137" s="230">
        <v>21</v>
      </c>
      <c r="M137" s="230">
        <f>G137*(1+L137/100)</f>
        <v>0</v>
      </c>
      <c r="N137" s="230">
        <v>0</v>
      </c>
      <c r="O137" s="230">
        <f>ROUND(E137*N137,2)</f>
        <v>0</v>
      </c>
      <c r="P137" s="230">
        <v>0</v>
      </c>
      <c r="Q137" s="230">
        <f>ROUND(E137*P137,2)</f>
        <v>0</v>
      </c>
      <c r="R137" s="230"/>
      <c r="S137" s="230" t="s">
        <v>128</v>
      </c>
      <c r="T137" s="230" t="s">
        <v>128</v>
      </c>
      <c r="U137" s="230">
        <v>0.372</v>
      </c>
      <c r="V137" s="230">
        <f>ROUND(E137*U137,2)</f>
        <v>172.61</v>
      </c>
      <c r="W137" s="230"/>
      <c r="X137" s="230" t="s">
        <v>129</v>
      </c>
      <c r="Y137" s="211"/>
      <c r="Z137" s="211"/>
      <c r="AA137" s="211"/>
      <c r="AB137" s="211"/>
      <c r="AC137" s="211"/>
      <c r="AD137" s="211"/>
      <c r="AE137" s="211"/>
      <c r="AF137" s="211"/>
      <c r="AG137" s="211" t="s">
        <v>148</v>
      </c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28"/>
      <c r="B138" s="229"/>
      <c r="C138" s="262" t="s">
        <v>290</v>
      </c>
      <c r="D138" s="250"/>
      <c r="E138" s="250"/>
      <c r="F138" s="250"/>
      <c r="G138" s="25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1"/>
      <c r="Z138" s="211"/>
      <c r="AA138" s="211"/>
      <c r="AB138" s="211"/>
      <c r="AC138" s="211"/>
      <c r="AD138" s="211"/>
      <c r="AE138" s="211"/>
      <c r="AF138" s="211"/>
      <c r="AG138" s="211" t="s">
        <v>132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">
      <c r="A139" s="228"/>
      <c r="B139" s="229"/>
      <c r="C139" s="263" t="s">
        <v>157</v>
      </c>
      <c r="D139" s="235"/>
      <c r="E139" s="236">
        <v>464</v>
      </c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11"/>
      <c r="Z139" s="211"/>
      <c r="AA139" s="211"/>
      <c r="AB139" s="211"/>
      <c r="AC139" s="211"/>
      <c r="AD139" s="211"/>
      <c r="AE139" s="211"/>
      <c r="AF139" s="211"/>
      <c r="AG139" s="211" t="s">
        <v>134</v>
      </c>
      <c r="AH139" s="211">
        <v>0</v>
      </c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">
      <c r="A140" s="244">
        <v>36</v>
      </c>
      <c r="B140" s="245" t="s">
        <v>268</v>
      </c>
      <c r="C140" s="261" t="s">
        <v>269</v>
      </c>
      <c r="D140" s="246" t="s">
        <v>137</v>
      </c>
      <c r="E140" s="247">
        <v>6.96</v>
      </c>
      <c r="F140" s="248"/>
      <c r="G140" s="249">
        <f>ROUND(E140*F140,2)</f>
        <v>0</v>
      </c>
      <c r="H140" s="231"/>
      <c r="I140" s="230">
        <f>ROUND(E140*H140,2)</f>
        <v>0</v>
      </c>
      <c r="J140" s="231"/>
      <c r="K140" s="230">
        <f>ROUND(E140*J140,2)</f>
        <v>0</v>
      </c>
      <c r="L140" s="230">
        <v>21</v>
      </c>
      <c r="M140" s="230">
        <f>G140*(1+L140/100)</f>
        <v>0</v>
      </c>
      <c r="N140" s="230">
        <v>1.1322000000000001</v>
      </c>
      <c r="O140" s="230">
        <f>ROUND(E140*N140,2)</f>
        <v>7.88</v>
      </c>
      <c r="P140" s="230">
        <v>0</v>
      </c>
      <c r="Q140" s="230">
        <f>ROUND(E140*P140,2)</f>
        <v>0</v>
      </c>
      <c r="R140" s="230"/>
      <c r="S140" s="230" t="s">
        <v>128</v>
      </c>
      <c r="T140" s="230" t="s">
        <v>128</v>
      </c>
      <c r="U140" s="230">
        <v>1.6950000000000001</v>
      </c>
      <c r="V140" s="230">
        <f>ROUND(E140*U140,2)</f>
        <v>11.8</v>
      </c>
      <c r="W140" s="230"/>
      <c r="X140" s="230" t="s">
        <v>129</v>
      </c>
      <c r="Y140" s="211"/>
      <c r="Z140" s="211"/>
      <c r="AA140" s="211"/>
      <c r="AB140" s="211"/>
      <c r="AC140" s="211"/>
      <c r="AD140" s="211"/>
      <c r="AE140" s="211"/>
      <c r="AF140" s="211"/>
      <c r="AG140" s="211" t="s">
        <v>148</v>
      </c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">
      <c r="A141" s="228"/>
      <c r="B141" s="229"/>
      <c r="C141" s="262" t="s">
        <v>291</v>
      </c>
      <c r="D141" s="250"/>
      <c r="E141" s="250"/>
      <c r="F141" s="250"/>
      <c r="G141" s="25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11"/>
      <c r="Z141" s="211"/>
      <c r="AA141" s="211"/>
      <c r="AB141" s="211"/>
      <c r="AC141" s="211"/>
      <c r="AD141" s="211"/>
      <c r="AE141" s="211"/>
      <c r="AF141" s="211"/>
      <c r="AG141" s="211" t="s">
        <v>132</v>
      </c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">
      <c r="A142" s="228"/>
      <c r="B142" s="229"/>
      <c r="C142" s="263" t="s">
        <v>292</v>
      </c>
      <c r="D142" s="235"/>
      <c r="E142" s="236">
        <v>6.96</v>
      </c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1"/>
      <c r="Z142" s="211"/>
      <c r="AA142" s="211"/>
      <c r="AB142" s="211"/>
      <c r="AC142" s="211"/>
      <c r="AD142" s="211"/>
      <c r="AE142" s="211"/>
      <c r="AF142" s="211"/>
      <c r="AG142" s="211" t="s">
        <v>134</v>
      </c>
      <c r="AH142" s="211">
        <v>0</v>
      </c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44">
        <v>37</v>
      </c>
      <c r="B143" s="245" t="s">
        <v>271</v>
      </c>
      <c r="C143" s="261" t="s">
        <v>272</v>
      </c>
      <c r="D143" s="246" t="s">
        <v>137</v>
      </c>
      <c r="E143" s="247">
        <v>13.92</v>
      </c>
      <c r="F143" s="248"/>
      <c r="G143" s="249">
        <f>ROUND(E143*F143,2)</f>
        <v>0</v>
      </c>
      <c r="H143" s="231"/>
      <c r="I143" s="230">
        <f>ROUND(E143*H143,2)</f>
        <v>0</v>
      </c>
      <c r="J143" s="231"/>
      <c r="K143" s="230">
        <f>ROUND(E143*J143,2)</f>
        <v>0</v>
      </c>
      <c r="L143" s="230">
        <v>21</v>
      </c>
      <c r="M143" s="230">
        <f>G143*(1+L143/100)</f>
        <v>0</v>
      </c>
      <c r="N143" s="230">
        <v>1.8907700000000001</v>
      </c>
      <c r="O143" s="230">
        <f>ROUND(E143*N143,2)</f>
        <v>26.32</v>
      </c>
      <c r="P143" s="230">
        <v>0</v>
      </c>
      <c r="Q143" s="230">
        <f>ROUND(E143*P143,2)</f>
        <v>0</v>
      </c>
      <c r="R143" s="230"/>
      <c r="S143" s="230" t="s">
        <v>128</v>
      </c>
      <c r="T143" s="230" t="s">
        <v>128</v>
      </c>
      <c r="U143" s="230">
        <v>1.3169999999999999</v>
      </c>
      <c r="V143" s="230">
        <f>ROUND(E143*U143,2)</f>
        <v>18.329999999999998</v>
      </c>
      <c r="W143" s="230"/>
      <c r="X143" s="230" t="s">
        <v>129</v>
      </c>
      <c r="Y143" s="211"/>
      <c r="Z143" s="211"/>
      <c r="AA143" s="211"/>
      <c r="AB143" s="211"/>
      <c r="AC143" s="211"/>
      <c r="AD143" s="211"/>
      <c r="AE143" s="211"/>
      <c r="AF143" s="211"/>
      <c r="AG143" s="211" t="s">
        <v>148</v>
      </c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">
      <c r="A144" s="228"/>
      <c r="B144" s="229"/>
      <c r="C144" s="262" t="s">
        <v>273</v>
      </c>
      <c r="D144" s="250"/>
      <c r="E144" s="250"/>
      <c r="F144" s="250"/>
      <c r="G144" s="25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1"/>
      <c r="Z144" s="211"/>
      <c r="AA144" s="211"/>
      <c r="AB144" s="211"/>
      <c r="AC144" s="211"/>
      <c r="AD144" s="211"/>
      <c r="AE144" s="211"/>
      <c r="AF144" s="211"/>
      <c r="AG144" s="211" t="s">
        <v>132</v>
      </c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28"/>
      <c r="B145" s="229"/>
      <c r="C145" s="263" t="s">
        <v>293</v>
      </c>
      <c r="D145" s="235"/>
      <c r="E145" s="236">
        <v>13.92</v>
      </c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11"/>
      <c r="Z145" s="211"/>
      <c r="AA145" s="211"/>
      <c r="AB145" s="211"/>
      <c r="AC145" s="211"/>
      <c r="AD145" s="211"/>
      <c r="AE145" s="211"/>
      <c r="AF145" s="211"/>
      <c r="AG145" s="211" t="s">
        <v>134</v>
      </c>
      <c r="AH145" s="211">
        <v>0</v>
      </c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 x14ac:dyDescent="0.2">
      <c r="A146" s="244">
        <v>38</v>
      </c>
      <c r="B146" s="245" t="s">
        <v>294</v>
      </c>
      <c r="C146" s="261" t="s">
        <v>295</v>
      </c>
      <c r="D146" s="246" t="s">
        <v>155</v>
      </c>
      <c r="E146" s="247">
        <v>464</v>
      </c>
      <c r="F146" s="248"/>
      <c r="G146" s="249">
        <f>ROUND(E146*F146,2)</f>
        <v>0</v>
      </c>
      <c r="H146" s="231"/>
      <c r="I146" s="230">
        <f>ROUND(E146*H146,2)</f>
        <v>0</v>
      </c>
      <c r="J146" s="231"/>
      <c r="K146" s="230">
        <f>ROUND(E146*J146,2)</f>
        <v>0</v>
      </c>
      <c r="L146" s="230">
        <v>21</v>
      </c>
      <c r="M146" s="230">
        <f>G146*(1+L146/100)</f>
        <v>0</v>
      </c>
      <c r="N146" s="230">
        <v>0</v>
      </c>
      <c r="O146" s="230">
        <f>ROUND(E146*N146,2)</f>
        <v>0</v>
      </c>
      <c r="P146" s="230">
        <v>0</v>
      </c>
      <c r="Q146" s="230">
        <f>ROUND(E146*P146,2)</f>
        <v>0</v>
      </c>
      <c r="R146" s="230"/>
      <c r="S146" s="230" t="s">
        <v>128</v>
      </c>
      <c r="T146" s="230" t="s">
        <v>128</v>
      </c>
      <c r="U146" s="230">
        <v>3.3000000000000002E-2</v>
      </c>
      <c r="V146" s="230">
        <f>ROUND(E146*U146,2)</f>
        <v>15.31</v>
      </c>
      <c r="W146" s="230"/>
      <c r="X146" s="230" t="s">
        <v>129</v>
      </c>
      <c r="Y146" s="211"/>
      <c r="Z146" s="211"/>
      <c r="AA146" s="211"/>
      <c r="AB146" s="211"/>
      <c r="AC146" s="211"/>
      <c r="AD146" s="211"/>
      <c r="AE146" s="211"/>
      <c r="AF146" s="211"/>
      <c r="AG146" s="211" t="s">
        <v>148</v>
      </c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28"/>
      <c r="B147" s="229"/>
      <c r="C147" s="262" t="s">
        <v>296</v>
      </c>
      <c r="D147" s="250"/>
      <c r="E147" s="250"/>
      <c r="F147" s="250"/>
      <c r="G147" s="25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11"/>
      <c r="Z147" s="211"/>
      <c r="AA147" s="211"/>
      <c r="AB147" s="211"/>
      <c r="AC147" s="211"/>
      <c r="AD147" s="211"/>
      <c r="AE147" s="211"/>
      <c r="AF147" s="211"/>
      <c r="AG147" s="211" t="s">
        <v>132</v>
      </c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1" x14ac:dyDescent="0.2">
      <c r="A148" s="228"/>
      <c r="B148" s="229"/>
      <c r="C148" s="263" t="s">
        <v>157</v>
      </c>
      <c r="D148" s="235"/>
      <c r="E148" s="236">
        <v>464</v>
      </c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11"/>
      <c r="Z148" s="211"/>
      <c r="AA148" s="211"/>
      <c r="AB148" s="211"/>
      <c r="AC148" s="211"/>
      <c r="AD148" s="211"/>
      <c r="AE148" s="211"/>
      <c r="AF148" s="211"/>
      <c r="AG148" s="211" t="s">
        <v>134</v>
      </c>
      <c r="AH148" s="211">
        <v>0</v>
      </c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ht="22.5" outlineLevel="1" x14ac:dyDescent="0.2">
      <c r="A149" s="244">
        <v>39</v>
      </c>
      <c r="B149" s="245" t="s">
        <v>297</v>
      </c>
      <c r="C149" s="261" t="s">
        <v>298</v>
      </c>
      <c r="D149" s="246" t="s">
        <v>177</v>
      </c>
      <c r="E149" s="247">
        <v>16</v>
      </c>
      <c r="F149" s="248"/>
      <c r="G149" s="249">
        <f>ROUND(E149*F149,2)</f>
        <v>0</v>
      </c>
      <c r="H149" s="231"/>
      <c r="I149" s="230">
        <f>ROUND(E149*H149,2)</f>
        <v>0</v>
      </c>
      <c r="J149" s="231"/>
      <c r="K149" s="230">
        <f>ROUND(E149*J149,2)</f>
        <v>0</v>
      </c>
      <c r="L149" s="230">
        <v>21</v>
      </c>
      <c r="M149" s="230">
        <f>G149*(1+L149/100)</f>
        <v>0</v>
      </c>
      <c r="N149" s="230">
        <v>1.2800000000000001E-3</v>
      </c>
      <c r="O149" s="230">
        <f>ROUND(E149*N149,2)</f>
        <v>0.02</v>
      </c>
      <c r="P149" s="230">
        <v>0</v>
      </c>
      <c r="Q149" s="230">
        <f>ROUND(E149*P149,2)</f>
        <v>0</v>
      </c>
      <c r="R149" s="230"/>
      <c r="S149" s="230" t="s">
        <v>128</v>
      </c>
      <c r="T149" s="230" t="s">
        <v>128</v>
      </c>
      <c r="U149" s="230">
        <v>0.33</v>
      </c>
      <c r="V149" s="230">
        <f>ROUND(E149*U149,2)</f>
        <v>5.28</v>
      </c>
      <c r="W149" s="230"/>
      <c r="X149" s="230" t="s">
        <v>129</v>
      </c>
      <c r="Y149" s="211"/>
      <c r="Z149" s="211"/>
      <c r="AA149" s="211"/>
      <c r="AB149" s="211"/>
      <c r="AC149" s="211"/>
      <c r="AD149" s="211"/>
      <c r="AE149" s="211"/>
      <c r="AF149" s="211"/>
      <c r="AG149" s="211" t="s">
        <v>148</v>
      </c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1" x14ac:dyDescent="0.2">
      <c r="A150" s="228"/>
      <c r="B150" s="229"/>
      <c r="C150" s="262" t="s">
        <v>299</v>
      </c>
      <c r="D150" s="250"/>
      <c r="E150" s="250"/>
      <c r="F150" s="250"/>
      <c r="G150" s="25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11"/>
      <c r="Z150" s="211"/>
      <c r="AA150" s="211"/>
      <c r="AB150" s="211"/>
      <c r="AC150" s="211"/>
      <c r="AD150" s="211"/>
      <c r="AE150" s="211"/>
      <c r="AF150" s="211"/>
      <c r="AG150" s="211" t="s">
        <v>132</v>
      </c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">
      <c r="A151" s="228"/>
      <c r="B151" s="229"/>
      <c r="C151" s="263" t="s">
        <v>300</v>
      </c>
      <c r="D151" s="235"/>
      <c r="E151" s="236">
        <v>16</v>
      </c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11"/>
      <c r="Z151" s="211"/>
      <c r="AA151" s="211"/>
      <c r="AB151" s="211"/>
      <c r="AC151" s="211"/>
      <c r="AD151" s="211"/>
      <c r="AE151" s="211"/>
      <c r="AF151" s="211"/>
      <c r="AG151" s="211" t="s">
        <v>134</v>
      </c>
      <c r="AH151" s="211">
        <v>0</v>
      </c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1" x14ac:dyDescent="0.2">
      <c r="A152" s="244">
        <v>40</v>
      </c>
      <c r="B152" s="245" t="s">
        <v>301</v>
      </c>
      <c r="C152" s="261" t="s">
        <v>302</v>
      </c>
      <c r="D152" s="246" t="s">
        <v>177</v>
      </c>
      <c r="E152" s="247">
        <v>2</v>
      </c>
      <c r="F152" s="248"/>
      <c r="G152" s="249">
        <f>ROUND(E152*F152,2)</f>
        <v>0</v>
      </c>
      <c r="H152" s="231"/>
      <c r="I152" s="230">
        <f>ROUND(E152*H152,2)</f>
        <v>0</v>
      </c>
      <c r="J152" s="231"/>
      <c r="K152" s="230">
        <f>ROUND(E152*J152,2)</f>
        <v>0</v>
      </c>
      <c r="L152" s="230">
        <v>21</v>
      </c>
      <c r="M152" s="230">
        <f>G152*(1+L152/100)</f>
        <v>0</v>
      </c>
      <c r="N152" s="230">
        <v>0</v>
      </c>
      <c r="O152" s="230">
        <f>ROUND(E152*N152,2)</f>
        <v>0</v>
      </c>
      <c r="P152" s="230">
        <v>0</v>
      </c>
      <c r="Q152" s="230">
        <f>ROUND(E152*P152,2)</f>
        <v>0</v>
      </c>
      <c r="R152" s="230"/>
      <c r="S152" s="230" t="s">
        <v>194</v>
      </c>
      <c r="T152" s="230" t="s">
        <v>195</v>
      </c>
      <c r="U152" s="230">
        <v>0</v>
      </c>
      <c r="V152" s="230">
        <f>ROUND(E152*U152,2)</f>
        <v>0</v>
      </c>
      <c r="W152" s="230"/>
      <c r="X152" s="230" t="s">
        <v>129</v>
      </c>
      <c r="Y152" s="211"/>
      <c r="Z152" s="211"/>
      <c r="AA152" s="211"/>
      <c r="AB152" s="211"/>
      <c r="AC152" s="211"/>
      <c r="AD152" s="211"/>
      <c r="AE152" s="211"/>
      <c r="AF152" s="211"/>
      <c r="AG152" s="211" t="s">
        <v>148</v>
      </c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1" x14ac:dyDescent="0.2">
      <c r="A153" s="228"/>
      <c r="B153" s="229"/>
      <c r="C153" s="262" t="s">
        <v>303</v>
      </c>
      <c r="D153" s="250"/>
      <c r="E153" s="250"/>
      <c r="F153" s="250"/>
      <c r="G153" s="25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11"/>
      <c r="Z153" s="211"/>
      <c r="AA153" s="211"/>
      <c r="AB153" s="211"/>
      <c r="AC153" s="211"/>
      <c r="AD153" s="211"/>
      <c r="AE153" s="211"/>
      <c r="AF153" s="211"/>
      <c r="AG153" s="211" t="s">
        <v>132</v>
      </c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1" x14ac:dyDescent="0.2">
      <c r="A154" s="228"/>
      <c r="B154" s="229"/>
      <c r="C154" s="263" t="s">
        <v>304</v>
      </c>
      <c r="D154" s="235"/>
      <c r="E154" s="236">
        <v>2</v>
      </c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11"/>
      <c r="Z154" s="211"/>
      <c r="AA154" s="211"/>
      <c r="AB154" s="211"/>
      <c r="AC154" s="211"/>
      <c r="AD154" s="211"/>
      <c r="AE154" s="211"/>
      <c r="AF154" s="211"/>
      <c r="AG154" s="211" t="s">
        <v>134</v>
      </c>
      <c r="AH154" s="211">
        <v>0</v>
      </c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44">
        <v>41</v>
      </c>
      <c r="B155" s="245" t="s">
        <v>305</v>
      </c>
      <c r="C155" s="261" t="s">
        <v>306</v>
      </c>
      <c r="D155" s="246" t="s">
        <v>177</v>
      </c>
      <c r="E155" s="247">
        <v>2</v>
      </c>
      <c r="F155" s="248"/>
      <c r="G155" s="249">
        <f>ROUND(E155*F155,2)</f>
        <v>0</v>
      </c>
      <c r="H155" s="231"/>
      <c r="I155" s="230">
        <f>ROUND(E155*H155,2)</f>
        <v>0</v>
      </c>
      <c r="J155" s="231"/>
      <c r="K155" s="230">
        <f>ROUND(E155*J155,2)</f>
        <v>0</v>
      </c>
      <c r="L155" s="230">
        <v>21</v>
      </c>
      <c r="M155" s="230">
        <f>G155*(1+L155/100)</f>
        <v>0</v>
      </c>
      <c r="N155" s="230">
        <v>0</v>
      </c>
      <c r="O155" s="230">
        <f>ROUND(E155*N155,2)</f>
        <v>0</v>
      </c>
      <c r="P155" s="230">
        <v>0</v>
      </c>
      <c r="Q155" s="230">
        <f>ROUND(E155*P155,2)</f>
        <v>0</v>
      </c>
      <c r="R155" s="230"/>
      <c r="S155" s="230" t="s">
        <v>194</v>
      </c>
      <c r="T155" s="230" t="s">
        <v>195</v>
      </c>
      <c r="U155" s="230">
        <v>0</v>
      </c>
      <c r="V155" s="230">
        <f>ROUND(E155*U155,2)</f>
        <v>0</v>
      </c>
      <c r="W155" s="230"/>
      <c r="X155" s="230" t="s">
        <v>203</v>
      </c>
      <c r="Y155" s="211"/>
      <c r="Z155" s="211"/>
      <c r="AA155" s="211"/>
      <c r="AB155" s="211"/>
      <c r="AC155" s="211"/>
      <c r="AD155" s="211"/>
      <c r="AE155" s="211"/>
      <c r="AF155" s="211"/>
      <c r="AG155" s="211" t="s">
        <v>204</v>
      </c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">
      <c r="A156" s="228"/>
      <c r="B156" s="229"/>
      <c r="C156" s="262" t="s">
        <v>307</v>
      </c>
      <c r="D156" s="250"/>
      <c r="E156" s="250"/>
      <c r="F156" s="250"/>
      <c r="G156" s="25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11"/>
      <c r="Z156" s="211"/>
      <c r="AA156" s="211"/>
      <c r="AB156" s="211"/>
      <c r="AC156" s="211"/>
      <c r="AD156" s="211"/>
      <c r="AE156" s="211"/>
      <c r="AF156" s="211"/>
      <c r="AG156" s="211" t="s">
        <v>132</v>
      </c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">
      <c r="A157" s="228"/>
      <c r="B157" s="229"/>
      <c r="C157" s="263" t="s">
        <v>304</v>
      </c>
      <c r="D157" s="235"/>
      <c r="E157" s="236">
        <v>2</v>
      </c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11"/>
      <c r="Z157" s="211"/>
      <c r="AA157" s="211"/>
      <c r="AB157" s="211"/>
      <c r="AC157" s="211"/>
      <c r="AD157" s="211"/>
      <c r="AE157" s="211"/>
      <c r="AF157" s="211"/>
      <c r="AG157" s="211" t="s">
        <v>134</v>
      </c>
      <c r="AH157" s="211">
        <v>0</v>
      </c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">
      <c r="A158" s="244">
        <v>42</v>
      </c>
      <c r="B158" s="245" t="s">
        <v>308</v>
      </c>
      <c r="C158" s="261" t="s">
        <v>309</v>
      </c>
      <c r="D158" s="246" t="s">
        <v>155</v>
      </c>
      <c r="E158" s="247">
        <v>473.28</v>
      </c>
      <c r="F158" s="248"/>
      <c r="G158" s="249">
        <f>ROUND(E158*F158,2)</f>
        <v>0</v>
      </c>
      <c r="H158" s="231"/>
      <c r="I158" s="230">
        <f>ROUND(E158*H158,2)</f>
        <v>0</v>
      </c>
      <c r="J158" s="231"/>
      <c r="K158" s="230">
        <f>ROUND(E158*J158,2)</f>
        <v>0</v>
      </c>
      <c r="L158" s="230">
        <v>21</v>
      </c>
      <c r="M158" s="230">
        <f>G158*(1+L158/100)</f>
        <v>0</v>
      </c>
      <c r="N158" s="230">
        <v>2.2000000000000001E-4</v>
      </c>
      <c r="O158" s="230">
        <f>ROUND(E158*N158,2)</f>
        <v>0.1</v>
      </c>
      <c r="P158" s="230">
        <v>0</v>
      </c>
      <c r="Q158" s="230">
        <f>ROUND(E158*P158,2)</f>
        <v>0</v>
      </c>
      <c r="R158" s="230" t="s">
        <v>282</v>
      </c>
      <c r="S158" s="230" t="s">
        <v>128</v>
      </c>
      <c r="T158" s="230" t="s">
        <v>128</v>
      </c>
      <c r="U158" s="230">
        <v>0</v>
      </c>
      <c r="V158" s="230">
        <f>ROUND(E158*U158,2)</f>
        <v>0</v>
      </c>
      <c r="W158" s="230"/>
      <c r="X158" s="230" t="s">
        <v>203</v>
      </c>
      <c r="Y158" s="211"/>
      <c r="Z158" s="211"/>
      <c r="AA158" s="211"/>
      <c r="AB158" s="211"/>
      <c r="AC158" s="211"/>
      <c r="AD158" s="211"/>
      <c r="AE158" s="211"/>
      <c r="AF158" s="211"/>
      <c r="AG158" s="211" t="s">
        <v>204</v>
      </c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1" x14ac:dyDescent="0.2">
      <c r="A159" s="228"/>
      <c r="B159" s="229"/>
      <c r="C159" s="262" t="s">
        <v>310</v>
      </c>
      <c r="D159" s="250"/>
      <c r="E159" s="250"/>
      <c r="F159" s="250"/>
      <c r="G159" s="25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11"/>
      <c r="Z159" s="211"/>
      <c r="AA159" s="211"/>
      <c r="AB159" s="211"/>
      <c r="AC159" s="211"/>
      <c r="AD159" s="211"/>
      <c r="AE159" s="211"/>
      <c r="AF159" s="211"/>
      <c r="AG159" s="211" t="s">
        <v>132</v>
      </c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1" x14ac:dyDescent="0.2">
      <c r="A160" s="228"/>
      <c r="B160" s="229"/>
      <c r="C160" s="263" t="s">
        <v>311</v>
      </c>
      <c r="D160" s="235"/>
      <c r="E160" s="236">
        <v>473.28</v>
      </c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11"/>
      <c r="Z160" s="211"/>
      <c r="AA160" s="211"/>
      <c r="AB160" s="211"/>
      <c r="AC160" s="211"/>
      <c r="AD160" s="211"/>
      <c r="AE160" s="211"/>
      <c r="AF160" s="211"/>
      <c r="AG160" s="211" t="s">
        <v>134</v>
      </c>
      <c r="AH160" s="211">
        <v>0</v>
      </c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1" x14ac:dyDescent="0.2">
      <c r="A161" s="244">
        <v>43</v>
      </c>
      <c r="B161" s="245" t="s">
        <v>312</v>
      </c>
      <c r="C161" s="261" t="s">
        <v>313</v>
      </c>
      <c r="D161" s="246" t="s">
        <v>314</v>
      </c>
      <c r="E161" s="247">
        <v>158.68799999999999</v>
      </c>
      <c r="F161" s="248"/>
      <c r="G161" s="249">
        <f>ROUND(E161*F161,2)</f>
        <v>0</v>
      </c>
      <c r="H161" s="231"/>
      <c r="I161" s="230">
        <f>ROUND(E161*H161,2)</f>
        <v>0</v>
      </c>
      <c r="J161" s="231"/>
      <c r="K161" s="230">
        <f>ROUND(E161*J161,2)</f>
        <v>0</v>
      </c>
      <c r="L161" s="230">
        <v>21</v>
      </c>
      <c r="M161" s="230">
        <f>G161*(1+L161/100)</f>
        <v>0</v>
      </c>
      <c r="N161" s="230">
        <v>1</v>
      </c>
      <c r="O161" s="230">
        <f>ROUND(E161*N161,2)</f>
        <v>158.69</v>
      </c>
      <c r="P161" s="230">
        <v>0</v>
      </c>
      <c r="Q161" s="230">
        <f>ROUND(E161*P161,2)</f>
        <v>0</v>
      </c>
      <c r="R161" s="230" t="s">
        <v>282</v>
      </c>
      <c r="S161" s="230" t="s">
        <v>128</v>
      </c>
      <c r="T161" s="230" t="s">
        <v>195</v>
      </c>
      <c r="U161" s="230">
        <v>0</v>
      </c>
      <c r="V161" s="230">
        <f>ROUND(E161*U161,2)</f>
        <v>0</v>
      </c>
      <c r="W161" s="230"/>
      <c r="X161" s="230" t="s">
        <v>203</v>
      </c>
      <c r="Y161" s="211"/>
      <c r="Z161" s="211"/>
      <c r="AA161" s="211"/>
      <c r="AB161" s="211"/>
      <c r="AC161" s="211"/>
      <c r="AD161" s="211"/>
      <c r="AE161" s="211"/>
      <c r="AF161" s="211"/>
      <c r="AG161" s="211" t="s">
        <v>204</v>
      </c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28"/>
      <c r="B162" s="229"/>
      <c r="C162" s="262" t="s">
        <v>315</v>
      </c>
      <c r="D162" s="250"/>
      <c r="E162" s="250"/>
      <c r="F162" s="250"/>
      <c r="G162" s="25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11"/>
      <c r="Z162" s="211"/>
      <c r="AA162" s="211"/>
      <c r="AB162" s="211"/>
      <c r="AC162" s="211"/>
      <c r="AD162" s="211"/>
      <c r="AE162" s="211"/>
      <c r="AF162" s="211"/>
      <c r="AG162" s="211" t="s">
        <v>132</v>
      </c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ht="22.5" outlineLevel="1" x14ac:dyDescent="0.2">
      <c r="A163" s="228"/>
      <c r="B163" s="229"/>
      <c r="C163" s="263" t="s">
        <v>316</v>
      </c>
      <c r="D163" s="235"/>
      <c r="E163" s="236">
        <v>158.68799999999999</v>
      </c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11"/>
      <c r="Z163" s="211"/>
      <c r="AA163" s="211"/>
      <c r="AB163" s="211"/>
      <c r="AC163" s="211"/>
      <c r="AD163" s="211"/>
      <c r="AE163" s="211"/>
      <c r="AF163" s="211"/>
      <c r="AG163" s="211" t="s">
        <v>134</v>
      </c>
      <c r="AH163" s="211">
        <v>0</v>
      </c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1" x14ac:dyDescent="0.2">
      <c r="A164" s="244">
        <v>44</v>
      </c>
      <c r="B164" s="245" t="s">
        <v>317</v>
      </c>
      <c r="C164" s="261" t="s">
        <v>318</v>
      </c>
      <c r="D164" s="246" t="s">
        <v>319</v>
      </c>
      <c r="E164" s="247">
        <v>1</v>
      </c>
      <c r="F164" s="248"/>
      <c r="G164" s="249">
        <f>ROUND(E164*F164,2)</f>
        <v>0</v>
      </c>
      <c r="H164" s="231"/>
      <c r="I164" s="230">
        <f>ROUND(E164*H164,2)</f>
        <v>0</v>
      </c>
      <c r="J164" s="231"/>
      <c r="K164" s="230">
        <f>ROUND(E164*J164,2)</f>
        <v>0</v>
      </c>
      <c r="L164" s="230">
        <v>21</v>
      </c>
      <c r="M164" s="230">
        <f>G164*(1+L164/100)</f>
        <v>0</v>
      </c>
      <c r="N164" s="230">
        <v>68.25</v>
      </c>
      <c r="O164" s="230">
        <f>ROUND(E164*N164,2)</f>
        <v>68.25</v>
      </c>
      <c r="P164" s="230">
        <v>0</v>
      </c>
      <c r="Q164" s="230">
        <f>ROUND(E164*P164,2)</f>
        <v>0</v>
      </c>
      <c r="R164" s="230"/>
      <c r="S164" s="230" t="s">
        <v>194</v>
      </c>
      <c r="T164" s="230" t="s">
        <v>195</v>
      </c>
      <c r="U164" s="230">
        <v>0</v>
      </c>
      <c r="V164" s="230">
        <f>ROUND(E164*U164,2)</f>
        <v>0</v>
      </c>
      <c r="W164" s="230"/>
      <c r="X164" s="230" t="s">
        <v>196</v>
      </c>
      <c r="Y164" s="211"/>
      <c r="Z164" s="211"/>
      <c r="AA164" s="211"/>
      <c r="AB164" s="211"/>
      <c r="AC164" s="211"/>
      <c r="AD164" s="211"/>
      <c r="AE164" s="211"/>
      <c r="AF164" s="211"/>
      <c r="AG164" s="211" t="s">
        <v>320</v>
      </c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1" x14ac:dyDescent="0.2">
      <c r="A165" s="228"/>
      <c r="B165" s="229"/>
      <c r="C165" s="262" t="s">
        <v>321</v>
      </c>
      <c r="D165" s="250"/>
      <c r="E165" s="250"/>
      <c r="F165" s="250"/>
      <c r="G165" s="25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11"/>
      <c r="Z165" s="211"/>
      <c r="AA165" s="211"/>
      <c r="AB165" s="211"/>
      <c r="AC165" s="211"/>
      <c r="AD165" s="211"/>
      <c r="AE165" s="211"/>
      <c r="AF165" s="211"/>
      <c r="AG165" s="211" t="s">
        <v>132</v>
      </c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x14ac:dyDescent="0.2">
      <c r="A166" s="238" t="s">
        <v>123</v>
      </c>
      <c r="B166" s="239" t="s">
        <v>83</v>
      </c>
      <c r="C166" s="260" t="s">
        <v>84</v>
      </c>
      <c r="D166" s="240"/>
      <c r="E166" s="241"/>
      <c r="F166" s="242"/>
      <c r="G166" s="243">
        <f>SUMIF(AG167:AG182,"&lt;&gt;NOR",G167:G182)</f>
        <v>0</v>
      </c>
      <c r="H166" s="237"/>
      <c r="I166" s="237">
        <f>SUM(I167:I182)</f>
        <v>0</v>
      </c>
      <c r="J166" s="237"/>
      <c r="K166" s="237">
        <f>SUM(K167:K182)</f>
        <v>0</v>
      </c>
      <c r="L166" s="237"/>
      <c r="M166" s="237">
        <f>SUM(M167:M182)</f>
        <v>0</v>
      </c>
      <c r="N166" s="237"/>
      <c r="O166" s="237">
        <f>SUM(O167:O182)</f>
        <v>0.27</v>
      </c>
      <c r="P166" s="237"/>
      <c r="Q166" s="237">
        <f>SUM(Q167:Q182)</f>
        <v>0</v>
      </c>
      <c r="R166" s="237"/>
      <c r="S166" s="237"/>
      <c r="T166" s="237"/>
      <c r="U166" s="237"/>
      <c r="V166" s="237">
        <f>SUM(V167:V182)</f>
        <v>0</v>
      </c>
      <c r="W166" s="237"/>
      <c r="X166" s="237"/>
      <c r="AG166" t="s">
        <v>124</v>
      </c>
    </row>
    <row r="167" spans="1:60" outlineLevel="1" x14ac:dyDescent="0.2">
      <c r="A167" s="244">
        <v>45</v>
      </c>
      <c r="B167" s="245" t="s">
        <v>322</v>
      </c>
      <c r="C167" s="261" t="s">
        <v>323</v>
      </c>
      <c r="D167" s="246" t="s">
        <v>177</v>
      </c>
      <c r="E167" s="247">
        <v>2</v>
      </c>
      <c r="F167" s="248"/>
      <c r="G167" s="249">
        <f>ROUND(E167*F167,2)</f>
        <v>0</v>
      </c>
      <c r="H167" s="231"/>
      <c r="I167" s="230">
        <f>ROUND(E167*H167,2)</f>
        <v>0</v>
      </c>
      <c r="J167" s="231"/>
      <c r="K167" s="230">
        <f>ROUND(E167*J167,2)</f>
        <v>0</v>
      </c>
      <c r="L167" s="230">
        <v>21</v>
      </c>
      <c r="M167" s="230">
        <f>G167*(1+L167/100)</f>
        <v>0</v>
      </c>
      <c r="N167" s="230">
        <v>1.25E-3</v>
      </c>
      <c r="O167" s="230">
        <f>ROUND(E167*N167,2)</f>
        <v>0</v>
      </c>
      <c r="P167" s="230">
        <v>0</v>
      </c>
      <c r="Q167" s="230">
        <f>ROUND(E167*P167,2)</f>
        <v>0</v>
      </c>
      <c r="R167" s="230"/>
      <c r="S167" s="230" t="s">
        <v>194</v>
      </c>
      <c r="T167" s="230" t="s">
        <v>195</v>
      </c>
      <c r="U167" s="230">
        <v>0</v>
      </c>
      <c r="V167" s="230">
        <f>ROUND(E167*U167,2)</f>
        <v>0</v>
      </c>
      <c r="W167" s="230"/>
      <c r="X167" s="230" t="s">
        <v>196</v>
      </c>
      <c r="Y167" s="211"/>
      <c r="Z167" s="211"/>
      <c r="AA167" s="211"/>
      <c r="AB167" s="211"/>
      <c r="AC167" s="211"/>
      <c r="AD167" s="211"/>
      <c r="AE167" s="211"/>
      <c r="AF167" s="211"/>
      <c r="AG167" s="211" t="s">
        <v>197</v>
      </c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1" x14ac:dyDescent="0.2">
      <c r="A168" s="228"/>
      <c r="B168" s="229"/>
      <c r="C168" s="262" t="s">
        <v>324</v>
      </c>
      <c r="D168" s="250"/>
      <c r="E168" s="250"/>
      <c r="F168" s="250"/>
      <c r="G168" s="25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11"/>
      <c r="Z168" s="211"/>
      <c r="AA168" s="211"/>
      <c r="AB168" s="211"/>
      <c r="AC168" s="211"/>
      <c r="AD168" s="211"/>
      <c r="AE168" s="211"/>
      <c r="AF168" s="211"/>
      <c r="AG168" s="211" t="s">
        <v>132</v>
      </c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1" x14ac:dyDescent="0.2">
      <c r="A169" s="228"/>
      <c r="B169" s="229"/>
      <c r="C169" s="263" t="s">
        <v>325</v>
      </c>
      <c r="D169" s="235"/>
      <c r="E169" s="236">
        <v>2</v>
      </c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11"/>
      <c r="Z169" s="211"/>
      <c r="AA169" s="211"/>
      <c r="AB169" s="211"/>
      <c r="AC169" s="211"/>
      <c r="AD169" s="211"/>
      <c r="AE169" s="211"/>
      <c r="AF169" s="211"/>
      <c r="AG169" s="211" t="s">
        <v>134</v>
      </c>
      <c r="AH169" s="211">
        <v>0</v>
      </c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ht="22.5" outlineLevel="1" x14ac:dyDescent="0.2">
      <c r="A170" s="244">
        <v>46</v>
      </c>
      <c r="B170" s="245" t="s">
        <v>326</v>
      </c>
      <c r="C170" s="261" t="s">
        <v>327</v>
      </c>
      <c r="D170" s="246" t="s">
        <v>319</v>
      </c>
      <c r="E170" s="247">
        <v>4</v>
      </c>
      <c r="F170" s="248"/>
      <c r="G170" s="249">
        <f>ROUND(E170*F170,2)</f>
        <v>0</v>
      </c>
      <c r="H170" s="231"/>
      <c r="I170" s="230">
        <f>ROUND(E170*H170,2)</f>
        <v>0</v>
      </c>
      <c r="J170" s="231"/>
      <c r="K170" s="230">
        <f>ROUND(E170*J170,2)</f>
        <v>0</v>
      </c>
      <c r="L170" s="230">
        <v>21</v>
      </c>
      <c r="M170" s="230">
        <f>G170*(1+L170/100)</f>
        <v>0</v>
      </c>
      <c r="N170" s="230">
        <v>0</v>
      </c>
      <c r="O170" s="230">
        <f>ROUND(E170*N170,2)</f>
        <v>0</v>
      </c>
      <c r="P170" s="230">
        <v>0</v>
      </c>
      <c r="Q170" s="230">
        <f>ROUND(E170*P170,2)</f>
        <v>0</v>
      </c>
      <c r="R170" s="230"/>
      <c r="S170" s="230" t="s">
        <v>194</v>
      </c>
      <c r="T170" s="230" t="s">
        <v>195</v>
      </c>
      <c r="U170" s="230">
        <v>0</v>
      </c>
      <c r="V170" s="230">
        <f>ROUND(E170*U170,2)</f>
        <v>0</v>
      </c>
      <c r="W170" s="230"/>
      <c r="X170" s="230" t="s">
        <v>196</v>
      </c>
      <c r="Y170" s="211"/>
      <c r="Z170" s="211"/>
      <c r="AA170" s="211"/>
      <c r="AB170" s="211"/>
      <c r="AC170" s="211"/>
      <c r="AD170" s="211"/>
      <c r="AE170" s="211"/>
      <c r="AF170" s="211"/>
      <c r="AG170" s="211" t="s">
        <v>197</v>
      </c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">
      <c r="A171" s="228"/>
      <c r="B171" s="229"/>
      <c r="C171" s="262" t="s">
        <v>328</v>
      </c>
      <c r="D171" s="250"/>
      <c r="E171" s="250"/>
      <c r="F171" s="250"/>
      <c r="G171" s="25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11"/>
      <c r="Z171" s="211"/>
      <c r="AA171" s="211"/>
      <c r="AB171" s="211"/>
      <c r="AC171" s="211"/>
      <c r="AD171" s="211"/>
      <c r="AE171" s="211"/>
      <c r="AF171" s="211"/>
      <c r="AG171" s="211" t="s">
        <v>132</v>
      </c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1" x14ac:dyDescent="0.2">
      <c r="A172" s="244">
        <v>47</v>
      </c>
      <c r="B172" s="245" t="s">
        <v>329</v>
      </c>
      <c r="C172" s="261" t="s">
        <v>330</v>
      </c>
      <c r="D172" s="246" t="s">
        <v>319</v>
      </c>
      <c r="E172" s="247">
        <v>2</v>
      </c>
      <c r="F172" s="248"/>
      <c r="G172" s="249">
        <f>ROUND(E172*F172,2)</f>
        <v>0</v>
      </c>
      <c r="H172" s="231"/>
      <c r="I172" s="230">
        <f>ROUND(E172*H172,2)</f>
        <v>0</v>
      </c>
      <c r="J172" s="231"/>
      <c r="K172" s="230">
        <f>ROUND(E172*J172,2)</f>
        <v>0</v>
      </c>
      <c r="L172" s="230">
        <v>21</v>
      </c>
      <c r="M172" s="230">
        <f>G172*(1+L172/100)</f>
        <v>0</v>
      </c>
      <c r="N172" s="230">
        <v>0</v>
      </c>
      <c r="O172" s="230">
        <f>ROUND(E172*N172,2)</f>
        <v>0</v>
      </c>
      <c r="P172" s="230">
        <v>0</v>
      </c>
      <c r="Q172" s="230">
        <f>ROUND(E172*P172,2)</f>
        <v>0</v>
      </c>
      <c r="R172" s="230"/>
      <c r="S172" s="230" t="s">
        <v>194</v>
      </c>
      <c r="T172" s="230" t="s">
        <v>195</v>
      </c>
      <c r="U172" s="230">
        <v>0</v>
      </c>
      <c r="V172" s="230">
        <f>ROUND(E172*U172,2)</f>
        <v>0</v>
      </c>
      <c r="W172" s="230"/>
      <c r="X172" s="230" t="s">
        <v>203</v>
      </c>
      <c r="Y172" s="211"/>
      <c r="Z172" s="211"/>
      <c r="AA172" s="211"/>
      <c r="AB172" s="211"/>
      <c r="AC172" s="211"/>
      <c r="AD172" s="211"/>
      <c r="AE172" s="211"/>
      <c r="AF172" s="211"/>
      <c r="AG172" s="211" t="s">
        <v>222</v>
      </c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">
      <c r="A173" s="228"/>
      <c r="B173" s="229"/>
      <c r="C173" s="262" t="s">
        <v>331</v>
      </c>
      <c r="D173" s="250"/>
      <c r="E173" s="250"/>
      <c r="F173" s="250"/>
      <c r="G173" s="25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11"/>
      <c r="Z173" s="211"/>
      <c r="AA173" s="211"/>
      <c r="AB173" s="211"/>
      <c r="AC173" s="211"/>
      <c r="AD173" s="211"/>
      <c r="AE173" s="211"/>
      <c r="AF173" s="211"/>
      <c r="AG173" s="211" t="s">
        <v>132</v>
      </c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1" x14ac:dyDescent="0.2">
      <c r="A174" s="228"/>
      <c r="B174" s="229"/>
      <c r="C174" s="263" t="s">
        <v>332</v>
      </c>
      <c r="D174" s="235"/>
      <c r="E174" s="236">
        <v>2</v>
      </c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11"/>
      <c r="Z174" s="211"/>
      <c r="AA174" s="211"/>
      <c r="AB174" s="211"/>
      <c r="AC174" s="211"/>
      <c r="AD174" s="211"/>
      <c r="AE174" s="211"/>
      <c r="AF174" s="211"/>
      <c r="AG174" s="211" t="s">
        <v>134</v>
      </c>
      <c r="AH174" s="211">
        <v>0</v>
      </c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1" x14ac:dyDescent="0.2">
      <c r="A175" s="244">
        <v>48</v>
      </c>
      <c r="B175" s="245" t="s">
        <v>333</v>
      </c>
      <c r="C175" s="261" t="s">
        <v>334</v>
      </c>
      <c r="D175" s="246" t="s">
        <v>319</v>
      </c>
      <c r="E175" s="247">
        <v>2</v>
      </c>
      <c r="F175" s="248"/>
      <c r="G175" s="249">
        <f>ROUND(E175*F175,2)</f>
        <v>0</v>
      </c>
      <c r="H175" s="231"/>
      <c r="I175" s="230">
        <f>ROUND(E175*H175,2)</f>
        <v>0</v>
      </c>
      <c r="J175" s="231"/>
      <c r="K175" s="230">
        <f>ROUND(E175*J175,2)</f>
        <v>0</v>
      </c>
      <c r="L175" s="230">
        <v>21</v>
      </c>
      <c r="M175" s="230">
        <f>G175*(1+L175/100)</f>
        <v>0</v>
      </c>
      <c r="N175" s="230">
        <v>0</v>
      </c>
      <c r="O175" s="230">
        <f>ROUND(E175*N175,2)</f>
        <v>0</v>
      </c>
      <c r="P175" s="230">
        <v>0</v>
      </c>
      <c r="Q175" s="230">
        <f>ROUND(E175*P175,2)</f>
        <v>0</v>
      </c>
      <c r="R175" s="230"/>
      <c r="S175" s="230" t="s">
        <v>194</v>
      </c>
      <c r="T175" s="230" t="s">
        <v>195</v>
      </c>
      <c r="U175" s="230">
        <v>0</v>
      </c>
      <c r="V175" s="230">
        <f>ROUND(E175*U175,2)</f>
        <v>0</v>
      </c>
      <c r="W175" s="230"/>
      <c r="X175" s="230" t="s">
        <v>203</v>
      </c>
      <c r="Y175" s="211"/>
      <c r="Z175" s="211"/>
      <c r="AA175" s="211"/>
      <c r="AB175" s="211"/>
      <c r="AC175" s="211"/>
      <c r="AD175" s="211"/>
      <c r="AE175" s="211"/>
      <c r="AF175" s="211"/>
      <c r="AG175" s="211" t="s">
        <v>222</v>
      </c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1" x14ac:dyDescent="0.2">
      <c r="A176" s="228"/>
      <c r="B176" s="229"/>
      <c r="C176" s="262" t="s">
        <v>331</v>
      </c>
      <c r="D176" s="250"/>
      <c r="E176" s="250"/>
      <c r="F176" s="250"/>
      <c r="G176" s="25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11"/>
      <c r="Z176" s="211"/>
      <c r="AA176" s="211"/>
      <c r="AB176" s="211"/>
      <c r="AC176" s="211"/>
      <c r="AD176" s="211"/>
      <c r="AE176" s="211"/>
      <c r="AF176" s="211"/>
      <c r="AG176" s="211" t="s">
        <v>132</v>
      </c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1" x14ac:dyDescent="0.2">
      <c r="A177" s="244">
        <v>49</v>
      </c>
      <c r="B177" s="245" t="s">
        <v>335</v>
      </c>
      <c r="C177" s="261" t="s">
        <v>336</v>
      </c>
      <c r="D177" s="246" t="s">
        <v>337</v>
      </c>
      <c r="E177" s="247">
        <v>2</v>
      </c>
      <c r="F177" s="248"/>
      <c r="G177" s="249">
        <f>ROUND(E177*F177,2)</f>
        <v>0</v>
      </c>
      <c r="H177" s="231"/>
      <c r="I177" s="230">
        <f>ROUND(E177*H177,2)</f>
        <v>0</v>
      </c>
      <c r="J177" s="231"/>
      <c r="K177" s="230">
        <f>ROUND(E177*J177,2)</f>
        <v>0</v>
      </c>
      <c r="L177" s="230">
        <v>21</v>
      </c>
      <c r="M177" s="230">
        <f>G177*(1+L177/100)</f>
        <v>0</v>
      </c>
      <c r="N177" s="230">
        <v>2.0299999999999999E-2</v>
      </c>
      <c r="O177" s="230">
        <f>ROUND(E177*N177,2)</f>
        <v>0.04</v>
      </c>
      <c r="P177" s="230">
        <v>0</v>
      </c>
      <c r="Q177" s="230">
        <f>ROUND(E177*P177,2)</f>
        <v>0</v>
      </c>
      <c r="R177" s="230"/>
      <c r="S177" s="230" t="s">
        <v>194</v>
      </c>
      <c r="T177" s="230" t="s">
        <v>195</v>
      </c>
      <c r="U177" s="230">
        <v>0</v>
      </c>
      <c r="V177" s="230">
        <f>ROUND(E177*U177,2)</f>
        <v>0</v>
      </c>
      <c r="W177" s="230"/>
      <c r="X177" s="230" t="s">
        <v>203</v>
      </c>
      <c r="Y177" s="211"/>
      <c r="Z177" s="211"/>
      <c r="AA177" s="211"/>
      <c r="AB177" s="211"/>
      <c r="AC177" s="211"/>
      <c r="AD177" s="211"/>
      <c r="AE177" s="211"/>
      <c r="AF177" s="211"/>
      <c r="AG177" s="211" t="s">
        <v>222</v>
      </c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 x14ac:dyDescent="0.2">
      <c r="A178" s="228"/>
      <c r="B178" s="229"/>
      <c r="C178" s="262" t="s">
        <v>338</v>
      </c>
      <c r="D178" s="250"/>
      <c r="E178" s="250"/>
      <c r="F178" s="250"/>
      <c r="G178" s="25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11"/>
      <c r="Z178" s="211"/>
      <c r="AA178" s="211"/>
      <c r="AB178" s="211"/>
      <c r="AC178" s="211"/>
      <c r="AD178" s="211"/>
      <c r="AE178" s="211"/>
      <c r="AF178" s="211"/>
      <c r="AG178" s="211" t="s">
        <v>132</v>
      </c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1" x14ac:dyDescent="0.2">
      <c r="A179" s="228"/>
      <c r="B179" s="229"/>
      <c r="C179" s="263" t="s">
        <v>339</v>
      </c>
      <c r="D179" s="235"/>
      <c r="E179" s="236">
        <v>2</v>
      </c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11"/>
      <c r="Z179" s="211"/>
      <c r="AA179" s="211"/>
      <c r="AB179" s="211"/>
      <c r="AC179" s="211"/>
      <c r="AD179" s="211"/>
      <c r="AE179" s="211"/>
      <c r="AF179" s="211"/>
      <c r="AG179" s="211" t="s">
        <v>134</v>
      </c>
      <c r="AH179" s="211">
        <v>0</v>
      </c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ht="22.5" outlineLevel="1" x14ac:dyDescent="0.2">
      <c r="A180" s="244">
        <v>50</v>
      </c>
      <c r="B180" s="245" t="s">
        <v>340</v>
      </c>
      <c r="C180" s="261" t="s">
        <v>341</v>
      </c>
      <c r="D180" s="246" t="s">
        <v>177</v>
      </c>
      <c r="E180" s="247">
        <v>1</v>
      </c>
      <c r="F180" s="248"/>
      <c r="G180" s="249">
        <f>ROUND(E180*F180,2)</f>
        <v>0</v>
      </c>
      <c r="H180" s="231"/>
      <c r="I180" s="230">
        <f>ROUND(E180*H180,2)</f>
        <v>0</v>
      </c>
      <c r="J180" s="231"/>
      <c r="K180" s="230">
        <f>ROUND(E180*J180,2)</f>
        <v>0</v>
      </c>
      <c r="L180" s="230">
        <v>21</v>
      </c>
      <c r="M180" s="230">
        <f>G180*(1+L180/100)</f>
        <v>0</v>
      </c>
      <c r="N180" s="230">
        <v>0.23</v>
      </c>
      <c r="O180" s="230">
        <f>ROUND(E180*N180,2)</f>
        <v>0.23</v>
      </c>
      <c r="P180" s="230">
        <v>0</v>
      </c>
      <c r="Q180" s="230">
        <f>ROUND(E180*P180,2)</f>
        <v>0</v>
      </c>
      <c r="R180" s="230"/>
      <c r="S180" s="230" t="s">
        <v>194</v>
      </c>
      <c r="T180" s="230" t="s">
        <v>195</v>
      </c>
      <c r="U180" s="230">
        <v>0</v>
      </c>
      <c r="V180" s="230">
        <f>ROUND(E180*U180,2)</f>
        <v>0</v>
      </c>
      <c r="W180" s="230"/>
      <c r="X180" s="230" t="s">
        <v>196</v>
      </c>
      <c r="Y180" s="211"/>
      <c r="Z180" s="211"/>
      <c r="AA180" s="211"/>
      <c r="AB180" s="211"/>
      <c r="AC180" s="211"/>
      <c r="AD180" s="211"/>
      <c r="AE180" s="211"/>
      <c r="AF180" s="211"/>
      <c r="AG180" s="211" t="s">
        <v>320</v>
      </c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ht="33.75" outlineLevel="1" x14ac:dyDescent="0.2">
      <c r="A181" s="228"/>
      <c r="B181" s="229"/>
      <c r="C181" s="262" t="s">
        <v>342</v>
      </c>
      <c r="D181" s="250"/>
      <c r="E181" s="250"/>
      <c r="F181" s="250"/>
      <c r="G181" s="25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11"/>
      <c r="Z181" s="211"/>
      <c r="AA181" s="211"/>
      <c r="AB181" s="211"/>
      <c r="AC181" s="211"/>
      <c r="AD181" s="211"/>
      <c r="AE181" s="211"/>
      <c r="AF181" s="211"/>
      <c r="AG181" s="211" t="s">
        <v>132</v>
      </c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51" t="str">
        <f>C181</f>
        <v>/kartáčovací rám pro úpravu pryžového granulátu a rovnání vlasu na um. trávnících. Šířka 192cm, hmotnost 230kg, otočná výškově stavitelná kola, výškově stavitelné řady pružin, dvě řady zalomených kartáčů, výškově stavitelný zadní kartáč. K zapojení např. za malotraktor, travní sekačku apod./</v>
      </c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28"/>
      <c r="B182" s="229"/>
      <c r="C182" s="263" t="s">
        <v>343</v>
      </c>
      <c r="D182" s="235"/>
      <c r="E182" s="236">
        <v>1</v>
      </c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11"/>
      <c r="Z182" s="211"/>
      <c r="AA182" s="211"/>
      <c r="AB182" s="211"/>
      <c r="AC182" s="211"/>
      <c r="AD182" s="211"/>
      <c r="AE182" s="211"/>
      <c r="AF182" s="211"/>
      <c r="AG182" s="211" t="s">
        <v>134</v>
      </c>
      <c r="AH182" s="211">
        <v>0</v>
      </c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x14ac:dyDescent="0.2">
      <c r="A183" s="238" t="s">
        <v>123</v>
      </c>
      <c r="B183" s="239" t="s">
        <v>85</v>
      </c>
      <c r="C183" s="260" t="s">
        <v>86</v>
      </c>
      <c r="D183" s="240"/>
      <c r="E183" s="241"/>
      <c r="F183" s="242"/>
      <c r="G183" s="243">
        <f>SUMIF(AG184:AG222,"&lt;&gt;NOR",G184:G222)</f>
        <v>0</v>
      </c>
      <c r="H183" s="237"/>
      <c r="I183" s="237">
        <f>SUM(I184:I222)</f>
        <v>0</v>
      </c>
      <c r="J183" s="237"/>
      <c r="K183" s="237">
        <f>SUM(K184:K222)</f>
        <v>0</v>
      </c>
      <c r="L183" s="237"/>
      <c r="M183" s="237">
        <f>SUM(M184:M222)</f>
        <v>0</v>
      </c>
      <c r="N183" s="237"/>
      <c r="O183" s="237">
        <f>SUM(O184:O222)</f>
        <v>0</v>
      </c>
      <c r="P183" s="237"/>
      <c r="Q183" s="237">
        <f>SUM(Q184:Q222)</f>
        <v>0</v>
      </c>
      <c r="R183" s="237"/>
      <c r="S183" s="237"/>
      <c r="T183" s="237"/>
      <c r="U183" s="237"/>
      <c r="V183" s="237">
        <f>SUM(V184:V222)</f>
        <v>44.7</v>
      </c>
      <c r="W183" s="237"/>
      <c r="X183" s="237"/>
      <c r="AG183" t="s">
        <v>124</v>
      </c>
    </row>
    <row r="184" spans="1:60" outlineLevel="1" x14ac:dyDescent="0.2">
      <c r="A184" s="244">
        <v>51</v>
      </c>
      <c r="B184" s="245" t="s">
        <v>344</v>
      </c>
      <c r="C184" s="261" t="s">
        <v>345</v>
      </c>
      <c r="D184" s="246" t="s">
        <v>137</v>
      </c>
      <c r="E184" s="247">
        <v>12.311999999999999</v>
      </c>
      <c r="F184" s="248"/>
      <c r="G184" s="249">
        <f>ROUND(E184*F184,2)</f>
        <v>0</v>
      </c>
      <c r="H184" s="231"/>
      <c r="I184" s="230">
        <f>ROUND(E184*H184,2)</f>
        <v>0</v>
      </c>
      <c r="J184" s="231"/>
      <c r="K184" s="230">
        <f>ROUND(E184*J184,2)</f>
        <v>0</v>
      </c>
      <c r="L184" s="230">
        <v>21</v>
      </c>
      <c r="M184" s="230">
        <f>G184*(1+L184/100)</f>
        <v>0</v>
      </c>
      <c r="N184" s="230">
        <v>0</v>
      </c>
      <c r="O184" s="230">
        <f>ROUND(E184*N184,2)</f>
        <v>0</v>
      </c>
      <c r="P184" s="230">
        <v>0</v>
      </c>
      <c r="Q184" s="230">
        <f>ROUND(E184*P184,2)</f>
        <v>0</v>
      </c>
      <c r="R184" s="230"/>
      <c r="S184" s="230" t="s">
        <v>128</v>
      </c>
      <c r="T184" s="230" t="s">
        <v>128</v>
      </c>
      <c r="U184" s="230">
        <v>0.19866</v>
      </c>
      <c r="V184" s="230">
        <f>ROUND(E184*U184,2)</f>
        <v>2.4500000000000002</v>
      </c>
      <c r="W184" s="230"/>
      <c r="X184" s="230" t="s">
        <v>129</v>
      </c>
      <c r="Y184" s="211"/>
      <c r="Z184" s="211"/>
      <c r="AA184" s="211"/>
      <c r="AB184" s="211"/>
      <c r="AC184" s="211"/>
      <c r="AD184" s="211"/>
      <c r="AE184" s="211"/>
      <c r="AF184" s="211"/>
      <c r="AG184" s="211" t="s">
        <v>148</v>
      </c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1" x14ac:dyDescent="0.2">
      <c r="A185" s="228"/>
      <c r="B185" s="229"/>
      <c r="C185" s="263" t="s">
        <v>346</v>
      </c>
      <c r="D185" s="235"/>
      <c r="E185" s="236">
        <v>12.311999999999999</v>
      </c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11"/>
      <c r="Z185" s="211"/>
      <c r="AA185" s="211"/>
      <c r="AB185" s="211"/>
      <c r="AC185" s="211"/>
      <c r="AD185" s="211"/>
      <c r="AE185" s="211"/>
      <c r="AF185" s="211"/>
      <c r="AG185" s="211" t="s">
        <v>134</v>
      </c>
      <c r="AH185" s="211">
        <v>0</v>
      </c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1" x14ac:dyDescent="0.2">
      <c r="A186" s="244">
        <v>52</v>
      </c>
      <c r="B186" s="245" t="s">
        <v>347</v>
      </c>
      <c r="C186" s="261" t="s">
        <v>348</v>
      </c>
      <c r="D186" s="246" t="s">
        <v>155</v>
      </c>
      <c r="E186" s="247">
        <v>128.02799999999999</v>
      </c>
      <c r="F186" s="248"/>
      <c r="G186" s="249">
        <f>ROUND(E186*F186,2)</f>
        <v>0</v>
      </c>
      <c r="H186" s="231"/>
      <c r="I186" s="230">
        <f>ROUND(E186*H186,2)</f>
        <v>0</v>
      </c>
      <c r="J186" s="231"/>
      <c r="K186" s="230">
        <f>ROUND(E186*J186,2)</f>
        <v>0</v>
      </c>
      <c r="L186" s="230">
        <v>21</v>
      </c>
      <c r="M186" s="230">
        <f>G186*(1+L186/100)</f>
        <v>0</v>
      </c>
      <c r="N186" s="230">
        <v>0</v>
      </c>
      <c r="O186" s="230">
        <f>ROUND(E186*N186,2)</f>
        <v>0</v>
      </c>
      <c r="P186" s="230">
        <v>0</v>
      </c>
      <c r="Q186" s="230">
        <f>ROUND(E186*P186,2)</f>
        <v>0</v>
      </c>
      <c r="R186" s="230"/>
      <c r="S186" s="230" t="s">
        <v>128</v>
      </c>
      <c r="T186" s="230" t="s">
        <v>128</v>
      </c>
      <c r="U186" s="230">
        <v>0.33</v>
      </c>
      <c r="V186" s="230">
        <f>ROUND(E186*U186,2)</f>
        <v>42.25</v>
      </c>
      <c r="W186" s="230"/>
      <c r="X186" s="230" t="s">
        <v>129</v>
      </c>
      <c r="Y186" s="211"/>
      <c r="Z186" s="211"/>
      <c r="AA186" s="211"/>
      <c r="AB186" s="211"/>
      <c r="AC186" s="211"/>
      <c r="AD186" s="211"/>
      <c r="AE186" s="211"/>
      <c r="AF186" s="211"/>
      <c r="AG186" s="211" t="s">
        <v>148</v>
      </c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1" x14ac:dyDescent="0.2">
      <c r="A187" s="228"/>
      <c r="B187" s="229"/>
      <c r="C187" s="263" t="s">
        <v>349</v>
      </c>
      <c r="D187" s="235"/>
      <c r="E187" s="236">
        <v>120.54</v>
      </c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11"/>
      <c r="Z187" s="211"/>
      <c r="AA187" s="211"/>
      <c r="AB187" s="211"/>
      <c r="AC187" s="211"/>
      <c r="AD187" s="211"/>
      <c r="AE187" s="211"/>
      <c r="AF187" s="211"/>
      <c r="AG187" s="211" t="s">
        <v>134</v>
      </c>
      <c r="AH187" s="211">
        <v>0</v>
      </c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1" x14ac:dyDescent="0.2">
      <c r="A188" s="228"/>
      <c r="B188" s="229"/>
      <c r="C188" s="263" t="s">
        <v>350</v>
      </c>
      <c r="D188" s="235"/>
      <c r="E188" s="236">
        <v>7.4880000000000004</v>
      </c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11"/>
      <c r="Z188" s="211"/>
      <c r="AA188" s="211"/>
      <c r="AB188" s="211"/>
      <c r="AC188" s="211"/>
      <c r="AD188" s="211"/>
      <c r="AE188" s="211"/>
      <c r="AF188" s="211"/>
      <c r="AG188" s="211" t="s">
        <v>134</v>
      </c>
      <c r="AH188" s="211">
        <v>0</v>
      </c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1" x14ac:dyDescent="0.2">
      <c r="A189" s="244">
        <v>53</v>
      </c>
      <c r="B189" s="245" t="s">
        <v>351</v>
      </c>
      <c r="C189" s="261" t="s">
        <v>352</v>
      </c>
      <c r="D189" s="246" t="s">
        <v>353</v>
      </c>
      <c r="E189" s="247">
        <v>38</v>
      </c>
      <c r="F189" s="248"/>
      <c r="G189" s="249">
        <f>ROUND(E189*F189,2)</f>
        <v>0</v>
      </c>
      <c r="H189" s="231"/>
      <c r="I189" s="230">
        <f>ROUND(E189*H189,2)</f>
        <v>0</v>
      </c>
      <c r="J189" s="231"/>
      <c r="K189" s="230">
        <f>ROUND(E189*J189,2)</f>
        <v>0</v>
      </c>
      <c r="L189" s="230">
        <v>21</v>
      </c>
      <c r="M189" s="230">
        <f>G189*(1+L189/100)</f>
        <v>0</v>
      </c>
      <c r="N189" s="230">
        <v>0</v>
      </c>
      <c r="O189" s="230">
        <f>ROUND(E189*N189,2)</f>
        <v>0</v>
      </c>
      <c r="P189" s="230">
        <v>0</v>
      </c>
      <c r="Q189" s="230">
        <f>ROUND(E189*P189,2)</f>
        <v>0</v>
      </c>
      <c r="R189" s="230"/>
      <c r="S189" s="230" t="s">
        <v>194</v>
      </c>
      <c r="T189" s="230" t="s">
        <v>195</v>
      </c>
      <c r="U189" s="230">
        <v>0</v>
      </c>
      <c r="V189" s="230">
        <f>ROUND(E189*U189,2)</f>
        <v>0</v>
      </c>
      <c r="W189" s="230"/>
      <c r="X189" s="230" t="s">
        <v>129</v>
      </c>
      <c r="Y189" s="211"/>
      <c r="Z189" s="211"/>
      <c r="AA189" s="211"/>
      <c r="AB189" s="211"/>
      <c r="AC189" s="211"/>
      <c r="AD189" s="211"/>
      <c r="AE189" s="211"/>
      <c r="AF189" s="211"/>
      <c r="AG189" s="211" t="s">
        <v>148</v>
      </c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1" x14ac:dyDescent="0.2">
      <c r="A190" s="228"/>
      <c r="B190" s="229"/>
      <c r="C190" s="263" t="s">
        <v>354</v>
      </c>
      <c r="D190" s="235"/>
      <c r="E190" s="236">
        <v>38</v>
      </c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11"/>
      <c r="Z190" s="211"/>
      <c r="AA190" s="211"/>
      <c r="AB190" s="211"/>
      <c r="AC190" s="211"/>
      <c r="AD190" s="211"/>
      <c r="AE190" s="211"/>
      <c r="AF190" s="211"/>
      <c r="AG190" s="211" t="s">
        <v>134</v>
      </c>
      <c r="AH190" s="211">
        <v>0</v>
      </c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1" x14ac:dyDescent="0.2">
      <c r="A191" s="244">
        <v>54</v>
      </c>
      <c r="B191" s="245" t="s">
        <v>355</v>
      </c>
      <c r="C191" s="261" t="s">
        <v>356</v>
      </c>
      <c r="D191" s="246" t="s">
        <v>137</v>
      </c>
      <c r="E191" s="247">
        <v>12.311999999999999</v>
      </c>
      <c r="F191" s="248"/>
      <c r="G191" s="249">
        <f>ROUND(E191*F191,2)</f>
        <v>0</v>
      </c>
      <c r="H191" s="231"/>
      <c r="I191" s="230">
        <f>ROUND(E191*H191,2)</f>
        <v>0</v>
      </c>
      <c r="J191" s="231"/>
      <c r="K191" s="230">
        <f>ROUND(E191*J191,2)</f>
        <v>0</v>
      </c>
      <c r="L191" s="230">
        <v>21</v>
      </c>
      <c r="M191" s="230">
        <f>G191*(1+L191/100)</f>
        <v>0</v>
      </c>
      <c r="N191" s="230">
        <v>0</v>
      </c>
      <c r="O191" s="230">
        <f>ROUND(E191*N191,2)</f>
        <v>0</v>
      </c>
      <c r="P191" s="230">
        <v>0</v>
      </c>
      <c r="Q191" s="230">
        <f>ROUND(E191*P191,2)</f>
        <v>0</v>
      </c>
      <c r="R191" s="230"/>
      <c r="S191" s="230" t="s">
        <v>194</v>
      </c>
      <c r="T191" s="230" t="s">
        <v>195</v>
      </c>
      <c r="U191" s="230">
        <v>0</v>
      </c>
      <c r="V191" s="230">
        <f>ROUND(E191*U191,2)</f>
        <v>0</v>
      </c>
      <c r="W191" s="230"/>
      <c r="X191" s="230" t="s">
        <v>129</v>
      </c>
      <c r="Y191" s="211"/>
      <c r="Z191" s="211"/>
      <c r="AA191" s="211"/>
      <c r="AB191" s="211"/>
      <c r="AC191" s="211"/>
      <c r="AD191" s="211"/>
      <c r="AE191" s="211"/>
      <c r="AF191" s="211"/>
      <c r="AG191" s="211" t="s">
        <v>148</v>
      </c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 x14ac:dyDescent="0.2">
      <c r="A192" s="228"/>
      <c r="B192" s="229"/>
      <c r="C192" s="263" t="s">
        <v>357</v>
      </c>
      <c r="D192" s="235"/>
      <c r="E192" s="236">
        <v>12.311999999999999</v>
      </c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11"/>
      <c r="Z192" s="211"/>
      <c r="AA192" s="211"/>
      <c r="AB192" s="211"/>
      <c r="AC192" s="211"/>
      <c r="AD192" s="211"/>
      <c r="AE192" s="211"/>
      <c r="AF192" s="211"/>
      <c r="AG192" s="211" t="s">
        <v>134</v>
      </c>
      <c r="AH192" s="211">
        <v>0</v>
      </c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ht="33.75" outlineLevel="1" x14ac:dyDescent="0.2">
      <c r="A193" s="244">
        <v>55</v>
      </c>
      <c r="B193" s="245" t="s">
        <v>358</v>
      </c>
      <c r="C193" s="261" t="s">
        <v>359</v>
      </c>
      <c r="D193" s="246" t="s">
        <v>177</v>
      </c>
      <c r="E193" s="247">
        <v>40</v>
      </c>
      <c r="F193" s="248"/>
      <c r="G193" s="249">
        <f>ROUND(E193*F193,2)</f>
        <v>0</v>
      </c>
      <c r="H193" s="231"/>
      <c r="I193" s="230">
        <f>ROUND(E193*H193,2)</f>
        <v>0</v>
      </c>
      <c r="J193" s="231"/>
      <c r="K193" s="230">
        <f>ROUND(E193*J193,2)</f>
        <v>0</v>
      </c>
      <c r="L193" s="230">
        <v>21</v>
      </c>
      <c r="M193" s="230">
        <f>G193*(1+L193/100)</f>
        <v>0</v>
      </c>
      <c r="N193" s="230">
        <v>0</v>
      </c>
      <c r="O193" s="230">
        <f>ROUND(E193*N193,2)</f>
        <v>0</v>
      </c>
      <c r="P193" s="230">
        <v>0</v>
      </c>
      <c r="Q193" s="230">
        <f>ROUND(E193*P193,2)</f>
        <v>0</v>
      </c>
      <c r="R193" s="230"/>
      <c r="S193" s="230" t="s">
        <v>194</v>
      </c>
      <c r="T193" s="230" t="s">
        <v>195</v>
      </c>
      <c r="U193" s="230">
        <v>0</v>
      </c>
      <c r="V193" s="230">
        <f>ROUND(E193*U193,2)</f>
        <v>0</v>
      </c>
      <c r="W193" s="230"/>
      <c r="X193" s="230" t="s">
        <v>129</v>
      </c>
      <c r="Y193" s="211"/>
      <c r="Z193" s="211"/>
      <c r="AA193" s="211"/>
      <c r="AB193" s="211"/>
      <c r="AC193" s="211"/>
      <c r="AD193" s="211"/>
      <c r="AE193" s="211"/>
      <c r="AF193" s="211"/>
      <c r="AG193" s="211" t="s">
        <v>148</v>
      </c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">
      <c r="A194" s="228"/>
      <c r="B194" s="229"/>
      <c r="C194" s="262" t="s">
        <v>360</v>
      </c>
      <c r="D194" s="250"/>
      <c r="E194" s="250"/>
      <c r="F194" s="250"/>
      <c r="G194" s="25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11"/>
      <c r="Z194" s="211"/>
      <c r="AA194" s="211"/>
      <c r="AB194" s="211"/>
      <c r="AC194" s="211"/>
      <c r="AD194" s="211"/>
      <c r="AE194" s="211"/>
      <c r="AF194" s="211"/>
      <c r="AG194" s="211" t="s">
        <v>132</v>
      </c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1" x14ac:dyDescent="0.2">
      <c r="A195" s="228"/>
      <c r="B195" s="229"/>
      <c r="C195" s="263" t="s">
        <v>361</v>
      </c>
      <c r="D195" s="235"/>
      <c r="E195" s="236">
        <v>40</v>
      </c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11"/>
      <c r="Z195" s="211"/>
      <c r="AA195" s="211"/>
      <c r="AB195" s="211"/>
      <c r="AC195" s="211"/>
      <c r="AD195" s="211"/>
      <c r="AE195" s="211"/>
      <c r="AF195" s="211"/>
      <c r="AG195" s="211" t="s">
        <v>134</v>
      </c>
      <c r="AH195" s="211">
        <v>0</v>
      </c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ht="22.5" outlineLevel="1" x14ac:dyDescent="0.2">
      <c r="A196" s="244">
        <v>56</v>
      </c>
      <c r="B196" s="245" t="s">
        <v>362</v>
      </c>
      <c r="C196" s="261" t="s">
        <v>363</v>
      </c>
      <c r="D196" s="246" t="s">
        <v>127</v>
      </c>
      <c r="E196" s="247">
        <v>13.68</v>
      </c>
      <c r="F196" s="248"/>
      <c r="G196" s="249">
        <f>ROUND(E196*F196,2)</f>
        <v>0</v>
      </c>
      <c r="H196" s="231"/>
      <c r="I196" s="230">
        <f>ROUND(E196*H196,2)</f>
        <v>0</v>
      </c>
      <c r="J196" s="231"/>
      <c r="K196" s="230">
        <f>ROUND(E196*J196,2)</f>
        <v>0</v>
      </c>
      <c r="L196" s="230">
        <v>21</v>
      </c>
      <c r="M196" s="230">
        <f>G196*(1+L196/100)</f>
        <v>0</v>
      </c>
      <c r="N196" s="230">
        <v>0</v>
      </c>
      <c r="O196" s="230">
        <f>ROUND(E196*N196,2)</f>
        <v>0</v>
      </c>
      <c r="P196" s="230">
        <v>0</v>
      </c>
      <c r="Q196" s="230">
        <f>ROUND(E196*P196,2)</f>
        <v>0</v>
      </c>
      <c r="R196" s="230"/>
      <c r="S196" s="230" t="s">
        <v>194</v>
      </c>
      <c r="T196" s="230" t="s">
        <v>195</v>
      </c>
      <c r="U196" s="230">
        <v>0</v>
      </c>
      <c r="V196" s="230">
        <f>ROUND(E196*U196,2)</f>
        <v>0</v>
      </c>
      <c r="W196" s="230"/>
      <c r="X196" s="230" t="s">
        <v>129</v>
      </c>
      <c r="Y196" s="211"/>
      <c r="Z196" s="211"/>
      <c r="AA196" s="211"/>
      <c r="AB196" s="211"/>
      <c r="AC196" s="211"/>
      <c r="AD196" s="211"/>
      <c r="AE196" s="211"/>
      <c r="AF196" s="211"/>
      <c r="AG196" s="211" t="s">
        <v>148</v>
      </c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">
      <c r="A197" s="228"/>
      <c r="B197" s="229"/>
      <c r="C197" s="262" t="s">
        <v>364</v>
      </c>
      <c r="D197" s="250"/>
      <c r="E197" s="250"/>
      <c r="F197" s="250"/>
      <c r="G197" s="25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11"/>
      <c r="Z197" s="211"/>
      <c r="AA197" s="211"/>
      <c r="AB197" s="211"/>
      <c r="AC197" s="211"/>
      <c r="AD197" s="211"/>
      <c r="AE197" s="211"/>
      <c r="AF197" s="211"/>
      <c r="AG197" s="211" t="s">
        <v>132</v>
      </c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1" x14ac:dyDescent="0.2">
      <c r="A198" s="228"/>
      <c r="B198" s="229"/>
      <c r="C198" s="263" t="s">
        <v>365</v>
      </c>
      <c r="D198" s="235"/>
      <c r="E198" s="236">
        <v>13.68</v>
      </c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11"/>
      <c r="Z198" s="211"/>
      <c r="AA198" s="211"/>
      <c r="AB198" s="211"/>
      <c r="AC198" s="211"/>
      <c r="AD198" s="211"/>
      <c r="AE198" s="211"/>
      <c r="AF198" s="211"/>
      <c r="AG198" s="211" t="s">
        <v>134</v>
      </c>
      <c r="AH198" s="211">
        <v>0</v>
      </c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1" x14ac:dyDescent="0.2">
      <c r="A199" s="244">
        <v>57</v>
      </c>
      <c r="B199" s="245" t="s">
        <v>366</v>
      </c>
      <c r="C199" s="261" t="s">
        <v>367</v>
      </c>
      <c r="D199" s="246" t="s">
        <v>202</v>
      </c>
      <c r="E199" s="247">
        <v>320</v>
      </c>
      <c r="F199" s="248"/>
      <c r="G199" s="249">
        <f>ROUND(E199*F199,2)</f>
        <v>0</v>
      </c>
      <c r="H199" s="231"/>
      <c r="I199" s="230">
        <f>ROUND(E199*H199,2)</f>
        <v>0</v>
      </c>
      <c r="J199" s="231"/>
      <c r="K199" s="230">
        <f>ROUND(E199*J199,2)</f>
        <v>0</v>
      </c>
      <c r="L199" s="230">
        <v>21</v>
      </c>
      <c r="M199" s="230">
        <f>G199*(1+L199/100)</f>
        <v>0</v>
      </c>
      <c r="N199" s="230">
        <v>0</v>
      </c>
      <c r="O199" s="230">
        <f>ROUND(E199*N199,2)</f>
        <v>0</v>
      </c>
      <c r="P199" s="230">
        <v>0</v>
      </c>
      <c r="Q199" s="230">
        <f>ROUND(E199*P199,2)</f>
        <v>0</v>
      </c>
      <c r="R199" s="230"/>
      <c r="S199" s="230" t="s">
        <v>194</v>
      </c>
      <c r="T199" s="230" t="s">
        <v>195</v>
      </c>
      <c r="U199" s="230">
        <v>0</v>
      </c>
      <c r="V199" s="230">
        <f>ROUND(E199*U199,2)</f>
        <v>0</v>
      </c>
      <c r="W199" s="230"/>
      <c r="X199" s="230" t="s">
        <v>196</v>
      </c>
      <c r="Y199" s="211"/>
      <c r="Z199" s="211"/>
      <c r="AA199" s="211"/>
      <c r="AB199" s="211"/>
      <c r="AC199" s="211"/>
      <c r="AD199" s="211"/>
      <c r="AE199" s="211"/>
      <c r="AF199" s="211"/>
      <c r="AG199" s="211" t="s">
        <v>197</v>
      </c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1" x14ac:dyDescent="0.2">
      <c r="A200" s="228"/>
      <c r="B200" s="229"/>
      <c r="C200" s="263" t="s">
        <v>368</v>
      </c>
      <c r="D200" s="235"/>
      <c r="E200" s="236">
        <v>224</v>
      </c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11"/>
      <c r="Z200" s="211"/>
      <c r="AA200" s="211"/>
      <c r="AB200" s="211"/>
      <c r="AC200" s="211"/>
      <c r="AD200" s="211"/>
      <c r="AE200" s="211"/>
      <c r="AF200" s="211"/>
      <c r="AG200" s="211" t="s">
        <v>134</v>
      </c>
      <c r="AH200" s="211">
        <v>0</v>
      </c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1" x14ac:dyDescent="0.2">
      <c r="A201" s="228"/>
      <c r="B201" s="229"/>
      <c r="C201" s="263" t="s">
        <v>369</v>
      </c>
      <c r="D201" s="235"/>
      <c r="E201" s="236">
        <v>96</v>
      </c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11"/>
      <c r="Z201" s="211"/>
      <c r="AA201" s="211"/>
      <c r="AB201" s="211"/>
      <c r="AC201" s="211"/>
      <c r="AD201" s="211"/>
      <c r="AE201" s="211"/>
      <c r="AF201" s="211"/>
      <c r="AG201" s="211" t="s">
        <v>134</v>
      </c>
      <c r="AH201" s="211">
        <v>0</v>
      </c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outlineLevel="1" x14ac:dyDescent="0.2">
      <c r="A202" s="244">
        <v>58</v>
      </c>
      <c r="B202" s="245" t="s">
        <v>370</v>
      </c>
      <c r="C202" s="261" t="s">
        <v>371</v>
      </c>
      <c r="D202" s="246" t="s">
        <v>155</v>
      </c>
      <c r="E202" s="247">
        <v>104</v>
      </c>
      <c r="F202" s="248"/>
      <c r="G202" s="249">
        <f>ROUND(E202*F202,2)</f>
        <v>0</v>
      </c>
      <c r="H202" s="231"/>
      <c r="I202" s="230">
        <f>ROUND(E202*H202,2)</f>
        <v>0</v>
      </c>
      <c r="J202" s="231"/>
      <c r="K202" s="230">
        <f>ROUND(E202*J202,2)</f>
        <v>0</v>
      </c>
      <c r="L202" s="230">
        <v>21</v>
      </c>
      <c r="M202" s="230">
        <f>G202*(1+L202/100)</f>
        <v>0</v>
      </c>
      <c r="N202" s="230">
        <v>0</v>
      </c>
      <c r="O202" s="230">
        <f>ROUND(E202*N202,2)</f>
        <v>0</v>
      </c>
      <c r="P202" s="230">
        <v>0</v>
      </c>
      <c r="Q202" s="230">
        <f>ROUND(E202*P202,2)</f>
        <v>0</v>
      </c>
      <c r="R202" s="230"/>
      <c r="S202" s="230" t="s">
        <v>194</v>
      </c>
      <c r="T202" s="230" t="s">
        <v>195</v>
      </c>
      <c r="U202" s="230">
        <v>0</v>
      </c>
      <c r="V202" s="230">
        <f>ROUND(E202*U202,2)</f>
        <v>0</v>
      </c>
      <c r="W202" s="230"/>
      <c r="X202" s="230" t="s">
        <v>203</v>
      </c>
      <c r="Y202" s="211"/>
      <c r="Z202" s="211"/>
      <c r="AA202" s="211"/>
      <c r="AB202" s="211"/>
      <c r="AC202" s="211"/>
      <c r="AD202" s="211"/>
      <c r="AE202" s="211"/>
      <c r="AF202" s="211"/>
      <c r="AG202" s="211" t="s">
        <v>204</v>
      </c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1" x14ac:dyDescent="0.2">
      <c r="A203" s="228"/>
      <c r="B203" s="229"/>
      <c r="C203" s="262" t="s">
        <v>372</v>
      </c>
      <c r="D203" s="250"/>
      <c r="E203" s="250"/>
      <c r="F203" s="250"/>
      <c r="G203" s="25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11"/>
      <c r="Z203" s="211"/>
      <c r="AA203" s="211"/>
      <c r="AB203" s="211"/>
      <c r="AC203" s="211"/>
      <c r="AD203" s="211"/>
      <c r="AE203" s="211"/>
      <c r="AF203" s="211"/>
      <c r="AG203" s="211" t="s">
        <v>132</v>
      </c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1" x14ac:dyDescent="0.2">
      <c r="A204" s="228"/>
      <c r="B204" s="229"/>
      <c r="C204" s="263" t="s">
        <v>373</v>
      </c>
      <c r="D204" s="235"/>
      <c r="E204" s="236">
        <v>80</v>
      </c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11"/>
      <c r="Z204" s="211"/>
      <c r="AA204" s="211"/>
      <c r="AB204" s="211"/>
      <c r="AC204" s="211"/>
      <c r="AD204" s="211"/>
      <c r="AE204" s="211"/>
      <c r="AF204" s="211"/>
      <c r="AG204" s="211" t="s">
        <v>134</v>
      </c>
      <c r="AH204" s="211">
        <v>0</v>
      </c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 x14ac:dyDescent="0.2">
      <c r="A205" s="228"/>
      <c r="B205" s="229"/>
      <c r="C205" s="263" t="s">
        <v>374</v>
      </c>
      <c r="D205" s="235"/>
      <c r="E205" s="236">
        <v>24</v>
      </c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11"/>
      <c r="Z205" s="211"/>
      <c r="AA205" s="211"/>
      <c r="AB205" s="211"/>
      <c r="AC205" s="211"/>
      <c r="AD205" s="211"/>
      <c r="AE205" s="211"/>
      <c r="AF205" s="211"/>
      <c r="AG205" s="211" t="s">
        <v>134</v>
      </c>
      <c r="AH205" s="211">
        <v>0</v>
      </c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ht="22.5" outlineLevel="1" x14ac:dyDescent="0.2">
      <c r="A206" s="244">
        <v>59</v>
      </c>
      <c r="B206" s="245" t="s">
        <v>159</v>
      </c>
      <c r="C206" s="261" t="s">
        <v>160</v>
      </c>
      <c r="D206" s="246" t="s">
        <v>137</v>
      </c>
      <c r="E206" s="247">
        <v>12.311999999999999</v>
      </c>
      <c r="F206" s="248"/>
      <c r="G206" s="249">
        <f>ROUND(E206*F206,2)</f>
        <v>0</v>
      </c>
      <c r="H206" s="231"/>
      <c r="I206" s="230">
        <f>ROUND(E206*H206,2)</f>
        <v>0</v>
      </c>
      <c r="J206" s="231"/>
      <c r="K206" s="230">
        <f>ROUND(E206*J206,2)</f>
        <v>0</v>
      </c>
      <c r="L206" s="230">
        <v>21</v>
      </c>
      <c r="M206" s="230">
        <f>G206*(1+L206/100)</f>
        <v>0</v>
      </c>
      <c r="N206" s="230">
        <v>0</v>
      </c>
      <c r="O206" s="230">
        <f>ROUND(E206*N206,2)</f>
        <v>0</v>
      </c>
      <c r="P206" s="230">
        <v>0</v>
      </c>
      <c r="Q206" s="230">
        <f>ROUND(E206*P206,2)</f>
        <v>0</v>
      </c>
      <c r="R206" s="230"/>
      <c r="S206" s="230" t="s">
        <v>194</v>
      </c>
      <c r="T206" s="230" t="s">
        <v>195</v>
      </c>
      <c r="U206" s="230">
        <v>0</v>
      </c>
      <c r="V206" s="230">
        <f>ROUND(E206*U206,2)</f>
        <v>0</v>
      </c>
      <c r="W206" s="230"/>
      <c r="X206" s="230" t="s">
        <v>203</v>
      </c>
      <c r="Y206" s="211"/>
      <c r="Z206" s="211"/>
      <c r="AA206" s="211"/>
      <c r="AB206" s="211"/>
      <c r="AC206" s="211"/>
      <c r="AD206" s="211"/>
      <c r="AE206" s="211"/>
      <c r="AF206" s="211"/>
      <c r="AG206" s="211" t="s">
        <v>204</v>
      </c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1" x14ac:dyDescent="0.2">
      <c r="A207" s="228"/>
      <c r="B207" s="229"/>
      <c r="C207" s="262" t="s">
        <v>375</v>
      </c>
      <c r="D207" s="250"/>
      <c r="E207" s="250"/>
      <c r="F207" s="250"/>
      <c r="G207" s="25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11"/>
      <c r="Z207" s="211"/>
      <c r="AA207" s="211"/>
      <c r="AB207" s="211"/>
      <c r="AC207" s="211"/>
      <c r="AD207" s="211"/>
      <c r="AE207" s="211"/>
      <c r="AF207" s="211"/>
      <c r="AG207" s="211" t="s">
        <v>132</v>
      </c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1" x14ac:dyDescent="0.2">
      <c r="A208" s="228"/>
      <c r="B208" s="229"/>
      <c r="C208" s="263" t="s">
        <v>357</v>
      </c>
      <c r="D208" s="235"/>
      <c r="E208" s="236">
        <v>12.311999999999999</v>
      </c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11"/>
      <c r="Z208" s="211"/>
      <c r="AA208" s="211"/>
      <c r="AB208" s="211"/>
      <c r="AC208" s="211"/>
      <c r="AD208" s="211"/>
      <c r="AE208" s="211"/>
      <c r="AF208" s="211"/>
      <c r="AG208" s="211" t="s">
        <v>134</v>
      </c>
      <c r="AH208" s="211">
        <v>0</v>
      </c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ht="22.5" outlineLevel="1" x14ac:dyDescent="0.2">
      <c r="A209" s="244">
        <v>60</v>
      </c>
      <c r="B209" s="245" t="s">
        <v>163</v>
      </c>
      <c r="C209" s="261" t="s">
        <v>376</v>
      </c>
      <c r="D209" s="246" t="s">
        <v>137</v>
      </c>
      <c r="E209" s="247">
        <v>12.311999999999999</v>
      </c>
      <c r="F209" s="248"/>
      <c r="G209" s="249">
        <f>ROUND(E209*F209,2)</f>
        <v>0</v>
      </c>
      <c r="H209" s="231"/>
      <c r="I209" s="230">
        <f>ROUND(E209*H209,2)</f>
        <v>0</v>
      </c>
      <c r="J209" s="231"/>
      <c r="K209" s="230">
        <f>ROUND(E209*J209,2)</f>
        <v>0</v>
      </c>
      <c r="L209" s="230">
        <v>21</v>
      </c>
      <c r="M209" s="230">
        <f>G209*(1+L209/100)</f>
        <v>0</v>
      </c>
      <c r="N209" s="230">
        <v>0</v>
      </c>
      <c r="O209" s="230">
        <f>ROUND(E209*N209,2)</f>
        <v>0</v>
      </c>
      <c r="P209" s="230">
        <v>0</v>
      </c>
      <c r="Q209" s="230">
        <f>ROUND(E209*P209,2)</f>
        <v>0</v>
      </c>
      <c r="R209" s="230"/>
      <c r="S209" s="230" t="s">
        <v>194</v>
      </c>
      <c r="T209" s="230" t="s">
        <v>195</v>
      </c>
      <c r="U209" s="230">
        <v>0</v>
      </c>
      <c r="V209" s="230">
        <f>ROUND(E209*U209,2)</f>
        <v>0</v>
      </c>
      <c r="W209" s="230"/>
      <c r="X209" s="230" t="s">
        <v>203</v>
      </c>
      <c r="Y209" s="211"/>
      <c r="Z209" s="211"/>
      <c r="AA209" s="211"/>
      <c r="AB209" s="211"/>
      <c r="AC209" s="211"/>
      <c r="AD209" s="211"/>
      <c r="AE209" s="211"/>
      <c r="AF209" s="211"/>
      <c r="AG209" s="211" t="s">
        <v>204</v>
      </c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1" x14ac:dyDescent="0.2">
      <c r="A210" s="228"/>
      <c r="B210" s="229"/>
      <c r="C210" s="263" t="s">
        <v>357</v>
      </c>
      <c r="D210" s="235"/>
      <c r="E210" s="236">
        <v>12.311999999999999</v>
      </c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11"/>
      <c r="Z210" s="211"/>
      <c r="AA210" s="211"/>
      <c r="AB210" s="211"/>
      <c r="AC210" s="211"/>
      <c r="AD210" s="211"/>
      <c r="AE210" s="211"/>
      <c r="AF210" s="211"/>
      <c r="AG210" s="211" t="s">
        <v>134</v>
      </c>
      <c r="AH210" s="211">
        <v>0</v>
      </c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ht="22.5" outlineLevel="1" x14ac:dyDescent="0.2">
      <c r="A211" s="244">
        <v>61</v>
      </c>
      <c r="B211" s="245" t="s">
        <v>377</v>
      </c>
      <c r="C211" s="261" t="s">
        <v>378</v>
      </c>
      <c r="D211" s="246" t="s">
        <v>177</v>
      </c>
      <c r="E211" s="247">
        <v>1</v>
      </c>
      <c r="F211" s="248"/>
      <c r="G211" s="249">
        <f>ROUND(E211*F211,2)</f>
        <v>0</v>
      </c>
      <c r="H211" s="231"/>
      <c r="I211" s="230">
        <f>ROUND(E211*H211,2)</f>
        <v>0</v>
      </c>
      <c r="J211" s="231"/>
      <c r="K211" s="230">
        <f>ROUND(E211*J211,2)</f>
        <v>0</v>
      </c>
      <c r="L211" s="230">
        <v>21</v>
      </c>
      <c r="M211" s="230">
        <f>G211*(1+L211/100)</f>
        <v>0</v>
      </c>
      <c r="N211" s="230">
        <v>0</v>
      </c>
      <c r="O211" s="230">
        <f>ROUND(E211*N211,2)</f>
        <v>0</v>
      </c>
      <c r="P211" s="230">
        <v>0</v>
      </c>
      <c r="Q211" s="230">
        <f>ROUND(E211*P211,2)</f>
        <v>0</v>
      </c>
      <c r="R211" s="230"/>
      <c r="S211" s="230" t="s">
        <v>194</v>
      </c>
      <c r="T211" s="230" t="s">
        <v>195</v>
      </c>
      <c r="U211" s="230">
        <v>0</v>
      </c>
      <c r="V211" s="230">
        <f>ROUND(E211*U211,2)</f>
        <v>0</v>
      </c>
      <c r="W211" s="230"/>
      <c r="X211" s="230" t="s">
        <v>203</v>
      </c>
      <c r="Y211" s="211"/>
      <c r="Z211" s="211"/>
      <c r="AA211" s="211"/>
      <c r="AB211" s="211"/>
      <c r="AC211" s="211"/>
      <c r="AD211" s="211"/>
      <c r="AE211" s="211"/>
      <c r="AF211" s="211"/>
      <c r="AG211" s="211" t="s">
        <v>204</v>
      </c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1" x14ac:dyDescent="0.2">
      <c r="A212" s="228"/>
      <c r="B212" s="229"/>
      <c r="C212" s="262" t="s">
        <v>379</v>
      </c>
      <c r="D212" s="250"/>
      <c r="E212" s="250"/>
      <c r="F212" s="250"/>
      <c r="G212" s="25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11"/>
      <c r="Z212" s="211"/>
      <c r="AA212" s="211"/>
      <c r="AB212" s="211"/>
      <c r="AC212" s="211"/>
      <c r="AD212" s="211"/>
      <c r="AE212" s="211"/>
      <c r="AF212" s="211"/>
      <c r="AG212" s="211" t="s">
        <v>132</v>
      </c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1" x14ac:dyDescent="0.2">
      <c r="A213" s="228"/>
      <c r="B213" s="229"/>
      <c r="C213" s="263" t="s">
        <v>178</v>
      </c>
      <c r="D213" s="235"/>
      <c r="E213" s="236">
        <v>1</v>
      </c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11"/>
      <c r="Z213" s="211"/>
      <c r="AA213" s="211"/>
      <c r="AB213" s="211"/>
      <c r="AC213" s="211"/>
      <c r="AD213" s="211"/>
      <c r="AE213" s="211"/>
      <c r="AF213" s="211"/>
      <c r="AG213" s="211" t="s">
        <v>134</v>
      </c>
      <c r="AH213" s="211">
        <v>0</v>
      </c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ht="22.5" outlineLevel="1" x14ac:dyDescent="0.2">
      <c r="A214" s="244">
        <v>62</v>
      </c>
      <c r="B214" s="245" t="s">
        <v>380</v>
      </c>
      <c r="C214" s="261" t="s">
        <v>381</v>
      </c>
      <c r="D214" s="246" t="s">
        <v>177</v>
      </c>
      <c r="E214" s="247">
        <v>1</v>
      </c>
      <c r="F214" s="248"/>
      <c r="G214" s="249">
        <f>ROUND(E214*F214,2)</f>
        <v>0</v>
      </c>
      <c r="H214" s="231"/>
      <c r="I214" s="230">
        <f>ROUND(E214*H214,2)</f>
        <v>0</v>
      </c>
      <c r="J214" s="231"/>
      <c r="K214" s="230">
        <f>ROUND(E214*J214,2)</f>
        <v>0</v>
      </c>
      <c r="L214" s="230">
        <v>21</v>
      </c>
      <c r="M214" s="230">
        <f>G214*(1+L214/100)</f>
        <v>0</v>
      </c>
      <c r="N214" s="230">
        <v>0</v>
      </c>
      <c r="O214" s="230">
        <f>ROUND(E214*N214,2)</f>
        <v>0</v>
      </c>
      <c r="P214" s="230">
        <v>0</v>
      </c>
      <c r="Q214" s="230">
        <f>ROUND(E214*P214,2)</f>
        <v>0</v>
      </c>
      <c r="R214" s="230"/>
      <c r="S214" s="230" t="s">
        <v>194</v>
      </c>
      <c r="T214" s="230" t="s">
        <v>195</v>
      </c>
      <c r="U214" s="230">
        <v>0</v>
      </c>
      <c r="V214" s="230">
        <f>ROUND(E214*U214,2)</f>
        <v>0</v>
      </c>
      <c r="W214" s="230"/>
      <c r="X214" s="230" t="s">
        <v>203</v>
      </c>
      <c r="Y214" s="211"/>
      <c r="Z214" s="211"/>
      <c r="AA214" s="211"/>
      <c r="AB214" s="211"/>
      <c r="AC214" s="211"/>
      <c r="AD214" s="211"/>
      <c r="AE214" s="211"/>
      <c r="AF214" s="211"/>
      <c r="AG214" s="211" t="s">
        <v>204</v>
      </c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1" x14ac:dyDescent="0.2">
      <c r="A215" s="228"/>
      <c r="B215" s="229"/>
      <c r="C215" s="262" t="s">
        <v>379</v>
      </c>
      <c r="D215" s="250"/>
      <c r="E215" s="250"/>
      <c r="F215" s="250"/>
      <c r="G215" s="25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11"/>
      <c r="Z215" s="211"/>
      <c r="AA215" s="211"/>
      <c r="AB215" s="211"/>
      <c r="AC215" s="211"/>
      <c r="AD215" s="211"/>
      <c r="AE215" s="211"/>
      <c r="AF215" s="211"/>
      <c r="AG215" s="211" t="s">
        <v>132</v>
      </c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1" x14ac:dyDescent="0.2">
      <c r="A216" s="228"/>
      <c r="B216" s="229"/>
      <c r="C216" s="263" t="s">
        <v>178</v>
      </c>
      <c r="D216" s="235"/>
      <c r="E216" s="236">
        <v>1</v>
      </c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11"/>
      <c r="Z216" s="211"/>
      <c r="AA216" s="211"/>
      <c r="AB216" s="211"/>
      <c r="AC216" s="211"/>
      <c r="AD216" s="211"/>
      <c r="AE216" s="211"/>
      <c r="AF216" s="211"/>
      <c r="AG216" s="211" t="s">
        <v>134</v>
      </c>
      <c r="AH216" s="211">
        <v>0</v>
      </c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ht="22.5" outlineLevel="1" x14ac:dyDescent="0.2">
      <c r="A217" s="244">
        <v>63</v>
      </c>
      <c r="B217" s="245" t="s">
        <v>382</v>
      </c>
      <c r="C217" s="261" t="s">
        <v>383</v>
      </c>
      <c r="D217" s="246" t="s">
        <v>177</v>
      </c>
      <c r="E217" s="247">
        <v>40</v>
      </c>
      <c r="F217" s="248"/>
      <c r="G217" s="249">
        <f>ROUND(E217*F217,2)</f>
        <v>0</v>
      </c>
      <c r="H217" s="231"/>
      <c r="I217" s="230">
        <f>ROUND(E217*H217,2)</f>
        <v>0</v>
      </c>
      <c r="J217" s="231"/>
      <c r="K217" s="230">
        <f>ROUND(E217*J217,2)</f>
        <v>0</v>
      </c>
      <c r="L217" s="230">
        <v>21</v>
      </c>
      <c r="M217" s="230">
        <f>G217*(1+L217/100)</f>
        <v>0</v>
      </c>
      <c r="N217" s="230">
        <v>0</v>
      </c>
      <c r="O217" s="230">
        <f>ROUND(E217*N217,2)</f>
        <v>0</v>
      </c>
      <c r="P217" s="230">
        <v>0</v>
      </c>
      <c r="Q217" s="230">
        <f>ROUND(E217*P217,2)</f>
        <v>0</v>
      </c>
      <c r="R217" s="230"/>
      <c r="S217" s="230" t="s">
        <v>194</v>
      </c>
      <c r="T217" s="230" t="s">
        <v>195</v>
      </c>
      <c r="U217" s="230">
        <v>0</v>
      </c>
      <c r="V217" s="230">
        <f>ROUND(E217*U217,2)</f>
        <v>0</v>
      </c>
      <c r="W217" s="230"/>
      <c r="X217" s="230" t="s">
        <v>203</v>
      </c>
      <c r="Y217" s="211"/>
      <c r="Z217" s="211"/>
      <c r="AA217" s="211"/>
      <c r="AB217" s="211"/>
      <c r="AC217" s="211"/>
      <c r="AD217" s="211"/>
      <c r="AE217" s="211"/>
      <c r="AF217" s="211"/>
      <c r="AG217" s="211" t="s">
        <v>204</v>
      </c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1" x14ac:dyDescent="0.2">
      <c r="A218" s="228"/>
      <c r="B218" s="229"/>
      <c r="C218" s="262" t="s">
        <v>379</v>
      </c>
      <c r="D218" s="250"/>
      <c r="E218" s="250"/>
      <c r="F218" s="250"/>
      <c r="G218" s="25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11"/>
      <c r="Z218" s="211"/>
      <c r="AA218" s="211"/>
      <c r="AB218" s="211"/>
      <c r="AC218" s="211"/>
      <c r="AD218" s="211"/>
      <c r="AE218" s="211"/>
      <c r="AF218" s="211"/>
      <c r="AG218" s="211" t="s">
        <v>132</v>
      </c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1" x14ac:dyDescent="0.2">
      <c r="A219" s="228"/>
      <c r="B219" s="229"/>
      <c r="C219" s="263" t="s">
        <v>384</v>
      </c>
      <c r="D219" s="235"/>
      <c r="E219" s="236">
        <v>29</v>
      </c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11"/>
      <c r="Z219" s="211"/>
      <c r="AA219" s="211"/>
      <c r="AB219" s="211"/>
      <c r="AC219" s="211"/>
      <c r="AD219" s="211"/>
      <c r="AE219" s="211"/>
      <c r="AF219" s="211"/>
      <c r="AG219" s="211" t="s">
        <v>134</v>
      </c>
      <c r="AH219" s="211">
        <v>0</v>
      </c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1" x14ac:dyDescent="0.2">
      <c r="A220" s="228"/>
      <c r="B220" s="229"/>
      <c r="C220" s="263" t="s">
        <v>385</v>
      </c>
      <c r="D220" s="235"/>
      <c r="E220" s="236">
        <v>11</v>
      </c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11"/>
      <c r="Z220" s="211"/>
      <c r="AA220" s="211"/>
      <c r="AB220" s="211"/>
      <c r="AC220" s="211"/>
      <c r="AD220" s="211"/>
      <c r="AE220" s="211"/>
      <c r="AF220" s="211"/>
      <c r="AG220" s="211" t="s">
        <v>134</v>
      </c>
      <c r="AH220" s="211">
        <v>0</v>
      </c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1" x14ac:dyDescent="0.2">
      <c r="A221" s="244">
        <v>64</v>
      </c>
      <c r="B221" s="245" t="s">
        <v>207</v>
      </c>
      <c r="C221" s="261" t="s">
        <v>208</v>
      </c>
      <c r="D221" s="246" t="s">
        <v>137</v>
      </c>
      <c r="E221" s="247">
        <v>10.944000000000001</v>
      </c>
      <c r="F221" s="248"/>
      <c r="G221" s="249">
        <f>ROUND(E221*F221,2)</f>
        <v>0</v>
      </c>
      <c r="H221" s="231"/>
      <c r="I221" s="230">
        <f>ROUND(E221*H221,2)</f>
        <v>0</v>
      </c>
      <c r="J221" s="231"/>
      <c r="K221" s="230">
        <f>ROUND(E221*J221,2)</f>
        <v>0</v>
      </c>
      <c r="L221" s="230">
        <v>21</v>
      </c>
      <c r="M221" s="230">
        <f>G221*(1+L221/100)</f>
        <v>0</v>
      </c>
      <c r="N221" s="230">
        <v>0</v>
      </c>
      <c r="O221" s="230">
        <f>ROUND(E221*N221,2)</f>
        <v>0</v>
      </c>
      <c r="P221" s="230">
        <v>0</v>
      </c>
      <c r="Q221" s="230">
        <f>ROUND(E221*P221,2)</f>
        <v>0</v>
      </c>
      <c r="R221" s="230"/>
      <c r="S221" s="230" t="s">
        <v>194</v>
      </c>
      <c r="T221" s="230" t="s">
        <v>195</v>
      </c>
      <c r="U221" s="230">
        <v>0</v>
      </c>
      <c r="V221" s="230">
        <f>ROUND(E221*U221,2)</f>
        <v>0</v>
      </c>
      <c r="W221" s="230"/>
      <c r="X221" s="230" t="s">
        <v>196</v>
      </c>
      <c r="Y221" s="211"/>
      <c r="Z221" s="211"/>
      <c r="AA221" s="211"/>
      <c r="AB221" s="211"/>
      <c r="AC221" s="211"/>
      <c r="AD221" s="211"/>
      <c r="AE221" s="211"/>
      <c r="AF221" s="211"/>
      <c r="AG221" s="211" t="s">
        <v>320</v>
      </c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1" x14ac:dyDescent="0.2">
      <c r="A222" s="228"/>
      <c r="B222" s="229"/>
      <c r="C222" s="263" t="s">
        <v>386</v>
      </c>
      <c r="D222" s="235"/>
      <c r="E222" s="236">
        <v>10.944000000000001</v>
      </c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11"/>
      <c r="Z222" s="211"/>
      <c r="AA222" s="211"/>
      <c r="AB222" s="211"/>
      <c r="AC222" s="211"/>
      <c r="AD222" s="211"/>
      <c r="AE222" s="211"/>
      <c r="AF222" s="211"/>
      <c r="AG222" s="211" t="s">
        <v>134</v>
      </c>
      <c r="AH222" s="211">
        <v>0</v>
      </c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x14ac:dyDescent="0.2">
      <c r="A223" s="238" t="s">
        <v>123</v>
      </c>
      <c r="B223" s="239" t="s">
        <v>87</v>
      </c>
      <c r="C223" s="260" t="s">
        <v>88</v>
      </c>
      <c r="D223" s="240"/>
      <c r="E223" s="241"/>
      <c r="F223" s="242"/>
      <c r="G223" s="243">
        <f>SUMIF(AG224:AG267,"&lt;&gt;NOR",G224:G267)</f>
        <v>0</v>
      </c>
      <c r="H223" s="237"/>
      <c r="I223" s="237">
        <f>SUM(I224:I267)</f>
        <v>0</v>
      </c>
      <c r="J223" s="237"/>
      <c r="K223" s="237">
        <f>SUM(K224:K267)</f>
        <v>0</v>
      </c>
      <c r="L223" s="237"/>
      <c r="M223" s="237">
        <f>SUM(M224:M267)</f>
        <v>0</v>
      </c>
      <c r="N223" s="237"/>
      <c r="O223" s="237">
        <f>SUM(O224:O267)</f>
        <v>7.0000000000000007E-2</v>
      </c>
      <c r="P223" s="237"/>
      <c r="Q223" s="237">
        <f>SUM(Q224:Q267)</f>
        <v>0</v>
      </c>
      <c r="R223" s="237"/>
      <c r="S223" s="237"/>
      <c r="T223" s="237"/>
      <c r="U223" s="237"/>
      <c r="V223" s="237">
        <f>SUM(V224:V267)</f>
        <v>334.64</v>
      </c>
      <c r="W223" s="237"/>
      <c r="X223" s="237"/>
      <c r="AG223" t="s">
        <v>124</v>
      </c>
    </row>
    <row r="224" spans="1:60" outlineLevel="1" x14ac:dyDescent="0.2">
      <c r="A224" s="244">
        <v>65</v>
      </c>
      <c r="B224" s="245" t="s">
        <v>344</v>
      </c>
      <c r="C224" s="261" t="s">
        <v>345</v>
      </c>
      <c r="D224" s="246" t="s">
        <v>137</v>
      </c>
      <c r="E224" s="247">
        <v>7.04</v>
      </c>
      <c r="F224" s="248"/>
      <c r="G224" s="249">
        <f>ROUND(E224*F224,2)</f>
        <v>0</v>
      </c>
      <c r="H224" s="231"/>
      <c r="I224" s="230">
        <f>ROUND(E224*H224,2)</f>
        <v>0</v>
      </c>
      <c r="J224" s="231"/>
      <c r="K224" s="230">
        <f>ROUND(E224*J224,2)</f>
        <v>0</v>
      </c>
      <c r="L224" s="230">
        <v>21</v>
      </c>
      <c r="M224" s="230">
        <f>G224*(1+L224/100)</f>
        <v>0</v>
      </c>
      <c r="N224" s="230">
        <v>0</v>
      </c>
      <c r="O224" s="230">
        <f>ROUND(E224*N224,2)</f>
        <v>0</v>
      </c>
      <c r="P224" s="230">
        <v>0</v>
      </c>
      <c r="Q224" s="230">
        <f>ROUND(E224*P224,2)</f>
        <v>0</v>
      </c>
      <c r="R224" s="230"/>
      <c r="S224" s="230" t="s">
        <v>128</v>
      </c>
      <c r="T224" s="230" t="s">
        <v>128</v>
      </c>
      <c r="U224" s="230">
        <v>0.19866</v>
      </c>
      <c r="V224" s="230">
        <f>ROUND(E224*U224,2)</f>
        <v>1.4</v>
      </c>
      <c r="W224" s="230"/>
      <c r="X224" s="230" t="s">
        <v>129</v>
      </c>
      <c r="Y224" s="211"/>
      <c r="Z224" s="211"/>
      <c r="AA224" s="211"/>
      <c r="AB224" s="211"/>
      <c r="AC224" s="211"/>
      <c r="AD224" s="211"/>
      <c r="AE224" s="211"/>
      <c r="AF224" s="211"/>
      <c r="AG224" s="211" t="s">
        <v>148</v>
      </c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1" x14ac:dyDescent="0.2">
      <c r="A225" s="228"/>
      <c r="B225" s="229"/>
      <c r="C225" s="263" t="s">
        <v>387</v>
      </c>
      <c r="D225" s="235"/>
      <c r="E225" s="236">
        <v>7.04</v>
      </c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11"/>
      <c r="Z225" s="211"/>
      <c r="AA225" s="211"/>
      <c r="AB225" s="211"/>
      <c r="AC225" s="211"/>
      <c r="AD225" s="211"/>
      <c r="AE225" s="211"/>
      <c r="AF225" s="211"/>
      <c r="AG225" s="211" t="s">
        <v>134</v>
      </c>
      <c r="AH225" s="211">
        <v>0</v>
      </c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1" x14ac:dyDescent="0.2">
      <c r="A226" s="244">
        <v>66</v>
      </c>
      <c r="B226" s="245" t="s">
        <v>388</v>
      </c>
      <c r="C226" s="261" t="s">
        <v>389</v>
      </c>
      <c r="D226" s="246" t="s">
        <v>127</v>
      </c>
      <c r="E226" s="247">
        <v>302.39999999999998</v>
      </c>
      <c r="F226" s="248"/>
      <c r="G226" s="249">
        <f>ROUND(E226*F226,2)</f>
        <v>0</v>
      </c>
      <c r="H226" s="231"/>
      <c r="I226" s="230">
        <f>ROUND(E226*H226,2)</f>
        <v>0</v>
      </c>
      <c r="J226" s="231"/>
      <c r="K226" s="230">
        <f>ROUND(E226*J226,2)</f>
        <v>0</v>
      </c>
      <c r="L226" s="230">
        <v>21</v>
      </c>
      <c r="M226" s="230">
        <f>G226*(1+L226/100)</f>
        <v>0</v>
      </c>
      <c r="N226" s="230">
        <v>0</v>
      </c>
      <c r="O226" s="230">
        <f>ROUND(E226*N226,2)</f>
        <v>0</v>
      </c>
      <c r="P226" s="230">
        <v>0</v>
      </c>
      <c r="Q226" s="230">
        <f>ROUND(E226*P226,2)</f>
        <v>0</v>
      </c>
      <c r="R226" s="230"/>
      <c r="S226" s="230" t="s">
        <v>128</v>
      </c>
      <c r="T226" s="230" t="s">
        <v>128</v>
      </c>
      <c r="U226" s="230">
        <v>1.1020000000000001</v>
      </c>
      <c r="V226" s="230">
        <f>ROUND(E226*U226,2)</f>
        <v>333.24</v>
      </c>
      <c r="W226" s="230"/>
      <c r="X226" s="230" t="s">
        <v>129</v>
      </c>
      <c r="Y226" s="211"/>
      <c r="Z226" s="211"/>
      <c r="AA226" s="211"/>
      <c r="AB226" s="211"/>
      <c r="AC226" s="211"/>
      <c r="AD226" s="211"/>
      <c r="AE226" s="211"/>
      <c r="AF226" s="211"/>
      <c r="AG226" s="211" t="s">
        <v>130</v>
      </c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outlineLevel="1" x14ac:dyDescent="0.2">
      <c r="A227" s="228"/>
      <c r="B227" s="229"/>
      <c r="C227" s="263" t="s">
        <v>390</v>
      </c>
      <c r="D227" s="235"/>
      <c r="E227" s="236">
        <v>302.39999999999998</v>
      </c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11"/>
      <c r="Z227" s="211"/>
      <c r="AA227" s="211"/>
      <c r="AB227" s="211"/>
      <c r="AC227" s="211"/>
      <c r="AD227" s="211"/>
      <c r="AE227" s="211"/>
      <c r="AF227" s="211"/>
      <c r="AG227" s="211" t="s">
        <v>134</v>
      </c>
      <c r="AH227" s="211">
        <v>0</v>
      </c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outlineLevel="1" x14ac:dyDescent="0.2">
      <c r="A228" s="244">
        <v>67</v>
      </c>
      <c r="B228" s="245" t="s">
        <v>355</v>
      </c>
      <c r="C228" s="261" t="s">
        <v>356</v>
      </c>
      <c r="D228" s="246" t="s">
        <v>137</v>
      </c>
      <c r="E228" s="247">
        <v>7.04</v>
      </c>
      <c r="F228" s="248"/>
      <c r="G228" s="249">
        <f>ROUND(E228*F228,2)</f>
        <v>0</v>
      </c>
      <c r="H228" s="231"/>
      <c r="I228" s="230">
        <f>ROUND(E228*H228,2)</f>
        <v>0</v>
      </c>
      <c r="J228" s="231"/>
      <c r="K228" s="230">
        <f>ROUND(E228*J228,2)</f>
        <v>0</v>
      </c>
      <c r="L228" s="230">
        <v>21</v>
      </c>
      <c r="M228" s="230">
        <f>G228*(1+L228/100)</f>
        <v>0</v>
      </c>
      <c r="N228" s="230">
        <v>0</v>
      </c>
      <c r="O228" s="230">
        <f>ROUND(E228*N228,2)</f>
        <v>0</v>
      </c>
      <c r="P228" s="230">
        <v>0</v>
      </c>
      <c r="Q228" s="230">
        <f>ROUND(E228*P228,2)</f>
        <v>0</v>
      </c>
      <c r="R228" s="230"/>
      <c r="S228" s="230" t="s">
        <v>194</v>
      </c>
      <c r="T228" s="230" t="s">
        <v>195</v>
      </c>
      <c r="U228" s="230">
        <v>0</v>
      </c>
      <c r="V228" s="230">
        <f>ROUND(E228*U228,2)</f>
        <v>0</v>
      </c>
      <c r="W228" s="230"/>
      <c r="X228" s="230" t="s">
        <v>129</v>
      </c>
      <c r="Y228" s="211"/>
      <c r="Z228" s="211"/>
      <c r="AA228" s="211"/>
      <c r="AB228" s="211"/>
      <c r="AC228" s="211"/>
      <c r="AD228" s="211"/>
      <c r="AE228" s="211"/>
      <c r="AF228" s="211"/>
      <c r="AG228" s="211" t="s">
        <v>148</v>
      </c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1" x14ac:dyDescent="0.2">
      <c r="A229" s="228"/>
      <c r="B229" s="229"/>
      <c r="C229" s="263" t="s">
        <v>387</v>
      </c>
      <c r="D229" s="235"/>
      <c r="E229" s="236">
        <v>7.04</v>
      </c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11"/>
      <c r="Z229" s="211"/>
      <c r="AA229" s="211"/>
      <c r="AB229" s="211"/>
      <c r="AC229" s="211"/>
      <c r="AD229" s="211"/>
      <c r="AE229" s="211"/>
      <c r="AF229" s="211"/>
      <c r="AG229" s="211" t="s">
        <v>134</v>
      </c>
      <c r="AH229" s="211">
        <v>0</v>
      </c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1" x14ac:dyDescent="0.2">
      <c r="A230" s="244">
        <v>68</v>
      </c>
      <c r="B230" s="245" t="s">
        <v>391</v>
      </c>
      <c r="C230" s="261" t="s">
        <v>348</v>
      </c>
      <c r="D230" s="246" t="s">
        <v>155</v>
      </c>
      <c r="E230" s="247">
        <v>60.48</v>
      </c>
      <c r="F230" s="248"/>
      <c r="G230" s="249">
        <f>ROUND(E230*F230,2)</f>
        <v>0</v>
      </c>
      <c r="H230" s="231"/>
      <c r="I230" s="230">
        <f>ROUND(E230*H230,2)</f>
        <v>0</v>
      </c>
      <c r="J230" s="231"/>
      <c r="K230" s="230">
        <f>ROUND(E230*J230,2)</f>
        <v>0</v>
      </c>
      <c r="L230" s="230">
        <v>21</v>
      </c>
      <c r="M230" s="230">
        <f>G230*(1+L230/100)</f>
        <v>0</v>
      </c>
      <c r="N230" s="230">
        <v>0</v>
      </c>
      <c r="O230" s="230">
        <f>ROUND(E230*N230,2)</f>
        <v>0</v>
      </c>
      <c r="P230" s="230">
        <v>0</v>
      </c>
      <c r="Q230" s="230">
        <f>ROUND(E230*P230,2)</f>
        <v>0</v>
      </c>
      <c r="R230" s="230"/>
      <c r="S230" s="230" t="s">
        <v>194</v>
      </c>
      <c r="T230" s="230" t="s">
        <v>195</v>
      </c>
      <c r="U230" s="230">
        <v>0</v>
      </c>
      <c r="V230" s="230">
        <f>ROUND(E230*U230,2)</f>
        <v>0</v>
      </c>
      <c r="W230" s="230"/>
      <c r="X230" s="230" t="s">
        <v>129</v>
      </c>
      <c r="Y230" s="211"/>
      <c r="Z230" s="211"/>
      <c r="AA230" s="211"/>
      <c r="AB230" s="211"/>
      <c r="AC230" s="211"/>
      <c r="AD230" s="211"/>
      <c r="AE230" s="211"/>
      <c r="AF230" s="211"/>
      <c r="AG230" s="211" t="s">
        <v>148</v>
      </c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1" x14ac:dyDescent="0.2">
      <c r="A231" s="228"/>
      <c r="B231" s="229"/>
      <c r="C231" s="262" t="s">
        <v>392</v>
      </c>
      <c r="D231" s="250"/>
      <c r="E231" s="250"/>
      <c r="F231" s="250"/>
      <c r="G231" s="25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11"/>
      <c r="Z231" s="211"/>
      <c r="AA231" s="211"/>
      <c r="AB231" s="211"/>
      <c r="AC231" s="211"/>
      <c r="AD231" s="211"/>
      <c r="AE231" s="211"/>
      <c r="AF231" s="211"/>
      <c r="AG231" s="211" t="s">
        <v>132</v>
      </c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1" x14ac:dyDescent="0.2">
      <c r="A232" s="228"/>
      <c r="B232" s="229"/>
      <c r="C232" s="263" t="s">
        <v>393</v>
      </c>
      <c r="D232" s="235"/>
      <c r="E232" s="236">
        <v>60.48</v>
      </c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11"/>
      <c r="Z232" s="211"/>
      <c r="AA232" s="211"/>
      <c r="AB232" s="211"/>
      <c r="AC232" s="211"/>
      <c r="AD232" s="211"/>
      <c r="AE232" s="211"/>
      <c r="AF232" s="211"/>
      <c r="AG232" s="211" t="s">
        <v>134</v>
      </c>
      <c r="AH232" s="211">
        <v>0</v>
      </c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ht="22.5" outlineLevel="1" x14ac:dyDescent="0.2">
      <c r="A233" s="244">
        <v>69</v>
      </c>
      <c r="B233" s="245" t="s">
        <v>394</v>
      </c>
      <c r="C233" s="261" t="s">
        <v>395</v>
      </c>
      <c r="D233" s="246" t="s">
        <v>127</v>
      </c>
      <c r="E233" s="247">
        <v>181.44</v>
      </c>
      <c r="F233" s="248"/>
      <c r="G233" s="249">
        <f>ROUND(E233*F233,2)</f>
        <v>0</v>
      </c>
      <c r="H233" s="231"/>
      <c r="I233" s="230">
        <f>ROUND(E233*H233,2)</f>
        <v>0</v>
      </c>
      <c r="J233" s="231"/>
      <c r="K233" s="230">
        <f>ROUND(E233*J233,2)</f>
        <v>0</v>
      </c>
      <c r="L233" s="230">
        <v>21</v>
      </c>
      <c r="M233" s="230">
        <f>G233*(1+L233/100)</f>
        <v>0</v>
      </c>
      <c r="N233" s="230">
        <v>0</v>
      </c>
      <c r="O233" s="230">
        <f>ROUND(E233*N233,2)</f>
        <v>0</v>
      </c>
      <c r="P233" s="230">
        <v>0</v>
      </c>
      <c r="Q233" s="230">
        <f>ROUND(E233*P233,2)</f>
        <v>0</v>
      </c>
      <c r="R233" s="230"/>
      <c r="S233" s="230" t="s">
        <v>194</v>
      </c>
      <c r="T233" s="230" t="s">
        <v>195</v>
      </c>
      <c r="U233" s="230">
        <v>0</v>
      </c>
      <c r="V233" s="230">
        <f>ROUND(E233*U233,2)</f>
        <v>0</v>
      </c>
      <c r="W233" s="230"/>
      <c r="X233" s="230" t="s">
        <v>129</v>
      </c>
      <c r="Y233" s="211"/>
      <c r="Z233" s="211"/>
      <c r="AA233" s="211"/>
      <c r="AB233" s="211"/>
      <c r="AC233" s="211"/>
      <c r="AD233" s="211"/>
      <c r="AE233" s="211"/>
      <c r="AF233" s="211"/>
      <c r="AG233" s="211" t="s">
        <v>148</v>
      </c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1" x14ac:dyDescent="0.2">
      <c r="A234" s="228"/>
      <c r="B234" s="229"/>
      <c r="C234" s="262" t="s">
        <v>328</v>
      </c>
      <c r="D234" s="250"/>
      <c r="E234" s="250"/>
      <c r="F234" s="250"/>
      <c r="G234" s="25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11"/>
      <c r="Z234" s="211"/>
      <c r="AA234" s="211"/>
      <c r="AB234" s="211"/>
      <c r="AC234" s="211"/>
      <c r="AD234" s="211"/>
      <c r="AE234" s="211"/>
      <c r="AF234" s="211"/>
      <c r="AG234" s="211" t="s">
        <v>132</v>
      </c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1" x14ac:dyDescent="0.2">
      <c r="A235" s="228"/>
      <c r="B235" s="229"/>
      <c r="C235" s="263" t="s">
        <v>396</v>
      </c>
      <c r="D235" s="235"/>
      <c r="E235" s="236">
        <v>181.44</v>
      </c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230"/>
      <c r="W235" s="230"/>
      <c r="X235" s="230"/>
      <c r="Y235" s="211"/>
      <c r="Z235" s="211"/>
      <c r="AA235" s="211"/>
      <c r="AB235" s="211"/>
      <c r="AC235" s="211"/>
      <c r="AD235" s="211"/>
      <c r="AE235" s="211"/>
      <c r="AF235" s="211"/>
      <c r="AG235" s="211" t="s">
        <v>134</v>
      </c>
      <c r="AH235" s="211">
        <v>0</v>
      </c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ht="22.5" outlineLevel="1" x14ac:dyDescent="0.2">
      <c r="A236" s="244">
        <v>70</v>
      </c>
      <c r="B236" s="245" t="s">
        <v>159</v>
      </c>
      <c r="C236" s="261" t="s">
        <v>397</v>
      </c>
      <c r="D236" s="246" t="s">
        <v>137</v>
      </c>
      <c r="E236" s="247">
        <v>7.04</v>
      </c>
      <c r="F236" s="248"/>
      <c r="G236" s="249">
        <f>ROUND(E236*F236,2)</f>
        <v>0</v>
      </c>
      <c r="H236" s="231"/>
      <c r="I236" s="230">
        <f>ROUND(E236*H236,2)</f>
        <v>0</v>
      </c>
      <c r="J236" s="231"/>
      <c r="K236" s="230">
        <f>ROUND(E236*J236,2)</f>
        <v>0</v>
      </c>
      <c r="L236" s="230">
        <v>21</v>
      </c>
      <c r="M236" s="230">
        <f>G236*(1+L236/100)</f>
        <v>0</v>
      </c>
      <c r="N236" s="230">
        <v>0</v>
      </c>
      <c r="O236" s="230">
        <f>ROUND(E236*N236,2)</f>
        <v>0</v>
      </c>
      <c r="P236" s="230">
        <v>0</v>
      </c>
      <c r="Q236" s="230">
        <f>ROUND(E236*P236,2)</f>
        <v>0</v>
      </c>
      <c r="R236" s="230"/>
      <c r="S236" s="230" t="s">
        <v>194</v>
      </c>
      <c r="T236" s="230" t="s">
        <v>195</v>
      </c>
      <c r="U236" s="230">
        <v>0</v>
      </c>
      <c r="V236" s="230">
        <f>ROUND(E236*U236,2)</f>
        <v>0</v>
      </c>
      <c r="W236" s="230"/>
      <c r="X236" s="230" t="s">
        <v>196</v>
      </c>
      <c r="Y236" s="211"/>
      <c r="Z236" s="211"/>
      <c r="AA236" s="211"/>
      <c r="AB236" s="211"/>
      <c r="AC236" s="211"/>
      <c r="AD236" s="211"/>
      <c r="AE236" s="211"/>
      <c r="AF236" s="211"/>
      <c r="AG236" s="211" t="s">
        <v>197</v>
      </c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1" x14ac:dyDescent="0.2">
      <c r="A237" s="228"/>
      <c r="B237" s="229"/>
      <c r="C237" s="262" t="s">
        <v>398</v>
      </c>
      <c r="D237" s="250"/>
      <c r="E237" s="250"/>
      <c r="F237" s="250"/>
      <c r="G237" s="25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11"/>
      <c r="Z237" s="211"/>
      <c r="AA237" s="211"/>
      <c r="AB237" s="211"/>
      <c r="AC237" s="211"/>
      <c r="AD237" s="211"/>
      <c r="AE237" s="211"/>
      <c r="AF237" s="211"/>
      <c r="AG237" s="211" t="s">
        <v>132</v>
      </c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outlineLevel="1" x14ac:dyDescent="0.2">
      <c r="A238" s="228"/>
      <c r="B238" s="229"/>
      <c r="C238" s="263" t="s">
        <v>387</v>
      </c>
      <c r="D238" s="235"/>
      <c r="E238" s="236">
        <v>7.04</v>
      </c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11"/>
      <c r="Z238" s="211"/>
      <c r="AA238" s="211"/>
      <c r="AB238" s="211"/>
      <c r="AC238" s="211"/>
      <c r="AD238" s="211"/>
      <c r="AE238" s="211"/>
      <c r="AF238" s="211"/>
      <c r="AG238" s="211" t="s">
        <v>134</v>
      </c>
      <c r="AH238" s="211">
        <v>0</v>
      </c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ht="22.5" outlineLevel="1" x14ac:dyDescent="0.2">
      <c r="A239" s="244">
        <v>71</v>
      </c>
      <c r="B239" s="245" t="s">
        <v>399</v>
      </c>
      <c r="C239" s="261" t="s">
        <v>400</v>
      </c>
      <c r="D239" s="246" t="s">
        <v>155</v>
      </c>
      <c r="E239" s="247">
        <v>20.399999999999999</v>
      </c>
      <c r="F239" s="248"/>
      <c r="G239" s="249">
        <f>ROUND(E239*F239,2)</f>
        <v>0</v>
      </c>
      <c r="H239" s="231"/>
      <c r="I239" s="230">
        <f>ROUND(E239*H239,2)</f>
        <v>0</v>
      </c>
      <c r="J239" s="231"/>
      <c r="K239" s="230">
        <f>ROUND(E239*J239,2)</f>
        <v>0</v>
      </c>
      <c r="L239" s="230">
        <v>21</v>
      </c>
      <c r="M239" s="230">
        <f>G239*(1+L239/100)</f>
        <v>0</v>
      </c>
      <c r="N239" s="230">
        <v>3.2499999999999999E-3</v>
      </c>
      <c r="O239" s="230">
        <f>ROUND(E239*N239,2)</f>
        <v>7.0000000000000007E-2</v>
      </c>
      <c r="P239" s="230">
        <v>0</v>
      </c>
      <c r="Q239" s="230">
        <f>ROUND(E239*P239,2)</f>
        <v>0</v>
      </c>
      <c r="R239" s="230" t="s">
        <v>282</v>
      </c>
      <c r="S239" s="230" t="s">
        <v>128</v>
      </c>
      <c r="T239" s="230" t="s">
        <v>128</v>
      </c>
      <c r="U239" s="230">
        <v>0</v>
      </c>
      <c r="V239" s="230">
        <f>ROUND(E239*U239,2)</f>
        <v>0</v>
      </c>
      <c r="W239" s="230"/>
      <c r="X239" s="230" t="s">
        <v>203</v>
      </c>
      <c r="Y239" s="211"/>
      <c r="Z239" s="211"/>
      <c r="AA239" s="211"/>
      <c r="AB239" s="211"/>
      <c r="AC239" s="211"/>
      <c r="AD239" s="211"/>
      <c r="AE239" s="211"/>
      <c r="AF239" s="211"/>
      <c r="AG239" s="211" t="s">
        <v>204</v>
      </c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outlineLevel="1" x14ac:dyDescent="0.2">
      <c r="A240" s="228"/>
      <c r="B240" s="229"/>
      <c r="C240" s="263" t="s">
        <v>401</v>
      </c>
      <c r="D240" s="235"/>
      <c r="E240" s="236">
        <v>20.399999999999999</v>
      </c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11"/>
      <c r="Z240" s="211"/>
      <c r="AA240" s="211"/>
      <c r="AB240" s="211"/>
      <c r="AC240" s="211"/>
      <c r="AD240" s="211"/>
      <c r="AE240" s="211"/>
      <c r="AF240" s="211"/>
      <c r="AG240" s="211" t="s">
        <v>134</v>
      </c>
      <c r="AH240" s="211">
        <v>0</v>
      </c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ht="33.75" outlineLevel="1" x14ac:dyDescent="0.2">
      <c r="A241" s="244">
        <v>72</v>
      </c>
      <c r="B241" s="245" t="s">
        <v>402</v>
      </c>
      <c r="C241" s="261" t="s">
        <v>403</v>
      </c>
      <c r="D241" s="246" t="s">
        <v>155</v>
      </c>
      <c r="E241" s="247">
        <v>123.9</v>
      </c>
      <c r="F241" s="248"/>
      <c r="G241" s="249">
        <f>ROUND(E241*F241,2)</f>
        <v>0</v>
      </c>
      <c r="H241" s="231"/>
      <c r="I241" s="230">
        <f>ROUND(E241*H241,2)</f>
        <v>0</v>
      </c>
      <c r="J241" s="231"/>
      <c r="K241" s="230">
        <f>ROUND(E241*J241,2)</f>
        <v>0</v>
      </c>
      <c r="L241" s="230">
        <v>21</v>
      </c>
      <c r="M241" s="230">
        <f>G241*(1+L241/100)</f>
        <v>0</v>
      </c>
      <c r="N241" s="230">
        <v>0</v>
      </c>
      <c r="O241" s="230">
        <f>ROUND(E241*N241,2)</f>
        <v>0</v>
      </c>
      <c r="P241" s="230">
        <v>0</v>
      </c>
      <c r="Q241" s="230">
        <f>ROUND(E241*P241,2)</f>
        <v>0</v>
      </c>
      <c r="R241" s="230"/>
      <c r="S241" s="230" t="s">
        <v>194</v>
      </c>
      <c r="T241" s="230" t="s">
        <v>195</v>
      </c>
      <c r="U241" s="230">
        <v>0</v>
      </c>
      <c r="V241" s="230">
        <f>ROUND(E241*U241,2)</f>
        <v>0</v>
      </c>
      <c r="W241" s="230"/>
      <c r="X241" s="230" t="s">
        <v>203</v>
      </c>
      <c r="Y241" s="211"/>
      <c r="Z241" s="211"/>
      <c r="AA241" s="211"/>
      <c r="AB241" s="211"/>
      <c r="AC241" s="211"/>
      <c r="AD241" s="211"/>
      <c r="AE241" s="211"/>
      <c r="AF241" s="211"/>
      <c r="AG241" s="211" t="s">
        <v>204</v>
      </c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outlineLevel="1" x14ac:dyDescent="0.2">
      <c r="A242" s="228"/>
      <c r="B242" s="229"/>
      <c r="C242" s="262" t="s">
        <v>404</v>
      </c>
      <c r="D242" s="250"/>
      <c r="E242" s="250"/>
      <c r="F242" s="250"/>
      <c r="G242" s="25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11"/>
      <c r="Z242" s="211"/>
      <c r="AA242" s="211"/>
      <c r="AB242" s="211"/>
      <c r="AC242" s="211"/>
      <c r="AD242" s="211"/>
      <c r="AE242" s="211"/>
      <c r="AF242" s="211"/>
      <c r="AG242" s="211" t="s">
        <v>132</v>
      </c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outlineLevel="1" x14ac:dyDescent="0.2">
      <c r="A243" s="228"/>
      <c r="B243" s="229"/>
      <c r="C243" s="263" t="s">
        <v>405</v>
      </c>
      <c r="D243" s="235"/>
      <c r="E243" s="236">
        <v>123.9</v>
      </c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11"/>
      <c r="Z243" s="211"/>
      <c r="AA243" s="211"/>
      <c r="AB243" s="211"/>
      <c r="AC243" s="211"/>
      <c r="AD243" s="211"/>
      <c r="AE243" s="211"/>
      <c r="AF243" s="211"/>
      <c r="AG243" s="211" t="s">
        <v>134</v>
      </c>
      <c r="AH243" s="211">
        <v>0</v>
      </c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1" x14ac:dyDescent="0.2">
      <c r="A244" s="244">
        <v>73</v>
      </c>
      <c r="B244" s="245" t="s">
        <v>406</v>
      </c>
      <c r="C244" s="261" t="s">
        <v>407</v>
      </c>
      <c r="D244" s="246" t="s">
        <v>155</v>
      </c>
      <c r="E244" s="247">
        <v>18.899999999999999</v>
      </c>
      <c r="F244" s="248"/>
      <c r="G244" s="249">
        <f>ROUND(E244*F244,2)</f>
        <v>0</v>
      </c>
      <c r="H244" s="231"/>
      <c r="I244" s="230">
        <f>ROUND(E244*H244,2)</f>
        <v>0</v>
      </c>
      <c r="J244" s="231"/>
      <c r="K244" s="230">
        <f>ROUND(E244*J244,2)</f>
        <v>0</v>
      </c>
      <c r="L244" s="230">
        <v>21</v>
      </c>
      <c r="M244" s="230">
        <f>G244*(1+L244/100)</f>
        <v>0</v>
      </c>
      <c r="N244" s="230">
        <v>0</v>
      </c>
      <c r="O244" s="230">
        <f>ROUND(E244*N244,2)</f>
        <v>0</v>
      </c>
      <c r="P244" s="230">
        <v>0</v>
      </c>
      <c r="Q244" s="230">
        <f>ROUND(E244*P244,2)</f>
        <v>0</v>
      </c>
      <c r="R244" s="230"/>
      <c r="S244" s="230" t="s">
        <v>194</v>
      </c>
      <c r="T244" s="230" t="s">
        <v>195</v>
      </c>
      <c r="U244" s="230">
        <v>0</v>
      </c>
      <c r="V244" s="230">
        <f>ROUND(E244*U244,2)</f>
        <v>0</v>
      </c>
      <c r="W244" s="230"/>
      <c r="X244" s="230" t="s">
        <v>203</v>
      </c>
      <c r="Y244" s="211"/>
      <c r="Z244" s="211"/>
      <c r="AA244" s="211"/>
      <c r="AB244" s="211"/>
      <c r="AC244" s="211"/>
      <c r="AD244" s="211"/>
      <c r="AE244" s="211"/>
      <c r="AF244" s="211"/>
      <c r="AG244" s="211" t="s">
        <v>204</v>
      </c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outlineLevel="1" x14ac:dyDescent="0.2">
      <c r="A245" s="228"/>
      <c r="B245" s="229"/>
      <c r="C245" s="262" t="s">
        <v>408</v>
      </c>
      <c r="D245" s="250"/>
      <c r="E245" s="250"/>
      <c r="F245" s="250"/>
      <c r="G245" s="25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11"/>
      <c r="Z245" s="211"/>
      <c r="AA245" s="211"/>
      <c r="AB245" s="211"/>
      <c r="AC245" s="211"/>
      <c r="AD245" s="211"/>
      <c r="AE245" s="211"/>
      <c r="AF245" s="211"/>
      <c r="AG245" s="211" t="s">
        <v>132</v>
      </c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outlineLevel="1" x14ac:dyDescent="0.2">
      <c r="A246" s="228"/>
      <c r="B246" s="229"/>
      <c r="C246" s="263" t="s">
        <v>409</v>
      </c>
      <c r="D246" s="235"/>
      <c r="E246" s="236">
        <v>18.899999999999999</v>
      </c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11"/>
      <c r="Z246" s="211"/>
      <c r="AA246" s="211"/>
      <c r="AB246" s="211"/>
      <c r="AC246" s="211"/>
      <c r="AD246" s="211"/>
      <c r="AE246" s="211"/>
      <c r="AF246" s="211"/>
      <c r="AG246" s="211" t="s">
        <v>134</v>
      </c>
      <c r="AH246" s="211">
        <v>0</v>
      </c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outlineLevel="1" x14ac:dyDescent="0.2">
      <c r="A247" s="244">
        <v>74</v>
      </c>
      <c r="B247" s="245" t="s">
        <v>410</v>
      </c>
      <c r="C247" s="261" t="s">
        <v>411</v>
      </c>
      <c r="D247" s="246" t="s">
        <v>127</v>
      </c>
      <c r="E247" s="247">
        <v>7.04</v>
      </c>
      <c r="F247" s="248"/>
      <c r="G247" s="249">
        <f>ROUND(E247*F247,2)</f>
        <v>0</v>
      </c>
      <c r="H247" s="231"/>
      <c r="I247" s="230">
        <f>ROUND(E247*H247,2)</f>
        <v>0</v>
      </c>
      <c r="J247" s="231"/>
      <c r="K247" s="230">
        <f>ROUND(E247*J247,2)</f>
        <v>0</v>
      </c>
      <c r="L247" s="230">
        <v>21</v>
      </c>
      <c r="M247" s="230">
        <f>G247*(1+L247/100)</f>
        <v>0</v>
      </c>
      <c r="N247" s="230">
        <v>0</v>
      </c>
      <c r="O247" s="230">
        <f>ROUND(E247*N247,2)</f>
        <v>0</v>
      </c>
      <c r="P247" s="230">
        <v>0</v>
      </c>
      <c r="Q247" s="230">
        <f>ROUND(E247*P247,2)</f>
        <v>0</v>
      </c>
      <c r="R247" s="230"/>
      <c r="S247" s="230" t="s">
        <v>194</v>
      </c>
      <c r="T247" s="230" t="s">
        <v>195</v>
      </c>
      <c r="U247" s="230">
        <v>0</v>
      </c>
      <c r="V247" s="230">
        <f>ROUND(E247*U247,2)</f>
        <v>0</v>
      </c>
      <c r="W247" s="230"/>
      <c r="X247" s="230" t="s">
        <v>203</v>
      </c>
      <c r="Y247" s="211"/>
      <c r="Z247" s="211"/>
      <c r="AA247" s="211"/>
      <c r="AB247" s="211"/>
      <c r="AC247" s="211"/>
      <c r="AD247" s="211"/>
      <c r="AE247" s="211"/>
      <c r="AF247" s="211"/>
      <c r="AG247" s="211" t="s">
        <v>204</v>
      </c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1" x14ac:dyDescent="0.2">
      <c r="A248" s="228"/>
      <c r="B248" s="229"/>
      <c r="C248" s="262" t="s">
        <v>412</v>
      </c>
      <c r="D248" s="250"/>
      <c r="E248" s="250"/>
      <c r="F248" s="250"/>
      <c r="G248" s="25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11"/>
      <c r="Z248" s="211"/>
      <c r="AA248" s="211"/>
      <c r="AB248" s="211"/>
      <c r="AC248" s="211"/>
      <c r="AD248" s="211"/>
      <c r="AE248" s="211"/>
      <c r="AF248" s="211"/>
      <c r="AG248" s="211" t="s">
        <v>132</v>
      </c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ht="22.5" outlineLevel="1" x14ac:dyDescent="0.2">
      <c r="A249" s="228"/>
      <c r="B249" s="229"/>
      <c r="C249" s="263" t="s">
        <v>413</v>
      </c>
      <c r="D249" s="235"/>
      <c r="E249" s="236">
        <v>7.04</v>
      </c>
      <c r="F249" s="230"/>
      <c r="G249" s="230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11"/>
      <c r="Z249" s="211"/>
      <c r="AA249" s="211"/>
      <c r="AB249" s="211"/>
      <c r="AC249" s="211"/>
      <c r="AD249" s="211"/>
      <c r="AE249" s="211"/>
      <c r="AF249" s="211"/>
      <c r="AG249" s="211" t="s">
        <v>134</v>
      </c>
      <c r="AH249" s="211">
        <v>0</v>
      </c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outlineLevel="1" x14ac:dyDescent="0.2">
      <c r="A250" s="244">
        <v>75</v>
      </c>
      <c r="B250" s="245" t="s">
        <v>366</v>
      </c>
      <c r="C250" s="261" t="s">
        <v>414</v>
      </c>
      <c r="D250" s="246" t="s">
        <v>202</v>
      </c>
      <c r="E250" s="247">
        <v>1713.6</v>
      </c>
      <c r="F250" s="248"/>
      <c r="G250" s="249">
        <f>ROUND(E250*F250,2)</f>
        <v>0</v>
      </c>
      <c r="H250" s="231"/>
      <c r="I250" s="230">
        <f>ROUND(E250*H250,2)</f>
        <v>0</v>
      </c>
      <c r="J250" s="231"/>
      <c r="K250" s="230">
        <f>ROUND(E250*J250,2)</f>
        <v>0</v>
      </c>
      <c r="L250" s="230">
        <v>21</v>
      </c>
      <c r="M250" s="230">
        <f>G250*(1+L250/100)</f>
        <v>0</v>
      </c>
      <c r="N250" s="230">
        <v>0</v>
      </c>
      <c r="O250" s="230">
        <f>ROUND(E250*N250,2)</f>
        <v>0</v>
      </c>
      <c r="P250" s="230">
        <v>0</v>
      </c>
      <c r="Q250" s="230">
        <f>ROUND(E250*P250,2)</f>
        <v>0</v>
      </c>
      <c r="R250" s="230"/>
      <c r="S250" s="230" t="s">
        <v>194</v>
      </c>
      <c r="T250" s="230" t="s">
        <v>195</v>
      </c>
      <c r="U250" s="230">
        <v>0</v>
      </c>
      <c r="V250" s="230">
        <f>ROUND(E250*U250,2)</f>
        <v>0</v>
      </c>
      <c r="W250" s="230"/>
      <c r="X250" s="230" t="s">
        <v>203</v>
      </c>
      <c r="Y250" s="211"/>
      <c r="Z250" s="211"/>
      <c r="AA250" s="211"/>
      <c r="AB250" s="211"/>
      <c r="AC250" s="211"/>
      <c r="AD250" s="211"/>
      <c r="AE250" s="211"/>
      <c r="AF250" s="211"/>
      <c r="AG250" s="211" t="s">
        <v>204</v>
      </c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outlineLevel="1" x14ac:dyDescent="0.2">
      <c r="A251" s="228"/>
      <c r="B251" s="229"/>
      <c r="C251" s="263" t="s">
        <v>415</v>
      </c>
      <c r="D251" s="235"/>
      <c r="E251" s="236">
        <v>226.8</v>
      </c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  <c r="W251" s="230"/>
      <c r="X251" s="230"/>
      <c r="Y251" s="211"/>
      <c r="Z251" s="211"/>
      <c r="AA251" s="211"/>
      <c r="AB251" s="211"/>
      <c r="AC251" s="211"/>
      <c r="AD251" s="211"/>
      <c r="AE251" s="211"/>
      <c r="AF251" s="211"/>
      <c r="AG251" s="211" t="s">
        <v>134</v>
      </c>
      <c r="AH251" s="211">
        <v>0</v>
      </c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1" x14ac:dyDescent="0.2">
      <c r="A252" s="228"/>
      <c r="B252" s="229"/>
      <c r="C252" s="263" t="s">
        <v>416</v>
      </c>
      <c r="D252" s="235"/>
      <c r="E252" s="236">
        <v>1486.8</v>
      </c>
      <c r="F252" s="230"/>
      <c r="G252" s="230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30"/>
      <c r="U252" s="230"/>
      <c r="V252" s="230"/>
      <c r="W252" s="230"/>
      <c r="X252" s="230"/>
      <c r="Y252" s="211"/>
      <c r="Z252" s="211"/>
      <c r="AA252" s="211"/>
      <c r="AB252" s="211"/>
      <c r="AC252" s="211"/>
      <c r="AD252" s="211"/>
      <c r="AE252" s="211"/>
      <c r="AF252" s="211"/>
      <c r="AG252" s="211" t="s">
        <v>134</v>
      </c>
      <c r="AH252" s="211">
        <v>0</v>
      </c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ht="22.5" outlineLevel="1" x14ac:dyDescent="0.2">
      <c r="A253" s="244">
        <v>76</v>
      </c>
      <c r="B253" s="245" t="s">
        <v>380</v>
      </c>
      <c r="C253" s="261" t="s">
        <v>381</v>
      </c>
      <c r="D253" s="246" t="s">
        <v>177</v>
      </c>
      <c r="E253" s="247">
        <v>1</v>
      </c>
      <c r="F253" s="248"/>
      <c r="G253" s="249">
        <f>ROUND(E253*F253,2)</f>
        <v>0</v>
      </c>
      <c r="H253" s="231"/>
      <c r="I253" s="230">
        <f>ROUND(E253*H253,2)</f>
        <v>0</v>
      </c>
      <c r="J253" s="231"/>
      <c r="K253" s="230">
        <f>ROUND(E253*J253,2)</f>
        <v>0</v>
      </c>
      <c r="L253" s="230">
        <v>21</v>
      </c>
      <c r="M253" s="230">
        <f>G253*(1+L253/100)</f>
        <v>0</v>
      </c>
      <c r="N253" s="230">
        <v>0</v>
      </c>
      <c r="O253" s="230">
        <f>ROUND(E253*N253,2)</f>
        <v>0</v>
      </c>
      <c r="P253" s="230">
        <v>0</v>
      </c>
      <c r="Q253" s="230">
        <f>ROUND(E253*P253,2)</f>
        <v>0</v>
      </c>
      <c r="R253" s="230"/>
      <c r="S253" s="230" t="s">
        <v>194</v>
      </c>
      <c r="T253" s="230" t="s">
        <v>195</v>
      </c>
      <c r="U253" s="230">
        <v>0</v>
      </c>
      <c r="V253" s="230">
        <f>ROUND(E253*U253,2)</f>
        <v>0</v>
      </c>
      <c r="W253" s="230"/>
      <c r="X253" s="230" t="s">
        <v>203</v>
      </c>
      <c r="Y253" s="211"/>
      <c r="Z253" s="211"/>
      <c r="AA253" s="211"/>
      <c r="AB253" s="211"/>
      <c r="AC253" s="211"/>
      <c r="AD253" s="211"/>
      <c r="AE253" s="211"/>
      <c r="AF253" s="211"/>
      <c r="AG253" s="211" t="s">
        <v>204</v>
      </c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outlineLevel="1" x14ac:dyDescent="0.2">
      <c r="A254" s="228"/>
      <c r="B254" s="229"/>
      <c r="C254" s="262" t="s">
        <v>379</v>
      </c>
      <c r="D254" s="250"/>
      <c r="E254" s="250"/>
      <c r="F254" s="250"/>
      <c r="G254" s="250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11"/>
      <c r="Z254" s="211"/>
      <c r="AA254" s="211"/>
      <c r="AB254" s="211"/>
      <c r="AC254" s="211"/>
      <c r="AD254" s="211"/>
      <c r="AE254" s="211"/>
      <c r="AF254" s="211"/>
      <c r="AG254" s="211" t="s">
        <v>132</v>
      </c>
      <c r="AH254" s="211"/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ht="22.5" outlineLevel="1" x14ac:dyDescent="0.2">
      <c r="A255" s="244">
        <v>77</v>
      </c>
      <c r="B255" s="245" t="s">
        <v>417</v>
      </c>
      <c r="C255" s="261" t="s">
        <v>418</v>
      </c>
      <c r="D255" s="246" t="s">
        <v>177</v>
      </c>
      <c r="E255" s="247">
        <v>18</v>
      </c>
      <c r="F255" s="248"/>
      <c r="G255" s="249">
        <f>ROUND(E255*F255,2)</f>
        <v>0</v>
      </c>
      <c r="H255" s="231"/>
      <c r="I255" s="230">
        <f>ROUND(E255*H255,2)</f>
        <v>0</v>
      </c>
      <c r="J255" s="231"/>
      <c r="K255" s="230">
        <f>ROUND(E255*J255,2)</f>
        <v>0</v>
      </c>
      <c r="L255" s="230">
        <v>21</v>
      </c>
      <c r="M255" s="230">
        <f>G255*(1+L255/100)</f>
        <v>0</v>
      </c>
      <c r="N255" s="230">
        <v>0</v>
      </c>
      <c r="O255" s="230">
        <f>ROUND(E255*N255,2)</f>
        <v>0</v>
      </c>
      <c r="P255" s="230">
        <v>0</v>
      </c>
      <c r="Q255" s="230">
        <f>ROUND(E255*P255,2)</f>
        <v>0</v>
      </c>
      <c r="R255" s="230"/>
      <c r="S255" s="230" t="s">
        <v>194</v>
      </c>
      <c r="T255" s="230" t="s">
        <v>195</v>
      </c>
      <c r="U255" s="230">
        <v>0</v>
      </c>
      <c r="V255" s="230">
        <f>ROUND(E255*U255,2)</f>
        <v>0</v>
      </c>
      <c r="W255" s="230"/>
      <c r="X255" s="230" t="s">
        <v>203</v>
      </c>
      <c r="Y255" s="211"/>
      <c r="Z255" s="211"/>
      <c r="AA255" s="211"/>
      <c r="AB255" s="211"/>
      <c r="AC255" s="211"/>
      <c r="AD255" s="211"/>
      <c r="AE255" s="211"/>
      <c r="AF255" s="211"/>
      <c r="AG255" s="211" t="s">
        <v>204</v>
      </c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</row>
    <row r="256" spans="1:60" outlineLevel="1" x14ac:dyDescent="0.2">
      <c r="A256" s="228"/>
      <c r="B256" s="229"/>
      <c r="C256" s="262" t="s">
        <v>379</v>
      </c>
      <c r="D256" s="250"/>
      <c r="E256" s="250"/>
      <c r="F256" s="250"/>
      <c r="G256" s="250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11"/>
      <c r="Z256" s="211"/>
      <c r="AA256" s="211"/>
      <c r="AB256" s="211"/>
      <c r="AC256" s="211"/>
      <c r="AD256" s="211"/>
      <c r="AE256" s="211"/>
      <c r="AF256" s="211"/>
      <c r="AG256" s="211" t="s">
        <v>132</v>
      </c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outlineLevel="1" x14ac:dyDescent="0.2">
      <c r="A257" s="228"/>
      <c r="B257" s="229"/>
      <c r="C257" s="263" t="s">
        <v>419</v>
      </c>
      <c r="D257" s="235"/>
      <c r="E257" s="236">
        <v>14</v>
      </c>
      <c r="F257" s="230"/>
      <c r="G257" s="230"/>
      <c r="H257" s="230"/>
      <c r="I257" s="230"/>
      <c r="J257" s="230"/>
      <c r="K257" s="230"/>
      <c r="L257" s="230"/>
      <c r="M257" s="230"/>
      <c r="N257" s="230"/>
      <c r="O257" s="230"/>
      <c r="P257" s="230"/>
      <c r="Q257" s="230"/>
      <c r="R257" s="230"/>
      <c r="S257" s="230"/>
      <c r="T257" s="230"/>
      <c r="U257" s="230"/>
      <c r="V257" s="230"/>
      <c r="W257" s="230"/>
      <c r="X257" s="230"/>
      <c r="Y257" s="211"/>
      <c r="Z257" s="211"/>
      <c r="AA257" s="211"/>
      <c r="AB257" s="211"/>
      <c r="AC257" s="211"/>
      <c r="AD257" s="211"/>
      <c r="AE257" s="211"/>
      <c r="AF257" s="211"/>
      <c r="AG257" s="211" t="s">
        <v>134</v>
      </c>
      <c r="AH257" s="211">
        <v>0</v>
      </c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outlineLevel="1" x14ac:dyDescent="0.2">
      <c r="A258" s="228"/>
      <c r="B258" s="229"/>
      <c r="C258" s="263" t="s">
        <v>420</v>
      </c>
      <c r="D258" s="235"/>
      <c r="E258" s="236">
        <v>4</v>
      </c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11"/>
      <c r="Z258" s="211"/>
      <c r="AA258" s="211"/>
      <c r="AB258" s="211"/>
      <c r="AC258" s="211"/>
      <c r="AD258" s="211"/>
      <c r="AE258" s="211"/>
      <c r="AF258" s="211"/>
      <c r="AG258" s="211" t="s">
        <v>134</v>
      </c>
      <c r="AH258" s="211">
        <v>0</v>
      </c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</row>
    <row r="259" spans="1:60" outlineLevel="1" x14ac:dyDescent="0.2">
      <c r="A259" s="244">
        <v>78</v>
      </c>
      <c r="B259" s="245" t="s">
        <v>207</v>
      </c>
      <c r="C259" s="261" t="s">
        <v>208</v>
      </c>
      <c r="D259" s="246" t="s">
        <v>137</v>
      </c>
      <c r="E259" s="247">
        <v>7.04</v>
      </c>
      <c r="F259" s="248"/>
      <c r="G259" s="249">
        <f>ROUND(E259*F259,2)</f>
        <v>0</v>
      </c>
      <c r="H259" s="231"/>
      <c r="I259" s="230">
        <f>ROUND(E259*H259,2)</f>
        <v>0</v>
      </c>
      <c r="J259" s="231"/>
      <c r="K259" s="230">
        <f>ROUND(E259*J259,2)</f>
        <v>0</v>
      </c>
      <c r="L259" s="230">
        <v>21</v>
      </c>
      <c r="M259" s="230">
        <f>G259*(1+L259/100)</f>
        <v>0</v>
      </c>
      <c r="N259" s="230">
        <v>0</v>
      </c>
      <c r="O259" s="230">
        <f>ROUND(E259*N259,2)</f>
        <v>0</v>
      </c>
      <c r="P259" s="230">
        <v>0</v>
      </c>
      <c r="Q259" s="230">
        <f>ROUND(E259*P259,2)</f>
        <v>0</v>
      </c>
      <c r="R259" s="230"/>
      <c r="S259" s="230" t="s">
        <v>194</v>
      </c>
      <c r="T259" s="230" t="s">
        <v>195</v>
      </c>
      <c r="U259" s="230">
        <v>0</v>
      </c>
      <c r="V259" s="230">
        <f>ROUND(E259*U259,2)</f>
        <v>0</v>
      </c>
      <c r="W259" s="230"/>
      <c r="X259" s="230" t="s">
        <v>196</v>
      </c>
      <c r="Y259" s="211"/>
      <c r="Z259" s="211"/>
      <c r="AA259" s="211"/>
      <c r="AB259" s="211"/>
      <c r="AC259" s="211"/>
      <c r="AD259" s="211"/>
      <c r="AE259" s="211"/>
      <c r="AF259" s="211"/>
      <c r="AG259" s="211" t="s">
        <v>320</v>
      </c>
      <c r="AH259" s="211"/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</row>
    <row r="260" spans="1:60" outlineLevel="1" x14ac:dyDescent="0.2">
      <c r="A260" s="228"/>
      <c r="B260" s="229"/>
      <c r="C260" s="262" t="s">
        <v>421</v>
      </c>
      <c r="D260" s="250"/>
      <c r="E260" s="250"/>
      <c r="F260" s="250"/>
      <c r="G260" s="250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11"/>
      <c r="Z260" s="211"/>
      <c r="AA260" s="211"/>
      <c r="AB260" s="211"/>
      <c r="AC260" s="211"/>
      <c r="AD260" s="211"/>
      <c r="AE260" s="211"/>
      <c r="AF260" s="211"/>
      <c r="AG260" s="211" t="s">
        <v>132</v>
      </c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</row>
    <row r="261" spans="1:60" outlineLevel="1" x14ac:dyDescent="0.2">
      <c r="A261" s="228"/>
      <c r="B261" s="229"/>
      <c r="C261" s="263" t="s">
        <v>422</v>
      </c>
      <c r="D261" s="235"/>
      <c r="E261" s="236">
        <v>7.04</v>
      </c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11"/>
      <c r="Z261" s="211"/>
      <c r="AA261" s="211"/>
      <c r="AB261" s="211"/>
      <c r="AC261" s="211"/>
      <c r="AD261" s="211"/>
      <c r="AE261" s="211"/>
      <c r="AF261" s="211"/>
      <c r="AG261" s="211" t="s">
        <v>134</v>
      </c>
      <c r="AH261" s="211">
        <v>0</v>
      </c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1" x14ac:dyDescent="0.2">
      <c r="A262" s="244">
        <v>79</v>
      </c>
      <c r="B262" s="245" t="s">
        <v>423</v>
      </c>
      <c r="C262" s="261" t="s">
        <v>424</v>
      </c>
      <c r="D262" s="246" t="s">
        <v>177</v>
      </c>
      <c r="E262" s="247">
        <v>21</v>
      </c>
      <c r="F262" s="248"/>
      <c r="G262" s="249">
        <f>ROUND(E262*F262,2)</f>
        <v>0</v>
      </c>
      <c r="H262" s="231"/>
      <c r="I262" s="230">
        <f>ROUND(E262*H262,2)</f>
        <v>0</v>
      </c>
      <c r="J262" s="231"/>
      <c r="K262" s="230">
        <f>ROUND(E262*J262,2)</f>
        <v>0</v>
      </c>
      <c r="L262" s="230">
        <v>21</v>
      </c>
      <c r="M262" s="230">
        <f>G262*(1+L262/100)</f>
        <v>0</v>
      </c>
      <c r="N262" s="230">
        <v>0</v>
      </c>
      <c r="O262" s="230">
        <f>ROUND(E262*N262,2)</f>
        <v>0</v>
      </c>
      <c r="P262" s="230">
        <v>0</v>
      </c>
      <c r="Q262" s="230">
        <f>ROUND(E262*P262,2)</f>
        <v>0</v>
      </c>
      <c r="R262" s="230"/>
      <c r="S262" s="230" t="s">
        <v>194</v>
      </c>
      <c r="T262" s="230" t="s">
        <v>195</v>
      </c>
      <c r="U262" s="230">
        <v>0</v>
      </c>
      <c r="V262" s="230">
        <f>ROUND(E262*U262,2)</f>
        <v>0</v>
      </c>
      <c r="W262" s="230"/>
      <c r="X262" s="230" t="s">
        <v>196</v>
      </c>
      <c r="Y262" s="211"/>
      <c r="Z262" s="211"/>
      <c r="AA262" s="211"/>
      <c r="AB262" s="211"/>
      <c r="AC262" s="211"/>
      <c r="AD262" s="211"/>
      <c r="AE262" s="211"/>
      <c r="AF262" s="211"/>
      <c r="AG262" s="211" t="s">
        <v>320</v>
      </c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outlineLevel="1" x14ac:dyDescent="0.2">
      <c r="A263" s="228"/>
      <c r="B263" s="229"/>
      <c r="C263" s="262" t="s">
        <v>425</v>
      </c>
      <c r="D263" s="250"/>
      <c r="E263" s="250"/>
      <c r="F263" s="250"/>
      <c r="G263" s="250"/>
      <c r="H263" s="230"/>
      <c r="I263" s="230"/>
      <c r="J263" s="230"/>
      <c r="K263" s="230"/>
      <c r="L263" s="230"/>
      <c r="M263" s="230"/>
      <c r="N263" s="230"/>
      <c r="O263" s="230"/>
      <c r="P263" s="230"/>
      <c r="Q263" s="230"/>
      <c r="R263" s="230"/>
      <c r="S263" s="230"/>
      <c r="T263" s="230"/>
      <c r="U263" s="230"/>
      <c r="V263" s="230"/>
      <c r="W263" s="230"/>
      <c r="X263" s="230"/>
      <c r="Y263" s="211"/>
      <c r="Z263" s="211"/>
      <c r="AA263" s="211"/>
      <c r="AB263" s="211"/>
      <c r="AC263" s="211"/>
      <c r="AD263" s="211"/>
      <c r="AE263" s="211"/>
      <c r="AF263" s="211"/>
      <c r="AG263" s="211" t="s">
        <v>132</v>
      </c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outlineLevel="1" x14ac:dyDescent="0.2">
      <c r="A264" s="228"/>
      <c r="B264" s="229"/>
      <c r="C264" s="263" t="s">
        <v>426</v>
      </c>
      <c r="D264" s="235"/>
      <c r="E264" s="236">
        <v>21</v>
      </c>
      <c r="F264" s="230"/>
      <c r="G264" s="230"/>
      <c r="H264" s="230"/>
      <c r="I264" s="230"/>
      <c r="J264" s="230"/>
      <c r="K264" s="230"/>
      <c r="L264" s="230"/>
      <c r="M264" s="230"/>
      <c r="N264" s="230"/>
      <c r="O264" s="230"/>
      <c r="P264" s="230"/>
      <c r="Q264" s="230"/>
      <c r="R264" s="230"/>
      <c r="S264" s="230"/>
      <c r="T264" s="230"/>
      <c r="U264" s="230"/>
      <c r="V264" s="230"/>
      <c r="W264" s="230"/>
      <c r="X264" s="230"/>
      <c r="Y264" s="211"/>
      <c r="Z264" s="211"/>
      <c r="AA264" s="211"/>
      <c r="AB264" s="211"/>
      <c r="AC264" s="211"/>
      <c r="AD264" s="211"/>
      <c r="AE264" s="211"/>
      <c r="AF264" s="211"/>
      <c r="AG264" s="211" t="s">
        <v>134</v>
      </c>
      <c r="AH264" s="211">
        <v>0</v>
      </c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</row>
    <row r="265" spans="1:60" outlineLevel="1" x14ac:dyDescent="0.2">
      <c r="A265" s="244">
        <v>80</v>
      </c>
      <c r="B265" s="245" t="s">
        <v>427</v>
      </c>
      <c r="C265" s="261" t="s">
        <v>428</v>
      </c>
      <c r="D265" s="246" t="s">
        <v>177</v>
      </c>
      <c r="E265" s="247">
        <v>21</v>
      </c>
      <c r="F265" s="248"/>
      <c r="G265" s="249">
        <f>ROUND(E265*F265,2)</f>
        <v>0</v>
      </c>
      <c r="H265" s="231"/>
      <c r="I265" s="230">
        <f>ROUND(E265*H265,2)</f>
        <v>0</v>
      </c>
      <c r="J265" s="231"/>
      <c r="K265" s="230">
        <f>ROUND(E265*J265,2)</f>
        <v>0</v>
      </c>
      <c r="L265" s="230">
        <v>21</v>
      </c>
      <c r="M265" s="230">
        <f>G265*(1+L265/100)</f>
        <v>0</v>
      </c>
      <c r="N265" s="230">
        <v>0</v>
      </c>
      <c r="O265" s="230">
        <f>ROUND(E265*N265,2)</f>
        <v>0</v>
      </c>
      <c r="P265" s="230">
        <v>0</v>
      </c>
      <c r="Q265" s="230">
        <f>ROUND(E265*P265,2)</f>
        <v>0</v>
      </c>
      <c r="R265" s="230"/>
      <c r="S265" s="230" t="s">
        <v>194</v>
      </c>
      <c r="T265" s="230" t="s">
        <v>195</v>
      </c>
      <c r="U265" s="230">
        <v>0</v>
      </c>
      <c r="V265" s="230">
        <f>ROUND(E265*U265,2)</f>
        <v>0</v>
      </c>
      <c r="W265" s="230"/>
      <c r="X265" s="230" t="s">
        <v>196</v>
      </c>
      <c r="Y265" s="211"/>
      <c r="Z265" s="211"/>
      <c r="AA265" s="211"/>
      <c r="AB265" s="211"/>
      <c r="AC265" s="211"/>
      <c r="AD265" s="211"/>
      <c r="AE265" s="211"/>
      <c r="AF265" s="211"/>
      <c r="AG265" s="211" t="s">
        <v>320</v>
      </c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outlineLevel="1" x14ac:dyDescent="0.2">
      <c r="A266" s="228"/>
      <c r="B266" s="229"/>
      <c r="C266" s="262" t="s">
        <v>429</v>
      </c>
      <c r="D266" s="250"/>
      <c r="E266" s="250"/>
      <c r="F266" s="250"/>
      <c r="G266" s="250"/>
      <c r="H266" s="230"/>
      <c r="I266" s="230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T266" s="230"/>
      <c r="U266" s="230"/>
      <c r="V266" s="230"/>
      <c r="W266" s="230"/>
      <c r="X266" s="230"/>
      <c r="Y266" s="211"/>
      <c r="Z266" s="211"/>
      <c r="AA266" s="211"/>
      <c r="AB266" s="211"/>
      <c r="AC266" s="211"/>
      <c r="AD266" s="211"/>
      <c r="AE266" s="211"/>
      <c r="AF266" s="211"/>
      <c r="AG266" s="211" t="s">
        <v>132</v>
      </c>
      <c r="AH266" s="211"/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outlineLevel="1" x14ac:dyDescent="0.2">
      <c r="A267" s="228"/>
      <c r="B267" s="229"/>
      <c r="C267" s="263" t="s">
        <v>430</v>
      </c>
      <c r="D267" s="235"/>
      <c r="E267" s="236">
        <v>21</v>
      </c>
      <c r="F267" s="230"/>
      <c r="G267" s="230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11"/>
      <c r="Z267" s="211"/>
      <c r="AA267" s="211"/>
      <c r="AB267" s="211"/>
      <c r="AC267" s="211"/>
      <c r="AD267" s="211"/>
      <c r="AE267" s="211"/>
      <c r="AF267" s="211"/>
      <c r="AG267" s="211" t="s">
        <v>134</v>
      </c>
      <c r="AH267" s="211">
        <v>0</v>
      </c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x14ac:dyDescent="0.2">
      <c r="A268" s="238" t="s">
        <v>123</v>
      </c>
      <c r="B268" s="239" t="s">
        <v>89</v>
      </c>
      <c r="C268" s="260" t="s">
        <v>90</v>
      </c>
      <c r="D268" s="240"/>
      <c r="E268" s="241"/>
      <c r="F268" s="242"/>
      <c r="G268" s="243">
        <f>SUMIF(AG269:AG279,"&lt;&gt;NOR",G269:G279)</f>
        <v>0</v>
      </c>
      <c r="H268" s="237"/>
      <c r="I268" s="237">
        <f>SUM(I269:I279)</f>
        <v>0</v>
      </c>
      <c r="J268" s="237"/>
      <c r="K268" s="237">
        <f>SUM(K269:K279)</f>
        <v>0</v>
      </c>
      <c r="L268" s="237"/>
      <c r="M268" s="237">
        <f>SUM(M269:M279)</f>
        <v>0</v>
      </c>
      <c r="N268" s="237"/>
      <c r="O268" s="237">
        <f>SUM(O269:O279)</f>
        <v>70.560000000000016</v>
      </c>
      <c r="P268" s="237"/>
      <c r="Q268" s="237">
        <f>SUM(Q269:Q279)</f>
        <v>0</v>
      </c>
      <c r="R268" s="237"/>
      <c r="S268" s="237"/>
      <c r="T268" s="237"/>
      <c r="U268" s="237"/>
      <c r="V268" s="237">
        <f>SUM(V269:V279)</f>
        <v>100.49000000000001</v>
      </c>
      <c r="W268" s="237"/>
      <c r="X268" s="237"/>
      <c r="AG268" t="s">
        <v>124</v>
      </c>
    </row>
    <row r="269" spans="1:60" ht="22.5" outlineLevel="1" x14ac:dyDescent="0.2">
      <c r="A269" s="244">
        <v>81</v>
      </c>
      <c r="B269" s="245" t="s">
        <v>431</v>
      </c>
      <c r="C269" s="261" t="s">
        <v>432</v>
      </c>
      <c r="D269" s="246" t="s">
        <v>155</v>
      </c>
      <c r="E269" s="247">
        <v>180</v>
      </c>
      <c r="F269" s="248"/>
      <c r="G269" s="249">
        <f>ROUND(E269*F269,2)</f>
        <v>0</v>
      </c>
      <c r="H269" s="231"/>
      <c r="I269" s="230">
        <f>ROUND(E269*H269,2)</f>
        <v>0</v>
      </c>
      <c r="J269" s="231"/>
      <c r="K269" s="230">
        <f>ROUND(E269*J269,2)</f>
        <v>0</v>
      </c>
      <c r="L269" s="230">
        <v>21</v>
      </c>
      <c r="M269" s="230">
        <f>G269*(1+L269/100)</f>
        <v>0</v>
      </c>
      <c r="N269" s="230">
        <v>0.10249999999999999</v>
      </c>
      <c r="O269" s="230">
        <f>ROUND(E269*N269,2)</f>
        <v>18.45</v>
      </c>
      <c r="P269" s="230">
        <v>0</v>
      </c>
      <c r="Q269" s="230">
        <f>ROUND(E269*P269,2)</f>
        <v>0</v>
      </c>
      <c r="R269" s="230"/>
      <c r="S269" s="230" t="s">
        <v>128</v>
      </c>
      <c r="T269" s="230" t="s">
        <v>128</v>
      </c>
      <c r="U269" s="230">
        <v>0.14000000000000001</v>
      </c>
      <c r="V269" s="230">
        <f>ROUND(E269*U269,2)</f>
        <v>25.2</v>
      </c>
      <c r="W269" s="230"/>
      <c r="X269" s="230" t="s">
        <v>129</v>
      </c>
      <c r="Y269" s="211"/>
      <c r="Z269" s="211"/>
      <c r="AA269" s="211"/>
      <c r="AB269" s="211"/>
      <c r="AC269" s="211"/>
      <c r="AD269" s="211"/>
      <c r="AE269" s="211"/>
      <c r="AF269" s="211"/>
      <c r="AG269" s="211" t="s">
        <v>148</v>
      </c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</row>
    <row r="270" spans="1:60" outlineLevel="1" x14ac:dyDescent="0.2">
      <c r="A270" s="228"/>
      <c r="B270" s="229"/>
      <c r="C270" s="262" t="s">
        <v>433</v>
      </c>
      <c r="D270" s="250"/>
      <c r="E270" s="250"/>
      <c r="F270" s="250"/>
      <c r="G270" s="250"/>
      <c r="H270" s="230"/>
      <c r="I270" s="230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11"/>
      <c r="Z270" s="211"/>
      <c r="AA270" s="211"/>
      <c r="AB270" s="211"/>
      <c r="AC270" s="211"/>
      <c r="AD270" s="211"/>
      <c r="AE270" s="211"/>
      <c r="AF270" s="211"/>
      <c r="AG270" s="211" t="s">
        <v>132</v>
      </c>
      <c r="AH270" s="211"/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</row>
    <row r="271" spans="1:60" outlineLevel="1" x14ac:dyDescent="0.2">
      <c r="A271" s="228"/>
      <c r="B271" s="229"/>
      <c r="C271" s="263" t="s">
        <v>434</v>
      </c>
      <c r="D271" s="235"/>
      <c r="E271" s="236">
        <v>180</v>
      </c>
      <c r="F271" s="230"/>
      <c r="G271" s="230"/>
      <c r="H271" s="230"/>
      <c r="I271" s="230"/>
      <c r="J271" s="230"/>
      <c r="K271" s="230"/>
      <c r="L271" s="230"/>
      <c r="M271" s="230"/>
      <c r="N271" s="230"/>
      <c r="O271" s="230"/>
      <c r="P271" s="230"/>
      <c r="Q271" s="230"/>
      <c r="R271" s="230"/>
      <c r="S271" s="230"/>
      <c r="T271" s="230"/>
      <c r="U271" s="230"/>
      <c r="V271" s="230"/>
      <c r="W271" s="230"/>
      <c r="X271" s="230"/>
      <c r="Y271" s="211"/>
      <c r="Z271" s="211"/>
      <c r="AA271" s="211"/>
      <c r="AB271" s="211"/>
      <c r="AC271" s="211"/>
      <c r="AD271" s="211"/>
      <c r="AE271" s="211"/>
      <c r="AF271" s="211"/>
      <c r="AG271" s="211" t="s">
        <v>134</v>
      </c>
      <c r="AH271" s="211">
        <v>0</v>
      </c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</row>
    <row r="272" spans="1:60" outlineLevel="1" x14ac:dyDescent="0.2">
      <c r="A272" s="244">
        <v>82</v>
      </c>
      <c r="B272" s="245" t="s">
        <v>435</v>
      </c>
      <c r="C272" s="261" t="s">
        <v>436</v>
      </c>
      <c r="D272" s="246" t="s">
        <v>137</v>
      </c>
      <c r="E272" s="247">
        <v>5.4</v>
      </c>
      <c r="F272" s="248"/>
      <c r="G272" s="249">
        <f>ROUND(E272*F272,2)</f>
        <v>0</v>
      </c>
      <c r="H272" s="231"/>
      <c r="I272" s="230">
        <f>ROUND(E272*H272,2)</f>
        <v>0</v>
      </c>
      <c r="J272" s="231"/>
      <c r="K272" s="230">
        <f>ROUND(E272*J272,2)</f>
        <v>0</v>
      </c>
      <c r="L272" s="230">
        <v>21</v>
      </c>
      <c r="M272" s="230">
        <f>G272*(1+L272/100)</f>
        <v>0</v>
      </c>
      <c r="N272" s="230">
        <v>2.5249999999999999</v>
      </c>
      <c r="O272" s="230">
        <f>ROUND(E272*N272,2)</f>
        <v>13.64</v>
      </c>
      <c r="P272" s="230">
        <v>0</v>
      </c>
      <c r="Q272" s="230">
        <f>ROUND(E272*P272,2)</f>
        <v>0</v>
      </c>
      <c r="R272" s="230"/>
      <c r="S272" s="230" t="s">
        <v>128</v>
      </c>
      <c r="T272" s="230" t="s">
        <v>128</v>
      </c>
      <c r="U272" s="230">
        <v>1.4419999999999999</v>
      </c>
      <c r="V272" s="230">
        <f>ROUND(E272*U272,2)</f>
        <v>7.79</v>
      </c>
      <c r="W272" s="230"/>
      <c r="X272" s="230" t="s">
        <v>129</v>
      </c>
      <c r="Y272" s="211"/>
      <c r="Z272" s="211"/>
      <c r="AA272" s="211"/>
      <c r="AB272" s="211"/>
      <c r="AC272" s="211"/>
      <c r="AD272" s="211"/>
      <c r="AE272" s="211"/>
      <c r="AF272" s="211"/>
      <c r="AG272" s="211" t="s">
        <v>148</v>
      </c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</row>
    <row r="273" spans="1:60" outlineLevel="1" x14ac:dyDescent="0.2">
      <c r="A273" s="228"/>
      <c r="B273" s="229"/>
      <c r="C273" s="262" t="s">
        <v>437</v>
      </c>
      <c r="D273" s="250"/>
      <c r="E273" s="250"/>
      <c r="F273" s="250"/>
      <c r="G273" s="250"/>
      <c r="H273" s="230"/>
      <c r="I273" s="230"/>
      <c r="J273" s="230"/>
      <c r="K273" s="230"/>
      <c r="L273" s="230"/>
      <c r="M273" s="230"/>
      <c r="N273" s="230"/>
      <c r="O273" s="230"/>
      <c r="P273" s="230"/>
      <c r="Q273" s="230"/>
      <c r="R273" s="230"/>
      <c r="S273" s="230"/>
      <c r="T273" s="230"/>
      <c r="U273" s="230"/>
      <c r="V273" s="230"/>
      <c r="W273" s="230"/>
      <c r="X273" s="230"/>
      <c r="Y273" s="211"/>
      <c r="Z273" s="211"/>
      <c r="AA273" s="211"/>
      <c r="AB273" s="211"/>
      <c r="AC273" s="211"/>
      <c r="AD273" s="211"/>
      <c r="AE273" s="211"/>
      <c r="AF273" s="211"/>
      <c r="AG273" s="211" t="s">
        <v>132</v>
      </c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</row>
    <row r="274" spans="1:60" outlineLevel="1" x14ac:dyDescent="0.2">
      <c r="A274" s="228"/>
      <c r="B274" s="229"/>
      <c r="C274" s="263" t="s">
        <v>438</v>
      </c>
      <c r="D274" s="235"/>
      <c r="E274" s="236">
        <v>5.4</v>
      </c>
      <c r="F274" s="230"/>
      <c r="G274" s="230"/>
      <c r="H274" s="230"/>
      <c r="I274" s="230"/>
      <c r="J274" s="230"/>
      <c r="K274" s="230"/>
      <c r="L274" s="230"/>
      <c r="M274" s="230"/>
      <c r="N274" s="230"/>
      <c r="O274" s="230"/>
      <c r="P274" s="230"/>
      <c r="Q274" s="230"/>
      <c r="R274" s="230"/>
      <c r="S274" s="230"/>
      <c r="T274" s="230"/>
      <c r="U274" s="230"/>
      <c r="V274" s="230"/>
      <c r="W274" s="230"/>
      <c r="X274" s="230"/>
      <c r="Y274" s="211"/>
      <c r="Z274" s="211"/>
      <c r="AA274" s="211"/>
      <c r="AB274" s="211"/>
      <c r="AC274" s="211"/>
      <c r="AD274" s="211"/>
      <c r="AE274" s="211"/>
      <c r="AF274" s="211"/>
      <c r="AG274" s="211" t="s">
        <v>134</v>
      </c>
      <c r="AH274" s="211">
        <v>0</v>
      </c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ht="22.5" outlineLevel="1" x14ac:dyDescent="0.2">
      <c r="A275" s="244">
        <v>83</v>
      </c>
      <c r="B275" s="245" t="s">
        <v>439</v>
      </c>
      <c r="C275" s="261" t="s">
        <v>440</v>
      </c>
      <c r="D275" s="246" t="s">
        <v>155</v>
      </c>
      <c r="E275" s="247">
        <v>180</v>
      </c>
      <c r="F275" s="248"/>
      <c r="G275" s="249">
        <f>ROUND(E275*F275,2)</f>
        <v>0</v>
      </c>
      <c r="H275" s="231"/>
      <c r="I275" s="230">
        <f>ROUND(E275*H275,2)</f>
        <v>0</v>
      </c>
      <c r="J275" s="231"/>
      <c r="K275" s="230">
        <f>ROUND(E275*J275,2)</f>
        <v>0</v>
      </c>
      <c r="L275" s="230">
        <v>21</v>
      </c>
      <c r="M275" s="230">
        <f>G275*(1+L275/100)</f>
        <v>0</v>
      </c>
      <c r="N275" s="230">
        <v>0.18310000000000001</v>
      </c>
      <c r="O275" s="230">
        <f>ROUND(E275*N275,2)</f>
        <v>32.96</v>
      </c>
      <c r="P275" s="230">
        <v>0</v>
      </c>
      <c r="Q275" s="230">
        <f>ROUND(E275*P275,2)</f>
        <v>0</v>
      </c>
      <c r="R275" s="230"/>
      <c r="S275" s="230" t="s">
        <v>194</v>
      </c>
      <c r="T275" s="230" t="s">
        <v>195</v>
      </c>
      <c r="U275" s="230">
        <v>0.375</v>
      </c>
      <c r="V275" s="230">
        <f>ROUND(E275*U275,2)</f>
        <v>67.5</v>
      </c>
      <c r="W275" s="230"/>
      <c r="X275" s="230" t="s">
        <v>129</v>
      </c>
      <c r="Y275" s="211"/>
      <c r="Z275" s="211"/>
      <c r="AA275" s="211"/>
      <c r="AB275" s="211"/>
      <c r="AC275" s="211"/>
      <c r="AD275" s="211"/>
      <c r="AE275" s="211"/>
      <c r="AF275" s="211"/>
      <c r="AG275" s="211" t="s">
        <v>141</v>
      </c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outlineLevel="1" x14ac:dyDescent="0.2">
      <c r="A276" s="228"/>
      <c r="B276" s="229"/>
      <c r="C276" s="263" t="s">
        <v>441</v>
      </c>
      <c r="D276" s="235"/>
      <c r="E276" s="236">
        <v>180</v>
      </c>
      <c r="F276" s="230"/>
      <c r="G276" s="230"/>
      <c r="H276" s="230"/>
      <c r="I276" s="230"/>
      <c r="J276" s="230"/>
      <c r="K276" s="230"/>
      <c r="L276" s="230"/>
      <c r="M276" s="230"/>
      <c r="N276" s="230"/>
      <c r="O276" s="230"/>
      <c r="P276" s="230"/>
      <c r="Q276" s="230"/>
      <c r="R276" s="230"/>
      <c r="S276" s="230"/>
      <c r="T276" s="230"/>
      <c r="U276" s="230"/>
      <c r="V276" s="230"/>
      <c r="W276" s="230"/>
      <c r="X276" s="230"/>
      <c r="Y276" s="211"/>
      <c r="Z276" s="211"/>
      <c r="AA276" s="211"/>
      <c r="AB276" s="211"/>
      <c r="AC276" s="211"/>
      <c r="AD276" s="211"/>
      <c r="AE276" s="211"/>
      <c r="AF276" s="211"/>
      <c r="AG276" s="211" t="s">
        <v>134</v>
      </c>
      <c r="AH276" s="211">
        <v>0</v>
      </c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outlineLevel="1" x14ac:dyDescent="0.2">
      <c r="A277" s="244">
        <v>84</v>
      </c>
      <c r="B277" s="245" t="s">
        <v>442</v>
      </c>
      <c r="C277" s="261" t="s">
        <v>443</v>
      </c>
      <c r="D277" s="246" t="s">
        <v>177</v>
      </c>
      <c r="E277" s="247">
        <v>367.2</v>
      </c>
      <c r="F277" s="248"/>
      <c r="G277" s="249">
        <f>ROUND(E277*F277,2)</f>
        <v>0</v>
      </c>
      <c r="H277" s="231"/>
      <c r="I277" s="230">
        <f>ROUND(E277*H277,2)</f>
        <v>0</v>
      </c>
      <c r="J277" s="231"/>
      <c r="K277" s="230">
        <f>ROUND(E277*J277,2)</f>
        <v>0</v>
      </c>
      <c r="L277" s="230">
        <v>21</v>
      </c>
      <c r="M277" s="230">
        <f>G277*(1+L277/100)</f>
        <v>0</v>
      </c>
      <c r="N277" s="230">
        <v>1.4999999999999999E-2</v>
      </c>
      <c r="O277" s="230">
        <f>ROUND(E277*N277,2)</f>
        <v>5.51</v>
      </c>
      <c r="P277" s="230">
        <v>0</v>
      </c>
      <c r="Q277" s="230">
        <f>ROUND(E277*P277,2)</f>
        <v>0</v>
      </c>
      <c r="R277" s="230" t="s">
        <v>282</v>
      </c>
      <c r="S277" s="230" t="s">
        <v>128</v>
      </c>
      <c r="T277" s="230" t="s">
        <v>128</v>
      </c>
      <c r="U277" s="230">
        <v>0</v>
      </c>
      <c r="V277" s="230">
        <f>ROUND(E277*U277,2)</f>
        <v>0</v>
      </c>
      <c r="W277" s="230"/>
      <c r="X277" s="230" t="s">
        <v>203</v>
      </c>
      <c r="Y277" s="211"/>
      <c r="Z277" s="211"/>
      <c r="AA277" s="211"/>
      <c r="AB277" s="211"/>
      <c r="AC277" s="211"/>
      <c r="AD277" s="211"/>
      <c r="AE277" s="211"/>
      <c r="AF277" s="211"/>
      <c r="AG277" s="211" t="s">
        <v>204</v>
      </c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outlineLevel="1" x14ac:dyDescent="0.2">
      <c r="A278" s="228"/>
      <c r="B278" s="229"/>
      <c r="C278" s="262" t="s">
        <v>444</v>
      </c>
      <c r="D278" s="250"/>
      <c r="E278" s="250"/>
      <c r="F278" s="250"/>
      <c r="G278" s="250"/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  <c r="W278" s="230"/>
      <c r="X278" s="230"/>
      <c r="Y278" s="211"/>
      <c r="Z278" s="211"/>
      <c r="AA278" s="211"/>
      <c r="AB278" s="211"/>
      <c r="AC278" s="211"/>
      <c r="AD278" s="211"/>
      <c r="AE278" s="211"/>
      <c r="AF278" s="211"/>
      <c r="AG278" s="211" t="s">
        <v>132</v>
      </c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  <c r="BH278" s="211"/>
    </row>
    <row r="279" spans="1:60" outlineLevel="1" x14ac:dyDescent="0.2">
      <c r="A279" s="228"/>
      <c r="B279" s="229"/>
      <c r="C279" s="263" t="s">
        <v>445</v>
      </c>
      <c r="D279" s="235"/>
      <c r="E279" s="236">
        <v>367.2</v>
      </c>
      <c r="F279" s="230"/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211"/>
      <c r="Z279" s="211"/>
      <c r="AA279" s="211"/>
      <c r="AB279" s="211"/>
      <c r="AC279" s="211"/>
      <c r="AD279" s="211"/>
      <c r="AE279" s="211"/>
      <c r="AF279" s="211"/>
      <c r="AG279" s="211" t="s">
        <v>134</v>
      </c>
      <c r="AH279" s="211">
        <v>0</v>
      </c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x14ac:dyDescent="0.2">
      <c r="A280" s="238" t="s">
        <v>123</v>
      </c>
      <c r="B280" s="239" t="s">
        <v>91</v>
      </c>
      <c r="C280" s="260" t="s">
        <v>92</v>
      </c>
      <c r="D280" s="240"/>
      <c r="E280" s="241"/>
      <c r="F280" s="242"/>
      <c r="G280" s="243">
        <f>SUMIF(AG281:AG281,"&lt;&gt;NOR",G281:G281)</f>
        <v>0</v>
      </c>
      <c r="H280" s="237"/>
      <c r="I280" s="237">
        <f>SUM(I281:I281)</f>
        <v>0</v>
      </c>
      <c r="J280" s="237"/>
      <c r="K280" s="237">
        <f>SUM(K281:K281)</f>
        <v>0</v>
      </c>
      <c r="L280" s="237"/>
      <c r="M280" s="237">
        <f>SUM(M281:M281)</f>
        <v>0</v>
      </c>
      <c r="N280" s="237"/>
      <c r="O280" s="237">
        <f>SUM(O281:O281)</f>
        <v>0</v>
      </c>
      <c r="P280" s="237"/>
      <c r="Q280" s="237">
        <f>SUM(Q281:Q281)</f>
        <v>0</v>
      </c>
      <c r="R280" s="237"/>
      <c r="S280" s="237"/>
      <c r="T280" s="237"/>
      <c r="U280" s="237"/>
      <c r="V280" s="237">
        <f>SUM(V281:V281)</f>
        <v>145.12</v>
      </c>
      <c r="W280" s="237"/>
      <c r="X280" s="237"/>
      <c r="AG280" t="s">
        <v>124</v>
      </c>
    </row>
    <row r="281" spans="1:60" outlineLevel="1" x14ac:dyDescent="0.2">
      <c r="A281" s="253">
        <v>85</v>
      </c>
      <c r="B281" s="254" t="s">
        <v>446</v>
      </c>
      <c r="C281" s="266" t="s">
        <v>447</v>
      </c>
      <c r="D281" s="255" t="s">
        <v>448</v>
      </c>
      <c r="E281" s="256">
        <v>1934.8760199999999</v>
      </c>
      <c r="F281" s="257"/>
      <c r="G281" s="258">
        <f>ROUND(E281*F281,2)</f>
        <v>0</v>
      </c>
      <c r="H281" s="231"/>
      <c r="I281" s="230">
        <f>ROUND(E281*H281,2)</f>
        <v>0</v>
      </c>
      <c r="J281" s="231"/>
      <c r="K281" s="230">
        <f>ROUND(E281*J281,2)</f>
        <v>0</v>
      </c>
      <c r="L281" s="230">
        <v>21</v>
      </c>
      <c r="M281" s="230">
        <f>G281*(1+L281/100)</f>
        <v>0</v>
      </c>
      <c r="N281" s="230">
        <v>0</v>
      </c>
      <c r="O281" s="230">
        <f>ROUND(E281*N281,2)</f>
        <v>0</v>
      </c>
      <c r="P281" s="230">
        <v>0</v>
      </c>
      <c r="Q281" s="230">
        <f>ROUND(E281*P281,2)</f>
        <v>0</v>
      </c>
      <c r="R281" s="230"/>
      <c r="S281" s="230" t="s">
        <v>128</v>
      </c>
      <c r="T281" s="230" t="s">
        <v>128</v>
      </c>
      <c r="U281" s="230">
        <v>7.4999999999999997E-2</v>
      </c>
      <c r="V281" s="230">
        <f>ROUND(E281*U281,2)</f>
        <v>145.12</v>
      </c>
      <c r="W281" s="230"/>
      <c r="X281" s="230" t="s">
        <v>449</v>
      </c>
      <c r="Y281" s="211"/>
      <c r="Z281" s="211"/>
      <c r="AA281" s="211"/>
      <c r="AB281" s="211"/>
      <c r="AC281" s="211"/>
      <c r="AD281" s="211"/>
      <c r="AE281" s="211"/>
      <c r="AF281" s="211"/>
      <c r="AG281" s="211" t="s">
        <v>450</v>
      </c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x14ac:dyDescent="0.2">
      <c r="A282" s="238" t="s">
        <v>123</v>
      </c>
      <c r="B282" s="239" t="s">
        <v>95</v>
      </c>
      <c r="C282" s="260" t="s">
        <v>28</v>
      </c>
      <c r="D282" s="240"/>
      <c r="E282" s="241"/>
      <c r="F282" s="242"/>
      <c r="G282" s="243">
        <f>SUMIF(AG283:AG286,"&lt;&gt;NOR",G283:G286)</f>
        <v>0</v>
      </c>
      <c r="H282" s="237"/>
      <c r="I282" s="237">
        <f>SUM(I283:I286)</f>
        <v>0</v>
      </c>
      <c r="J282" s="237"/>
      <c r="K282" s="237">
        <f>SUM(K283:K286)</f>
        <v>0</v>
      </c>
      <c r="L282" s="237"/>
      <c r="M282" s="237">
        <f>SUM(M283:M286)</f>
        <v>0</v>
      </c>
      <c r="N282" s="237"/>
      <c r="O282" s="237">
        <f>SUM(O283:O286)</f>
        <v>0</v>
      </c>
      <c r="P282" s="237"/>
      <c r="Q282" s="237">
        <f>SUM(Q283:Q286)</f>
        <v>0</v>
      </c>
      <c r="R282" s="237"/>
      <c r="S282" s="237"/>
      <c r="T282" s="237"/>
      <c r="U282" s="237"/>
      <c r="V282" s="237">
        <f>SUM(V283:V286)</f>
        <v>0</v>
      </c>
      <c r="W282" s="237"/>
      <c r="X282" s="237"/>
      <c r="AG282" t="s">
        <v>124</v>
      </c>
    </row>
    <row r="283" spans="1:60" outlineLevel="1" x14ac:dyDescent="0.2">
      <c r="A283" s="244">
        <v>86</v>
      </c>
      <c r="B283" s="245" t="s">
        <v>451</v>
      </c>
      <c r="C283" s="261" t="s">
        <v>452</v>
      </c>
      <c r="D283" s="246" t="s">
        <v>453</v>
      </c>
      <c r="E283" s="247">
        <v>1</v>
      </c>
      <c r="F283" s="248"/>
      <c r="G283" s="249">
        <f>ROUND(E283*F283,2)</f>
        <v>0</v>
      </c>
      <c r="H283" s="231"/>
      <c r="I283" s="230">
        <f>ROUND(E283*H283,2)</f>
        <v>0</v>
      </c>
      <c r="J283" s="231"/>
      <c r="K283" s="230">
        <f>ROUND(E283*J283,2)</f>
        <v>0</v>
      </c>
      <c r="L283" s="230">
        <v>21</v>
      </c>
      <c r="M283" s="230">
        <f>G283*(1+L283/100)</f>
        <v>0</v>
      </c>
      <c r="N283" s="230">
        <v>0</v>
      </c>
      <c r="O283" s="230">
        <f>ROUND(E283*N283,2)</f>
        <v>0</v>
      </c>
      <c r="P283" s="230">
        <v>0</v>
      </c>
      <c r="Q283" s="230">
        <f>ROUND(E283*P283,2)</f>
        <v>0</v>
      </c>
      <c r="R283" s="230"/>
      <c r="S283" s="230" t="s">
        <v>128</v>
      </c>
      <c r="T283" s="230" t="s">
        <v>195</v>
      </c>
      <c r="U283" s="230">
        <v>0</v>
      </c>
      <c r="V283" s="230">
        <f>ROUND(E283*U283,2)</f>
        <v>0</v>
      </c>
      <c r="W283" s="230"/>
      <c r="X283" s="230" t="s">
        <v>454</v>
      </c>
      <c r="Y283" s="211"/>
      <c r="Z283" s="211"/>
      <c r="AA283" s="211"/>
      <c r="AB283" s="211"/>
      <c r="AC283" s="211"/>
      <c r="AD283" s="211"/>
      <c r="AE283" s="211"/>
      <c r="AF283" s="211"/>
      <c r="AG283" s="211" t="s">
        <v>455</v>
      </c>
      <c r="AH283" s="211"/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  <c r="BH283" s="211"/>
    </row>
    <row r="284" spans="1:60" outlineLevel="1" x14ac:dyDescent="0.2">
      <c r="A284" s="228"/>
      <c r="B284" s="229"/>
      <c r="C284" s="262" t="s">
        <v>456</v>
      </c>
      <c r="D284" s="250"/>
      <c r="E284" s="250"/>
      <c r="F284" s="250"/>
      <c r="G284" s="250"/>
      <c r="H284" s="230"/>
      <c r="I284" s="230"/>
      <c r="J284" s="230"/>
      <c r="K284" s="230"/>
      <c r="L284" s="230"/>
      <c r="M284" s="230"/>
      <c r="N284" s="230"/>
      <c r="O284" s="230"/>
      <c r="P284" s="230"/>
      <c r="Q284" s="230"/>
      <c r="R284" s="230"/>
      <c r="S284" s="230"/>
      <c r="T284" s="230"/>
      <c r="U284" s="230"/>
      <c r="V284" s="230"/>
      <c r="W284" s="230"/>
      <c r="X284" s="230"/>
      <c r="Y284" s="211"/>
      <c r="Z284" s="211"/>
      <c r="AA284" s="211"/>
      <c r="AB284" s="211"/>
      <c r="AC284" s="211"/>
      <c r="AD284" s="211"/>
      <c r="AE284" s="211"/>
      <c r="AF284" s="211"/>
      <c r="AG284" s="211" t="s">
        <v>132</v>
      </c>
      <c r="AH284" s="211"/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</row>
    <row r="285" spans="1:60" outlineLevel="1" x14ac:dyDescent="0.2">
      <c r="A285" s="253">
        <v>87</v>
      </c>
      <c r="B285" s="254" t="s">
        <v>457</v>
      </c>
      <c r="C285" s="266" t="s">
        <v>458</v>
      </c>
      <c r="D285" s="255" t="s">
        <v>453</v>
      </c>
      <c r="E285" s="256">
        <v>1</v>
      </c>
      <c r="F285" s="257"/>
      <c r="G285" s="258">
        <f>ROUND(E285*F285,2)</f>
        <v>0</v>
      </c>
      <c r="H285" s="231"/>
      <c r="I285" s="230">
        <f>ROUND(E285*H285,2)</f>
        <v>0</v>
      </c>
      <c r="J285" s="231"/>
      <c r="K285" s="230">
        <f>ROUND(E285*J285,2)</f>
        <v>0</v>
      </c>
      <c r="L285" s="230">
        <v>21</v>
      </c>
      <c r="M285" s="230">
        <f>G285*(1+L285/100)</f>
        <v>0</v>
      </c>
      <c r="N285" s="230">
        <v>0</v>
      </c>
      <c r="O285" s="230">
        <f>ROUND(E285*N285,2)</f>
        <v>0</v>
      </c>
      <c r="P285" s="230">
        <v>0</v>
      </c>
      <c r="Q285" s="230">
        <f>ROUND(E285*P285,2)</f>
        <v>0</v>
      </c>
      <c r="R285" s="230"/>
      <c r="S285" s="230" t="s">
        <v>194</v>
      </c>
      <c r="T285" s="230" t="s">
        <v>195</v>
      </c>
      <c r="U285" s="230">
        <v>0</v>
      </c>
      <c r="V285" s="230">
        <f>ROUND(E285*U285,2)</f>
        <v>0</v>
      </c>
      <c r="W285" s="230"/>
      <c r="X285" s="230" t="s">
        <v>454</v>
      </c>
      <c r="Y285" s="211"/>
      <c r="Z285" s="211"/>
      <c r="AA285" s="211"/>
      <c r="AB285" s="211"/>
      <c r="AC285" s="211"/>
      <c r="AD285" s="211"/>
      <c r="AE285" s="211"/>
      <c r="AF285" s="211"/>
      <c r="AG285" s="211" t="s">
        <v>455</v>
      </c>
      <c r="AH285" s="211"/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</row>
    <row r="286" spans="1:60" outlineLevel="1" x14ac:dyDescent="0.2">
      <c r="A286" s="253">
        <v>88</v>
      </c>
      <c r="B286" s="254" t="s">
        <v>335</v>
      </c>
      <c r="C286" s="266" t="s">
        <v>459</v>
      </c>
      <c r="D286" s="255" t="s">
        <v>460</v>
      </c>
      <c r="E286" s="256">
        <v>1</v>
      </c>
      <c r="F286" s="257"/>
      <c r="G286" s="258">
        <f>ROUND(E286*F286,2)</f>
        <v>0</v>
      </c>
      <c r="H286" s="231"/>
      <c r="I286" s="230">
        <f>ROUND(E286*H286,2)</f>
        <v>0</v>
      </c>
      <c r="J286" s="231"/>
      <c r="K286" s="230">
        <f>ROUND(E286*J286,2)</f>
        <v>0</v>
      </c>
      <c r="L286" s="230">
        <v>21</v>
      </c>
      <c r="M286" s="230">
        <f>G286*(1+L286/100)</f>
        <v>0</v>
      </c>
      <c r="N286" s="230">
        <v>0</v>
      </c>
      <c r="O286" s="230">
        <f>ROUND(E286*N286,2)</f>
        <v>0</v>
      </c>
      <c r="P286" s="230">
        <v>0</v>
      </c>
      <c r="Q286" s="230">
        <f>ROUND(E286*P286,2)</f>
        <v>0</v>
      </c>
      <c r="R286" s="230"/>
      <c r="S286" s="230" t="s">
        <v>194</v>
      </c>
      <c r="T286" s="230" t="s">
        <v>195</v>
      </c>
      <c r="U286" s="230">
        <v>0</v>
      </c>
      <c r="V286" s="230">
        <f>ROUND(E286*U286,2)</f>
        <v>0</v>
      </c>
      <c r="W286" s="230"/>
      <c r="X286" s="230" t="s">
        <v>454</v>
      </c>
      <c r="Y286" s="211"/>
      <c r="Z286" s="211"/>
      <c r="AA286" s="211"/>
      <c r="AB286" s="211"/>
      <c r="AC286" s="211"/>
      <c r="AD286" s="211"/>
      <c r="AE286" s="211"/>
      <c r="AF286" s="211"/>
      <c r="AG286" s="211" t="s">
        <v>461</v>
      </c>
      <c r="AH286" s="211"/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</row>
    <row r="287" spans="1:60" x14ac:dyDescent="0.2">
      <c r="A287" s="238" t="s">
        <v>123</v>
      </c>
      <c r="B287" s="239" t="s">
        <v>96</v>
      </c>
      <c r="C287" s="260" t="s">
        <v>97</v>
      </c>
      <c r="D287" s="240"/>
      <c r="E287" s="241"/>
      <c r="F287" s="242"/>
      <c r="G287" s="243">
        <f>SUMIF(AG288:AG288,"&lt;&gt;NOR",G288:G288)</f>
        <v>0</v>
      </c>
      <c r="H287" s="237"/>
      <c r="I287" s="237">
        <f>SUM(I288:I288)</f>
        <v>0</v>
      </c>
      <c r="J287" s="237"/>
      <c r="K287" s="237">
        <f>SUM(K288:K288)</f>
        <v>0</v>
      </c>
      <c r="L287" s="237"/>
      <c r="M287" s="237">
        <f>SUM(M288:M288)</f>
        <v>0</v>
      </c>
      <c r="N287" s="237"/>
      <c r="O287" s="237">
        <f>SUM(O288:O288)</f>
        <v>0</v>
      </c>
      <c r="P287" s="237"/>
      <c r="Q287" s="237">
        <f>SUM(Q288:Q288)</f>
        <v>0</v>
      </c>
      <c r="R287" s="237"/>
      <c r="S287" s="237"/>
      <c r="T287" s="237"/>
      <c r="U287" s="237"/>
      <c r="V287" s="237">
        <f>SUM(V288:V288)</f>
        <v>0</v>
      </c>
      <c r="W287" s="237"/>
      <c r="X287" s="237"/>
      <c r="AG287" t="s">
        <v>124</v>
      </c>
    </row>
    <row r="288" spans="1:60" outlineLevel="1" x14ac:dyDescent="0.2">
      <c r="A288" s="244">
        <v>89</v>
      </c>
      <c r="B288" s="245" t="s">
        <v>462</v>
      </c>
      <c r="C288" s="261" t="s">
        <v>97</v>
      </c>
      <c r="D288" s="246" t="s">
        <v>453</v>
      </c>
      <c r="E288" s="247">
        <v>1</v>
      </c>
      <c r="F288" s="248"/>
      <c r="G288" s="249">
        <f>ROUND(E288*F288,2)</f>
        <v>0</v>
      </c>
      <c r="H288" s="231"/>
      <c r="I288" s="230">
        <f>ROUND(E288*H288,2)</f>
        <v>0</v>
      </c>
      <c r="J288" s="231"/>
      <c r="K288" s="230">
        <f>ROUND(E288*J288,2)</f>
        <v>0</v>
      </c>
      <c r="L288" s="230">
        <v>21</v>
      </c>
      <c r="M288" s="230">
        <f>G288*(1+L288/100)</f>
        <v>0</v>
      </c>
      <c r="N288" s="230">
        <v>0</v>
      </c>
      <c r="O288" s="230">
        <f>ROUND(E288*N288,2)</f>
        <v>0</v>
      </c>
      <c r="P288" s="230">
        <v>0</v>
      </c>
      <c r="Q288" s="230">
        <f>ROUND(E288*P288,2)</f>
        <v>0</v>
      </c>
      <c r="R288" s="230"/>
      <c r="S288" s="230" t="s">
        <v>128</v>
      </c>
      <c r="T288" s="230" t="s">
        <v>195</v>
      </c>
      <c r="U288" s="230">
        <v>0</v>
      </c>
      <c r="V288" s="230">
        <f>ROUND(E288*U288,2)</f>
        <v>0</v>
      </c>
      <c r="W288" s="230"/>
      <c r="X288" s="230" t="s">
        <v>454</v>
      </c>
      <c r="Y288" s="211"/>
      <c r="Z288" s="211"/>
      <c r="AA288" s="211"/>
      <c r="AB288" s="211"/>
      <c r="AC288" s="211"/>
      <c r="AD288" s="211"/>
      <c r="AE288" s="211"/>
      <c r="AF288" s="211"/>
      <c r="AG288" s="211" t="s">
        <v>461</v>
      </c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33" x14ac:dyDescent="0.2">
      <c r="A289" s="3"/>
      <c r="B289" s="4"/>
      <c r="C289" s="267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AE289">
        <v>15</v>
      </c>
      <c r="AF289">
        <v>21</v>
      </c>
      <c r="AG289" t="s">
        <v>110</v>
      </c>
    </row>
    <row r="290" spans="1:33" x14ac:dyDescent="0.2">
      <c r="A290" s="214"/>
      <c r="B290" s="215" t="s">
        <v>30</v>
      </c>
      <c r="C290" s="268"/>
      <c r="D290" s="216"/>
      <c r="E290" s="217"/>
      <c r="F290" s="217"/>
      <c r="G290" s="259">
        <f>G8+G35+G44+G58+G63+G67+G97+G101+G116+G133+G166+G183+G223+G268+G280+G282+G287</f>
        <v>0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AE290">
        <f>SUMIF(L7:L288,AE289,G7:G288)</f>
        <v>0</v>
      </c>
      <c r="AF290">
        <f>SUMIF(L7:L288,AF289,G7:G288)</f>
        <v>0</v>
      </c>
      <c r="AG290" t="s">
        <v>463</v>
      </c>
    </row>
    <row r="291" spans="1:33" x14ac:dyDescent="0.2">
      <c r="A291" s="3"/>
      <c r="B291" s="4"/>
      <c r="C291" s="267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33" x14ac:dyDescent="0.2">
      <c r="A292" s="3"/>
      <c r="B292" s="4"/>
      <c r="C292" s="267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33" x14ac:dyDescent="0.2">
      <c r="A293" s="218" t="s">
        <v>464</v>
      </c>
      <c r="B293" s="218"/>
      <c r="C293" s="269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33" x14ac:dyDescent="0.2">
      <c r="A294" s="219"/>
      <c r="B294" s="220"/>
      <c r="C294" s="270"/>
      <c r="D294" s="220"/>
      <c r="E294" s="220"/>
      <c r="F294" s="220"/>
      <c r="G294" s="221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AG294" t="s">
        <v>465</v>
      </c>
    </row>
    <row r="295" spans="1:33" x14ac:dyDescent="0.2">
      <c r="A295" s="222"/>
      <c r="B295" s="223"/>
      <c r="C295" s="271"/>
      <c r="D295" s="223"/>
      <c r="E295" s="223"/>
      <c r="F295" s="223"/>
      <c r="G295" s="22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33" x14ac:dyDescent="0.2">
      <c r="A296" s="222"/>
      <c r="B296" s="223"/>
      <c r="C296" s="271"/>
      <c r="D296" s="223"/>
      <c r="E296" s="223"/>
      <c r="F296" s="223"/>
      <c r="G296" s="22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33" x14ac:dyDescent="0.2">
      <c r="A297" s="222"/>
      <c r="B297" s="223"/>
      <c r="C297" s="271"/>
      <c r="D297" s="223"/>
      <c r="E297" s="223"/>
      <c r="F297" s="223"/>
      <c r="G297" s="22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33" x14ac:dyDescent="0.2">
      <c r="A298" s="225"/>
      <c r="B298" s="226"/>
      <c r="C298" s="272"/>
      <c r="D298" s="226"/>
      <c r="E298" s="226"/>
      <c r="F298" s="226"/>
      <c r="G298" s="227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33" x14ac:dyDescent="0.2">
      <c r="A299" s="3"/>
      <c r="B299" s="4"/>
      <c r="C299" s="267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33" x14ac:dyDescent="0.2">
      <c r="C300" s="273"/>
      <c r="D300" s="10"/>
      <c r="AG300" t="s">
        <v>469</v>
      </c>
    </row>
    <row r="301" spans="1:33" x14ac:dyDescent="0.2">
      <c r="D301" s="10"/>
    </row>
    <row r="302" spans="1:33" x14ac:dyDescent="0.2">
      <c r="D302" s="10"/>
    </row>
    <row r="303" spans="1:33" x14ac:dyDescent="0.2">
      <c r="D303" s="10"/>
    </row>
    <row r="304" spans="1:33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5">
    <mergeCell ref="C273:G273"/>
    <mergeCell ref="C278:G278"/>
    <mergeCell ref="C284:G284"/>
    <mergeCell ref="C254:G254"/>
    <mergeCell ref="C256:G256"/>
    <mergeCell ref="C260:G260"/>
    <mergeCell ref="C263:G263"/>
    <mergeCell ref="C266:G266"/>
    <mergeCell ref="C270:G270"/>
    <mergeCell ref="C231:G231"/>
    <mergeCell ref="C234:G234"/>
    <mergeCell ref="C237:G237"/>
    <mergeCell ref="C242:G242"/>
    <mergeCell ref="C245:G245"/>
    <mergeCell ref="C248:G248"/>
    <mergeCell ref="C197:G197"/>
    <mergeCell ref="C203:G203"/>
    <mergeCell ref="C207:G207"/>
    <mergeCell ref="C212:G212"/>
    <mergeCell ref="C215:G215"/>
    <mergeCell ref="C218:G218"/>
    <mergeCell ref="C171:G171"/>
    <mergeCell ref="C173:G173"/>
    <mergeCell ref="C176:G176"/>
    <mergeCell ref="C178:G178"/>
    <mergeCell ref="C181:G181"/>
    <mergeCell ref="C194:G194"/>
    <mergeCell ref="C153:G153"/>
    <mergeCell ref="C156:G156"/>
    <mergeCell ref="C159:G159"/>
    <mergeCell ref="C162:G162"/>
    <mergeCell ref="C165:G165"/>
    <mergeCell ref="C168:G168"/>
    <mergeCell ref="C135:G135"/>
    <mergeCell ref="C138:G138"/>
    <mergeCell ref="C141:G141"/>
    <mergeCell ref="C144:G144"/>
    <mergeCell ref="C147:G147"/>
    <mergeCell ref="C150:G150"/>
    <mergeCell ref="C109:G109"/>
    <mergeCell ref="C113:G113"/>
    <mergeCell ref="C118:G118"/>
    <mergeCell ref="C123:G123"/>
    <mergeCell ref="C128:G128"/>
    <mergeCell ref="C131:G131"/>
    <mergeCell ref="C92:G92"/>
    <mergeCell ref="C93:G93"/>
    <mergeCell ref="C94:G94"/>
    <mergeCell ref="C95:G95"/>
    <mergeCell ref="C99:G99"/>
    <mergeCell ref="C106:G106"/>
    <mergeCell ref="C86:G86"/>
    <mergeCell ref="C87:G87"/>
    <mergeCell ref="C88:G88"/>
    <mergeCell ref="C89:G89"/>
    <mergeCell ref="C90:G90"/>
    <mergeCell ref="C91:G91"/>
    <mergeCell ref="C80:G80"/>
    <mergeCell ref="C81:G81"/>
    <mergeCell ref="C82:G82"/>
    <mergeCell ref="C83:G83"/>
    <mergeCell ref="C84:G84"/>
    <mergeCell ref="C85:G85"/>
    <mergeCell ref="C72:G72"/>
    <mergeCell ref="C74:G74"/>
    <mergeCell ref="C75:G75"/>
    <mergeCell ref="C77:G77"/>
    <mergeCell ref="C78:G78"/>
    <mergeCell ref="C79:G79"/>
    <mergeCell ref="C48:G48"/>
    <mergeCell ref="C53:G53"/>
    <mergeCell ref="C56:G56"/>
    <mergeCell ref="C65:G65"/>
    <mergeCell ref="C69:G69"/>
    <mergeCell ref="C71:G71"/>
    <mergeCell ref="A1:G1"/>
    <mergeCell ref="C2:G2"/>
    <mergeCell ref="C3:G3"/>
    <mergeCell ref="C4:G4"/>
    <mergeCell ref="A293:C293"/>
    <mergeCell ref="A294:G298"/>
    <mergeCell ref="C10:G10"/>
    <mergeCell ref="C24:G24"/>
    <mergeCell ref="C28:G28"/>
    <mergeCell ref="C33:G3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350A8-172D-4470-A091-C2C6FF5CA82E}">
  <sheetPr>
    <outlinePr summaryBelow="0"/>
  </sheetPr>
  <dimension ref="A1:BH5000"/>
  <sheetViews>
    <sheetView workbookViewId="0">
      <pane ySplit="7" topLeftCell="A8" activePane="bottomLeft" state="frozen"/>
      <selection pane="bottomLeft" activeCell="AB8" sqref="AB8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517</v>
      </c>
      <c r="B1" s="196"/>
      <c r="C1" s="196"/>
      <c r="D1" s="196"/>
      <c r="E1" s="196"/>
      <c r="F1" s="196"/>
      <c r="G1" s="196"/>
      <c r="AG1" t="s">
        <v>98</v>
      </c>
    </row>
    <row r="2" spans="1:60" ht="24.95" customHeight="1" x14ac:dyDescent="0.2">
      <c r="A2" s="197" t="s">
        <v>7</v>
      </c>
      <c r="B2" s="49" t="s">
        <v>40</v>
      </c>
      <c r="C2" s="200" t="s">
        <v>41</v>
      </c>
      <c r="D2" s="198"/>
      <c r="E2" s="198"/>
      <c r="F2" s="198"/>
      <c r="G2" s="199"/>
      <c r="AG2" t="s">
        <v>99</v>
      </c>
    </row>
    <row r="3" spans="1:60" ht="24.95" customHeight="1" x14ac:dyDescent="0.2">
      <c r="A3" s="197" t="s">
        <v>8</v>
      </c>
      <c r="B3" s="49" t="s">
        <v>48</v>
      </c>
      <c r="C3" s="200" t="s">
        <v>49</v>
      </c>
      <c r="D3" s="198"/>
      <c r="E3" s="198"/>
      <c r="F3" s="198"/>
      <c r="G3" s="199"/>
      <c r="AC3" s="176" t="s">
        <v>99</v>
      </c>
      <c r="AG3" t="s">
        <v>100</v>
      </c>
    </row>
    <row r="4" spans="1:60" ht="24.95" customHeight="1" x14ac:dyDescent="0.2">
      <c r="A4" s="201" t="s">
        <v>9</v>
      </c>
      <c r="B4" s="202" t="s">
        <v>51</v>
      </c>
      <c r="C4" s="203" t="s">
        <v>52</v>
      </c>
      <c r="D4" s="204"/>
      <c r="E4" s="204"/>
      <c r="F4" s="204"/>
      <c r="G4" s="205"/>
      <c r="AG4" t="s">
        <v>101</v>
      </c>
    </row>
    <row r="5" spans="1:60" x14ac:dyDescent="0.2">
      <c r="D5" s="10"/>
    </row>
    <row r="6" spans="1:60" ht="38.25" x14ac:dyDescent="0.2">
      <c r="A6" s="207" t="s">
        <v>102</v>
      </c>
      <c r="B6" s="209" t="s">
        <v>103</v>
      </c>
      <c r="C6" s="209" t="s">
        <v>104</v>
      </c>
      <c r="D6" s="208" t="s">
        <v>105</v>
      </c>
      <c r="E6" s="207" t="s">
        <v>106</v>
      </c>
      <c r="F6" s="206" t="s">
        <v>107</v>
      </c>
      <c r="G6" s="207" t="s">
        <v>30</v>
      </c>
      <c r="H6" s="210" t="s">
        <v>31</v>
      </c>
      <c r="I6" s="210" t="s">
        <v>108</v>
      </c>
      <c r="J6" s="210" t="s">
        <v>32</v>
      </c>
      <c r="K6" s="210" t="s">
        <v>109</v>
      </c>
      <c r="L6" s="210" t="s">
        <v>110</v>
      </c>
      <c r="M6" s="210" t="s">
        <v>111</v>
      </c>
      <c r="N6" s="210" t="s">
        <v>112</v>
      </c>
      <c r="O6" s="210" t="s">
        <v>113</v>
      </c>
      <c r="P6" s="210" t="s">
        <v>114</v>
      </c>
      <c r="Q6" s="210" t="s">
        <v>115</v>
      </c>
      <c r="R6" s="210" t="s">
        <v>116</v>
      </c>
      <c r="S6" s="210" t="s">
        <v>117</v>
      </c>
      <c r="T6" s="210" t="s">
        <v>118</v>
      </c>
      <c r="U6" s="210" t="s">
        <v>119</v>
      </c>
      <c r="V6" s="210" t="s">
        <v>120</v>
      </c>
      <c r="W6" s="210" t="s">
        <v>121</v>
      </c>
      <c r="X6" s="210" t="s">
        <v>122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38" t="s">
        <v>123</v>
      </c>
      <c r="B8" s="239" t="s">
        <v>57</v>
      </c>
      <c r="C8" s="260" t="s">
        <v>58</v>
      </c>
      <c r="D8" s="240"/>
      <c r="E8" s="241"/>
      <c r="F8" s="242"/>
      <c r="G8" s="243">
        <f>SUMIF(AG9:AG20,"&lt;&gt;NOR",G9:G20)</f>
        <v>0</v>
      </c>
      <c r="H8" s="237"/>
      <c r="I8" s="237">
        <f>SUM(I9:I20)</f>
        <v>0</v>
      </c>
      <c r="J8" s="237"/>
      <c r="K8" s="237">
        <f>SUM(K9:K20)</f>
        <v>0</v>
      </c>
      <c r="L8" s="237"/>
      <c r="M8" s="237">
        <f>SUM(M9:M20)</f>
        <v>0</v>
      </c>
      <c r="N8" s="237"/>
      <c r="O8" s="237">
        <f>SUM(O9:O20)</f>
        <v>0</v>
      </c>
      <c r="P8" s="237"/>
      <c r="Q8" s="237">
        <f>SUM(Q9:Q20)</f>
        <v>0</v>
      </c>
      <c r="R8" s="237"/>
      <c r="S8" s="237"/>
      <c r="T8" s="237"/>
      <c r="U8" s="237"/>
      <c r="V8" s="237">
        <f>SUM(V9:V20)</f>
        <v>0</v>
      </c>
      <c r="W8" s="237"/>
      <c r="X8" s="237"/>
      <c r="AG8" t="s">
        <v>124</v>
      </c>
    </row>
    <row r="9" spans="1:60" ht="22.5" outlineLevel="1" x14ac:dyDescent="0.2">
      <c r="A9" s="253">
        <v>1</v>
      </c>
      <c r="B9" s="254" t="s">
        <v>470</v>
      </c>
      <c r="C9" s="266" t="s">
        <v>471</v>
      </c>
      <c r="D9" s="255" t="s">
        <v>155</v>
      </c>
      <c r="E9" s="256">
        <v>144</v>
      </c>
      <c r="F9" s="257"/>
      <c r="G9" s="258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194</v>
      </c>
      <c r="T9" s="230" t="s">
        <v>195</v>
      </c>
      <c r="U9" s="230">
        <v>0</v>
      </c>
      <c r="V9" s="230">
        <f>ROUND(E9*U9,2)</f>
        <v>0</v>
      </c>
      <c r="W9" s="230"/>
      <c r="X9" s="230" t="s">
        <v>129</v>
      </c>
      <c r="Y9" s="211"/>
      <c r="Z9" s="211"/>
      <c r="AA9" s="211"/>
      <c r="AB9" s="211"/>
      <c r="AC9" s="211"/>
      <c r="AD9" s="211"/>
      <c r="AE9" s="211"/>
      <c r="AF9" s="211"/>
      <c r="AG9" s="211" t="s">
        <v>148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53">
        <v>2</v>
      </c>
      <c r="B10" s="254" t="s">
        <v>472</v>
      </c>
      <c r="C10" s="266" t="s">
        <v>473</v>
      </c>
      <c r="D10" s="255" t="s">
        <v>155</v>
      </c>
      <c r="E10" s="256">
        <v>190</v>
      </c>
      <c r="F10" s="257"/>
      <c r="G10" s="258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194</v>
      </c>
      <c r="T10" s="230" t="s">
        <v>195</v>
      </c>
      <c r="U10" s="230">
        <v>0</v>
      </c>
      <c r="V10" s="230">
        <f>ROUND(E10*U10,2)</f>
        <v>0</v>
      </c>
      <c r="W10" s="230"/>
      <c r="X10" s="230" t="s">
        <v>129</v>
      </c>
      <c r="Y10" s="211"/>
      <c r="Z10" s="211"/>
      <c r="AA10" s="211"/>
      <c r="AB10" s="211"/>
      <c r="AC10" s="211"/>
      <c r="AD10" s="211"/>
      <c r="AE10" s="211"/>
      <c r="AF10" s="211"/>
      <c r="AG10" s="211" t="s">
        <v>148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53">
        <v>3</v>
      </c>
      <c r="B11" s="254" t="s">
        <v>474</v>
      </c>
      <c r="C11" s="266" t="s">
        <v>475</v>
      </c>
      <c r="D11" s="255" t="s">
        <v>155</v>
      </c>
      <c r="E11" s="256">
        <v>190</v>
      </c>
      <c r="F11" s="257"/>
      <c r="G11" s="258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194</v>
      </c>
      <c r="T11" s="230" t="s">
        <v>195</v>
      </c>
      <c r="U11" s="230">
        <v>0</v>
      </c>
      <c r="V11" s="230">
        <f>ROUND(E11*U11,2)</f>
        <v>0</v>
      </c>
      <c r="W11" s="230"/>
      <c r="X11" s="230" t="s">
        <v>129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148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53">
        <v>4</v>
      </c>
      <c r="B12" s="254" t="s">
        <v>476</v>
      </c>
      <c r="C12" s="266" t="s">
        <v>477</v>
      </c>
      <c r="D12" s="255" t="s">
        <v>155</v>
      </c>
      <c r="E12" s="256">
        <v>170</v>
      </c>
      <c r="F12" s="257"/>
      <c r="G12" s="258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194</v>
      </c>
      <c r="T12" s="230" t="s">
        <v>195</v>
      </c>
      <c r="U12" s="230">
        <v>0</v>
      </c>
      <c r="V12" s="230">
        <f>ROUND(E12*U12,2)</f>
        <v>0</v>
      </c>
      <c r="W12" s="230"/>
      <c r="X12" s="230" t="s">
        <v>129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148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53">
        <v>5</v>
      </c>
      <c r="B13" s="254" t="s">
        <v>478</v>
      </c>
      <c r="C13" s="266" t="s">
        <v>479</v>
      </c>
      <c r="D13" s="255" t="s">
        <v>353</v>
      </c>
      <c r="E13" s="256">
        <v>12</v>
      </c>
      <c r="F13" s="257"/>
      <c r="G13" s="258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194</v>
      </c>
      <c r="T13" s="230" t="s">
        <v>195</v>
      </c>
      <c r="U13" s="230">
        <v>0</v>
      </c>
      <c r="V13" s="230">
        <f>ROUND(E13*U13,2)</f>
        <v>0</v>
      </c>
      <c r="W13" s="230"/>
      <c r="X13" s="230" t="s">
        <v>129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148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53">
        <v>6</v>
      </c>
      <c r="B14" s="254" t="s">
        <v>480</v>
      </c>
      <c r="C14" s="266" t="s">
        <v>481</v>
      </c>
      <c r="D14" s="255" t="s">
        <v>353</v>
      </c>
      <c r="E14" s="256">
        <v>12</v>
      </c>
      <c r="F14" s="257"/>
      <c r="G14" s="258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194</v>
      </c>
      <c r="T14" s="230" t="s">
        <v>195</v>
      </c>
      <c r="U14" s="230">
        <v>0</v>
      </c>
      <c r="V14" s="230">
        <f>ROUND(E14*U14,2)</f>
        <v>0</v>
      </c>
      <c r="W14" s="230"/>
      <c r="X14" s="230" t="s">
        <v>129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148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53">
        <v>7</v>
      </c>
      <c r="B15" s="254" t="s">
        <v>482</v>
      </c>
      <c r="C15" s="266" t="s">
        <v>483</v>
      </c>
      <c r="D15" s="255" t="s">
        <v>353</v>
      </c>
      <c r="E15" s="256">
        <v>6</v>
      </c>
      <c r="F15" s="257"/>
      <c r="G15" s="258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194</v>
      </c>
      <c r="T15" s="230" t="s">
        <v>195</v>
      </c>
      <c r="U15" s="230">
        <v>0</v>
      </c>
      <c r="V15" s="230">
        <f>ROUND(E15*U15,2)</f>
        <v>0</v>
      </c>
      <c r="W15" s="230"/>
      <c r="X15" s="230" t="s">
        <v>129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148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53">
        <v>8</v>
      </c>
      <c r="B16" s="254" t="s">
        <v>484</v>
      </c>
      <c r="C16" s="266" t="s">
        <v>485</v>
      </c>
      <c r="D16" s="255" t="s">
        <v>353</v>
      </c>
      <c r="E16" s="256">
        <v>6</v>
      </c>
      <c r="F16" s="257"/>
      <c r="G16" s="258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194</v>
      </c>
      <c r="T16" s="230" t="s">
        <v>195</v>
      </c>
      <c r="U16" s="230">
        <v>0</v>
      </c>
      <c r="V16" s="230">
        <f>ROUND(E16*U16,2)</f>
        <v>0</v>
      </c>
      <c r="W16" s="230"/>
      <c r="X16" s="230" t="s">
        <v>129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148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53">
        <v>9</v>
      </c>
      <c r="B17" s="254" t="s">
        <v>486</v>
      </c>
      <c r="C17" s="266" t="s">
        <v>487</v>
      </c>
      <c r="D17" s="255" t="s">
        <v>319</v>
      </c>
      <c r="E17" s="256">
        <v>6</v>
      </c>
      <c r="F17" s="257"/>
      <c r="G17" s="258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194</v>
      </c>
      <c r="T17" s="230" t="s">
        <v>195</v>
      </c>
      <c r="U17" s="230">
        <v>0</v>
      </c>
      <c r="V17" s="230">
        <f>ROUND(E17*U17,2)</f>
        <v>0</v>
      </c>
      <c r="W17" s="230"/>
      <c r="X17" s="230" t="s">
        <v>129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148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53">
        <v>10</v>
      </c>
      <c r="B18" s="254" t="s">
        <v>488</v>
      </c>
      <c r="C18" s="266" t="s">
        <v>489</v>
      </c>
      <c r="D18" s="255" t="s">
        <v>319</v>
      </c>
      <c r="E18" s="256">
        <v>1</v>
      </c>
      <c r="F18" s="257"/>
      <c r="G18" s="258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194</v>
      </c>
      <c r="T18" s="230" t="s">
        <v>195</v>
      </c>
      <c r="U18" s="230">
        <v>0</v>
      </c>
      <c r="V18" s="230">
        <f>ROUND(E18*U18,2)</f>
        <v>0</v>
      </c>
      <c r="W18" s="230"/>
      <c r="X18" s="230" t="s">
        <v>490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491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53">
        <v>11</v>
      </c>
      <c r="B19" s="254" t="s">
        <v>492</v>
      </c>
      <c r="C19" s="266" t="s">
        <v>493</v>
      </c>
      <c r="D19" s="255" t="s">
        <v>319</v>
      </c>
      <c r="E19" s="256">
        <v>1</v>
      </c>
      <c r="F19" s="257"/>
      <c r="G19" s="258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0"/>
      <c r="S19" s="230" t="s">
        <v>194</v>
      </c>
      <c r="T19" s="230" t="s">
        <v>195</v>
      </c>
      <c r="U19" s="230">
        <v>0</v>
      </c>
      <c r="V19" s="230">
        <f>ROUND(E19*U19,2)</f>
        <v>0</v>
      </c>
      <c r="W19" s="230"/>
      <c r="X19" s="230" t="s">
        <v>129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148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53">
        <v>12</v>
      </c>
      <c r="B20" s="254" t="s">
        <v>494</v>
      </c>
      <c r="C20" s="266" t="s">
        <v>495</v>
      </c>
      <c r="D20" s="255" t="s">
        <v>319</v>
      </c>
      <c r="E20" s="256">
        <v>1</v>
      </c>
      <c r="F20" s="257"/>
      <c r="G20" s="258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0"/>
      <c r="S20" s="230" t="s">
        <v>194</v>
      </c>
      <c r="T20" s="230" t="s">
        <v>195</v>
      </c>
      <c r="U20" s="230">
        <v>0</v>
      </c>
      <c r="V20" s="230">
        <f>ROUND(E20*U20,2)</f>
        <v>0</v>
      </c>
      <c r="W20" s="230"/>
      <c r="X20" s="230" t="s">
        <v>129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148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x14ac:dyDescent="0.2">
      <c r="A21" s="238" t="s">
        <v>123</v>
      </c>
      <c r="B21" s="239" t="s">
        <v>59</v>
      </c>
      <c r="C21" s="260" t="s">
        <v>60</v>
      </c>
      <c r="D21" s="240"/>
      <c r="E21" s="241"/>
      <c r="F21" s="242"/>
      <c r="G21" s="243">
        <f>SUMIF(AG22:AG22,"&lt;&gt;NOR",G22:G22)</f>
        <v>0</v>
      </c>
      <c r="H21" s="237"/>
      <c r="I21" s="237">
        <f>SUM(I22:I22)</f>
        <v>0</v>
      </c>
      <c r="J21" s="237"/>
      <c r="K21" s="237">
        <f>SUM(K22:K22)</f>
        <v>0</v>
      </c>
      <c r="L21" s="237"/>
      <c r="M21" s="237">
        <f>SUM(M22:M22)</f>
        <v>0</v>
      </c>
      <c r="N21" s="237"/>
      <c r="O21" s="237">
        <f>SUM(O22:O22)</f>
        <v>0</v>
      </c>
      <c r="P21" s="237"/>
      <c r="Q21" s="237">
        <f>SUM(Q22:Q22)</f>
        <v>0</v>
      </c>
      <c r="R21" s="237"/>
      <c r="S21" s="237"/>
      <c r="T21" s="237"/>
      <c r="U21" s="237"/>
      <c r="V21" s="237">
        <f>SUM(V22:V22)</f>
        <v>0</v>
      </c>
      <c r="W21" s="237"/>
      <c r="X21" s="237"/>
      <c r="AG21" t="s">
        <v>124</v>
      </c>
    </row>
    <row r="22" spans="1:60" outlineLevel="1" x14ac:dyDescent="0.2">
      <c r="A22" s="253">
        <v>13</v>
      </c>
      <c r="B22" s="254" t="s">
        <v>496</v>
      </c>
      <c r="C22" s="266" t="s">
        <v>497</v>
      </c>
      <c r="D22" s="255" t="s">
        <v>319</v>
      </c>
      <c r="E22" s="256">
        <v>1</v>
      </c>
      <c r="F22" s="257"/>
      <c r="G22" s="258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0"/>
      <c r="S22" s="230" t="s">
        <v>194</v>
      </c>
      <c r="T22" s="230" t="s">
        <v>195</v>
      </c>
      <c r="U22" s="230">
        <v>0</v>
      </c>
      <c r="V22" s="230">
        <f>ROUND(E22*U22,2)</f>
        <v>0</v>
      </c>
      <c r="W22" s="230"/>
      <c r="X22" s="230" t="s">
        <v>129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148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x14ac:dyDescent="0.2">
      <c r="A23" s="238" t="s">
        <v>123</v>
      </c>
      <c r="B23" s="239" t="s">
        <v>93</v>
      </c>
      <c r="C23" s="260" t="s">
        <v>94</v>
      </c>
      <c r="D23" s="240"/>
      <c r="E23" s="241"/>
      <c r="F23" s="242"/>
      <c r="G23" s="243">
        <f>SUMIF(AG24:AG26,"&lt;&gt;NOR",G24:G26)</f>
        <v>0</v>
      </c>
      <c r="H23" s="237"/>
      <c r="I23" s="237">
        <f>SUM(I24:I26)</f>
        <v>0</v>
      </c>
      <c r="J23" s="237"/>
      <c r="K23" s="237">
        <f>SUM(K24:K26)</f>
        <v>0</v>
      </c>
      <c r="L23" s="237"/>
      <c r="M23" s="237">
        <f>SUM(M24:M26)</f>
        <v>0</v>
      </c>
      <c r="N23" s="237"/>
      <c r="O23" s="237">
        <f>SUM(O24:O26)</f>
        <v>0</v>
      </c>
      <c r="P23" s="237"/>
      <c r="Q23" s="237">
        <f>SUM(Q24:Q26)</f>
        <v>0</v>
      </c>
      <c r="R23" s="237"/>
      <c r="S23" s="237"/>
      <c r="T23" s="237"/>
      <c r="U23" s="237"/>
      <c r="V23" s="237">
        <f>SUM(V24:V26)</f>
        <v>0</v>
      </c>
      <c r="W23" s="237"/>
      <c r="X23" s="237"/>
      <c r="AG23" t="s">
        <v>124</v>
      </c>
    </row>
    <row r="24" spans="1:60" outlineLevel="1" x14ac:dyDescent="0.2">
      <c r="A24" s="253">
        <v>14</v>
      </c>
      <c r="B24" s="254" t="s">
        <v>498</v>
      </c>
      <c r="C24" s="266" t="s">
        <v>499</v>
      </c>
      <c r="D24" s="255" t="s">
        <v>500</v>
      </c>
      <c r="E24" s="256">
        <v>10</v>
      </c>
      <c r="F24" s="257"/>
      <c r="G24" s="258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194</v>
      </c>
      <c r="T24" s="230" t="s">
        <v>195</v>
      </c>
      <c r="U24" s="230">
        <v>0</v>
      </c>
      <c r="V24" s="230">
        <f>ROUND(E24*U24,2)</f>
        <v>0</v>
      </c>
      <c r="W24" s="230"/>
      <c r="X24" s="230" t="s">
        <v>129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148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53">
        <v>15</v>
      </c>
      <c r="B25" s="254" t="s">
        <v>501</v>
      </c>
      <c r="C25" s="266" t="s">
        <v>502</v>
      </c>
      <c r="D25" s="255" t="s">
        <v>500</v>
      </c>
      <c r="E25" s="256">
        <v>10</v>
      </c>
      <c r="F25" s="257"/>
      <c r="G25" s="258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194</v>
      </c>
      <c r="T25" s="230" t="s">
        <v>195</v>
      </c>
      <c r="U25" s="230">
        <v>0</v>
      </c>
      <c r="V25" s="230">
        <f>ROUND(E25*U25,2)</f>
        <v>0</v>
      </c>
      <c r="W25" s="230"/>
      <c r="X25" s="230" t="s">
        <v>129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148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53">
        <v>16</v>
      </c>
      <c r="B26" s="254" t="s">
        <v>503</v>
      </c>
      <c r="C26" s="266" t="s">
        <v>504</v>
      </c>
      <c r="D26" s="255" t="s">
        <v>500</v>
      </c>
      <c r="E26" s="256">
        <v>3</v>
      </c>
      <c r="F26" s="257"/>
      <c r="G26" s="258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194</v>
      </c>
      <c r="T26" s="230" t="s">
        <v>195</v>
      </c>
      <c r="U26" s="230">
        <v>0</v>
      </c>
      <c r="V26" s="230">
        <f>ROUND(E26*U26,2)</f>
        <v>0</v>
      </c>
      <c r="W26" s="230"/>
      <c r="X26" s="230" t="s">
        <v>129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148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x14ac:dyDescent="0.2">
      <c r="A27" s="238" t="s">
        <v>123</v>
      </c>
      <c r="B27" s="239" t="s">
        <v>61</v>
      </c>
      <c r="C27" s="260" t="s">
        <v>62</v>
      </c>
      <c r="D27" s="240"/>
      <c r="E27" s="241"/>
      <c r="F27" s="242"/>
      <c r="G27" s="243">
        <f>SUMIF(AG28:AG33,"&lt;&gt;NOR",G28:G33)</f>
        <v>0</v>
      </c>
      <c r="H27" s="237"/>
      <c r="I27" s="237">
        <f>SUM(I28:I33)</f>
        <v>0</v>
      </c>
      <c r="J27" s="237"/>
      <c r="K27" s="237">
        <f>SUM(K28:K33)</f>
        <v>0</v>
      </c>
      <c r="L27" s="237"/>
      <c r="M27" s="237">
        <f>SUM(M28:M33)</f>
        <v>0</v>
      </c>
      <c r="N27" s="237"/>
      <c r="O27" s="237">
        <f>SUM(O28:O33)</f>
        <v>0</v>
      </c>
      <c r="P27" s="237"/>
      <c r="Q27" s="237">
        <f>SUM(Q28:Q33)</f>
        <v>0</v>
      </c>
      <c r="R27" s="237"/>
      <c r="S27" s="237"/>
      <c r="T27" s="237"/>
      <c r="U27" s="237"/>
      <c r="V27" s="237">
        <f>SUM(V28:V33)</f>
        <v>0</v>
      </c>
      <c r="W27" s="237"/>
      <c r="X27" s="237"/>
      <c r="AG27" t="s">
        <v>124</v>
      </c>
    </row>
    <row r="28" spans="1:60" outlineLevel="1" x14ac:dyDescent="0.2">
      <c r="A28" s="253">
        <v>17</v>
      </c>
      <c r="B28" s="254" t="s">
        <v>505</v>
      </c>
      <c r="C28" s="266" t="s">
        <v>506</v>
      </c>
      <c r="D28" s="255" t="s">
        <v>137</v>
      </c>
      <c r="E28" s="256">
        <v>10</v>
      </c>
      <c r="F28" s="257"/>
      <c r="G28" s="258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0"/>
      <c r="S28" s="230" t="s">
        <v>194</v>
      </c>
      <c r="T28" s="230" t="s">
        <v>195</v>
      </c>
      <c r="U28" s="230">
        <v>0</v>
      </c>
      <c r="V28" s="230">
        <f>ROUND(E28*U28,2)</f>
        <v>0</v>
      </c>
      <c r="W28" s="230"/>
      <c r="X28" s="230" t="s">
        <v>129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148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ht="22.5" outlineLevel="1" x14ac:dyDescent="0.2">
      <c r="A29" s="253">
        <v>18</v>
      </c>
      <c r="B29" s="254" t="s">
        <v>507</v>
      </c>
      <c r="C29" s="266" t="s">
        <v>508</v>
      </c>
      <c r="D29" s="255" t="s">
        <v>353</v>
      </c>
      <c r="E29" s="256">
        <v>6</v>
      </c>
      <c r="F29" s="257"/>
      <c r="G29" s="258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/>
      <c r="S29" s="230" t="s">
        <v>194</v>
      </c>
      <c r="T29" s="230" t="s">
        <v>195</v>
      </c>
      <c r="U29" s="230">
        <v>0</v>
      </c>
      <c r="V29" s="230">
        <f>ROUND(E29*U29,2)</f>
        <v>0</v>
      </c>
      <c r="W29" s="230"/>
      <c r="X29" s="230" t="s">
        <v>129</v>
      </c>
      <c r="Y29" s="211"/>
      <c r="Z29" s="211"/>
      <c r="AA29" s="211"/>
      <c r="AB29" s="211"/>
      <c r="AC29" s="211"/>
      <c r="AD29" s="211"/>
      <c r="AE29" s="211"/>
      <c r="AF29" s="211"/>
      <c r="AG29" s="211" t="s">
        <v>148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53">
        <v>19</v>
      </c>
      <c r="B30" s="254" t="s">
        <v>509</v>
      </c>
      <c r="C30" s="266" t="s">
        <v>510</v>
      </c>
      <c r="D30" s="255" t="s">
        <v>155</v>
      </c>
      <c r="E30" s="256">
        <v>170</v>
      </c>
      <c r="F30" s="257"/>
      <c r="G30" s="258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194</v>
      </c>
      <c r="T30" s="230" t="s">
        <v>195</v>
      </c>
      <c r="U30" s="230">
        <v>0</v>
      </c>
      <c r="V30" s="230">
        <f>ROUND(E30*U30,2)</f>
        <v>0</v>
      </c>
      <c r="W30" s="230"/>
      <c r="X30" s="230" t="s">
        <v>129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148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53">
        <v>20</v>
      </c>
      <c r="B31" s="254" t="s">
        <v>511</v>
      </c>
      <c r="C31" s="266" t="s">
        <v>512</v>
      </c>
      <c r="D31" s="255" t="s">
        <v>155</v>
      </c>
      <c r="E31" s="256">
        <v>170</v>
      </c>
      <c r="F31" s="257"/>
      <c r="G31" s="258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0"/>
      <c r="S31" s="230" t="s">
        <v>194</v>
      </c>
      <c r="T31" s="230" t="s">
        <v>195</v>
      </c>
      <c r="U31" s="230">
        <v>0</v>
      </c>
      <c r="V31" s="230">
        <f>ROUND(E31*U31,2)</f>
        <v>0</v>
      </c>
      <c r="W31" s="230"/>
      <c r="X31" s="230" t="s">
        <v>129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148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53">
        <v>21</v>
      </c>
      <c r="B32" s="254" t="s">
        <v>513</v>
      </c>
      <c r="C32" s="266" t="s">
        <v>514</v>
      </c>
      <c r="D32" s="255" t="s">
        <v>155</v>
      </c>
      <c r="E32" s="256">
        <v>170</v>
      </c>
      <c r="F32" s="257"/>
      <c r="G32" s="258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0"/>
      <c r="S32" s="230" t="s">
        <v>194</v>
      </c>
      <c r="T32" s="230" t="s">
        <v>195</v>
      </c>
      <c r="U32" s="230">
        <v>0</v>
      </c>
      <c r="V32" s="230">
        <f>ROUND(E32*U32,2)</f>
        <v>0</v>
      </c>
      <c r="W32" s="230"/>
      <c r="X32" s="230" t="s">
        <v>129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148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44">
        <v>22</v>
      </c>
      <c r="B33" s="245" t="s">
        <v>515</v>
      </c>
      <c r="C33" s="261" t="s">
        <v>516</v>
      </c>
      <c r="D33" s="246" t="s">
        <v>127</v>
      </c>
      <c r="E33" s="247">
        <v>51</v>
      </c>
      <c r="F33" s="248"/>
      <c r="G33" s="249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194</v>
      </c>
      <c r="T33" s="230" t="s">
        <v>195</v>
      </c>
      <c r="U33" s="230">
        <v>0</v>
      </c>
      <c r="V33" s="230">
        <f>ROUND(E33*U33,2)</f>
        <v>0</v>
      </c>
      <c r="W33" s="230"/>
      <c r="X33" s="230" t="s">
        <v>129</v>
      </c>
      <c r="Y33" s="211"/>
      <c r="Z33" s="211"/>
      <c r="AA33" s="211"/>
      <c r="AB33" s="211"/>
      <c r="AC33" s="211"/>
      <c r="AD33" s="211"/>
      <c r="AE33" s="211"/>
      <c r="AF33" s="211"/>
      <c r="AG33" s="211" t="s">
        <v>148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x14ac:dyDescent="0.2">
      <c r="A34" s="3"/>
      <c r="B34" s="4"/>
      <c r="C34" s="267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v>15</v>
      </c>
      <c r="AF34">
        <v>21</v>
      </c>
      <c r="AG34" t="s">
        <v>110</v>
      </c>
    </row>
    <row r="35" spans="1:60" x14ac:dyDescent="0.2">
      <c r="A35" s="214"/>
      <c r="B35" s="215" t="s">
        <v>30</v>
      </c>
      <c r="C35" s="268"/>
      <c r="D35" s="216"/>
      <c r="E35" s="217"/>
      <c r="F35" s="217"/>
      <c r="G35" s="259">
        <f>G8+G21+G23+G27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f>SUMIF(L7:L33,AE34,G7:G33)</f>
        <v>0</v>
      </c>
      <c r="AF35">
        <f>SUMIF(L7:L33,AF34,G7:G33)</f>
        <v>0</v>
      </c>
      <c r="AG35" t="s">
        <v>463</v>
      </c>
    </row>
    <row r="36" spans="1:60" x14ac:dyDescent="0.2">
      <c r="A36" s="3"/>
      <c r="B36" s="4"/>
      <c r="C36" s="267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60" x14ac:dyDescent="0.2">
      <c r="A37" s="3"/>
      <c r="B37" s="4"/>
      <c r="C37" s="267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60" x14ac:dyDescent="0.2">
      <c r="A38" s="218" t="s">
        <v>464</v>
      </c>
      <c r="B38" s="218"/>
      <c r="C38" s="269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60" x14ac:dyDescent="0.2">
      <c r="A39" s="219"/>
      <c r="B39" s="220"/>
      <c r="C39" s="270"/>
      <c r="D39" s="220"/>
      <c r="E39" s="220"/>
      <c r="F39" s="220"/>
      <c r="G39" s="22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G39" t="s">
        <v>465</v>
      </c>
    </row>
    <row r="40" spans="1:60" x14ac:dyDescent="0.2">
      <c r="A40" s="222"/>
      <c r="B40" s="223"/>
      <c r="C40" s="271"/>
      <c r="D40" s="223"/>
      <c r="E40" s="223"/>
      <c r="F40" s="223"/>
      <c r="G40" s="22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60" x14ac:dyDescent="0.2">
      <c r="A41" s="222"/>
      <c r="B41" s="223"/>
      <c r="C41" s="271"/>
      <c r="D41" s="223"/>
      <c r="E41" s="223"/>
      <c r="F41" s="223"/>
      <c r="G41" s="22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 x14ac:dyDescent="0.2">
      <c r="A42" s="222"/>
      <c r="B42" s="223"/>
      <c r="C42" s="271"/>
      <c r="D42" s="223"/>
      <c r="E42" s="223"/>
      <c r="F42" s="223"/>
      <c r="G42" s="22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 x14ac:dyDescent="0.2">
      <c r="A43" s="225"/>
      <c r="B43" s="226"/>
      <c r="C43" s="272"/>
      <c r="D43" s="226"/>
      <c r="E43" s="226"/>
      <c r="F43" s="226"/>
      <c r="G43" s="22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 x14ac:dyDescent="0.2">
      <c r="A44" s="3"/>
      <c r="B44" s="4"/>
      <c r="C44" s="267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">
      <c r="C45" s="273"/>
      <c r="D45" s="10"/>
      <c r="AG45" t="s">
        <v>469</v>
      </c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38:C38"/>
    <mergeCell ref="A39:G4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50</vt:i4>
      </vt:variant>
    </vt:vector>
  </HeadingPairs>
  <TitlesOfParts>
    <vt:vector size="54" baseType="lpstr">
      <vt:lpstr>Stavba</vt:lpstr>
      <vt:lpstr>VzorPolozky</vt:lpstr>
      <vt:lpstr>01 2021A094 Pol</vt:lpstr>
      <vt:lpstr>01 2021B094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2021A094 Pol'!Názvy_tisku</vt:lpstr>
      <vt:lpstr>'01 2021B094 Pol'!Názvy_tisku</vt:lpstr>
      <vt:lpstr>oadresa</vt:lpstr>
      <vt:lpstr>Stavba!Objednatel</vt:lpstr>
      <vt:lpstr>Stavba!Objekt</vt:lpstr>
      <vt:lpstr>'01 2021A094 Pol'!Oblast_tisku</vt:lpstr>
      <vt:lpstr>'01 2021B094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</dc:creator>
  <cp:lastModifiedBy>137</cp:lastModifiedBy>
  <cp:lastPrinted>2021-12-17T12:58:28Z</cp:lastPrinted>
  <dcterms:created xsi:type="dcterms:W3CDTF">2009-04-08T07:15:50Z</dcterms:created>
  <dcterms:modified xsi:type="dcterms:W3CDTF">2021-12-17T12:59:45Z</dcterms:modified>
</cp:coreProperties>
</file>